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235" windowWidth="24030" windowHeight="5055" firstSheet="1" activeTab="7"/>
  </bookViews>
  <sheets>
    <sheet name="DCLBank2009" sheetId="5" r:id="rId1"/>
    <sheet name="DCLBank2010" sheetId="1" r:id="rId2"/>
    <sheet name="DCLBank2011" sheetId="2" r:id="rId3"/>
    <sheet name="DCLBank2012" sheetId="3" r:id="rId4"/>
    <sheet name="DCLBank2013" sheetId="4" r:id="rId5"/>
    <sheet name="DCLBank2014" sheetId="7" r:id="rId6"/>
    <sheet name="DCLBank2015" sheetId="10" r:id="rId7"/>
    <sheet name="DYCL Atlanta Trip" sheetId="11" r:id="rId8"/>
  </sheets>
  <calcPr calcId="145621" concurrentCalc="0"/>
</workbook>
</file>

<file path=xl/calcChain.xml><?xml version="1.0" encoding="utf-8"?>
<calcChain xmlns="http://schemas.openxmlformats.org/spreadsheetml/2006/main">
  <c r="H17" i="10" l="1"/>
  <c r="H16" i="10"/>
  <c r="H15" i="10"/>
  <c r="C218" i="10"/>
  <c r="H162" i="7"/>
  <c r="H161" i="7"/>
  <c r="E203" i="7"/>
  <c r="E230" i="7"/>
  <c r="G472" i="7"/>
  <c r="E472" i="7"/>
  <c r="E232" i="7"/>
  <c r="H5" i="10"/>
  <c r="H6" i="10"/>
  <c r="H7" i="10"/>
  <c r="H8" i="10"/>
  <c r="H9" i="10"/>
  <c r="H10" i="10"/>
  <c r="H11" i="10"/>
  <c r="C189" i="10"/>
  <c r="H12" i="10"/>
  <c r="H13" i="10"/>
  <c r="H14" i="10"/>
  <c r="H18" i="10"/>
  <c r="H19" i="10"/>
  <c r="H20" i="10"/>
  <c r="H21" i="10"/>
  <c r="H22" i="10"/>
  <c r="I209" i="7"/>
  <c r="I208" i="7"/>
  <c r="C451" i="7"/>
  <c r="E231" i="7"/>
  <c r="C434" i="7"/>
  <c r="C409" i="7"/>
  <c r="C367" i="7"/>
  <c r="C347" i="7"/>
  <c r="C302" i="7"/>
  <c r="C282" i="7"/>
  <c r="E228" i="7"/>
  <c r="E234" i="7"/>
  <c r="E208" i="7"/>
  <c r="G197" i="7"/>
  <c r="E212" i="7"/>
  <c r="E211" i="7"/>
  <c r="E204" i="7"/>
  <c r="E210" i="7"/>
  <c r="E205" i="7"/>
  <c r="E206" i="7"/>
  <c r="E209" i="7"/>
  <c r="E207" i="7"/>
  <c r="I203" i="7"/>
  <c r="I204" i="7"/>
  <c r="I205" i="7"/>
  <c r="I206" i="7"/>
  <c r="I207" i="7"/>
  <c r="H203" i="7"/>
  <c r="H207" i="7"/>
  <c r="H206" i="7"/>
  <c r="H205" i="7"/>
  <c r="H204" i="7"/>
  <c r="F216" i="7"/>
  <c r="F217" i="7"/>
  <c r="F218" i="7"/>
  <c r="F219" i="7"/>
  <c r="F220" i="7"/>
  <c r="F221" i="7"/>
  <c r="F222" i="7"/>
  <c r="F223" i="7"/>
  <c r="F224" i="7"/>
  <c r="F225" i="7"/>
  <c r="G221" i="7"/>
  <c r="G225" i="7"/>
  <c r="G224" i="7"/>
  <c r="G223" i="7"/>
  <c r="G222" i="7"/>
  <c r="G220" i="7"/>
  <c r="G219" i="7"/>
  <c r="G218" i="7"/>
  <c r="G217" i="7"/>
  <c r="G216" i="7"/>
  <c r="F197" i="7"/>
  <c r="E202" i="7"/>
  <c r="H6" i="7"/>
  <c r="H7" i="7"/>
  <c r="H8" i="7"/>
  <c r="H9" i="7"/>
  <c r="H10" i="7"/>
  <c r="H11" i="7"/>
  <c r="I210" i="7"/>
  <c r="E98" i="4"/>
  <c r="E102" i="4"/>
  <c r="E105" i="4"/>
  <c r="H12" i="7"/>
  <c r="H13" i="7"/>
  <c r="H14" i="7"/>
  <c r="H15" i="7"/>
  <c r="H16" i="7"/>
  <c r="H17" i="7"/>
  <c r="H18" i="7"/>
  <c r="H19" i="7"/>
  <c r="H20" i="7"/>
  <c r="H21" i="7"/>
  <c r="H92" i="4"/>
  <c r="E96" i="4"/>
  <c r="G227" i="7"/>
  <c r="H22" i="7"/>
  <c r="H23" i="7"/>
  <c r="H24" i="7"/>
  <c r="H25" i="7"/>
  <c r="H26" i="7"/>
  <c r="H27" i="7"/>
  <c r="H28" i="7"/>
  <c r="H29" i="7"/>
  <c r="H30" i="7"/>
  <c r="H31" i="7"/>
  <c r="H32" i="7"/>
  <c r="E213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E99" i="4"/>
  <c r="E103" i="4"/>
  <c r="E104" i="4"/>
  <c r="E106" i="4"/>
  <c r="G121" i="4"/>
  <c r="G92" i="4"/>
  <c r="H102" i="4"/>
  <c r="J9" i="1"/>
  <c r="F92" i="4"/>
  <c r="F22" i="5"/>
  <c r="G18" i="5"/>
  <c r="G19" i="5"/>
  <c r="G20" i="5"/>
  <c r="G21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E22" i="5"/>
  <c r="G4" i="5"/>
  <c r="E47" i="2"/>
  <c r="F47" i="2"/>
  <c r="F57" i="1"/>
  <c r="E57" i="1"/>
  <c r="F46" i="3"/>
  <c r="E46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40" i="2"/>
  <c r="G41" i="2"/>
  <c r="G42" i="2"/>
  <c r="G43" i="2"/>
  <c r="G44" i="2"/>
  <c r="G45" i="2"/>
  <c r="G46" i="2"/>
  <c r="G39" i="2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7" i="2"/>
  <c r="G28" i="2"/>
  <c r="G29" i="2"/>
  <c r="G30" i="2"/>
  <c r="G31" i="2"/>
  <c r="G32" i="2"/>
  <c r="G33" i="2"/>
  <c r="G34" i="2"/>
  <c r="G35" i="2"/>
  <c r="G36" i="2"/>
  <c r="G37" i="2"/>
  <c r="G38" i="2"/>
  <c r="G26" i="2"/>
  <c r="G25" i="2"/>
  <c r="G24" i="2"/>
  <c r="G23" i="2"/>
  <c r="G22" i="2"/>
  <c r="G19" i="2"/>
  <c r="G20" i="2"/>
  <c r="G21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4" i="2"/>
  <c r="G5" i="2"/>
  <c r="G5" i="1"/>
  <c r="G6" i="1"/>
  <c r="G4" i="1"/>
  <c r="G49" i="1"/>
  <c r="G50" i="1"/>
  <c r="G51" i="1"/>
  <c r="G52" i="1"/>
  <c r="G53" i="1"/>
  <c r="G54" i="1"/>
  <c r="G55" i="1"/>
  <c r="G56" i="1"/>
  <c r="G48" i="1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E107" i="4"/>
  <c r="H54" i="4"/>
  <c r="H55" i="4"/>
  <c r="H56" i="4"/>
  <c r="H57" i="4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58" i="4"/>
  <c r="H150" i="7"/>
  <c r="H151" i="7"/>
  <c r="H152" i="7"/>
  <c r="H153" i="7"/>
  <c r="H154" i="7"/>
  <c r="H155" i="7"/>
  <c r="H156" i="7"/>
  <c r="H157" i="7"/>
  <c r="H158" i="7"/>
  <c r="H159" i="7"/>
  <c r="H160" i="7"/>
  <c r="H163" i="7"/>
  <c r="H164" i="7"/>
  <c r="H165" i="7"/>
  <c r="H166" i="7"/>
  <c r="H167" i="7"/>
  <c r="H168" i="7"/>
  <c r="H169" i="7"/>
  <c r="H170" i="7"/>
  <c r="H171" i="7"/>
  <c r="H172" i="7"/>
  <c r="H173" i="7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174" i="7"/>
  <c r="H175" i="7"/>
  <c r="H176" i="7"/>
  <c r="H177" i="7"/>
  <c r="H178" i="7"/>
  <c r="H179" i="7"/>
  <c r="H180" i="7"/>
  <c r="H181" i="7"/>
  <c r="H182" i="7"/>
  <c r="H183" i="7"/>
  <c r="H184" i="7"/>
  <c r="H185" i="7"/>
  <c r="H76" i="4"/>
  <c r="H77" i="4"/>
  <c r="H78" i="4"/>
  <c r="H79" i="4"/>
</calcChain>
</file>

<file path=xl/sharedStrings.xml><?xml version="1.0" encoding="utf-8"?>
<sst xmlns="http://schemas.openxmlformats.org/spreadsheetml/2006/main" count="1432" uniqueCount="565">
  <si>
    <t>Balance</t>
  </si>
  <si>
    <t>Check Number</t>
  </si>
  <si>
    <t>Date</t>
  </si>
  <si>
    <t>Description</t>
  </si>
  <si>
    <t>Transaction Type</t>
  </si>
  <si>
    <t>Debit Amount</t>
  </si>
  <si>
    <t>Credit Amount</t>
  </si>
  <si>
    <t>Cash Deposit</t>
  </si>
  <si>
    <t>Deposit</t>
  </si>
  <si>
    <t>CTY OF PLANO PARKS Fall 2009 Tournament</t>
  </si>
  <si>
    <t>Withdrawl</t>
  </si>
  <si>
    <t>Verifybank</t>
  </si>
  <si>
    <t>PAYPAL Transfer</t>
  </si>
  <si>
    <t>ELECTRICIANS Depot</t>
  </si>
  <si>
    <t>Srinivasa Rao Kilaparti Umpiring</t>
  </si>
  <si>
    <t>Allen CC Team Pankaj Sharma</t>
  </si>
  <si>
    <t>CTY OF PLANO PARKS Spring 2010 Tournament</t>
  </si>
  <si>
    <t>The Ron Patterson Insurance Agency</t>
  </si>
  <si>
    <t>Kushal Shroff Finals Expenses</t>
  </si>
  <si>
    <t>Kushal Shroff Finals Umpiring</t>
  </si>
  <si>
    <t>Butchi Babu Veeramasune</t>
  </si>
  <si>
    <t>Kuljit-Singh Nijjar Captains Meeting Expense</t>
  </si>
  <si>
    <t>CROWN TROPHY DCL Debit Card</t>
  </si>
  <si>
    <t>Indus Business Solutions</t>
  </si>
  <si>
    <t>DISCOUNTASP.NET CHK CARD PUR 626-4464881</t>
  </si>
  <si>
    <t>Srinivasa Rao Kilaparti (Spades Refund)</t>
  </si>
  <si>
    <t>Kapil Kumar Patel (Vibha Tennis Ball Refund)</t>
  </si>
  <si>
    <t>IRS USATAXPYMT 200062984106887</t>
  </si>
  <si>
    <t>INTERNATIONAL POS FEE</t>
  </si>
  <si>
    <t>LANECHANGE.NET CHK CARD PUR OTTAWA</t>
  </si>
  <si>
    <t>CROWN TROPHY DCL Debit Card Sumer 2010</t>
  </si>
  <si>
    <t>Zahid Reza CPA</t>
  </si>
  <si>
    <t>Vamsi Krishna Nalluri</t>
  </si>
  <si>
    <t>Srikanth Puvvadi (Umpiring UTDCC)</t>
  </si>
  <si>
    <t>Dev Jivnani (Umpiring)</t>
  </si>
  <si>
    <t>Jaya Prakash Jetti (Umpiring)</t>
  </si>
  <si>
    <t>Srinivasa Rao Kilaparti (Finals Umpiring)</t>
  </si>
  <si>
    <t>CROWN TROPHY DCL Debit Card Fall 2010</t>
  </si>
  <si>
    <t>CTY OF PLANO PARKS Fall 2010 Tournament</t>
  </si>
  <si>
    <t>CROWN TROPHY  Spring 2011 Tournament</t>
  </si>
  <si>
    <t>Jaya Prakash Jetti (QuarterFinal Umpiring)</t>
  </si>
  <si>
    <t>Yeshwenth Jayaraman( QF Umpriring 2011)</t>
  </si>
  <si>
    <t>Hardik Talati (2 semifinals Spring 2011)</t>
  </si>
  <si>
    <t>Crown Trophies Summer 2011 (Krishna Kumar Paid)</t>
  </si>
  <si>
    <t>IRS USATAXPYMT 200168451865916</t>
  </si>
  <si>
    <t>DCL Insurance (Krishna Kumar Paid)</t>
  </si>
  <si>
    <t>Fakhruddin Shakir (Plano Tigers Registeration Refund)</t>
  </si>
  <si>
    <t>Pavan Paruchuri (Plano Tigers Registeration Refund)</t>
  </si>
  <si>
    <t>Sonu Antony (Spades Registration fee Refund)</t>
  </si>
  <si>
    <t>Crown Trophy Fall 2011 Trophies</t>
  </si>
  <si>
    <t>USPS 4875550083021 CHK CARD PUR RICHARDSON</t>
  </si>
  <si>
    <t>UNITED STATES TREASURY TAX PERIOD DEC 31 2011</t>
  </si>
  <si>
    <t>UNITED STATES TREASURY TAX PERIOD DEC 31 2010</t>
  </si>
  <si>
    <t>White Electrical Tape Kuljit-Singh Nijjar Cash Paid</t>
  </si>
  <si>
    <t>Specialty Markets DCL Insurance</t>
  </si>
  <si>
    <t>Sonu Antony (DCL Semi Finals Umpiring Fees)</t>
  </si>
  <si>
    <t>Crown Trophy Spring 2012 Trophies</t>
  </si>
  <si>
    <t>Muthukumaran Ramalingam (Captains Meeting Samosa)</t>
  </si>
  <si>
    <t>Sonu Antony (DCL Finals Umpiring Fees)</t>
  </si>
  <si>
    <t>Indus Business Solutions 2012 Summer</t>
  </si>
  <si>
    <t>BANK CARD REPLACEMENT FEE</t>
  </si>
  <si>
    <t>THE HOME DEPOT (Carpet G6)</t>
  </si>
  <si>
    <t>Jose R Alvarez (G6 Carpet Installation Labor)</t>
  </si>
  <si>
    <t>THE HOME DEPOT (Carpet G6) Return/Refund</t>
  </si>
  <si>
    <t>CTY OF PLANO PARKS CHK CARD PUR</t>
  </si>
  <si>
    <t xml:space="preserve"> CTY OF PLANO PARKS CHK CARD PUR</t>
  </si>
  <si>
    <t>Frisco Cricket Association</t>
  </si>
  <si>
    <t>Kuljit-Singh Nijjar (Umpiring Finals 2012)</t>
  </si>
  <si>
    <t>Veer Patel (Umpiring Finals 2012)</t>
  </si>
  <si>
    <t>Pranit Chada (Umpiring Finals 2012)</t>
  </si>
  <si>
    <t>Meeting</t>
  </si>
  <si>
    <t>Insurance</t>
  </si>
  <si>
    <t>City Of Frisco</t>
  </si>
  <si>
    <t>Ground Maintenance (Carpet Installation)</t>
  </si>
  <si>
    <t>Check#</t>
  </si>
  <si>
    <t>Transaction</t>
  </si>
  <si>
    <t>HOSTDEPARTMENT.COM CHK CARD</t>
  </si>
  <si>
    <t>City Of Plano Ground Usage Charges</t>
  </si>
  <si>
    <t>mmawards.com (Trophy) Cash withdrawl</t>
  </si>
  <si>
    <t>Indus Business Solutions Supplies Balls &amp; Tapes</t>
  </si>
  <si>
    <t>Contract Labor - Umpiring</t>
  </si>
  <si>
    <t>Trophies &amp; prizes</t>
  </si>
  <si>
    <t>Internet &amp; Website</t>
  </si>
  <si>
    <t>10 Total deductions less expenses for offsetting credits</t>
  </si>
  <si>
    <t>9 Total other deductions</t>
  </si>
  <si>
    <t>8 Internet &amp; Website</t>
  </si>
  <si>
    <t>7 Trophies &amp; prizes</t>
  </si>
  <si>
    <t>6 Supplies-Others</t>
  </si>
  <si>
    <t>5 Supplies- Balls &amp; tapes</t>
  </si>
  <si>
    <t>4 Miscellaneous</t>
  </si>
  <si>
    <t>3 Insurance</t>
  </si>
  <si>
    <t>2 Discounts</t>
  </si>
  <si>
    <t>1 Contract labor- Umpire</t>
  </si>
  <si>
    <t>Line 26 (1120) - Other Deductions 2010</t>
  </si>
  <si>
    <t>ELETRICIANS White Tape</t>
  </si>
  <si>
    <t xml:space="preserve">Captains Meeting ROYAL SWEETS </t>
  </si>
  <si>
    <t>Kamran Khan (Garland Ground Rent)</t>
  </si>
  <si>
    <t>CITY OF PLANO PARKS Ground Rent</t>
  </si>
  <si>
    <t>CITY OF PLANO PARKS Ground Rent Summer 2012 Tournament</t>
  </si>
  <si>
    <t>CITY OF PLANO PARKS Ground Rent Feb 2011 Tournament</t>
  </si>
  <si>
    <t>CITY OF PLANO PARKS Ground Rent Spring 2011 Tournament</t>
  </si>
  <si>
    <t>CITY OF PLANO PARKS Ground Rent Summer 2011 Tournament</t>
  </si>
  <si>
    <t>CITY OF PLANO PARKS Ground Rent June + April 2011</t>
  </si>
  <si>
    <t>CITY OF PLANO PARKS Ground Rent FALL 2011 Tournament</t>
  </si>
  <si>
    <t>CITY OF PLANO PARKS Ground Rent December 2011 ground Usage</t>
  </si>
  <si>
    <t>mmawards.com (Trophy) (Youth Cricket)</t>
  </si>
  <si>
    <t>mmawards.com (Trophy Fall 2012)</t>
  </si>
  <si>
    <t>Internet</t>
  </si>
  <si>
    <t>CHK ORDERS BNK OF TX</t>
  </si>
  <si>
    <t>CTY OF PLANO PARKS Summer 2009 Tournament</t>
  </si>
  <si>
    <t>CROWN TROPHY</t>
  </si>
  <si>
    <t>Rajan Vijayaraghavan (Umpiring)</t>
  </si>
  <si>
    <t>Anush isaac Umpiring</t>
  </si>
  <si>
    <t>Dinesh Srinivas</t>
  </si>
  <si>
    <t>CROWN TROPHY inv # 18345</t>
  </si>
  <si>
    <t>B Shakor Rj (Carrolton Umpiring)</t>
  </si>
  <si>
    <t>Check / Cash Deposit</t>
  </si>
  <si>
    <t>DEPOSIT CORRECTION 43435</t>
  </si>
  <si>
    <t>Srinivasa Rao Kilaparti Umpiring (Fall 2009)</t>
  </si>
  <si>
    <t>Check #</t>
  </si>
  <si>
    <t>Debit</t>
  </si>
  <si>
    <t>Credit</t>
  </si>
  <si>
    <t>CPA</t>
  </si>
  <si>
    <t>US treasury TAX</t>
  </si>
  <si>
    <t xml:space="preserve">Cash Deposit 400 COIT ROAD PLANO TX 006034 </t>
  </si>
  <si>
    <t>TX SECRETARY OF ST POS RETURN 512-463-5598 TX</t>
  </si>
  <si>
    <t>PLANO-LEGACY VE ATM CASH W/D PLANO TX 496556</t>
  </si>
  <si>
    <t xml:space="preserve">Stamps USPS 4822260248 POS PURCHASE DALLAS TX 001410 </t>
  </si>
  <si>
    <t>400 COIT ROAD ATM CASH W/D PLANO TX 006207</t>
  </si>
  <si>
    <t>TX SECRETARY OF ST CHK CARD PUR 512-463-5598 TX 063971</t>
  </si>
  <si>
    <t>Glue SOU THE HOME DEPOT POS PURCHASE PLANO TX 421601</t>
  </si>
  <si>
    <t>Glue SOU THE HOME DEPOT POS PURCHASE RICHARDSON TX 900201</t>
  </si>
  <si>
    <t xml:space="preserve">Carpet THE HOME DEPOT 650 CHK CARD PUR RICHARDSON TX 056559 </t>
  </si>
  <si>
    <t>PLANO-LEGACY VE ATM CASH W/D PLANO TX 206416</t>
  </si>
  <si>
    <t>HOME DEPOT 6502 PURCHASE ALLEN TX (Carpet Glue)</t>
  </si>
  <si>
    <t>Indus Business Solutions 2013 Spring/Summer</t>
  </si>
  <si>
    <t>STATE COMPTROLLER DCL 2012 REINSTATE</t>
  </si>
  <si>
    <t>Vamsi Krishna Chada (Finals Umpiring)</t>
  </si>
  <si>
    <t>Jose R Alvarez Carpet Installation (G3/G4)</t>
  </si>
  <si>
    <t>DEPOSIT BRANCH</t>
  </si>
  <si>
    <t>SOU THE HOME DEPOT POS PURCHASE RICHARDSON TX 448201 (G7)</t>
  </si>
  <si>
    <t>DISCOUNTASP.NET CHK CARD PUR 626-446-4881 CA 066694</t>
  </si>
  <si>
    <t>CITY OF PLANO PARKS Ground Rent Spring</t>
  </si>
  <si>
    <t>CITY OF PLANO PARKS Ground Rent Summer</t>
  </si>
  <si>
    <t>USPS 4822260248 POS PURCHASE DALLAS TX 000602 (IRS TAX)</t>
  </si>
  <si>
    <t>mmawards.com (Trophy) Spring 2013</t>
  </si>
  <si>
    <t>Zahid Reza CPA  (Change of Address Fees)</t>
  </si>
  <si>
    <t>Zahid Reza CPA  (2011/2012 TAX)</t>
  </si>
  <si>
    <t>Srinivasarao Kilaparti (Umpiring CC)</t>
  </si>
  <si>
    <t>Indoor Cricket Academy Nivia Balls for Summer 2013</t>
  </si>
  <si>
    <t>Sravan Koganti (Umpiring Seminar)</t>
  </si>
  <si>
    <t>INT'L WIRE OUT (Leather Ball League) Balls</t>
  </si>
  <si>
    <t>M&amp;M Awards (Summer Trophy 2013)</t>
  </si>
  <si>
    <t>THE HOME DEPOT 650 CHK CARD PUR RICHARDSON TX 092345(Generator)</t>
  </si>
  <si>
    <t>THE HOME DEPOT 650 POS RETURN RICHARDSON TX 072996(Refund)</t>
  </si>
  <si>
    <t>ACT*Plano Parks Re CHK CARD PUR 877-228-4881 CA 031523</t>
  </si>
  <si>
    <t>ACT*Plano Parks Re CHK CARD PUR 877-228-4881 CA 091481</t>
  </si>
  <si>
    <t>FEDEX 90157863 CHK CARD PUR 800-4633339 TN 018359(DUTY)</t>
  </si>
  <si>
    <t>266076139193-USACRICKETA</t>
  </si>
  <si>
    <t>266074024886-USACRICKETA</t>
  </si>
  <si>
    <t>267594662261-USACRICKETA</t>
  </si>
  <si>
    <t>Cash Deposit + mmawards.com (Trophy) (Youth Cricket) + 747.25</t>
  </si>
  <si>
    <t>SMIC Insurance (DCL/DLCL/DYCL)</t>
  </si>
  <si>
    <t>DEPOSIT BRANCH (DYCL Insurance + Ground Fees)</t>
  </si>
  <si>
    <t>ACT*Plano Parks Re CHK CARD PUR 877-228-4881 CA 071032</t>
  </si>
  <si>
    <t>DEPOSIT BRANCH (City Of Plano Carpet Check for G1,G2)</t>
  </si>
  <si>
    <t>Fall Registration + Umpiring Fines</t>
  </si>
  <si>
    <t>Arvind Balakrishnan  (Fall 2013 Umpiring on 12/15/2013)</t>
  </si>
  <si>
    <t>Sudharshan Kotha  (Fall 2013 Umpiring on 12/15/2013)</t>
  </si>
  <si>
    <t>Nitin Ranjan  (Fall 2013 Umpiring on 12/15/2013)</t>
  </si>
  <si>
    <t>Vivek Arora (Fall 2013 Umpiring on 12/15/2013)</t>
  </si>
  <si>
    <t>Praveen Vadlakonda (Fall 2013 Umpiring on 12/15/2013)</t>
  </si>
  <si>
    <t>Chandra Deep  (Fall 2013 Umpiring on 12/15/2013)</t>
  </si>
  <si>
    <t>Naresh Erna (Fall 2013 Umpiring on 12/15/2013)</t>
  </si>
  <si>
    <t>USACA Membership</t>
  </si>
  <si>
    <t>Umpiring Seminar</t>
  </si>
  <si>
    <t>INT'L WIRE OUT (Leather Ball League) Customs Duty Fees</t>
  </si>
  <si>
    <t>G4</t>
  </si>
  <si>
    <t>G6</t>
  </si>
  <si>
    <t>G12</t>
  </si>
  <si>
    <t>G20</t>
  </si>
  <si>
    <t>G42</t>
  </si>
  <si>
    <t>G43</t>
  </si>
  <si>
    <t>G44</t>
  </si>
  <si>
    <t>G61</t>
  </si>
  <si>
    <t>Murali Hanabe (Fall 2013 Russell Grounds G5,G7 Usage Fees)</t>
  </si>
  <si>
    <t>Dallas Youth Cricket League Ground Usage</t>
  </si>
  <si>
    <t>Balls &amp; Tapes</t>
  </si>
  <si>
    <t>Vamsi Krishna Chada (Fall 2013 Seven Umpiring on 1/4/2014)</t>
  </si>
  <si>
    <t>Vinay Ujjini (Fall 2013 One Umpiring on 12/15/2013)</t>
  </si>
  <si>
    <t>Ravi  Nellutla (Fall 2013 One Umpiring on 12/15/2013)</t>
  </si>
  <si>
    <t>Vikas Thorat  (Fall 2013 Two Umpiring on 12/15/2013)</t>
  </si>
  <si>
    <t>Mrutyunjaya Hota  (Fall 2013 One Umpiring on 12/15/2013)</t>
  </si>
  <si>
    <r>
      <t xml:space="preserve">Rahul Chalakaran (Fall 2013 One Umpiring on 1/4/2014) </t>
    </r>
    <r>
      <rPr>
        <b/>
        <sz val="11"/>
        <color rgb="FFFF0000"/>
        <rFont val="Calibri"/>
        <family val="2"/>
        <scheme val="minor"/>
      </rPr>
      <t>(Pending)</t>
    </r>
  </si>
  <si>
    <t>Kailas Magi and Vikas Thorat (Fall 2013 Two Umpiring's each on 1/4/2014)</t>
  </si>
  <si>
    <r>
      <t xml:space="preserve">Suman Vadlokonda (Fall 2013 Two Umpiring on 1/4/2014) </t>
    </r>
    <r>
      <rPr>
        <b/>
        <sz val="11"/>
        <color rgb="FFFF0000"/>
        <rFont val="Calibri"/>
        <family val="2"/>
        <scheme val="minor"/>
      </rPr>
      <t>(Pending)</t>
    </r>
  </si>
  <si>
    <t>Contract Labor - Umpiring 2013</t>
  </si>
  <si>
    <t>Trophies</t>
  </si>
  <si>
    <t xml:space="preserve">CPA </t>
  </si>
  <si>
    <t xml:space="preserve">DCL Final Balance </t>
  </si>
  <si>
    <t>Ground Usage Charges</t>
  </si>
  <si>
    <t>Lewisville Cricket Ground Aziz Valli</t>
  </si>
  <si>
    <t>DCL Teams Umpiring Fines + Practice Fields + Clads Ordered By the Teams</t>
  </si>
  <si>
    <t>Kailas Magi Umpiring Seminar Haggard Library booking</t>
  </si>
  <si>
    <t>PA System Rental (For Umpring Seminar)</t>
  </si>
  <si>
    <t>Projector Rental (For Umpring Seminar)</t>
  </si>
  <si>
    <t>Kailas Magi Leather Balls Sold</t>
  </si>
  <si>
    <t>Srinivasa Rao Kilaparti (Fall 2013 Seven Umpiring on 1/4/2014)</t>
  </si>
  <si>
    <t>Cash</t>
  </si>
  <si>
    <t>G63</t>
  </si>
  <si>
    <t>G67</t>
  </si>
  <si>
    <t>COP LIBRARY OL ROO CHK CARD PUR 972-7694507 TX 060326 (Umpiring Seminar)</t>
  </si>
  <si>
    <t>Lokesh Naiker (DCL/DYCL/DWCL/DLCL Logo Designer)</t>
  </si>
  <si>
    <t>mmawards.com (Trophy Fall 2013)</t>
  </si>
  <si>
    <t>Indoor Cricket Academy (Nivia Tennis Ball)</t>
  </si>
  <si>
    <t>Zahid Reza (CPA 2014)</t>
  </si>
  <si>
    <t>04-02 PAYPAL *AMERCRICFE CHK CARD PUR 402-935-7733 CA 004362 150.00</t>
  </si>
  <si>
    <t>04-07 REGISTER.COM*12614 CHK CARD PUR 877-731-4442 NY 081717 59.94</t>
  </si>
  <si>
    <t>Lonestar Cricket Club (LoneStar Cricket Ground) 2013</t>
  </si>
  <si>
    <t>Lonestar Cricket Club (LoneStar Cricket Ground) 2014</t>
  </si>
  <si>
    <t>Rent-A-Umpire (Srinivasa Rao Kilaparti paid by the DCL Teams for Spring 2014)</t>
  </si>
  <si>
    <t>Rajesh Nair (DYCL Atlanta Trip)</t>
  </si>
  <si>
    <t>ACE RENT A CAR DAL CHK CARD PUR DALLAS TX 039357 220.00 (DYCL Atlanta Trip)</t>
  </si>
  <si>
    <t>CHILI'S CONYERS CHK CARD PUR CONYERS GA 000224 205.66 (DYCL Atlanta Trip)</t>
  </si>
  <si>
    <t>COP LIBRARY OL ROO CHK CARD PUR 972-7694507 TX 066361 (Umpiring Seminar)</t>
  </si>
  <si>
    <t>COP LIBRARY OL ROO CHK CARD PUR 972-7694507 TX 066362 (Umpiring Seminar)</t>
  </si>
  <si>
    <t>ACE RENT A CAR DAL CHK CARD PUR DALLAS TX 024785 (DYCL Atlanta Trip)</t>
  </si>
  <si>
    <t>RICE N ROTI/2411 C POS PURCHASE PLANO TX 321078 (Captains Meeting)</t>
  </si>
  <si>
    <t>400 COIT ROAD ATM CASH W/D PLANO TX 007707 (Umpiring DYCL)</t>
  </si>
  <si>
    <t>Printed DYCL Cotton Tshirt Exra Innings 135 Tshirt</t>
  </si>
  <si>
    <t>TRAVELODGE CHK CARD PUR COVINGTON GA 024671  (DYCL Atlanta Trip)</t>
  </si>
  <si>
    <t>TRAVELODGE CHK CARD PUR COVINGTON GA 024689  (DYCL Atlanta Trip)</t>
  </si>
  <si>
    <t>TRAVELODGE CHK CARD PUR COVINGTON GA 024697  (DYCL Atlanta Trip)</t>
  </si>
  <si>
    <t>TRAVELODGE CHK CARD PUR COVINGTON GA 024705  (DYCL Atlanta Trip)</t>
  </si>
  <si>
    <t>TRAVELODGE CHK CARD PUR COVINGTON GA 024713  (DYCL Atlanta Trip)</t>
  </si>
  <si>
    <t>TEXACO 00359826 CHK CARD PUR ATLANTA GA 327463  (DYCL Atlanta Trip)</t>
  </si>
  <si>
    <t>CHEVRON 00200109 CHK CARD PUR DELTA LA 334229  (DYCL Atlanta Trip)</t>
  </si>
  <si>
    <t>RACETRAC626 CHK CARD PUR DALLAS TX 077298  (DYCL Atlanta Trip)</t>
  </si>
  <si>
    <t>CHEVRON 00210159 CHK CARD PUR LITHONIA GA 640912 (DYCL Atlanta Trip)</t>
  </si>
  <si>
    <t>CHEVRON 00308518 CHK CARD PUR DELHI LA 954578  (DYCL Atlanta Trip)</t>
  </si>
  <si>
    <t>MARATHON PETRO1261 CHK CARD PUR BRIGHTON AL 004706  (DYCL Atlanta Trip)</t>
  </si>
  <si>
    <t>DAWAT EXPRESS CHK CARD PUR NORCROSS GA 014667  (DYCL Atlanta Trip)</t>
  </si>
  <si>
    <t>EOC #465 POS PURCHASE CALHOUN LA 467262  (DYCL Atlanta Trip)</t>
  </si>
  <si>
    <t>TACO BELL #2706 CHK CARD PUR MONROE LA 060166  (DYCL Atlanta Trip)</t>
  </si>
  <si>
    <t>SQ *MUMBAI MASALA CHK CARD PUR Norcross GA 007884  (DYCL Atlanta Trip)</t>
  </si>
  <si>
    <t>U-HAUL MOVING &amp; ST CHK CARD PUR PLANO TX 039892  (DYCL Atlanta Trip)</t>
  </si>
  <si>
    <t>SQ *MUMBAI MASALA CHK CARD PUR Norcross GA 021419  (DYCL Atlanta Trip)</t>
  </si>
  <si>
    <t>SRI KRISHNA VILAS CHK CARD PUR NORCROSS GA 000100  (DYCL Atlanta Trip)</t>
  </si>
  <si>
    <t>SQ *MUMBAI MASALA CHK CARD PUR Norcross GA 008388  (DYCL Atlanta Trip)</t>
  </si>
  <si>
    <t>DAWAT EXPRESS CHK CARD PUR NORCROSS GA 014672  (DYCL Atlanta Trip)</t>
  </si>
  <si>
    <t>SQ *MUMBAI MASALA CHK CARD PUR Norcross GA 026562  (DYCL Atlanta Trip)</t>
  </si>
  <si>
    <t>SQ *MUMBAI MASALA CHK CARD PUR Norcross GA 026558  (DYCL Atlanta Trip)</t>
  </si>
  <si>
    <t>THEME SOFT INC ACH PMT *****84614 (DCL Platinum Sponsorship)</t>
  </si>
  <si>
    <t>NYCL Registration Fees (DEPOSIT BRANCH)</t>
  </si>
  <si>
    <t>400 COIT ROAD ATM CASH W/D PLANO TX 009723</t>
  </si>
  <si>
    <t>CITY OF PLANO HEAL CHK CARD PUR PLANO TX 023478</t>
  </si>
  <si>
    <t>INDIA CHAAT CAFE CHK CARD PUR DALLAS TX 010150 (NYCL Organizers food)</t>
  </si>
  <si>
    <t>SAMSCLUB #8299 POS PURCHASE PLANO TX 129765 (NYCL Water)</t>
  </si>
  <si>
    <t>SOU THE HOME DEPOT POS PURCHASE RICHARDSON TX 527301 (NYCL Generator)</t>
  </si>
  <si>
    <t>ACE MART RESTAURAN CHK CARD PUR GARLAND TX 000053 (NYCL ICE Cone Machine)</t>
  </si>
  <si>
    <t>BIG D PARTY RENTAL CHK CARD PUR 972-489-9585 TX 078748 (NYCL Tents)</t>
  </si>
  <si>
    <t>FEDEX 91220299 CHK CARD PUR 800-4633339 TN 018235 (NYCL Under 12 Balls)</t>
  </si>
  <si>
    <t>THE HOME DEPOT 551 CHK CARD PUR PLANO TX 023528 (DCL Carpet)</t>
  </si>
  <si>
    <t>THE HOME DEPOT 650 CHK CARD PUR RICHARDSON TX 040287 (DCL Russell Creek Carpet Glue)</t>
  </si>
  <si>
    <t>DISCOUNT ASP.NET CHK CARD PUR 626-446-4881 CA 016042 (DCL Website /MySQL)</t>
  </si>
  <si>
    <t>DISCOUNT ASP.NET CHK CARD PUR 626-446-4881 CA 016049 (DYCL Website /MySQL)</t>
  </si>
  <si>
    <t>SOU THE HOME DEPOT POS PURCHASE PLANO TX 770001 (DCL Russell Creek Carpet G6)</t>
  </si>
  <si>
    <t>SOU THE HOME DEPOT POS PURCHASE PLANO TX 327001 (DCL Russell Creek Carpet G5)</t>
  </si>
  <si>
    <t>Jose R Alvarez Carpet Installation (G5/G6)</t>
  </si>
  <si>
    <t>AA Sports Asif Mujtaba Ji DWCL Clothing (Atlanta Womens Tournament)</t>
  </si>
  <si>
    <t>Rent-A-Umpire (Srinivasa Rao Kilaparti paid by the DCL Teams for Spring/Summer 2014)</t>
  </si>
  <si>
    <t>Muthukumaran Ramalingam (Fall 2013 + Spring 2014) Umpiring</t>
  </si>
  <si>
    <t>Koti Bommineni (Fall 2013 Umpiring)</t>
  </si>
  <si>
    <t>Texas Department of Public Safety (Kuljit personal use)</t>
  </si>
  <si>
    <t>Aventa Bulls Spring 2014 Registration</t>
  </si>
  <si>
    <t>Special Market Insurance (NYCL Tournament July 4th 2014 Insurance)</t>
  </si>
  <si>
    <t>Rent-A-Umpire (Srinivasa Rao Kilaparti paid by DCL Teams for Summer 2014)</t>
  </si>
  <si>
    <t>BIG D PARTY RENTAL POS RETURN 972-489-9585 TX 078745</t>
  </si>
  <si>
    <t>400 COIT ROAD ATM DEPOSIT PLANO TX 000427</t>
  </si>
  <si>
    <t>SOU THE HOME DEPOT POS PURCHASE PLANO TX 899801 (NYCL Tournament July 4th 2014)</t>
  </si>
  <si>
    <t>SOU THE HOME DEPOT POS PURCHASE PLANO TX 567701 (NYCL Tournament July 4th 2014)</t>
  </si>
  <si>
    <t>SOU THE HOME DEPOT POS PURCHASE RICHARDSON TX 384501 (NYCL Tournament July 4th 2014)</t>
  </si>
  <si>
    <t>ALEXANDER TENT CO CHK CARD PUR 9728692405 TX 069380 (NYCL Tournament July 4th 2014)</t>
  </si>
  <si>
    <t>ALEXANDER TENT CO CHK CARD PUR 9728692405 TX 069388 (NYCL Tournament July 4th 2014)</t>
  </si>
  <si>
    <t>TACO BELL 663 CHK CARD PUR PLANO TX 057301 (NYCL Tournament July 4th 2014 DCL Volunteers Food)</t>
  </si>
  <si>
    <t>400 COIT ROAD ATM CASH W/D PLANO TX 000112  (NYCL Tournament July 4th 2014 Umpiring)</t>
  </si>
  <si>
    <t>OFFICE MACHINES IN CHK CARD PUR DALLAS TX 017495(NYCL Tournament July 4th 2014 print outs)</t>
  </si>
  <si>
    <t>DEPOSIT BRANCH (Rocket Realty DWCL Sponsorship)</t>
  </si>
  <si>
    <t>400 COIT ROAD ATM CASH W/D PLANO TX 000340</t>
  </si>
  <si>
    <t>Bounce For Fun (Bounce Houses) (NYCL Tournament July 4th 2014)</t>
  </si>
  <si>
    <t>SOU THE HOME DEPOT POS PURCHASE PLANO TX 315001 (Mulch NYCL Tournament July 4th 2014)</t>
  </si>
  <si>
    <t>WAL-MART #3482 POS PURCHASE PLANO TX 955435 (NYCL Tournament July 4th 2014)</t>
  </si>
  <si>
    <t>SOU THE HOME DEPOT POS PURCHASE PLANO TX 023701 (NYCL Tournament July 4th 2014)</t>
  </si>
  <si>
    <t>SUBWAY 0001 CHK CARD PUR PLANO TX 016048 (NYCL Tournament July 4th 2014 DCL Volunteers Food )</t>
  </si>
  <si>
    <t>SOU THE HOME DEPOT POS PURCHASE PLANO TX 024001 (NYCL Tournament July 4th 2014)</t>
  </si>
  <si>
    <t>WITHDRAWAL  (NYCL Tournament July 4th 2014) Umpiring Fees</t>
  </si>
  <si>
    <t>RACETRAC 253 CHK CARD PUR PLANO TX 012084 (NYCL Tournament July 4th 2014) Gas for Uhaul</t>
  </si>
  <si>
    <t>RACETRAC 253 0000 CHK CARD PUR PLANO TX 075189 (NYCL Tournament July 4th 2014) Gas for Uhaul</t>
  </si>
  <si>
    <t>BOUNCE FOR FUN CHK CARD PUR 469-633-1500 TX 044891 (NYCL Tournament July 4th 2014)</t>
  </si>
  <si>
    <t>U-HAUL MOVING &amp; ST CHK CARD PUR PLANO TX 061861 (NYCL Tournament July 4th 2014) Truck</t>
  </si>
  <si>
    <t>U-HAUL MOVING &amp; ST CHK CARD PUR PLANO TX 061853 (NYCL Tournament July 4th 2014) Truck</t>
  </si>
  <si>
    <t>UNITED SITE SERVIC CHK CARD PUR 800-864-5387 MA 060494 Rest rooms for Alma Ground (NYCL)</t>
  </si>
  <si>
    <t>INDIA CHAAT CAFE CHK CARD PUR DALLAS TX 010129 (NYCL Tournament July 4th 2014 DCL Volunteers Food )</t>
  </si>
  <si>
    <t>EMERGENCY ICE INC. CHK CARD PUR 214-717-6746 TX 050006  (NYCL Tournament July 4th 2014)</t>
  </si>
  <si>
    <t>USPS 4822260248 POS PURCHASE DALLAS TX 002500  (NYCL Tournament July 4th 2014 DCL Trophies shipped)</t>
  </si>
  <si>
    <t>400 COIT ROAD ATM DEPOSIT PLANO TX 001603</t>
  </si>
  <si>
    <t>400 COIT ROAD ATM CASH W/D PLANO TX 001604</t>
  </si>
  <si>
    <t>COP LIBRARY OL ROO CHK CARD PUR 972-7694507 TX 073488 (DCL Umpiring Seminar)</t>
  </si>
  <si>
    <t>Staples, Inc POS PURCHASE DALLAS TX 082001 (Printer Cartridge)</t>
  </si>
  <si>
    <t>Holiday Inn Express (Banquet NYCL Tournament 4th 2014)</t>
  </si>
  <si>
    <t>City Of Plano (NYCL Tournament July 4th 2014 Ground Fees)</t>
  </si>
  <si>
    <t>Srinidhi Kaniyar First Aid Kits (NYCL Tournament July 4th 2014)</t>
  </si>
  <si>
    <t>City Of Plano DCL Spring / Summer 2014 Ground Usage Fees</t>
  </si>
  <si>
    <t>NYCL Food (Tournament + Banquet July 4th 2014)</t>
  </si>
  <si>
    <t>NYCL Tshirt Fees  (Asif Mujtaba Ji)</t>
  </si>
  <si>
    <t>RamaKrishna Korada (NYCL Banquet Food)</t>
  </si>
  <si>
    <t>Jose R Alvarez Carpet Installation (Garland Ground Repairs)</t>
  </si>
  <si>
    <t>INCHINS BAMBOO GAR CHK CARD PUR PLANO TX 062972 (ThemeSoft Champions Trophy)</t>
  </si>
  <si>
    <t>DISCOUNT ASP.NET CHK CARD PUR 626-446-4881 CA 016042</t>
  </si>
  <si>
    <t>WAL-MART #3482 POS PURCHASE PLANO TX 774790 9.92 (Water DYCL Fall 2014 Games)</t>
  </si>
  <si>
    <t>400 COIT ROAD ATM CASH W/D PLANO TX 002788 (Umpiring DYCL Fall 2014 Games)</t>
  </si>
  <si>
    <t>400 COIT ROAD ATM CASH W/D PLANO TX 003049 (Umpiring DYCL Fall 2014 Games)</t>
  </si>
  <si>
    <t>400 COIT ROAD ATM CASH W/D PLANO TX 003643 (Umpiring DYCL Fall 2014 Games)</t>
  </si>
  <si>
    <t>400 COIT ROAD ATM CASH W/D PLANO TX 003705 (Umpiring DYCL Fall 2014 Games)</t>
  </si>
  <si>
    <t>PAYPAL TRANSFER 5PA228BH64J5W DCL Teams Summer /Fall Registration Fees DCL/DYCL</t>
  </si>
  <si>
    <t>400 COIT ROAD ATM CASH W/D PLANO TX 004324 (Umpiring DYCL Fall 2014 Games)</t>
  </si>
  <si>
    <t>400 COIT ROAD ATM CASH W/D PLANO TX 004325 (Umpiring DYCL Fall 2014 Games)</t>
  </si>
  <si>
    <t>400 COIT ROAD ATM CASH W/D PLANO TX 004643 (Umpiring DYCL Fall 2014 Games)</t>
  </si>
  <si>
    <t>400 COIT ROAD ATM CASH W/D PLANO TX 004886 (Umpiring DYCL Fall 2014 Games)</t>
  </si>
  <si>
    <t>400 COIT ROAD ATM CASH W/D PLANO TX 004923 (Umpiring DYCL Fall 2014 Games)</t>
  </si>
  <si>
    <t>400 COIT ROAD ATM DEPOSIT PLANO TX 005870</t>
  </si>
  <si>
    <t>WITHDRAWAL (Umpiring DYCL Fall 2014 Games)</t>
  </si>
  <si>
    <t>Carol Shih (DWCL Atlanta Trip)</t>
  </si>
  <si>
    <t>CITICARDS PAYMENT - *****4211220418 (HomeDepot NYCL Generator Return)</t>
  </si>
  <si>
    <t>400 COIT ROAD ATM CASH W/D PLANO TX 006734 (Umpiring DCL/DLCL/DYCL Fall 2014 Games)</t>
  </si>
  <si>
    <t>400 COIT ROAD ATM CASH W/D PLANO TX 006727 (Umpiring DCL/DLCL/DYCL Fall 2014 Games)</t>
  </si>
  <si>
    <t>400 COIT ROAD ATM CASH W/D PLANO TX 006710 (Umpiring DCL/DLCL/DYCL Fall 2014 Games)</t>
  </si>
  <si>
    <t>Kamran Khan (Garland Ground Rent 2015)</t>
  </si>
  <si>
    <t>City Of Plano (DCL/DLCL/DYCL Summer/Fall 2014 Ground Fees)</t>
  </si>
  <si>
    <t>Rent-A-Umpire (Srinivasa Rao Kilaparti paid by DCL Teams for Fall 2014)</t>
  </si>
  <si>
    <t>TEXAS MUTUAL INS WEB PAY - *****0562255238 (Allen Workers Compensation Insurance)</t>
  </si>
  <si>
    <t>BEDESSEE SPORTING CHK CARD PUR 718-272-1300 NY 020356 (Tape Tennis Balls for DCL 2015)</t>
  </si>
  <si>
    <t>India</t>
  </si>
  <si>
    <t>Final Update</t>
  </si>
  <si>
    <t>PRANAV NIKUMB 520.00 USD (31486.00 INR) [X061857032743953]</t>
  </si>
  <si>
    <t>PRANAV NIKUMB 2999.00 USD (178890.00 INR) [X061815769010267]</t>
  </si>
  <si>
    <t>Bank Account x-9788 [Bank Deposit]</t>
  </si>
  <si>
    <t>Transaction History Xoom Transfer (Fall Stanford Test Special Balls Bought using the ICA account as Xoom account was created last year.</t>
  </si>
  <si>
    <t>Xoom Transaction</t>
  </si>
  <si>
    <t>ACT*Plano Parks Re CHK CARD PUR 877-228-4881 CA 014609 (City Of Plano Summer Fees)</t>
  </si>
  <si>
    <t>G10</t>
  </si>
  <si>
    <t>G11</t>
  </si>
  <si>
    <t>G27</t>
  </si>
  <si>
    <t>G28</t>
  </si>
  <si>
    <t>G129</t>
  </si>
  <si>
    <t>G137</t>
  </si>
  <si>
    <t>G140</t>
  </si>
  <si>
    <t>G162</t>
  </si>
  <si>
    <t>G165</t>
  </si>
  <si>
    <t>G131</t>
  </si>
  <si>
    <t>mmawards.com (DCL Spring Trophy 2014)</t>
  </si>
  <si>
    <t>mmawards.com (Sponsors Plaques for NYCL Tournament Trophy 2014 from DCL)</t>
  </si>
  <si>
    <t>mmawards.com (NYCL Tournament Trophies July 4th 2014)</t>
  </si>
  <si>
    <t>G21</t>
  </si>
  <si>
    <t>G91</t>
  </si>
  <si>
    <t>G93</t>
  </si>
  <si>
    <t>G94</t>
  </si>
  <si>
    <t>G155</t>
  </si>
  <si>
    <t>Total</t>
  </si>
  <si>
    <t>Sold 100 Tennis Balls to AA Sports</t>
  </si>
  <si>
    <t>DCL Presented DYCL Player Guransh-Singh Nanda New Bat for Scoring two Centuries (Paid AA Sports)</t>
  </si>
  <si>
    <r>
      <t xml:space="preserve">USA Cricket Academy DCL Sponsoring Under 17/Under 19 India Tour </t>
    </r>
    <r>
      <rPr>
        <b/>
        <sz val="11"/>
        <color rgb="FFFF0000"/>
        <rFont val="Calibri"/>
        <family val="2"/>
        <scheme val="minor"/>
      </rPr>
      <t>(Pending)</t>
    </r>
  </si>
  <si>
    <r>
      <t>mmawards.com (DCL Fall Trophy 2014)</t>
    </r>
    <r>
      <rPr>
        <b/>
        <sz val="11"/>
        <color rgb="FFFF0000"/>
        <rFont val="Calibri"/>
        <family val="2"/>
        <scheme val="minor"/>
      </rPr>
      <t>(Pending)</t>
    </r>
  </si>
  <si>
    <r>
      <t>Saif Haque (Outrageous Cricket Ground) 2015</t>
    </r>
    <r>
      <rPr>
        <b/>
        <sz val="11"/>
        <color rgb="FFFF0000"/>
        <rFont val="Calibri"/>
        <family val="2"/>
        <scheme val="minor"/>
      </rPr>
      <t xml:space="preserve"> (Pending)</t>
    </r>
  </si>
  <si>
    <t>Saif Haque (Outrageous Cricket Ground) 2014</t>
  </si>
  <si>
    <t>Kamran Khan (Garland Ground Rent) 2014</t>
  </si>
  <si>
    <r>
      <t>Lonestar Cricket Club (LoneStar Cricket Ground) 2015</t>
    </r>
    <r>
      <rPr>
        <b/>
        <sz val="11"/>
        <color rgb="FFFF0000"/>
        <rFont val="Calibri"/>
        <family val="2"/>
        <scheme val="minor"/>
      </rPr>
      <t xml:space="preserve"> (Pending)</t>
    </r>
  </si>
  <si>
    <t>Ending Balance 2014</t>
  </si>
  <si>
    <t>Future Expense 2015</t>
  </si>
  <si>
    <t>NYCL 2014 July 4th Tournament</t>
  </si>
  <si>
    <r>
      <t>Vijay The Fighters team (Fall 2014 Umpiring in December</t>
    </r>
    <r>
      <rPr>
        <b/>
        <sz val="11"/>
        <color rgb="FFFF0000"/>
        <rFont val="Calibri"/>
        <family val="2"/>
        <scheme val="minor"/>
      </rPr>
      <t xml:space="preserve"> (Pending)</t>
    </r>
  </si>
  <si>
    <t>Contract Labor - Umpiring 2014</t>
  </si>
  <si>
    <t>DCL Ground Usage Charges</t>
  </si>
  <si>
    <t>Internet &amp; Website (DYCL/DCL/DLCL) my.discountasp.net database, securing package and hosting fees</t>
  </si>
  <si>
    <t>iTech US, Inc. (Dallas Cricket League Sponsor)</t>
  </si>
  <si>
    <t>Infolab Solutions, INC. (Dallas Cricket League Sponsor)</t>
  </si>
  <si>
    <t>Intellisoft Technologies INC. (Dallas Cricket League Sponsor)</t>
  </si>
  <si>
    <t>DEPOSIT BRANCH (american smb services DWCL Sponsorship) (Dallas Cricket League)</t>
  </si>
  <si>
    <t>DYCL Spring Registrations 2014</t>
  </si>
  <si>
    <t>DALLAS TIGERS</t>
  </si>
  <si>
    <t>LAGAAN XI</t>
  </si>
  <si>
    <t>BOOMSTICK MAFIA CC</t>
  </si>
  <si>
    <t>NTT DATA STARS</t>
  </si>
  <si>
    <t>FORCE X1</t>
  </si>
  <si>
    <t>GIANT STRIKERS</t>
  </si>
  <si>
    <t>CIRRUS ( CIRRUS RED )</t>
  </si>
  <si>
    <t>HYDERABAD BOYZ</t>
  </si>
  <si>
    <t>DESI BOYZ</t>
  </si>
  <si>
    <t>TEXAS TITANS</t>
  </si>
  <si>
    <t>SPARTANS</t>
  </si>
  <si>
    <t>ROYAL SUNRISERS</t>
  </si>
  <si>
    <t>IRVINGWARRIORS</t>
  </si>
  <si>
    <t>ZEO WARRIORS</t>
  </si>
  <si>
    <t>ROYALS CC</t>
  </si>
  <si>
    <t>FRIENDS CC</t>
  </si>
  <si>
    <t>ACEXI</t>
  </si>
  <si>
    <t>IRVING CHARGERS</t>
  </si>
  <si>
    <t>ALLEN BD TIGERS</t>
  </si>
  <si>
    <t>UNITEDELEVEN</t>
  </si>
  <si>
    <t>INCREDIBLE INDIANS</t>
  </si>
  <si>
    <t>DALLAS CHARGERS</t>
  </si>
  <si>
    <t>DALLAS TORNADOES</t>
  </si>
  <si>
    <t>THE FIGHTERS</t>
  </si>
  <si>
    <t>VICKINGCHALLENGERS</t>
  </si>
  <si>
    <t>CHALLENGERS CC</t>
  </si>
  <si>
    <t>DALLAS DAREDEVILS</t>
  </si>
  <si>
    <t>LYCANS</t>
  </si>
  <si>
    <t>CURD RICE</t>
  </si>
  <si>
    <t>DESI DYNAMITES</t>
  </si>
  <si>
    <t>KING COBRAS CC</t>
  </si>
  <si>
    <t>DALLAS DYNAMITES</t>
  </si>
  <si>
    <t>Name</t>
  </si>
  <si>
    <t>AVENGERS</t>
  </si>
  <si>
    <t>PLANO TIGERS</t>
  </si>
  <si>
    <t>SMU MUSTANGS BLUE</t>
  </si>
  <si>
    <t>TRUECRICKETERS</t>
  </si>
  <si>
    <t>Paid DCL</t>
  </si>
  <si>
    <t>PAYPAL TRANSFER DCL Tape Ball Teams Spring Registration Fees</t>
  </si>
  <si>
    <t>PAYPAL TRANSFER DLCL Leather Ball Teams Spring Registration Fees</t>
  </si>
  <si>
    <t>UTDCC</t>
  </si>
  <si>
    <t>TEXAS RANGERS</t>
  </si>
  <si>
    <t>SUPER KINGS</t>
  </si>
  <si>
    <t>CIRRUS</t>
  </si>
  <si>
    <t>FORCE XI</t>
  </si>
  <si>
    <t>SPADES</t>
  </si>
  <si>
    <t>HYDERABAD BOYS</t>
  </si>
  <si>
    <t>BUCCANNERS</t>
  </si>
  <si>
    <t>MUSTANGS CC</t>
  </si>
  <si>
    <t>PLANO PACKERS</t>
  </si>
  <si>
    <t>365 CRICKET CLUB</t>
  </si>
  <si>
    <t>DCCC</t>
  </si>
  <si>
    <t>PAYPAL TRANSFER</t>
  </si>
  <si>
    <t>PAYPAL TRANSFER 5PA228BH64J5W DCL Tape Ball Teams Summer Registration Fees</t>
  </si>
  <si>
    <t>PAYPAL TRANSFER 5PA228BH64J5W DLCL Leather Ball Teams Summer Registration Fees</t>
  </si>
  <si>
    <t>PAYPAL TRANSFER 5PA228BH64J5W DCL Tape Ball Teams Fall Registration Fees</t>
  </si>
  <si>
    <t>PAYPAL TRANSFER 5PA228BH64J5W DLCL Leather Ball Teams Fall Registration Fees</t>
  </si>
  <si>
    <t>No</t>
  </si>
  <si>
    <t>Amount</t>
  </si>
  <si>
    <t>Teams</t>
  </si>
  <si>
    <t>ACE XI</t>
  </si>
  <si>
    <t>BALLBUSTERS</t>
  </si>
  <si>
    <t>BUCCANEERS</t>
  </si>
  <si>
    <t>CIRRUS (CIRUS RED)</t>
  </si>
  <si>
    <t>CURD RICE CRICKET CLUB</t>
  </si>
  <si>
    <t>IRVING WARRIORS</t>
  </si>
  <si>
    <t>SMASHERS</t>
  </si>
  <si>
    <t>TECHRICKETERS</t>
  </si>
  <si>
    <t>THE AMPS</t>
  </si>
  <si>
    <t>UNITED ELEVEN</t>
  </si>
  <si>
    <t>ZEOWARRIORS</t>
  </si>
  <si>
    <t>BLACK STALLIONS</t>
  </si>
  <si>
    <t>BLUE STARS CRICKET CLUB</t>
  </si>
  <si>
    <t>PLANOPACKERS</t>
  </si>
  <si>
    <t>ANVETA BULLS</t>
  </si>
  <si>
    <t>CHILLERS</t>
  </si>
  <si>
    <t>INDIA BLUE (ROYAL SUNRISERS)</t>
  </si>
  <si>
    <t>Summer DCL</t>
  </si>
  <si>
    <t>Tape Ball</t>
  </si>
  <si>
    <t>Spring DCL</t>
  </si>
  <si>
    <t>Leather Ball</t>
  </si>
  <si>
    <t>PLANO PACT (ELEVEN MUSKETEERS)</t>
  </si>
  <si>
    <t>RED BULLS (DALLAS TIGERS LCC)</t>
  </si>
  <si>
    <t>ALLENBDTIGERS</t>
  </si>
  <si>
    <t>BLAZING XI</t>
  </si>
  <si>
    <t>BRECKINRIDGE CRICKET CLUB</t>
  </si>
  <si>
    <t>CURD RICE CC</t>
  </si>
  <si>
    <t>DALLAS DARE DEVILS</t>
  </si>
  <si>
    <t>FRISCO BANGLADESHI CC</t>
  </si>
  <si>
    <t>GREEN XI</t>
  </si>
  <si>
    <t>INDIA BLUE</t>
  </si>
  <si>
    <t>TEXAS REBELS</t>
  </si>
  <si>
    <t>UNITED 11</t>
  </si>
  <si>
    <t>VENOM 11</t>
  </si>
  <si>
    <t>VR LIONS</t>
  </si>
  <si>
    <t>Fall DCL</t>
  </si>
  <si>
    <t>BIS WEST LAKE CRICKET CLUB</t>
  </si>
  <si>
    <t>EPIC CRICKET CLUB</t>
  </si>
  <si>
    <t>Number</t>
  </si>
  <si>
    <t>DCL Sponsors</t>
  </si>
  <si>
    <t>Naz Cricket Club Fall 2013 Registration</t>
  </si>
  <si>
    <r>
      <t>LoneStar Cricket Ground</t>
    </r>
    <r>
      <rPr>
        <sz val="11"/>
        <rFont val="Calibri"/>
        <family val="2"/>
        <scheme val="minor"/>
      </rPr>
      <t xml:space="preserve">  Fees 2013 (Paid through Naz Cricket Club Registration)</t>
    </r>
  </si>
  <si>
    <t>DCL Event Funds</t>
  </si>
  <si>
    <t>DCL/DLCL Teams Registration 2014</t>
  </si>
  <si>
    <t>INTL WIRE OUT W/MAIL (Robinson Leather Balls) Spring 2014</t>
  </si>
  <si>
    <t>INT'L WIRE OUT FEE Balls  (Spring 2014)</t>
  </si>
  <si>
    <t>Patterson &amp; Associates (DCL/DLCL/DYCL/DWCL Insurance 2014)</t>
  </si>
  <si>
    <t>DCL Event Funds Collected During July 4th 2014 from DCL Teams</t>
  </si>
  <si>
    <t>G182</t>
  </si>
  <si>
    <t>G184</t>
  </si>
  <si>
    <t>Aziz Valli (Carrolton XI 2014, bought 250 Nivia Tennis Balls from DCL)</t>
  </si>
  <si>
    <t>CYCLE STAND ( DESI DYNAMITES)</t>
  </si>
  <si>
    <t>INDIA BLUES</t>
  </si>
  <si>
    <t>SWADESHI STARS</t>
  </si>
  <si>
    <t>VENOM XI</t>
  </si>
  <si>
    <t>BIS LIONS</t>
  </si>
  <si>
    <t>BLACK STALLIONS(THE FIGHTERS)</t>
  </si>
  <si>
    <t>BLUE STAR CC</t>
  </si>
  <si>
    <t>RED BULLS</t>
  </si>
  <si>
    <t>SUPERKINGS</t>
  </si>
  <si>
    <t>DLCL No</t>
  </si>
  <si>
    <t>Spring Leather Ball 2015 Registration</t>
  </si>
  <si>
    <t>Teams Registration 2015</t>
  </si>
  <si>
    <t>Paid DLCL</t>
  </si>
  <si>
    <t>Teams Registration 2014</t>
  </si>
  <si>
    <t>Spring DLCL</t>
  </si>
  <si>
    <t>Summer DLCL</t>
  </si>
  <si>
    <t>Fall DLCL</t>
  </si>
  <si>
    <t>Gurnoor-Singh</t>
  </si>
  <si>
    <t>Ravinder-Singh</t>
  </si>
  <si>
    <t>Ravinder-Singh's Spouse</t>
  </si>
  <si>
    <t>Kuljit-Singh Nijjar</t>
  </si>
  <si>
    <t>Aswin Nair</t>
  </si>
  <si>
    <t>Abhiram Valisammagari</t>
  </si>
  <si>
    <t>Atulya Palacharla</t>
  </si>
  <si>
    <t>Bhargav</t>
  </si>
  <si>
    <t>Rishi Shimpi</t>
  </si>
  <si>
    <t>Raj Shimpi</t>
  </si>
  <si>
    <t>Tanay Rishi</t>
  </si>
  <si>
    <t>Praneel Jadav</t>
  </si>
  <si>
    <t>Yes</t>
  </si>
  <si>
    <t>Harris Nadeem</t>
  </si>
  <si>
    <t xml:space="preserve">Burhan Nadeem </t>
  </si>
  <si>
    <t>Yousaf Nadeem</t>
  </si>
  <si>
    <t>Paresh Jadav</t>
  </si>
  <si>
    <t>Munish Rishi</t>
  </si>
  <si>
    <t>Player Name (First Name - Last Name)</t>
  </si>
  <si>
    <t>Check/Cash Paid</t>
  </si>
  <si>
    <t>Travling by Air (Yes / No)</t>
  </si>
  <si>
    <t>Dues</t>
  </si>
  <si>
    <t>DYCL Player Registrations 2014 Spring/Fall/Summer/Winter</t>
  </si>
  <si>
    <t>DYCL Player Registrations 2014 Atlanta Trip</t>
  </si>
  <si>
    <t>DEPOSIT</t>
  </si>
  <si>
    <t>Dr Paresh Jadav Houston Sponsored Dallas Youth Cricket League</t>
  </si>
  <si>
    <t>Cash Deposit 400 COIT ROAD PLANO TX 006034 (DYCL Player Registrations 2014 Atlanta Trip)</t>
  </si>
  <si>
    <t>Indoor Cricket Academy (Stanford DLCL Leather Ball Fall 2014) See Details Below Xoom Transaction)</t>
  </si>
  <si>
    <t>NYCL Tshirt Fees (Asif Mujtaba Ji) Second Payment</t>
  </si>
  <si>
    <t>NYCL Tshirt Fees  (Asif Mujtaba Ji) (First Payment)</t>
  </si>
  <si>
    <r>
      <t xml:space="preserve">Electriciandepot.com White Electrical Tapes (Indoor Cricket Academy) </t>
    </r>
    <r>
      <rPr>
        <b/>
        <sz val="11"/>
        <color rgb="FFFF0000"/>
        <rFont val="Calibri"/>
        <family val="2"/>
        <scheme val="minor"/>
      </rPr>
      <t>(Pending)</t>
    </r>
  </si>
  <si>
    <t>ACF Membership</t>
  </si>
  <si>
    <t>Special Market Insurance (DCL/DYCL/DWCL/DLCL 2015 Insurance)</t>
  </si>
  <si>
    <t>PAYPAL TRANSFER - 5PA228JXEFB86 DCL Teams Spring 2015 Fees DCL Tape Ball</t>
  </si>
  <si>
    <t>Royals CC</t>
  </si>
  <si>
    <t>AA Sports Asif Mujtaba Ji Stanford SF Test Special Balls 500 @ $15 each</t>
  </si>
  <si>
    <r>
      <t>Zahid Reza CPA  (DCL 2014 TAX)</t>
    </r>
    <r>
      <rPr>
        <b/>
        <sz val="11"/>
        <color rgb="FFFF0000"/>
        <rFont val="Calibri"/>
        <family val="2"/>
        <scheme val="minor"/>
      </rPr>
      <t xml:space="preserve"> (Pending)</t>
    </r>
  </si>
  <si>
    <t>PAYPAL TRANSFER - 5PA228JXEFB86 DLCL Teams Spring 2015 Fees DLCL Tape Ball</t>
  </si>
  <si>
    <t>PAYPAL TRANSFER - 5PA228JXEFB86 ICA Registration</t>
  </si>
  <si>
    <t>Vamsi Krishna Chada (Fall 2014 Four Umpiring in December + Themesoft Tournament Expenses)</t>
  </si>
  <si>
    <t>mmawards.com (DCL Summer Trophy 2014)</t>
  </si>
  <si>
    <r>
      <t xml:space="preserve">Indoor Cricket Academy </t>
    </r>
    <r>
      <rPr>
        <b/>
        <sz val="11"/>
        <color rgb="FFFF0000"/>
        <rFont val="Calibri"/>
        <family val="2"/>
        <scheme val="minor"/>
      </rPr>
      <t>(Stanford DLCL Leather Ball Fall 2014)</t>
    </r>
    <r>
      <rPr>
        <sz val="11"/>
        <color theme="1"/>
        <rFont val="Calibri"/>
        <family val="2"/>
        <scheme val="minor"/>
      </rPr>
      <t xml:space="preserve"> See Details Below Xoom Transaction)</t>
    </r>
  </si>
  <si>
    <t>Themesoft Sponsored Lunch (Long weekend tournament!) (ThemeSoft Champions Trophy)</t>
  </si>
  <si>
    <t>Strikers</t>
  </si>
  <si>
    <r>
      <t>DCL/DYCL/DWCL/DLCL Chauka Application 2015 Fees</t>
    </r>
    <r>
      <rPr>
        <b/>
        <sz val="11"/>
        <color rgb="FFFF0000"/>
        <rFont val="Calibri"/>
        <family val="2"/>
        <scheme val="minor"/>
      </rPr>
      <t xml:space="preserve"> Magnum Geo Solutions LLC</t>
    </r>
  </si>
  <si>
    <t>Saif Haque (Outrageous Cricket Ground) 2015</t>
  </si>
  <si>
    <t>NST THE HOME DEPOT POS PURCHASE PLANO TX 419301 (DCL Alma Carpet Glue)</t>
  </si>
  <si>
    <t>NST THE HOME DEPOT POS PURCHASE RICHARDSON TX 269201  (DCL Alma Carpet Glue)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</si>
</sst>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8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10" xfId="0" applyBorder="1"/>
    <xf numFmtId="14" fontId="0" fillId="0" borderId="10" xfId="0" applyNumberFormat="1" applyBorder="1"/>
    <xf numFmtId="4" fontId="0" fillId="0" borderId="10" xfId="0" applyNumberFormat="1" applyBorder="1"/>
    <xf numFmtId="16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8" fontId="0" fillId="0" borderId="10" xfId="0" applyNumberFormat="1" applyBorder="1"/>
    <xf numFmtId="8" fontId="0" fillId="0" borderId="0" xfId="0" applyNumberFormat="1" applyBorder="1"/>
    <xf numFmtId="8" fontId="0" fillId="0" borderId="0" xfId="0" applyNumberFormat="1"/>
    <xf numFmtId="8" fontId="0" fillId="0" borderId="13" xfId="0" applyNumberFormat="1" applyBorder="1"/>
    <xf numFmtId="8" fontId="0" fillId="0" borderId="15" xfId="0" applyNumberFormat="1" applyBorder="1"/>
    <xf numFmtId="8" fontId="0" fillId="0" borderId="17" xfId="0" applyNumberFormat="1" applyBorder="1"/>
    <xf numFmtId="0" fontId="0" fillId="0" borderId="19" xfId="0" applyBorder="1"/>
    <xf numFmtId="14" fontId="0" fillId="0" borderId="20" xfId="0" applyNumberFormat="1" applyBorder="1"/>
    <xf numFmtId="0" fontId="0" fillId="0" borderId="20" xfId="0" applyBorder="1"/>
    <xf numFmtId="8" fontId="0" fillId="0" borderId="20" xfId="0" applyNumberFormat="1" applyBorder="1"/>
    <xf numFmtId="6" fontId="0" fillId="0" borderId="20" xfId="0" applyNumberFormat="1" applyBorder="1"/>
    <xf numFmtId="0" fontId="0" fillId="0" borderId="10" xfId="0" applyFill="1" applyBorder="1"/>
    <xf numFmtId="8" fontId="0" fillId="0" borderId="21" xfId="0" applyNumberFormat="1" applyBorder="1" applyAlignment="1">
      <alignment horizontal="left"/>
    </xf>
    <xf numFmtId="8" fontId="0" fillId="0" borderId="22" xfId="0" applyNumberFormat="1" applyBorder="1" applyAlignment="1">
      <alignment horizontal="left"/>
    </xf>
    <xf numFmtId="8" fontId="0" fillId="0" borderId="23" xfId="0" applyNumberFormat="1" applyBorder="1" applyAlignment="1">
      <alignment horizontal="left"/>
    </xf>
    <xf numFmtId="8" fontId="0" fillId="0" borderId="24" xfId="0" applyNumberFormat="1" applyBorder="1"/>
    <xf numFmtId="8" fontId="16" fillId="33" borderId="18" xfId="0" applyNumberFormat="1" applyFont="1" applyFill="1" applyBorder="1"/>
    <xf numFmtId="0" fontId="0" fillId="34" borderId="0" xfId="0" applyFill="1"/>
    <xf numFmtId="0" fontId="0" fillId="0" borderId="14" xfId="0" applyBorder="1" applyAlignment="1">
      <alignment horizontal="center"/>
    </xf>
    <xf numFmtId="14" fontId="0" fillId="35" borderId="10" xfId="0" applyNumberFormat="1" applyFill="1" applyBorder="1"/>
    <xf numFmtId="0" fontId="0" fillId="35" borderId="10" xfId="0" applyFill="1" applyBorder="1"/>
    <xf numFmtId="8" fontId="0" fillId="35" borderId="10" xfId="0" applyNumberFormat="1" applyFill="1" applyBorder="1"/>
    <xf numFmtId="8" fontId="0" fillId="35" borderId="15" xfId="0" applyNumberFormat="1" applyFill="1" applyBorder="1"/>
    <xf numFmtId="0" fontId="0" fillId="0" borderId="25" xfId="0" applyFill="1" applyBorder="1"/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8" fontId="0" fillId="0" borderId="10" xfId="0" applyNumberFormat="1" applyBorder="1" applyAlignment="1">
      <alignment horizontal="center"/>
    </xf>
    <xf numFmtId="8" fontId="0" fillId="0" borderId="20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0" xfId="0" applyFill="1" applyBorder="1"/>
    <xf numFmtId="0" fontId="0" fillId="0" borderId="20" xfId="0" applyFont="1" applyBorder="1"/>
    <xf numFmtId="8" fontId="0" fillId="0" borderId="15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25" xfId="0" applyNumberFormat="1" applyFill="1" applyBorder="1" applyAlignment="1">
      <alignment horizontal="center"/>
    </xf>
    <xf numFmtId="8" fontId="0" fillId="0" borderId="1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8" fontId="0" fillId="33" borderId="15" xfId="0" applyNumberFormat="1" applyFill="1" applyBorder="1" applyAlignment="1">
      <alignment horizontal="center"/>
    </xf>
    <xf numFmtId="15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8" fontId="0" fillId="0" borderId="18" xfId="0" applyNumberFormat="1" applyBorder="1" applyAlignment="1">
      <alignment horizontal="center"/>
    </xf>
    <xf numFmtId="0" fontId="21" fillId="33" borderId="0" xfId="0" applyFont="1" applyFill="1"/>
    <xf numFmtId="8" fontId="0" fillId="0" borderId="26" xfId="0" applyNumberFormat="1" applyBorder="1" applyAlignment="1">
      <alignment horizontal="left"/>
    </xf>
    <xf numFmtId="8" fontId="0" fillId="0" borderId="27" xfId="0" applyNumberFormat="1" applyBorder="1" applyAlignment="1">
      <alignment horizontal="left"/>
    </xf>
    <xf numFmtId="8" fontId="0" fillId="0" borderId="28" xfId="0" applyNumberFormat="1" applyBorder="1" applyAlignment="1">
      <alignment horizontal="left"/>
    </xf>
    <xf numFmtId="0" fontId="18" fillId="0" borderId="10" xfId="0" applyFont="1" applyFill="1" applyBorder="1"/>
    <xf numFmtId="0" fontId="0" fillId="0" borderId="29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9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9" xfId="0" applyBorder="1"/>
    <xf numFmtId="164" fontId="0" fillId="0" borderId="0" xfId="0" applyNumberFormat="1"/>
    <xf numFmtId="14" fontId="0" fillId="0" borderId="12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0" fillId="0" borderId="10" xfId="0" applyNumberFormat="1" applyBorder="1" applyAlignment="1">
      <alignment horizontal="right"/>
    </xf>
    <xf numFmtId="14" fontId="0" fillId="35" borderId="20" xfId="0" applyNumberFormat="1" applyFill="1" applyBorder="1" applyAlignment="1">
      <alignment horizontal="center"/>
    </xf>
    <xf numFmtId="0" fontId="0" fillId="35" borderId="20" xfId="0" applyFill="1" applyBorder="1"/>
    <xf numFmtId="0" fontId="0" fillId="35" borderId="19" xfId="0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164" fontId="0" fillId="35" borderId="20" xfId="0" applyNumberFormat="1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30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5" xfId="0" applyBorder="1"/>
    <xf numFmtId="8" fontId="0" fillId="0" borderId="32" xfId="0" applyNumberFormat="1" applyBorder="1"/>
    <xf numFmtId="8" fontId="0" fillId="0" borderId="12" xfId="0" applyNumberFormat="1" applyBorder="1" applyAlignment="1">
      <alignment horizontal="center"/>
    </xf>
    <xf numFmtId="0" fontId="0" fillId="0" borderId="15" xfId="0" applyBorder="1"/>
    <xf numFmtId="0" fontId="22" fillId="0" borderId="10" xfId="0" applyFont="1" applyBorder="1"/>
    <xf numFmtId="6" fontId="22" fillId="0" borderId="30" xfId="0" applyNumberFormat="1" applyFont="1" applyBorder="1"/>
    <xf numFmtId="0" fontId="22" fillId="0" borderId="30" xfId="0" applyFont="1" applyBorder="1" applyAlignment="1">
      <alignment horizontal="center"/>
    </xf>
    <xf numFmtId="0" fontId="22" fillId="0" borderId="26" xfId="0" applyFont="1" applyBorder="1"/>
    <xf numFmtId="0" fontId="22" fillId="0" borderId="33" xfId="0" applyFont="1" applyBorder="1"/>
    <xf numFmtId="0" fontId="22" fillId="0" borderId="34" xfId="0" applyFont="1" applyBorder="1"/>
    <xf numFmtId="0" fontId="22" fillId="0" borderId="34" xfId="0" applyFont="1" applyBorder="1" applyAlignment="1">
      <alignment horizontal="center"/>
    </xf>
    <xf numFmtId="6" fontId="22" fillId="0" borderId="35" xfId="0" applyNumberFormat="1" applyFont="1" applyBorder="1" applyAlignment="1">
      <alignment horizontal="center"/>
    </xf>
    <xf numFmtId="6" fontId="22" fillId="0" borderId="34" xfId="0" applyNumberFormat="1" applyFont="1" applyBorder="1"/>
    <xf numFmtId="0" fontId="22" fillId="0" borderId="35" xfId="0" applyFont="1" applyBorder="1" applyAlignment="1">
      <alignment horizontal="center"/>
    </xf>
    <xf numFmtId="0" fontId="22" fillId="0" borderId="35" xfId="0" applyFont="1" applyBorder="1"/>
    <xf numFmtId="0" fontId="23" fillId="36" borderId="36" xfId="0" applyFont="1" applyFill="1" applyBorder="1" applyAlignment="1">
      <alignment wrapText="1"/>
    </xf>
    <xf numFmtId="0" fontId="23" fillId="36" borderId="36" xfId="0" applyFont="1" applyFill="1" applyBorder="1" applyAlignment="1">
      <alignment horizontal="center" wrapText="1"/>
    </xf>
    <xf numFmtId="0" fontId="23" fillId="36" borderId="28" xfId="0" applyFont="1" applyFill="1" applyBorder="1" applyAlignment="1">
      <alignment horizontal="center" wrapText="1"/>
    </xf>
    <xf numFmtId="0" fontId="22" fillId="0" borderId="39" xfId="0" applyFont="1" applyBorder="1" applyAlignment="1">
      <alignment horizontal="center"/>
    </xf>
    <xf numFmtId="0" fontId="22" fillId="0" borderId="11" xfId="0" applyFont="1" applyBorder="1" applyAlignment="1">
      <alignment wrapText="1"/>
    </xf>
    <xf numFmtId="0" fontId="23" fillId="36" borderId="28" xfId="0" applyFont="1" applyFill="1" applyBorder="1" applyAlignment="1">
      <alignment wrapText="1"/>
    </xf>
    <xf numFmtId="0" fontId="22" fillId="0" borderId="37" xfId="0" applyFont="1" applyBorder="1" applyAlignment="1"/>
    <xf numFmtId="0" fontId="22" fillId="0" borderId="34" xfId="0" applyFont="1" applyBorder="1" applyAlignment="1"/>
    <xf numFmtId="6" fontId="22" fillId="0" borderId="34" xfId="0" applyNumberFormat="1" applyFont="1" applyBorder="1" applyAlignment="1"/>
    <xf numFmtId="0" fontId="22" fillId="0" borderId="35" xfId="0" applyFont="1" applyBorder="1" applyAlignment="1"/>
    <xf numFmtId="6" fontId="22" fillId="0" borderId="35" xfId="0" applyNumberFormat="1" applyFont="1" applyBorder="1" applyAlignment="1"/>
    <xf numFmtId="0" fontId="22" fillId="0" borderId="38" xfId="0" applyFont="1" applyBorder="1" applyAlignment="1"/>
    <xf numFmtId="0" fontId="22" fillId="0" borderId="39" xfId="0" applyFont="1" applyBorder="1" applyAlignment="1"/>
    <xf numFmtId="0" fontId="22" fillId="0" borderId="40" xfId="0" applyFont="1" applyBorder="1" applyAlignment="1"/>
    <xf numFmtId="14" fontId="0" fillId="0" borderId="12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164" fontId="0" fillId="0" borderId="20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35" borderId="20" xfId="0" applyNumberFormat="1" applyFill="1" applyBorder="1" applyAlignment="1">
      <alignment horizontal="left"/>
    </xf>
    <xf numFmtId="8" fontId="0" fillId="0" borderId="17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20" fillId="0" borderId="0" xfId="42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9" xfId="0" applyBorder="1" applyAlignment="1">
      <alignment horizontal="left"/>
    </xf>
    <xf numFmtId="0" fontId="0" fillId="0" borderId="14" xfId="0" applyFill="1" applyBorder="1" applyAlignment="1">
      <alignment horizontal="center"/>
    </xf>
    <xf numFmtId="6" fontId="22" fillId="0" borderId="40" xfId="0" applyNumberFormat="1" applyFont="1" applyBorder="1" applyAlignment="1">
      <alignment horizontal="center"/>
    </xf>
    <xf numFmtId="6" fontId="22" fillId="0" borderId="34" xfId="0" applyNumberFormat="1" applyFont="1" applyBorder="1" applyAlignment="1">
      <alignment horizontal="center"/>
    </xf>
    <xf numFmtId="6" fontId="22" fillId="0" borderId="39" xfId="0" applyNumberFormat="1" applyFont="1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/>
    <xf numFmtId="8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G6" sqref="G6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85546875" bestFit="1" customWidth="1"/>
    <col min="4" max="4" width="12.140625" customWidth="1"/>
    <col min="5" max="5" width="13.5703125" bestFit="1" customWidth="1"/>
    <col min="6" max="6" width="14.140625" bestFit="1" customWidth="1"/>
  </cols>
  <sheetData>
    <row r="2" spans="1:7" x14ac:dyDescent="0.25">
      <c r="E2" s="1">
        <v>40178</v>
      </c>
      <c r="F2" t="s">
        <v>0</v>
      </c>
      <c r="G2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0</v>
      </c>
    </row>
    <row r="4" spans="1:7" x14ac:dyDescent="0.25">
      <c r="B4" s="1">
        <v>39966</v>
      </c>
      <c r="C4" t="s">
        <v>7</v>
      </c>
      <c r="D4" t="s">
        <v>8</v>
      </c>
      <c r="E4">
        <v>60</v>
      </c>
      <c r="G4">
        <f>(G2 + E4)</f>
        <v>60</v>
      </c>
    </row>
    <row r="5" spans="1:7" x14ac:dyDescent="0.25">
      <c r="B5" s="1">
        <v>39973</v>
      </c>
      <c r="C5" t="s">
        <v>108</v>
      </c>
      <c r="D5" t="s">
        <v>10</v>
      </c>
      <c r="F5">
        <v>24.9</v>
      </c>
      <c r="G5">
        <f>(G4 -F5)</f>
        <v>35.1</v>
      </c>
    </row>
    <row r="6" spans="1:7" x14ac:dyDescent="0.25">
      <c r="B6" s="1">
        <v>40028</v>
      </c>
      <c r="C6" t="s">
        <v>7</v>
      </c>
      <c r="D6" t="s">
        <v>8</v>
      </c>
      <c r="E6" s="2">
        <v>8033.31</v>
      </c>
      <c r="G6" s="2">
        <f>( G5 + E6)</f>
        <v>8068.4100000000008</v>
      </c>
    </row>
    <row r="7" spans="1:7" x14ac:dyDescent="0.25">
      <c r="A7">
        <v>1031</v>
      </c>
      <c r="B7" s="1">
        <v>40032</v>
      </c>
      <c r="C7" t="s">
        <v>111</v>
      </c>
      <c r="D7" t="s">
        <v>10</v>
      </c>
      <c r="F7">
        <v>40</v>
      </c>
      <c r="G7">
        <f t="shared" ref="G7:G17" si="0">(G6 - F7)</f>
        <v>8028.4100000000008</v>
      </c>
    </row>
    <row r="8" spans="1:7" x14ac:dyDescent="0.25">
      <c r="A8">
        <v>1032</v>
      </c>
      <c r="B8" s="1">
        <v>40037</v>
      </c>
      <c r="C8" t="s">
        <v>110</v>
      </c>
      <c r="D8" t="s">
        <v>10</v>
      </c>
      <c r="F8">
        <v>319.11</v>
      </c>
      <c r="G8">
        <f t="shared" si="0"/>
        <v>7709.3000000000011</v>
      </c>
    </row>
    <row r="9" spans="1:7" x14ac:dyDescent="0.25">
      <c r="A9">
        <v>1033</v>
      </c>
      <c r="B9" s="1">
        <v>40046</v>
      </c>
      <c r="C9" t="s">
        <v>109</v>
      </c>
      <c r="D9" t="s">
        <v>10</v>
      </c>
      <c r="F9">
        <v>1396</v>
      </c>
      <c r="G9">
        <f t="shared" si="0"/>
        <v>6313.3000000000011</v>
      </c>
    </row>
    <row r="10" spans="1:7" x14ac:dyDescent="0.25">
      <c r="A10">
        <v>1034</v>
      </c>
      <c r="B10" s="1">
        <v>40065</v>
      </c>
      <c r="C10" t="s">
        <v>14</v>
      </c>
      <c r="D10" t="s">
        <v>10</v>
      </c>
      <c r="E10" s="2"/>
      <c r="F10">
        <v>120</v>
      </c>
      <c r="G10">
        <f t="shared" si="0"/>
        <v>6193.3000000000011</v>
      </c>
    </row>
    <row r="11" spans="1:7" x14ac:dyDescent="0.25">
      <c r="A11">
        <v>1036</v>
      </c>
      <c r="B11" s="1">
        <v>40072</v>
      </c>
      <c r="C11" t="s">
        <v>112</v>
      </c>
      <c r="D11" t="s">
        <v>10</v>
      </c>
      <c r="F11">
        <v>40</v>
      </c>
      <c r="G11">
        <f t="shared" si="0"/>
        <v>6153.3000000000011</v>
      </c>
    </row>
    <row r="12" spans="1:7" x14ac:dyDescent="0.25">
      <c r="A12">
        <v>1037</v>
      </c>
      <c r="B12" s="1">
        <v>40065</v>
      </c>
      <c r="C12" t="s">
        <v>14</v>
      </c>
      <c r="D12" t="s">
        <v>10</v>
      </c>
      <c r="F12">
        <v>40</v>
      </c>
      <c r="G12">
        <f t="shared" si="0"/>
        <v>6113.3000000000011</v>
      </c>
    </row>
    <row r="13" spans="1:7" x14ac:dyDescent="0.25">
      <c r="A13">
        <v>1038</v>
      </c>
      <c r="B13" s="1">
        <v>40072</v>
      </c>
      <c r="C13" t="s">
        <v>112</v>
      </c>
      <c r="D13" t="s">
        <v>10</v>
      </c>
      <c r="F13">
        <v>80</v>
      </c>
      <c r="G13">
        <f t="shared" si="0"/>
        <v>6033.3000000000011</v>
      </c>
    </row>
    <row r="14" spans="1:7" x14ac:dyDescent="0.25">
      <c r="A14">
        <v>1039</v>
      </c>
      <c r="B14" s="1">
        <v>40093</v>
      </c>
      <c r="C14" t="s">
        <v>14</v>
      </c>
      <c r="D14" t="s">
        <v>10</v>
      </c>
      <c r="F14">
        <v>40</v>
      </c>
      <c r="G14">
        <f t="shared" si="0"/>
        <v>5993.3000000000011</v>
      </c>
    </row>
    <row r="15" spans="1:7" x14ac:dyDescent="0.25">
      <c r="A15">
        <v>1040</v>
      </c>
      <c r="B15" s="1">
        <v>40106</v>
      </c>
      <c r="C15" t="s">
        <v>23</v>
      </c>
      <c r="D15" t="s">
        <v>10</v>
      </c>
      <c r="F15">
        <v>1135</v>
      </c>
      <c r="G15">
        <f t="shared" si="0"/>
        <v>4858.3000000000011</v>
      </c>
    </row>
    <row r="16" spans="1:7" x14ac:dyDescent="0.25">
      <c r="A16">
        <v>1041</v>
      </c>
      <c r="B16" s="1">
        <v>40121</v>
      </c>
      <c r="C16" t="s">
        <v>113</v>
      </c>
      <c r="D16" t="s">
        <v>10</v>
      </c>
      <c r="F16">
        <v>80</v>
      </c>
      <c r="G16">
        <f t="shared" si="0"/>
        <v>4778.3000000000011</v>
      </c>
    </row>
    <row r="17" spans="1:7" x14ac:dyDescent="0.25">
      <c r="A17">
        <v>1042</v>
      </c>
      <c r="B17" s="1">
        <v>40141</v>
      </c>
      <c r="C17" t="s">
        <v>114</v>
      </c>
      <c r="D17" t="s">
        <v>10</v>
      </c>
      <c r="F17" s="2">
        <v>319.11</v>
      </c>
      <c r="G17">
        <f t="shared" si="0"/>
        <v>4459.1900000000014</v>
      </c>
    </row>
    <row r="18" spans="1:7" x14ac:dyDescent="0.25">
      <c r="A18">
        <v>1044</v>
      </c>
      <c r="B18" s="1">
        <v>40141</v>
      </c>
      <c r="C18" t="s">
        <v>115</v>
      </c>
      <c r="D18" t="s">
        <v>10</v>
      </c>
      <c r="F18">
        <v>20</v>
      </c>
      <c r="G18">
        <f>(G17 -F18)</f>
        <v>4439.1900000000014</v>
      </c>
    </row>
    <row r="19" spans="1:7" x14ac:dyDescent="0.25">
      <c r="B19" s="1">
        <v>40154</v>
      </c>
      <c r="C19" t="s">
        <v>116</v>
      </c>
      <c r="D19" t="s">
        <v>8</v>
      </c>
      <c r="E19" s="2">
        <v>5835</v>
      </c>
      <c r="G19" s="2">
        <f>( G18 + E19)</f>
        <v>10274.190000000002</v>
      </c>
    </row>
    <row r="20" spans="1:7" x14ac:dyDescent="0.25">
      <c r="B20" s="1">
        <v>40154</v>
      </c>
      <c r="C20" t="s">
        <v>117</v>
      </c>
      <c r="D20" t="s">
        <v>10</v>
      </c>
      <c r="E20" s="2"/>
      <c r="F20">
        <v>720</v>
      </c>
      <c r="G20">
        <f>(G19 - F20)</f>
        <v>9554.1900000000023</v>
      </c>
    </row>
    <row r="21" spans="1:7" x14ac:dyDescent="0.25">
      <c r="A21">
        <v>1043</v>
      </c>
      <c r="B21" s="1">
        <v>40155</v>
      </c>
      <c r="C21" t="s">
        <v>118</v>
      </c>
      <c r="D21" t="s">
        <v>10</v>
      </c>
      <c r="E21" s="2"/>
      <c r="F21">
        <v>400</v>
      </c>
      <c r="G21">
        <f>(G20 - F21)</f>
        <v>9154.1900000000023</v>
      </c>
    </row>
    <row r="22" spans="1:7" x14ac:dyDescent="0.25">
      <c r="E22">
        <f>SUM(E4:E19)</f>
        <v>13928.310000000001</v>
      </c>
      <c r="F22">
        <f>SUM(F4:F21)</f>
        <v>4774.1200000000008</v>
      </c>
    </row>
    <row r="29" spans="1:7" x14ac:dyDescent="0.25">
      <c r="C29" t="s">
        <v>93</v>
      </c>
    </row>
    <row r="30" spans="1:7" x14ac:dyDescent="0.25">
      <c r="C30" t="s">
        <v>92</v>
      </c>
      <c r="D30">
        <v>1200</v>
      </c>
    </row>
    <row r="31" spans="1:7" x14ac:dyDescent="0.25">
      <c r="C31" t="s">
        <v>91</v>
      </c>
      <c r="D31">
        <v>2480</v>
      </c>
    </row>
    <row r="32" spans="1:7" x14ac:dyDescent="0.25">
      <c r="C32" t="s">
        <v>90</v>
      </c>
      <c r="D32">
        <v>1204</v>
      </c>
    </row>
    <row r="33" spans="3:4" x14ac:dyDescent="0.25">
      <c r="C33" t="s">
        <v>89</v>
      </c>
      <c r="D33">
        <v>200</v>
      </c>
    </row>
    <row r="34" spans="3:4" x14ac:dyDescent="0.25">
      <c r="C34" t="s">
        <v>88</v>
      </c>
      <c r="D34">
        <v>3082</v>
      </c>
    </row>
    <row r="35" spans="3:4" x14ac:dyDescent="0.25">
      <c r="C35" t="s">
        <v>87</v>
      </c>
      <c r="D35">
        <v>40</v>
      </c>
    </row>
    <row r="36" spans="3:4" x14ac:dyDescent="0.25">
      <c r="C36" t="s">
        <v>86</v>
      </c>
      <c r="D36">
        <v>1357</v>
      </c>
    </row>
    <row r="37" spans="3:4" x14ac:dyDescent="0.25">
      <c r="C37" t="s">
        <v>85</v>
      </c>
      <c r="D37">
        <v>109</v>
      </c>
    </row>
    <row r="38" spans="3:4" x14ac:dyDescent="0.25">
      <c r="C38" t="s">
        <v>84</v>
      </c>
      <c r="D38">
        <v>7672</v>
      </c>
    </row>
    <row r="39" spans="3:4" x14ac:dyDescent="0.25">
      <c r="C39" t="s">
        <v>83</v>
      </c>
      <c r="D39">
        <v>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0"/>
  <sheetViews>
    <sheetView workbookViewId="0">
      <selection activeCell="G2" sqref="G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.28515625" bestFit="1" customWidth="1"/>
    <col min="4" max="4" width="16" bestFit="1" customWidth="1"/>
    <col min="5" max="5" width="13.5703125" bestFit="1" customWidth="1"/>
    <col min="6" max="6" width="14.140625" bestFit="1" customWidth="1"/>
    <col min="7" max="7" width="14.42578125" customWidth="1"/>
  </cols>
  <sheetData>
    <row r="2" spans="1:10" x14ac:dyDescent="0.25">
      <c r="E2" s="1">
        <v>40178</v>
      </c>
      <c r="F2" t="s">
        <v>0</v>
      </c>
      <c r="G2">
        <v>9154.19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0</v>
      </c>
    </row>
    <row r="4" spans="1:10" x14ac:dyDescent="0.25">
      <c r="B4" s="1">
        <v>40182</v>
      </c>
      <c r="C4" t="s">
        <v>7</v>
      </c>
      <c r="D4" t="s">
        <v>8</v>
      </c>
      <c r="E4">
        <v>240</v>
      </c>
      <c r="G4">
        <f>(G2 + E4)</f>
        <v>9394.19</v>
      </c>
    </row>
    <row r="5" spans="1:10" x14ac:dyDescent="0.25">
      <c r="B5" s="1">
        <v>40203</v>
      </c>
      <c r="C5" t="s">
        <v>7</v>
      </c>
      <c r="D5" t="s">
        <v>8</v>
      </c>
      <c r="E5">
        <v>480</v>
      </c>
      <c r="G5">
        <f>(G4 + E5)</f>
        <v>9874.19</v>
      </c>
    </row>
    <row r="6" spans="1:10" x14ac:dyDescent="0.25">
      <c r="A6">
        <v>1045</v>
      </c>
      <c r="B6" s="1">
        <v>40190</v>
      </c>
      <c r="C6" t="s">
        <v>9</v>
      </c>
      <c r="D6" t="s">
        <v>10</v>
      </c>
      <c r="F6">
        <v>1528</v>
      </c>
      <c r="G6">
        <f>(G5 - F6)</f>
        <v>8346.19</v>
      </c>
      <c r="J6">
        <v>490</v>
      </c>
    </row>
    <row r="7" spans="1:10" x14ac:dyDescent="0.25">
      <c r="B7" s="1">
        <v>40210</v>
      </c>
      <c r="C7" t="s">
        <v>11</v>
      </c>
      <c r="D7" t="s">
        <v>8</v>
      </c>
      <c r="E7">
        <v>0.19</v>
      </c>
      <c r="G7">
        <v>8346.3799999999992</v>
      </c>
      <c r="J7" s="2">
        <v>1740</v>
      </c>
    </row>
    <row r="8" spans="1:10" x14ac:dyDescent="0.25">
      <c r="B8" s="1">
        <v>40210</v>
      </c>
      <c r="C8" t="s">
        <v>11</v>
      </c>
      <c r="D8" t="s">
        <v>8</v>
      </c>
      <c r="E8">
        <v>0.06</v>
      </c>
      <c r="G8">
        <v>8346.44</v>
      </c>
      <c r="J8" s="2"/>
    </row>
    <row r="9" spans="1:10" x14ac:dyDescent="0.25">
      <c r="B9" s="1">
        <v>40238</v>
      </c>
      <c r="C9" t="s">
        <v>7</v>
      </c>
      <c r="D9" t="s">
        <v>8</v>
      </c>
      <c r="E9">
        <v>693.17</v>
      </c>
      <c r="G9">
        <v>9039.61</v>
      </c>
      <c r="J9">
        <f>SUM(J6:J8)</f>
        <v>2230</v>
      </c>
    </row>
    <row r="10" spans="1:10" x14ac:dyDescent="0.25">
      <c r="B10" s="1">
        <v>40255</v>
      </c>
      <c r="C10" t="s">
        <v>12</v>
      </c>
      <c r="D10" t="s">
        <v>8</v>
      </c>
      <c r="E10" s="2">
        <v>4891.83</v>
      </c>
      <c r="G10">
        <v>13931.44</v>
      </c>
    </row>
    <row r="11" spans="1:10" x14ac:dyDescent="0.25">
      <c r="B11" s="1">
        <v>40247</v>
      </c>
      <c r="C11" t="s">
        <v>12</v>
      </c>
      <c r="D11" t="s">
        <v>10</v>
      </c>
      <c r="F11">
        <v>1.95</v>
      </c>
      <c r="G11">
        <v>13929.49</v>
      </c>
    </row>
    <row r="12" spans="1:10" x14ac:dyDescent="0.25">
      <c r="B12" s="1">
        <v>40263</v>
      </c>
      <c r="C12" t="s">
        <v>13</v>
      </c>
      <c r="D12" t="s">
        <v>10</v>
      </c>
      <c r="F12">
        <v>490</v>
      </c>
      <c r="G12">
        <v>13439.49</v>
      </c>
    </row>
    <row r="13" spans="1:10" x14ac:dyDescent="0.25">
      <c r="A13">
        <v>1047</v>
      </c>
      <c r="B13" s="1">
        <v>40252</v>
      </c>
      <c r="C13" t="s">
        <v>14</v>
      </c>
      <c r="D13" t="s">
        <v>10</v>
      </c>
      <c r="F13">
        <v>40</v>
      </c>
      <c r="G13">
        <v>13399.49</v>
      </c>
    </row>
    <row r="14" spans="1:10" x14ac:dyDescent="0.25">
      <c r="B14" s="1">
        <v>40296</v>
      </c>
      <c r="C14" t="s">
        <v>7</v>
      </c>
      <c r="D14" t="s">
        <v>8</v>
      </c>
      <c r="E14">
        <v>405</v>
      </c>
      <c r="G14">
        <v>13804.49</v>
      </c>
    </row>
    <row r="15" spans="1:10" x14ac:dyDescent="0.25">
      <c r="B15" s="1">
        <v>40289</v>
      </c>
      <c r="C15" t="s">
        <v>76</v>
      </c>
      <c r="D15" t="s">
        <v>10</v>
      </c>
      <c r="F15">
        <v>9.93</v>
      </c>
      <c r="G15">
        <v>13794.56</v>
      </c>
    </row>
    <row r="16" spans="1:10" x14ac:dyDescent="0.25">
      <c r="A16">
        <v>1048</v>
      </c>
      <c r="B16" s="1">
        <v>40284</v>
      </c>
      <c r="C16" t="s">
        <v>15</v>
      </c>
      <c r="D16" t="s">
        <v>10</v>
      </c>
      <c r="F16">
        <v>120</v>
      </c>
      <c r="G16">
        <v>13674.56</v>
      </c>
    </row>
    <row r="17" spans="1:7" x14ac:dyDescent="0.25">
      <c r="A17">
        <v>1050</v>
      </c>
      <c r="B17" s="1">
        <v>40281</v>
      </c>
      <c r="C17" t="s">
        <v>16</v>
      </c>
      <c r="D17" t="s">
        <v>10</v>
      </c>
      <c r="F17" s="2">
        <v>1544</v>
      </c>
      <c r="G17">
        <v>12130.56</v>
      </c>
    </row>
    <row r="18" spans="1:7" x14ac:dyDescent="0.25">
      <c r="A18">
        <v>1051</v>
      </c>
      <c r="B18" s="1">
        <v>40290</v>
      </c>
      <c r="C18" t="s">
        <v>17</v>
      </c>
      <c r="D18" t="s">
        <v>10</v>
      </c>
      <c r="F18">
        <v>167.86</v>
      </c>
      <c r="G18">
        <v>11962.7</v>
      </c>
    </row>
    <row r="19" spans="1:7" x14ac:dyDescent="0.25">
      <c r="B19" s="1">
        <v>40318</v>
      </c>
      <c r="C19" t="s">
        <v>12</v>
      </c>
      <c r="D19" t="s">
        <v>8</v>
      </c>
      <c r="E19" s="2">
        <v>6380.18</v>
      </c>
      <c r="G19">
        <v>18342.88</v>
      </c>
    </row>
    <row r="20" spans="1:7" x14ac:dyDescent="0.25">
      <c r="B20" s="1">
        <v>40322</v>
      </c>
      <c r="C20" t="s">
        <v>7</v>
      </c>
      <c r="D20" t="s">
        <v>8</v>
      </c>
      <c r="E20">
        <v>179</v>
      </c>
      <c r="G20">
        <v>18521.88</v>
      </c>
    </row>
    <row r="21" spans="1:7" x14ac:dyDescent="0.25">
      <c r="A21">
        <v>1052</v>
      </c>
      <c r="B21" s="1">
        <v>40302</v>
      </c>
      <c r="C21" t="s">
        <v>18</v>
      </c>
      <c r="D21" t="s">
        <v>10</v>
      </c>
      <c r="F21">
        <v>40</v>
      </c>
      <c r="G21">
        <v>18481.88</v>
      </c>
    </row>
    <row r="22" spans="1:7" x14ac:dyDescent="0.25">
      <c r="A22">
        <v>1053</v>
      </c>
      <c r="B22" s="1">
        <v>40302</v>
      </c>
      <c r="C22" t="s">
        <v>19</v>
      </c>
      <c r="D22" t="s">
        <v>10</v>
      </c>
      <c r="F22">
        <v>160</v>
      </c>
      <c r="G22">
        <v>18321.88</v>
      </c>
    </row>
    <row r="23" spans="1:7" x14ac:dyDescent="0.25">
      <c r="A23">
        <v>1054</v>
      </c>
      <c r="B23" s="1">
        <v>40304</v>
      </c>
      <c r="C23" t="s">
        <v>20</v>
      </c>
      <c r="D23" t="s">
        <v>10</v>
      </c>
      <c r="F23">
        <v>120</v>
      </c>
      <c r="G23">
        <v>18201.88</v>
      </c>
    </row>
    <row r="24" spans="1:7" x14ac:dyDescent="0.25">
      <c r="A24">
        <v>1055</v>
      </c>
      <c r="B24" s="1">
        <v>40310</v>
      </c>
      <c r="C24" t="s">
        <v>14</v>
      </c>
      <c r="D24" t="s">
        <v>10</v>
      </c>
      <c r="F24">
        <v>120</v>
      </c>
      <c r="G24">
        <v>18081.88</v>
      </c>
    </row>
    <row r="25" spans="1:7" x14ac:dyDescent="0.25">
      <c r="A25">
        <v>1057</v>
      </c>
      <c r="B25" s="1">
        <v>40323</v>
      </c>
      <c r="C25" t="s">
        <v>21</v>
      </c>
      <c r="D25" t="s">
        <v>10</v>
      </c>
      <c r="F25">
        <v>60</v>
      </c>
      <c r="G25">
        <v>18021.88</v>
      </c>
    </row>
    <row r="26" spans="1:7" x14ac:dyDescent="0.25">
      <c r="B26" s="1">
        <v>40301</v>
      </c>
      <c r="C26" t="s">
        <v>22</v>
      </c>
      <c r="D26" t="s">
        <v>10</v>
      </c>
      <c r="F26">
        <v>319.11</v>
      </c>
      <c r="G26">
        <v>17702.77</v>
      </c>
    </row>
    <row r="27" spans="1:7" x14ac:dyDescent="0.25">
      <c r="B27" s="1">
        <v>40319</v>
      </c>
      <c r="C27" t="s">
        <v>76</v>
      </c>
      <c r="D27" t="s">
        <v>10</v>
      </c>
      <c r="F27">
        <v>9.93</v>
      </c>
      <c r="G27">
        <v>17692.84</v>
      </c>
    </row>
    <row r="28" spans="1:7" x14ac:dyDescent="0.25">
      <c r="B28" s="1">
        <v>40350</v>
      </c>
      <c r="C28" t="s">
        <v>76</v>
      </c>
      <c r="D28" t="s">
        <v>10</v>
      </c>
      <c r="F28">
        <v>9.93</v>
      </c>
      <c r="G28">
        <v>17682.91</v>
      </c>
    </row>
    <row r="29" spans="1:7" x14ac:dyDescent="0.25">
      <c r="A29">
        <v>1002</v>
      </c>
      <c r="B29" s="1">
        <v>40332</v>
      </c>
      <c r="C29" t="s">
        <v>17</v>
      </c>
      <c r="D29" t="s">
        <v>10</v>
      </c>
      <c r="F29" s="2">
        <v>1426.78</v>
      </c>
      <c r="G29">
        <v>16256.13</v>
      </c>
    </row>
    <row r="30" spans="1:7" x14ac:dyDescent="0.25">
      <c r="A30">
        <v>1056</v>
      </c>
      <c r="B30" s="1">
        <v>40330</v>
      </c>
      <c r="C30" t="s">
        <v>23</v>
      </c>
      <c r="D30" t="s">
        <v>10</v>
      </c>
      <c r="F30" s="2">
        <v>1740</v>
      </c>
      <c r="G30">
        <v>14516.13</v>
      </c>
    </row>
    <row r="31" spans="1:7" x14ac:dyDescent="0.25">
      <c r="B31" s="1">
        <v>40379</v>
      </c>
      <c r="C31" t="s">
        <v>7</v>
      </c>
      <c r="D31" t="s">
        <v>8</v>
      </c>
      <c r="E31">
        <v>70</v>
      </c>
      <c r="G31">
        <v>14586.13</v>
      </c>
    </row>
    <row r="32" spans="1:7" x14ac:dyDescent="0.25">
      <c r="B32" s="1">
        <v>40368</v>
      </c>
      <c r="C32" t="s">
        <v>24</v>
      </c>
      <c r="D32" t="s">
        <v>10</v>
      </c>
      <c r="F32">
        <v>109.48</v>
      </c>
      <c r="G32">
        <v>14476.65</v>
      </c>
    </row>
    <row r="33" spans="1:7" x14ac:dyDescent="0.25">
      <c r="B33" s="1">
        <v>40380</v>
      </c>
      <c r="C33" t="s">
        <v>76</v>
      </c>
      <c r="D33" t="s">
        <v>10</v>
      </c>
      <c r="F33">
        <v>9.9499999999999993</v>
      </c>
      <c r="G33">
        <v>14466.7</v>
      </c>
    </row>
    <row r="34" spans="1:7" x14ac:dyDescent="0.25">
      <c r="A34">
        <v>1061</v>
      </c>
      <c r="B34" s="1">
        <v>40368</v>
      </c>
      <c r="C34" t="s">
        <v>25</v>
      </c>
      <c r="D34" t="s">
        <v>10</v>
      </c>
      <c r="F34">
        <v>60</v>
      </c>
      <c r="G34">
        <v>14406.7</v>
      </c>
    </row>
    <row r="35" spans="1:7" x14ac:dyDescent="0.25">
      <c r="A35">
        <v>1062</v>
      </c>
      <c r="B35" s="1">
        <v>40379</v>
      </c>
      <c r="C35" t="s">
        <v>26</v>
      </c>
      <c r="D35" t="s">
        <v>10</v>
      </c>
      <c r="F35">
        <v>38</v>
      </c>
      <c r="G35">
        <v>14368.7</v>
      </c>
    </row>
    <row r="36" spans="1:7" x14ac:dyDescent="0.25">
      <c r="A36">
        <v>1063</v>
      </c>
      <c r="B36" s="1">
        <v>40389</v>
      </c>
      <c r="C36" t="s">
        <v>22</v>
      </c>
      <c r="D36" t="s">
        <v>10</v>
      </c>
      <c r="F36">
        <v>623.29999999999995</v>
      </c>
      <c r="G36">
        <v>13745.4</v>
      </c>
    </row>
    <row r="37" spans="1:7" x14ac:dyDescent="0.25">
      <c r="B37" s="1">
        <v>40407</v>
      </c>
      <c r="C37" t="s">
        <v>27</v>
      </c>
      <c r="D37" t="s">
        <v>10</v>
      </c>
      <c r="F37">
        <v>321</v>
      </c>
      <c r="G37">
        <v>13424.4</v>
      </c>
    </row>
    <row r="38" spans="1:7" x14ac:dyDescent="0.25">
      <c r="B38" s="1">
        <v>40409</v>
      </c>
      <c r="C38" t="s">
        <v>28</v>
      </c>
      <c r="D38" t="s">
        <v>10</v>
      </c>
      <c r="F38">
        <v>0.9</v>
      </c>
      <c r="G38">
        <v>13423.5</v>
      </c>
    </row>
    <row r="39" spans="1:7" x14ac:dyDescent="0.25">
      <c r="B39" s="1">
        <v>40409</v>
      </c>
      <c r="C39" t="s">
        <v>29</v>
      </c>
      <c r="D39" t="s">
        <v>10</v>
      </c>
      <c r="F39">
        <v>30</v>
      </c>
      <c r="G39">
        <v>13393.5</v>
      </c>
    </row>
    <row r="40" spans="1:7" x14ac:dyDescent="0.25">
      <c r="B40" s="1">
        <v>40413</v>
      </c>
      <c r="C40" t="s">
        <v>76</v>
      </c>
      <c r="D40" t="s">
        <v>10</v>
      </c>
      <c r="F40">
        <v>9.9499999999999993</v>
      </c>
      <c r="G40">
        <v>13383.55</v>
      </c>
    </row>
    <row r="41" spans="1:7" x14ac:dyDescent="0.25">
      <c r="A41">
        <v>1064</v>
      </c>
      <c r="B41" s="1">
        <v>40395</v>
      </c>
      <c r="C41" t="s">
        <v>22</v>
      </c>
      <c r="D41" t="s">
        <v>10</v>
      </c>
      <c r="F41">
        <v>15.64</v>
      </c>
      <c r="G41">
        <v>13367.91</v>
      </c>
    </row>
    <row r="42" spans="1:7" x14ac:dyDescent="0.25">
      <c r="A42">
        <v>1065</v>
      </c>
      <c r="B42" s="1">
        <v>40417</v>
      </c>
      <c r="C42" t="s">
        <v>30</v>
      </c>
      <c r="D42" t="s">
        <v>10</v>
      </c>
      <c r="F42" s="2">
        <v>1816</v>
      </c>
      <c r="G42">
        <v>11551.91</v>
      </c>
    </row>
    <row r="43" spans="1:7" x14ac:dyDescent="0.25">
      <c r="A43">
        <v>1066</v>
      </c>
      <c r="B43" s="1">
        <v>40406</v>
      </c>
      <c r="C43" t="s">
        <v>31</v>
      </c>
      <c r="D43" t="s">
        <v>10</v>
      </c>
      <c r="F43">
        <v>400</v>
      </c>
      <c r="G43">
        <v>11151.91</v>
      </c>
    </row>
    <row r="44" spans="1:7" x14ac:dyDescent="0.25">
      <c r="B44" s="1">
        <v>40442</v>
      </c>
      <c r="C44" t="s">
        <v>76</v>
      </c>
      <c r="D44" t="s">
        <v>10</v>
      </c>
      <c r="F44">
        <v>9.9499999999999993</v>
      </c>
      <c r="G44">
        <v>11141.96</v>
      </c>
    </row>
    <row r="45" spans="1:7" x14ac:dyDescent="0.25">
      <c r="B45" s="1">
        <v>40472</v>
      </c>
      <c r="C45" t="s">
        <v>76</v>
      </c>
      <c r="D45" t="s">
        <v>10</v>
      </c>
      <c r="F45">
        <v>9.9499999999999993</v>
      </c>
      <c r="G45">
        <v>11132.01</v>
      </c>
    </row>
    <row r="46" spans="1:7" x14ac:dyDescent="0.25">
      <c r="A46">
        <v>1070</v>
      </c>
      <c r="B46" s="1">
        <v>40457</v>
      </c>
      <c r="C46" t="s">
        <v>32</v>
      </c>
      <c r="D46" t="s">
        <v>10</v>
      </c>
      <c r="F46">
        <v>240</v>
      </c>
      <c r="G46">
        <v>10892.01</v>
      </c>
    </row>
    <row r="47" spans="1:7" x14ac:dyDescent="0.25">
      <c r="B47" s="1">
        <v>40492</v>
      </c>
      <c r="C47" t="s">
        <v>12</v>
      </c>
      <c r="D47" t="s">
        <v>8</v>
      </c>
      <c r="E47" s="2">
        <v>6186.28</v>
      </c>
      <c r="G47">
        <v>17078.29</v>
      </c>
    </row>
    <row r="48" spans="1:7" x14ac:dyDescent="0.25">
      <c r="B48" s="1">
        <v>40504</v>
      </c>
      <c r="C48" t="s">
        <v>76</v>
      </c>
      <c r="D48" t="s">
        <v>10</v>
      </c>
      <c r="E48" s="2"/>
      <c r="F48">
        <v>9.9499999999999993</v>
      </c>
      <c r="G48">
        <f t="shared" ref="G48:G56" si="0">(G47 - F48)</f>
        <v>17068.34</v>
      </c>
    </row>
    <row r="49" spans="1:7" x14ac:dyDescent="0.25">
      <c r="A49">
        <v>1071</v>
      </c>
      <c r="B49" s="1">
        <v>40492</v>
      </c>
      <c r="C49" t="s">
        <v>33</v>
      </c>
      <c r="D49" t="s">
        <v>10</v>
      </c>
      <c r="F49">
        <v>160</v>
      </c>
      <c r="G49">
        <f t="shared" si="0"/>
        <v>16908.34</v>
      </c>
    </row>
    <row r="50" spans="1:7" x14ac:dyDescent="0.25">
      <c r="A50">
        <v>1072</v>
      </c>
      <c r="B50" s="1">
        <v>40504</v>
      </c>
      <c r="C50" t="s">
        <v>34</v>
      </c>
      <c r="D50" t="s">
        <v>10</v>
      </c>
      <c r="F50">
        <v>80</v>
      </c>
      <c r="G50">
        <f t="shared" si="0"/>
        <v>16828.34</v>
      </c>
    </row>
    <row r="51" spans="1:7" x14ac:dyDescent="0.25">
      <c r="A51">
        <v>1073</v>
      </c>
      <c r="B51" s="1">
        <v>40491</v>
      </c>
      <c r="C51" t="s">
        <v>35</v>
      </c>
      <c r="D51" t="s">
        <v>10</v>
      </c>
      <c r="F51">
        <v>40</v>
      </c>
      <c r="G51">
        <f t="shared" si="0"/>
        <v>16788.34</v>
      </c>
    </row>
    <row r="52" spans="1:7" x14ac:dyDescent="0.25">
      <c r="A52">
        <v>1074</v>
      </c>
      <c r="B52" s="1">
        <v>40500</v>
      </c>
      <c r="C52" t="s">
        <v>35</v>
      </c>
      <c r="D52" t="s">
        <v>10</v>
      </c>
      <c r="F52">
        <v>80</v>
      </c>
      <c r="G52">
        <f t="shared" si="0"/>
        <v>16708.34</v>
      </c>
    </row>
    <row r="53" spans="1:7" x14ac:dyDescent="0.25">
      <c r="A53">
        <v>1075</v>
      </c>
      <c r="B53" s="1">
        <v>40511</v>
      </c>
      <c r="C53" t="s">
        <v>36</v>
      </c>
      <c r="D53" t="s">
        <v>10</v>
      </c>
      <c r="F53">
        <v>80</v>
      </c>
      <c r="G53">
        <f t="shared" si="0"/>
        <v>16628.34</v>
      </c>
    </row>
    <row r="54" spans="1:7" x14ac:dyDescent="0.25">
      <c r="A54">
        <v>1077</v>
      </c>
      <c r="B54" s="1">
        <v>40497</v>
      </c>
      <c r="C54" t="s">
        <v>37</v>
      </c>
      <c r="D54" t="s">
        <v>10</v>
      </c>
      <c r="F54">
        <v>652.54</v>
      </c>
      <c r="G54">
        <f t="shared" si="0"/>
        <v>15975.8</v>
      </c>
    </row>
    <row r="55" spans="1:7" x14ac:dyDescent="0.25">
      <c r="B55" s="1">
        <v>40533</v>
      </c>
      <c r="C55" t="s">
        <v>76</v>
      </c>
      <c r="D55" t="s">
        <v>10</v>
      </c>
      <c r="F55">
        <v>9.9499999999999993</v>
      </c>
      <c r="G55">
        <f t="shared" si="0"/>
        <v>15965.849999999999</v>
      </c>
    </row>
    <row r="56" spans="1:7" x14ac:dyDescent="0.25">
      <c r="A56">
        <v>1078</v>
      </c>
      <c r="B56" s="1">
        <v>40522</v>
      </c>
      <c r="C56" t="s">
        <v>38</v>
      </c>
      <c r="D56" t="s">
        <v>10</v>
      </c>
      <c r="F56" s="2">
        <v>1664</v>
      </c>
      <c r="G56">
        <f t="shared" si="0"/>
        <v>14301.849999999999</v>
      </c>
    </row>
    <row r="57" spans="1:7" x14ac:dyDescent="0.25">
      <c r="E57">
        <f>SUM(E4:E56)</f>
        <v>19525.71</v>
      </c>
      <c r="F57">
        <f>SUM(F4:F56)</f>
        <v>14378.050000000003</v>
      </c>
    </row>
    <row r="60" spans="1:7" x14ac:dyDescent="0.25">
      <c r="C60" t="s">
        <v>77</v>
      </c>
      <c r="D60">
        <v>4736</v>
      </c>
    </row>
    <row r="61" spans="1:7" x14ac:dyDescent="0.25">
      <c r="C61" t="s">
        <v>79</v>
      </c>
      <c r="D61">
        <v>2230</v>
      </c>
    </row>
    <row r="62" spans="1:7" x14ac:dyDescent="0.25">
      <c r="C62" t="s">
        <v>80</v>
      </c>
      <c r="D62" s="3"/>
    </row>
    <row r="63" spans="1:7" x14ac:dyDescent="0.25">
      <c r="C63" t="s">
        <v>70</v>
      </c>
      <c r="D63" s="3"/>
    </row>
    <row r="64" spans="1:7" x14ac:dyDescent="0.25">
      <c r="C64" t="s">
        <v>71</v>
      </c>
      <c r="D64" s="3"/>
    </row>
    <row r="65" spans="3:4" x14ac:dyDescent="0.25">
      <c r="C65" t="s">
        <v>81</v>
      </c>
      <c r="D65" s="3"/>
    </row>
    <row r="66" spans="3:4" x14ac:dyDescent="0.25">
      <c r="C66" t="s">
        <v>72</v>
      </c>
      <c r="D66" s="6"/>
    </row>
    <row r="67" spans="3:4" x14ac:dyDescent="0.25">
      <c r="C67" t="s">
        <v>73</v>
      </c>
      <c r="D67" s="3"/>
    </row>
    <row r="68" spans="3:4" x14ac:dyDescent="0.25">
      <c r="C68" t="s">
        <v>82</v>
      </c>
      <c r="D68" s="3"/>
    </row>
    <row r="69" spans="3:4" x14ac:dyDescent="0.25">
      <c r="C69" t="s">
        <v>122</v>
      </c>
      <c r="D69" s="3"/>
    </row>
    <row r="70" spans="3:4" x14ac:dyDescent="0.25">
      <c r="C70" t="s">
        <v>123</v>
      </c>
      <c r="D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2"/>
  <sheetViews>
    <sheetView topLeftCell="B1" workbookViewId="0">
      <selection activeCell="G2" sqref="G2"/>
    </sheetView>
  </sheetViews>
  <sheetFormatPr defaultRowHeight="15" x14ac:dyDescent="0.25"/>
  <cols>
    <col min="1" max="1" width="7.7109375" style="3" bestFit="1" customWidth="1"/>
    <col min="2" max="2" width="10.7109375" bestFit="1" customWidth="1"/>
    <col min="3" max="3" width="57" bestFit="1" customWidth="1"/>
    <col min="4" max="4" width="11.140625" bestFit="1" customWidth="1"/>
    <col min="5" max="5" width="10.7109375" style="3" bestFit="1" customWidth="1"/>
    <col min="6" max="6" width="9" style="3" bestFit="1" customWidth="1"/>
    <col min="7" max="7" width="14.42578125" style="3" customWidth="1"/>
  </cols>
  <sheetData>
    <row r="2" spans="1:7" x14ac:dyDescent="0.25">
      <c r="E2" s="4">
        <v>40543</v>
      </c>
      <c r="F2" s="3" t="s">
        <v>0</v>
      </c>
      <c r="G2" s="3">
        <v>14301.849999999999</v>
      </c>
    </row>
    <row r="3" spans="1:7" x14ac:dyDescent="0.25">
      <c r="A3" s="3" t="s">
        <v>119</v>
      </c>
      <c r="B3" t="s">
        <v>2</v>
      </c>
      <c r="C3" t="s">
        <v>3</v>
      </c>
      <c r="D3" t="s">
        <v>75</v>
      </c>
      <c r="E3" s="3" t="s">
        <v>120</v>
      </c>
      <c r="F3" s="3" t="s">
        <v>121</v>
      </c>
      <c r="G3" s="3" t="s">
        <v>0</v>
      </c>
    </row>
    <row r="4" spans="1:7" x14ac:dyDescent="0.25">
      <c r="B4" s="1">
        <v>40564</v>
      </c>
      <c r="C4" t="s">
        <v>76</v>
      </c>
      <c r="D4" t="s">
        <v>10</v>
      </c>
      <c r="F4" s="3">
        <v>9.9499999999999993</v>
      </c>
      <c r="G4" s="3">
        <f xml:space="preserve"> ( G2 - F4 )</f>
        <v>14291.899999999998</v>
      </c>
    </row>
    <row r="5" spans="1:7" x14ac:dyDescent="0.25">
      <c r="B5" s="1">
        <v>40596</v>
      </c>
      <c r="C5" t="s">
        <v>76</v>
      </c>
      <c r="D5" t="s">
        <v>10</v>
      </c>
      <c r="F5" s="3">
        <v>9.9499999999999993</v>
      </c>
      <c r="G5" s="3">
        <f xml:space="preserve"> ( G4 - F5 )</f>
        <v>14281.949999999997</v>
      </c>
    </row>
    <row r="6" spans="1:7" x14ac:dyDescent="0.25">
      <c r="B6" s="1">
        <v>40581</v>
      </c>
      <c r="C6" t="s">
        <v>12</v>
      </c>
      <c r="D6" t="s">
        <v>8</v>
      </c>
      <c r="E6" s="5">
        <v>4887.54</v>
      </c>
      <c r="G6" s="5">
        <f xml:space="preserve"> ( G5 + E6 )</f>
        <v>19169.489999999998</v>
      </c>
    </row>
    <row r="7" spans="1:7" x14ac:dyDescent="0.25">
      <c r="B7" s="1">
        <v>40623</v>
      </c>
      <c r="C7" t="s">
        <v>76</v>
      </c>
      <c r="D7" t="s">
        <v>10</v>
      </c>
      <c r="F7" s="3">
        <v>9.9499999999999993</v>
      </c>
      <c r="G7" s="5">
        <f t="shared" ref="G7:G17" si="0" xml:space="preserve"> (G6 - F7)</f>
        <v>19159.539999999997</v>
      </c>
    </row>
    <row r="8" spans="1:7" x14ac:dyDescent="0.25">
      <c r="A8" s="3">
        <v>1080</v>
      </c>
      <c r="B8" s="1">
        <v>40627</v>
      </c>
      <c r="C8" t="s">
        <v>99</v>
      </c>
      <c r="D8" t="s">
        <v>10</v>
      </c>
      <c r="F8" s="3">
        <v>585</v>
      </c>
      <c r="G8" s="5">
        <f t="shared" si="0"/>
        <v>18574.539999999997</v>
      </c>
    </row>
    <row r="9" spans="1:7" x14ac:dyDescent="0.25">
      <c r="A9" s="3">
        <v>1079</v>
      </c>
      <c r="B9" s="1">
        <v>40630</v>
      </c>
      <c r="C9" t="s">
        <v>23</v>
      </c>
      <c r="D9" t="s">
        <v>10</v>
      </c>
      <c r="F9" s="3">
        <v>1837</v>
      </c>
      <c r="G9" s="5">
        <f t="shared" si="0"/>
        <v>16737.539999999997</v>
      </c>
    </row>
    <row r="10" spans="1:7" x14ac:dyDescent="0.25">
      <c r="B10" s="1">
        <v>40625</v>
      </c>
      <c r="C10" t="s">
        <v>53</v>
      </c>
      <c r="D10" t="s">
        <v>10</v>
      </c>
      <c r="E10" s="5"/>
      <c r="F10" s="3">
        <v>1000</v>
      </c>
      <c r="G10" s="5">
        <f t="shared" si="0"/>
        <v>15737.539999999997</v>
      </c>
    </row>
    <row r="11" spans="1:7" x14ac:dyDescent="0.25">
      <c r="B11" s="1">
        <v>40654</v>
      </c>
      <c r="C11" t="s">
        <v>76</v>
      </c>
      <c r="D11" t="s">
        <v>10</v>
      </c>
      <c r="F11" s="3">
        <v>9.9499999999999993</v>
      </c>
      <c r="G11" s="5">
        <f t="shared" si="0"/>
        <v>15727.589999999997</v>
      </c>
    </row>
    <row r="12" spans="1:7" x14ac:dyDescent="0.25">
      <c r="A12" s="3">
        <v>1083</v>
      </c>
      <c r="B12" s="1">
        <v>40658</v>
      </c>
      <c r="C12" t="s">
        <v>100</v>
      </c>
      <c r="D12" t="s">
        <v>10</v>
      </c>
      <c r="F12" s="3">
        <v>2010</v>
      </c>
      <c r="G12" s="5">
        <f t="shared" si="0"/>
        <v>13717.589999999997</v>
      </c>
    </row>
    <row r="13" spans="1:7" x14ac:dyDescent="0.25">
      <c r="A13" s="3">
        <v>1084</v>
      </c>
      <c r="B13" s="1">
        <v>40658</v>
      </c>
      <c r="C13" t="s">
        <v>39</v>
      </c>
      <c r="D13" t="s">
        <v>10</v>
      </c>
      <c r="F13" s="3">
        <v>319.11</v>
      </c>
      <c r="G13" s="5">
        <f t="shared" si="0"/>
        <v>13398.479999999996</v>
      </c>
    </row>
    <row r="14" spans="1:7" x14ac:dyDescent="0.25">
      <c r="A14" s="3">
        <v>1086</v>
      </c>
      <c r="B14" s="1">
        <v>40652</v>
      </c>
      <c r="C14" t="s">
        <v>40</v>
      </c>
      <c r="D14" t="s">
        <v>10</v>
      </c>
      <c r="F14" s="3">
        <v>40</v>
      </c>
      <c r="G14" s="5">
        <f t="shared" si="0"/>
        <v>13358.479999999996</v>
      </c>
    </row>
    <row r="15" spans="1:7" x14ac:dyDescent="0.25">
      <c r="B15" s="1">
        <v>40686</v>
      </c>
      <c r="C15" t="s">
        <v>76</v>
      </c>
      <c r="D15" t="s">
        <v>10</v>
      </c>
      <c r="F15" s="3">
        <v>9.9499999999999993</v>
      </c>
      <c r="G15" s="5">
        <f t="shared" si="0"/>
        <v>13348.529999999995</v>
      </c>
    </row>
    <row r="16" spans="1:7" x14ac:dyDescent="0.25">
      <c r="A16" s="3">
        <v>1081</v>
      </c>
      <c r="B16" s="1">
        <v>40666</v>
      </c>
      <c r="C16" t="s">
        <v>41</v>
      </c>
      <c r="D16" t="s">
        <v>10</v>
      </c>
      <c r="F16" s="3">
        <v>100</v>
      </c>
      <c r="G16" s="5">
        <f t="shared" si="0"/>
        <v>13248.529999999995</v>
      </c>
    </row>
    <row r="17" spans="1:9" x14ac:dyDescent="0.25">
      <c r="A17" s="3">
        <v>1085</v>
      </c>
      <c r="B17" s="1">
        <v>40686</v>
      </c>
      <c r="C17" t="s">
        <v>42</v>
      </c>
      <c r="D17" t="s">
        <v>10</v>
      </c>
      <c r="F17" s="5">
        <v>240</v>
      </c>
      <c r="G17" s="5">
        <f t="shared" si="0"/>
        <v>13008.529999999995</v>
      </c>
      <c r="I17" s="5">
        <v>240</v>
      </c>
    </row>
    <row r="18" spans="1:9" x14ac:dyDescent="0.25">
      <c r="B18" s="1">
        <v>40290</v>
      </c>
      <c r="C18" t="s">
        <v>7</v>
      </c>
      <c r="D18" t="s">
        <v>8</v>
      </c>
      <c r="E18" s="3">
        <v>858</v>
      </c>
      <c r="G18" s="5">
        <f xml:space="preserve"> (G17 + E18)</f>
        <v>13866.529999999995</v>
      </c>
    </row>
    <row r="19" spans="1:9" x14ac:dyDescent="0.25">
      <c r="B19" s="1">
        <v>40703</v>
      </c>
      <c r="C19" t="s">
        <v>24</v>
      </c>
      <c r="D19" t="s">
        <v>10</v>
      </c>
      <c r="E19" s="5"/>
      <c r="F19" s="3">
        <v>240</v>
      </c>
      <c r="G19" s="5">
        <f xml:space="preserve"> (G18 -F19)</f>
        <v>13626.529999999995</v>
      </c>
    </row>
    <row r="20" spans="1:9" x14ac:dyDescent="0.25">
      <c r="B20" s="1">
        <v>40715</v>
      </c>
      <c r="C20" t="s">
        <v>76</v>
      </c>
      <c r="D20" t="s">
        <v>10</v>
      </c>
      <c r="F20" s="3">
        <v>9.9499999999999993</v>
      </c>
      <c r="G20" s="5">
        <f t="shared" ref="G20:G23" si="1" xml:space="preserve"> (G19 - F20)</f>
        <v>13616.579999999994</v>
      </c>
    </row>
    <row r="21" spans="1:9" x14ac:dyDescent="0.25">
      <c r="A21" s="3">
        <v>1087</v>
      </c>
      <c r="B21" s="1">
        <v>40717</v>
      </c>
      <c r="C21" t="s">
        <v>101</v>
      </c>
      <c r="D21" t="s">
        <v>10</v>
      </c>
      <c r="F21" s="3">
        <v>1280</v>
      </c>
      <c r="G21" s="5">
        <f t="shared" si="1"/>
        <v>12336.579999999994</v>
      </c>
    </row>
    <row r="22" spans="1:9" x14ac:dyDescent="0.25">
      <c r="B22" s="1">
        <v>40745</v>
      </c>
      <c r="C22" t="s">
        <v>76</v>
      </c>
      <c r="D22" t="s">
        <v>10</v>
      </c>
      <c r="F22" s="3">
        <v>9.9499999999999993</v>
      </c>
      <c r="G22" s="5">
        <f t="shared" si="1"/>
        <v>12326.629999999994</v>
      </c>
    </row>
    <row r="23" spans="1:9" x14ac:dyDescent="0.25">
      <c r="A23" s="3">
        <v>1088</v>
      </c>
      <c r="B23" s="1">
        <v>40739</v>
      </c>
      <c r="C23" t="s">
        <v>102</v>
      </c>
      <c r="D23" t="s">
        <v>10</v>
      </c>
      <c r="F23" s="3">
        <v>1390</v>
      </c>
      <c r="G23" s="5">
        <f t="shared" si="1"/>
        <v>10936.629999999994</v>
      </c>
    </row>
    <row r="24" spans="1:9" x14ac:dyDescent="0.25">
      <c r="B24" s="1">
        <v>40774</v>
      </c>
      <c r="C24" t="s">
        <v>12</v>
      </c>
      <c r="D24" t="s">
        <v>8</v>
      </c>
      <c r="E24" s="5">
        <v>16175.28</v>
      </c>
      <c r="F24" s="5"/>
      <c r="G24" s="5">
        <f xml:space="preserve"> (G23 + E24)</f>
        <v>27111.909999999996</v>
      </c>
    </row>
    <row r="25" spans="1:9" x14ac:dyDescent="0.25">
      <c r="B25" s="1">
        <v>40779</v>
      </c>
      <c r="C25" t="s">
        <v>7</v>
      </c>
      <c r="D25" t="s">
        <v>8</v>
      </c>
      <c r="E25" s="3">
        <v>1444</v>
      </c>
      <c r="G25" s="5">
        <f xml:space="preserve"> (G24 + E25)</f>
        <v>28555.909999999996</v>
      </c>
    </row>
    <row r="26" spans="1:9" x14ac:dyDescent="0.25">
      <c r="B26" s="1">
        <v>40777</v>
      </c>
      <c r="C26" t="s">
        <v>76</v>
      </c>
      <c r="D26" t="s">
        <v>10</v>
      </c>
      <c r="F26" s="3">
        <v>9.9499999999999993</v>
      </c>
      <c r="G26" s="5">
        <f t="shared" ref="G26:G28" si="2" xml:space="preserve"> (G25 - F26)</f>
        <v>28545.959999999995</v>
      </c>
    </row>
    <row r="27" spans="1:9" x14ac:dyDescent="0.25">
      <c r="A27" s="3">
        <v>1003</v>
      </c>
      <c r="B27" s="1">
        <v>40786</v>
      </c>
      <c r="C27" t="s">
        <v>101</v>
      </c>
      <c r="D27" t="s">
        <v>10</v>
      </c>
      <c r="F27" s="3">
        <v>3688.5</v>
      </c>
      <c r="G27" s="5">
        <f t="shared" si="2"/>
        <v>24857.459999999995</v>
      </c>
    </row>
    <row r="28" spans="1:9" x14ac:dyDescent="0.25">
      <c r="A28" s="3">
        <v>1090</v>
      </c>
      <c r="B28" s="1">
        <v>40777</v>
      </c>
      <c r="C28" t="s">
        <v>43</v>
      </c>
      <c r="D28" t="s">
        <v>10</v>
      </c>
      <c r="F28" s="3">
        <v>1080.27</v>
      </c>
      <c r="G28" s="5">
        <f t="shared" si="2"/>
        <v>23777.189999999995</v>
      </c>
    </row>
    <row r="29" spans="1:9" x14ac:dyDescent="0.25">
      <c r="B29" s="1">
        <v>40813</v>
      </c>
      <c r="C29" t="s">
        <v>7</v>
      </c>
      <c r="D29" t="s">
        <v>10</v>
      </c>
      <c r="E29" s="3">
        <v>480</v>
      </c>
      <c r="F29" s="5"/>
      <c r="G29" s="5">
        <f xml:space="preserve"> (G28 + E29)</f>
        <v>24257.189999999995</v>
      </c>
    </row>
    <row r="30" spans="1:9" x14ac:dyDescent="0.25">
      <c r="B30" s="1">
        <v>40807</v>
      </c>
      <c r="C30" t="s">
        <v>76</v>
      </c>
      <c r="D30" t="s">
        <v>10</v>
      </c>
      <c r="F30" s="5">
        <v>9.9499999999999993</v>
      </c>
      <c r="G30" s="5">
        <f t="shared" ref="G30:G39" si="3" xml:space="preserve"> (G29 -F30)</f>
        <v>24247.239999999994</v>
      </c>
    </row>
    <row r="31" spans="1:9" x14ac:dyDescent="0.25">
      <c r="B31" s="1">
        <v>40812</v>
      </c>
      <c r="C31" t="s">
        <v>53</v>
      </c>
      <c r="D31" t="s">
        <v>10</v>
      </c>
      <c r="F31" s="3">
        <v>1240</v>
      </c>
      <c r="G31" s="5">
        <f t="shared" si="3"/>
        <v>23007.239999999994</v>
      </c>
    </row>
    <row r="32" spans="1:9" x14ac:dyDescent="0.25">
      <c r="A32" s="3">
        <v>1089</v>
      </c>
      <c r="B32" s="1">
        <v>40792</v>
      </c>
      <c r="C32" t="s">
        <v>23</v>
      </c>
      <c r="D32" t="s">
        <v>10</v>
      </c>
      <c r="F32" s="3">
        <v>1963</v>
      </c>
      <c r="G32" s="5">
        <f t="shared" si="3"/>
        <v>21044.239999999994</v>
      </c>
    </row>
    <row r="33" spans="1:7" x14ac:dyDescent="0.25">
      <c r="B33" s="1">
        <v>40827</v>
      </c>
      <c r="C33" t="s">
        <v>44</v>
      </c>
      <c r="D33" t="s">
        <v>10</v>
      </c>
      <c r="F33" s="3">
        <v>512</v>
      </c>
      <c r="G33" s="5">
        <f t="shared" si="3"/>
        <v>20532.239999999994</v>
      </c>
    </row>
    <row r="34" spans="1:7" x14ac:dyDescent="0.25">
      <c r="B34" s="1">
        <v>40837</v>
      </c>
      <c r="C34" t="s">
        <v>76</v>
      </c>
      <c r="D34" t="s">
        <v>10</v>
      </c>
      <c r="F34" s="3">
        <v>9.9499999999999993</v>
      </c>
      <c r="G34" s="5">
        <f t="shared" si="3"/>
        <v>20522.289999999994</v>
      </c>
    </row>
    <row r="35" spans="1:7" x14ac:dyDescent="0.25">
      <c r="A35" s="3">
        <v>1004</v>
      </c>
      <c r="B35" s="1">
        <v>40823</v>
      </c>
      <c r="C35" t="s">
        <v>45</v>
      </c>
      <c r="D35" t="s">
        <v>10</v>
      </c>
      <c r="F35" s="3">
        <v>1521.2</v>
      </c>
      <c r="G35" s="5">
        <f t="shared" si="3"/>
        <v>19001.089999999993</v>
      </c>
    </row>
    <row r="36" spans="1:7" x14ac:dyDescent="0.25">
      <c r="A36" s="3">
        <v>1006</v>
      </c>
      <c r="B36" s="1">
        <v>40834</v>
      </c>
      <c r="C36" t="s">
        <v>46</v>
      </c>
      <c r="D36" t="s">
        <v>10</v>
      </c>
      <c r="F36" s="3">
        <v>232</v>
      </c>
      <c r="G36" s="5">
        <f t="shared" si="3"/>
        <v>18769.089999999993</v>
      </c>
    </row>
    <row r="37" spans="1:7" x14ac:dyDescent="0.25">
      <c r="A37" s="3">
        <v>1091</v>
      </c>
      <c r="B37" s="1">
        <v>40827</v>
      </c>
      <c r="C37" t="s">
        <v>31</v>
      </c>
      <c r="D37" t="s">
        <v>10</v>
      </c>
      <c r="F37" s="3">
        <v>350</v>
      </c>
      <c r="G37" s="5">
        <f t="shared" si="3"/>
        <v>18419.089999999993</v>
      </c>
    </row>
    <row r="38" spans="1:7" x14ac:dyDescent="0.25">
      <c r="B38" s="1">
        <v>40868</v>
      </c>
      <c r="C38" t="s">
        <v>76</v>
      </c>
      <c r="D38" t="s">
        <v>10</v>
      </c>
      <c r="F38" s="3">
        <v>9.9499999999999993</v>
      </c>
      <c r="G38" s="5">
        <f t="shared" si="3"/>
        <v>18409.139999999992</v>
      </c>
    </row>
    <row r="39" spans="1:7" x14ac:dyDescent="0.25">
      <c r="B39" s="1">
        <v>40876</v>
      </c>
      <c r="C39" t="s">
        <v>50</v>
      </c>
      <c r="D39" t="s">
        <v>10</v>
      </c>
      <c r="F39" s="3">
        <v>5.65</v>
      </c>
      <c r="G39" s="5">
        <f t="shared" si="3"/>
        <v>18403.489999999991</v>
      </c>
    </row>
    <row r="40" spans="1:7" x14ac:dyDescent="0.25">
      <c r="A40" s="3">
        <v>1005</v>
      </c>
      <c r="B40" s="1">
        <v>40870</v>
      </c>
      <c r="C40" t="s">
        <v>47</v>
      </c>
      <c r="D40" t="s">
        <v>10</v>
      </c>
      <c r="F40" s="3">
        <v>232</v>
      </c>
      <c r="G40" s="5">
        <f t="shared" ref="G40:G46" si="4" xml:space="preserve"> (G39 -F40)</f>
        <v>18171.489999999991</v>
      </c>
    </row>
    <row r="41" spans="1:7" x14ac:dyDescent="0.25">
      <c r="A41" s="3">
        <v>1007</v>
      </c>
      <c r="B41" s="1">
        <v>40876</v>
      </c>
      <c r="C41" t="s">
        <v>48</v>
      </c>
      <c r="D41" t="s">
        <v>10</v>
      </c>
      <c r="F41" s="3">
        <v>53</v>
      </c>
      <c r="G41" s="5">
        <f t="shared" si="4"/>
        <v>18118.489999999991</v>
      </c>
    </row>
    <row r="42" spans="1:7" x14ac:dyDescent="0.25">
      <c r="A42" s="3">
        <v>1092</v>
      </c>
      <c r="B42" s="1">
        <v>40861</v>
      </c>
      <c r="C42" t="s">
        <v>103</v>
      </c>
      <c r="D42" t="s">
        <v>10</v>
      </c>
      <c r="F42" s="3">
        <v>2837.5</v>
      </c>
      <c r="G42" s="5">
        <f t="shared" si="4"/>
        <v>15280.989999999991</v>
      </c>
    </row>
    <row r="43" spans="1:7" x14ac:dyDescent="0.25">
      <c r="A43" s="3">
        <v>1093</v>
      </c>
      <c r="B43" s="1">
        <v>40868</v>
      </c>
      <c r="C43" t="s">
        <v>49</v>
      </c>
      <c r="D43" t="s">
        <v>10</v>
      </c>
      <c r="F43" s="5">
        <v>1243.1600000000001</v>
      </c>
      <c r="G43" s="5">
        <f t="shared" si="4"/>
        <v>14037.829999999991</v>
      </c>
    </row>
    <row r="44" spans="1:7" x14ac:dyDescent="0.25">
      <c r="A44" s="4"/>
      <c r="B44" s="1">
        <v>40898</v>
      </c>
      <c r="C44" t="s">
        <v>76</v>
      </c>
      <c r="D44" t="s">
        <v>10</v>
      </c>
      <c r="F44" s="3">
        <v>9.9499999999999993</v>
      </c>
      <c r="G44" s="5">
        <f t="shared" si="4"/>
        <v>14027.87999999999</v>
      </c>
    </row>
    <row r="45" spans="1:7" x14ac:dyDescent="0.25">
      <c r="A45" s="3">
        <v>1008</v>
      </c>
      <c r="B45" s="1">
        <v>40883</v>
      </c>
      <c r="C45" t="s">
        <v>51</v>
      </c>
      <c r="D45" t="s">
        <v>10</v>
      </c>
      <c r="F45" s="3">
        <v>157.87</v>
      </c>
      <c r="G45" s="5">
        <f t="shared" si="4"/>
        <v>13870.009999999989</v>
      </c>
    </row>
    <row r="46" spans="1:7" x14ac:dyDescent="0.25">
      <c r="A46" s="3">
        <v>1009</v>
      </c>
      <c r="B46" s="1">
        <v>40892</v>
      </c>
      <c r="C46" t="s">
        <v>52</v>
      </c>
      <c r="D46" t="s">
        <v>10</v>
      </c>
      <c r="F46" s="3">
        <v>52.59</v>
      </c>
      <c r="G46" s="5">
        <f t="shared" si="4"/>
        <v>13817.419999999989</v>
      </c>
    </row>
    <row r="47" spans="1:7" x14ac:dyDescent="0.25">
      <c r="B47" s="1"/>
      <c r="E47" s="3">
        <f>SUM(E4:E46)</f>
        <v>23844.82</v>
      </c>
      <c r="F47" s="3">
        <f>SUM(F4:F46)</f>
        <v>24329.250000000004</v>
      </c>
    </row>
    <row r="48" spans="1:7" x14ac:dyDescent="0.25">
      <c r="B48" s="1"/>
      <c r="E48" s="5">
        <v>23844.82</v>
      </c>
    </row>
    <row r="49" spans="2:10" x14ac:dyDescent="0.25">
      <c r="B49" s="1"/>
      <c r="E49" s="5"/>
    </row>
    <row r="50" spans="2:10" x14ac:dyDescent="0.25">
      <c r="B50" s="1"/>
    </row>
    <row r="51" spans="2:10" x14ac:dyDescent="0.25">
      <c r="B51" s="1"/>
    </row>
    <row r="52" spans="2:10" x14ac:dyDescent="0.25">
      <c r="B52" s="1"/>
      <c r="C52" t="s">
        <v>77</v>
      </c>
      <c r="D52" s="3">
        <v>11791</v>
      </c>
      <c r="H52" s="3"/>
      <c r="I52" s="3"/>
      <c r="J52" s="3"/>
    </row>
    <row r="53" spans="2:10" x14ac:dyDescent="0.25">
      <c r="B53" s="1"/>
      <c r="C53" t="s">
        <v>79</v>
      </c>
      <c r="D53" s="3">
        <v>6040</v>
      </c>
      <c r="H53" s="3"/>
      <c r="I53" s="3"/>
    </row>
    <row r="54" spans="2:10" x14ac:dyDescent="0.25">
      <c r="B54" s="1"/>
      <c r="C54" t="s">
        <v>80</v>
      </c>
      <c r="D54" s="3">
        <v>280</v>
      </c>
    </row>
    <row r="55" spans="2:10" x14ac:dyDescent="0.25">
      <c r="B55" s="1"/>
      <c r="C55" t="s">
        <v>70</v>
      </c>
      <c r="D55" s="3">
        <v>5.65</v>
      </c>
    </row>
    <row r="56" spans="2:10" x14ac:dyDescent="0.25">
      <c r="B56" s="1"/>
      <c r="C56" t="s">
        <v>71</v>
      </c>
      <c r="D56" s="3">
        <v>1521.2</v>
      </c>
    </row>
    <row r="57" spans="2:10" x14ac:dyDescent="0.25">
      <c r="B57" s="1"/>
      <c r="C57" t="s">
        <v>81</v>
      </c>
      <c r="D57" s="3">
        <v>5480.04</v>
      </c>
      <c r="E57" s="5"/>
      <c r="H57" s="3"/>
      <c r="I57" s="2"/>
    </row>
    <row r="58" spans="2:10" x14ac:dyDescent="0.25">
      <c r="C58" t="s">
        <v>72</v>
      </c>
      <c r="D58" s="6">
        <v>1540</v>
      </c>
    </row>
    <row r="59" spans="2:10" x14ac:dyDescent="0.25">
      <c r="C59" t="s">
        <v>73</v>
      </c>
      <c r="D59" s="3">
        <v>1084.55</v>
      </c>
    </row>
    <row r="60" spans="2:10" x14ac:dyDescent="0.25">
      <c r="C60" t="s">
        <v>82</v>
      </c>
      <c r="D60" s="3">
        <v>359.4</v>
      </c>
    </row>
    <row r="61" spans="2:10" x14ac:dyDescent="0.25">
      <c r="C61" t="s">
        <v>122</v>
      </c>
      <c r="D61" s="3">
        <v>350</v>
      </c>
    </row>
    <row r="62" spans="2:10" x14ac:dyDescent="0.25">
      <c r="C62" t="s">
        <v>123</v>
      </c>
      <c r="D62" s="3">
        <v>722.46</v>
      </c>
    </row>
  </sheetData>
  <pageMargins left="0.7" right="0.7" top="0.75" bottom="0.75" header="0.3" footer="0.3"/>
  <pageSetup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workbookViewId="0">
      <selection activeCell="G2" sqref="G2"/>
    </sheetView>
  </sheetViews>
  <sheetFormatPr defaultRowHeight="15" x14ac:dyDescent="0.25"/>
  <cols>
    <col min="1" max="1" width="7.28515625" style="3" bestFit="1" customWidth="1"/>
    <col min="2" max="2" width="10.7109375" style="3" bestFit="1" customWidth="1"/>
    <col min="3" max="3" width="60" bestFit="1" customWidth="1"/>
    <col min="4" max="4" width="11.140625" bestFit="1" customWidth="1"/>
    <col min="5" max="5" width="10.7109375" style="3" bestFit="1" customWidth="1"/>
    <col min="6" max="6" width="9" style="3" bestFit="1" customWidth="1"/>
    <col min="7" max="7" width="9.140625" style="3" bestFit="1" customWidth="1"/>
  </cols>
  <sheetData>
    <row r="2" spans="1:7" x14ac:dyDescent="0.25">
      <c r="E2" s="4">
        <v>40908</v>
      </c>
      <c r="F2" s="3" t="s">
        <v>0</v>
      </c>
      <c r="G2" s="3">
        <v>13817.42</v>
      </c>
    </row>
    <row r="3" spans="1:7" x14ac:dyDescent="0.25">
      <c r="A3" s="3" t="s">
        <v>74</v>
      </c>
      <c r="B3" s="3" t="s">
        <v>2</v>
      </c>
      <c r="C3" t="s">
        <v>3</v>
      </c>
      <c r="D3" t="s">
        <v>75</v>
      </c>
      <c r="E3" s="3" t="s">
        <v>120</v>
      </c>
      <c r="F3" s="3" t="s">
        <v>121</v>
      </c>
      <c r="G3" s="3" t="s">
        <v>0</v>
      </c>
    </row>
    <row r="4" spans="1:7" x14ac:dyDescent="0.25">
      <c r="B4" s="4">
        <v>40929</v>
      </c>
      <c r="C4" t="s">
        <v>76</v>
      </c>
      <c r="D4" t="s">
        <v>10</v>
      </c>
      <c r="F4" s="3">
        <v>9.9499999999999993</v>
      </c>
      <c r="G4" s="3">
        <f>(G2 - F4)</f>
        <v>13807.47</v>
      </c>
    </row>
    <row r="5" spans="1:7" x14ac:dyDescent="0.25">
      <c r="B5" s="4">
        <v>40960</v>
      </c>
      <c r="C5" t="s">
        <v>76</v>
      </c>
      <c r="D5" t="s">
        <v>10</v>
      </c>
      <c r="F5" s="3">
        <v>9.9499999999999993</v>
      </c>
      <c r="G5" s="3">
        <f>(G4 - F5)</f>
        <v>13797.519999999999</v>
      </c>
    </row>
    <row r="6" spans="1:7" x14ac:dyDescent="0.25">
      <c r="A6" s="3">
        <v>1094</v>
      </c>
      <c r="B6" s="4">
        <v>40945</v>
      </c>
      <c r="C6" t="s">
        <v>104</v>
      </c>
      <c r="D6" t="s">
        <v>10</v>
      </c>
      <c r="E6" s="5"/>
      <c r="F6" s="3">
        <v>487.5</v>
      </c>
      <c r="G6" s="3">
        <f>(G5 - F6)</f>
        <v>13310.019999999999</v>
      </c>
    </row>
    <row r="7" spans="1:7" x14ac:dyDescent="0.25">
      <c r="A7" s="3">
        <v>1095</v>
      </c>
      <c r="B7" s="4">
        <v>40967</v>
      </c>
      <c r="C7" t="s">
        <v>54</v>
      </c>
      <c r="D7" t="s">
        <v>10</v>
      </c>
      <c r="F7" s="3">
        <v>6388.1</v>
      </c>
      <c r="G7" s="3">
        <f>(G6 - F7)</f>
        <v>6921.9199999999983</v>
      </c>
    </row>
    <row r="8" spans="1:7" x14ac:dyDescent="0.25">
      <c r="B8" s="4">
        <v>40989</v>
      </c>
      <c r="C8" t="s">
        <v>76</v>
      </c>
      <c r="D8" t="s">
        <v>10</v>
      </c>
      <c r="F8" s="3">
        <v>9.9499999999999993</v>
      </c>
      <c r="G8" s="3">
        <f>(G7 - F8)</f>
        <v>6911.9699999999984</v>
      </c>
    </row>
    <row r="9" spans="1:7" x14ac:dyDescent="0.25">
      <c r="A9" s="3">
        <v>1079</v>
      </c>
      <c r="B9" s="4">
        <v>41026</v>
      </c>
      <c r="C9" t="s">
        <v>12</v>
      </c>
      <c r="D9" t="s">
        <v>8</v>
      </c>
      <c r="E9" s="3">
        <v>10764</v>
      </c>
      <c r="G9" s="5">
        <f>(G8 + E9)</f>
        <v>17675.969999999998</v>
      </c>
    </row>
    <row r="10" spans="1:7" x14ac:dyDescent="0.25">
      <c r="B10" s="4">
        <v>41022</v>
      </c>
      <c r="C10" t="s">
        <v>76</v>
      </c>
      <c r="D10" t="s">
        <v>10</v>
      </c>
      <c r="E10" s="5"/>
      <c r="F10" s="3">
        <v>9.9499999999999993</v>
      </c>
      <c r="G10" s="5">
        <f>(G9 -F10)</f>
        <v>17666.019999999997</v>
      </c>
    </row>
    <row r="11" spans="1:7" x14ac:dyDescent="0.25">
      <c r="B11" s="4">
        <v>41022</v>
      </c>
      <c r="C11" t="s">
        <v>97</v>
      </c>
      <c r="D11" t="s">
        <v>10</v>
      </c>
      <c r="F11" s="3">
        <v>2238.5</v>
      </c>
      <c r="G11" s="5">
        <f>(G10 -F11)</f>
        <v>15427.519999999997</v>
      </c>
    </row>
    <row r="12" spans="1:7" x14ac:dyDescent="0.25">
      <c r="A12" s="3">
        <v>1098</v>
      </c>
      <c r="B12" s="4">
        <v>41029</v>
      </c>
      <c r="C12" t="s">
        <v>55</v>
      </c>
      <c r="D12" t="s">
        <v>10</v>
      </c>
      <c r="F12" s="3">
        <v>160</v>
      </c>
      <c r="G12" s="5">
        <f>(G11 -F12)</f>
        <v>15267.519999999997</v>
      </c>
    </row>
    <row r="13" spans="1:7" x14ac:dyDescent="0.25">
      <c r="B13" s="4">
        <v>41052</v>
      </c>
      <c r="C13" t="s">
        <v>7</v>
      </c>
      <c r="D13" t="s">
        <v>8</v>
      </c>
      <c r="E13" s="3">
        <v>768.21</v>
      </c>
      <c r="G13" s="5">
        <f>(G12 + E13)</f>
        <v>16035.729999999996</v>
      </c>
    </row>
    <row r="14" spans="1:7" x14ac:dyDescent="0.25">
      <c r="B14" s="4">
        <v>41052</v>
      </c>
      <c r="C14" t="s">
        <v>7</v>
      </c>
      <c r="D14" t="s">
        <v>8</v>
      </c>
      <c r="E14" s="3">
        <v>245</v>
      </c>
      <c r="G14" s="5">
        <f>(G13 + E14)</f>
        <v>16280.729999999996</v>
      </c>
    </row>
    <row r="15" spans="1:7" x14ac:dyDescent="0.25">
      <c r="B15" s="4">
        <v>41036</v>
      </c>
      <c r="C15" t="s">
        <v>56</v>
      </c>
      <c r="D15" t="s">
        <v>10</v>
      </c>
      <c r="F15" s="3">
        <v>310.79000000000002</v>
      </c>
      <c r="G15" s="5">
        <f t="shared" ref="G15:G22" si="0">(G14 -F15)</f>
        <v>15969.939999999995</v>
      </c>
    </row>
    <row r="16" spans="1:7" x14ac:dyDescent="0.25">
      <c r="A16" s="3">
        <v>1097</v>
      </c>
      <c r="B16" s="4">
        <v>41040</v>
      </c>
      <c r="C16" t="s">
        <v>57</v>
      </c>
      <c r="D16" t="s">
        <v>10</v>
      </c>
      <c r="F16" s="3">
        <v>82</v>
      </c>
      <c r="G16" s="5">
        <f t="shared" si="0"/>
        <v>15887.939999999995</v>
      </c>
    </row>
    <row r="17" spans="1:7" x14ac:dyDescent="0.25">
      <c r="A17" s="3">
        <v>1099</v>
      </c>
      <c r="B17" s="4">
        <v>41052</v>
      </c>
      <c r="C17" t="s">
        <v>58</v>
      </c>
      <c r="D17" t="s">
        <v>10</v>
      </c>
      <c r="F17" s="5">
        <v>80</v>
      </c>
      <c r="G17" s="5">
        <f t="shared" si="0"/>
        <v>15807.939999999995</v>
      </c>
    </row>
    <row r="18" spans="1:7" x14ac:dyDescent="0.25">
      <c r="B18" s="4">
        <v>41050</v>
      </c>
      <c r="C18" t="s">
        <v>76</v>
      </c>
      <c r="D18" t="s">
        <v>10</v>
      </c>
      <c r="F18" s="3">
        <v>9.9499999999999993</v>
      </c>
      <c r="G18" s="5">
        <f t="shared" si="0"/>
        <v>15797.989999999994</v>
      </c>
    </row>
    <row r="19" spans="1:7" x14ac:dyDescent="0.25">
      <c r="B19" s="4">
        <v>41071</v>
      </c>
      <c r="C19" t="s">
        <v>24</v>
      </c>
      <c r="D19" t="s">
        <v>10</v>
      </c>
      <c r="E19" s="5"/>
      <c r="F19" s="3">
        <v>240</v>
      </c>
      <c r="G19" s="5">
        <f t="shared" si="0"/>
        <v>15557.989999999994</v>
      </c>
    </row>
    <row r="20" spans="1:7" x14ac:dyDescent="0.25">
      <c r="B20" s="4">
        <v>41081</v>
      </c>
      <c r="C20" t="s">
        <v>76</v>
      </c>
      <c r="D20" t="s">
        <v>10</v>
      </c>
      <c r="F20" s="3">
        <v>9.9499999999999993</v>
      </c>
      <c r="G20" s="5">
        <f t="shared" si="0"/>
        <v>15548.039999999994</v>
      </c>
    </row>
    <row r="21" spans="1:7" x14ac:dyDescent="0.25">
      <c r="B21" s="4">
        <v>41082</v>
      </c>
      <c r="C21" t="s">
        <v>98</v>
      </c>
      <c r="D21" t="s">
        <v>10</v>
      </c>
      <c r="F21" s="3">
        <v>767.5</v>
      </c>
      <c r="G21" s="5">
        <f t="shared" si="0"/>
        <v>14780.539999999994</v>
      </c>
    </row>
    <row r="22" spans="1:7" x14ac:dyDescent="0.25">
      <c r="A22" s="3">
        <v>1010</v>
      </c>
      <c r="B22" s="4">
        <v>41067</v>
      </c>
      <c r="C22" t="s">
        <v>59</v>
      </c>
      <c r="D22" t="s">
        <v>10</v>
      </c>
      <c r="F22" s="3">
        <v>2026</v>
      </c>
      <c r="G22" s="5">
        <f t="shared" si="0"/>
        <v>12754.539999999994</v>
      </c>
    </row>
    <row r="23" spans="1:7" x14ac:dyDescent="0.25">
      <c r="B23" s="4">
        <v>41099</v>
      </c>
      <c r="C23" t="s">
        <v>12</v>
      </c>
      <c r="D23" t="s">
        <v>8</v>
      </c>
      <c r="E23" s="5">
        <v>6498.04</v>
      </c>
      <c r="G23" s="5">
        <f>(G22 + E23)</f>
        <v>19252.579999999994</v>
      </c>
    </row>
    <row r="24" spans="1:7" x14ac:dyDescent="0.25">
      <c r="B24" s="4">
        <v>41113</v>
      </c>
      <c r="C24" t="s">
        <v>76</v>
      </c>
      <c r="D24" t="s">
        <v>10</v>
      </c>
      <c r="E24" s="5"/>
      <c r="F24" s="5">
        <v>9.9499999999999993</v>
      </c>
      <c r="G24" s="5">
        <f>(G23-F24)</f>
        <v>19242.629999999994</v>
      </c>
    </row>
    <row r="25" spans="1:7" x14ac:dyDescent="0.25">
      <c r="B25" s="4">
        <v>41137</v>
      </c>
      <c r="C25" t="s">
        <v>7</v>
      </c>
      <c r="D25" t="s">
        <v>8</v>
      </c>
      <c r="E25" s="3">
        <v>959</v>
      </c>
      <c r="G25" s="5">
        <f>(G24 +E25)</f>
        <v>20201.629999999994</v>
      </c>
    </row>
    <row r="26" spans="1:7" x14ac:dyDescent="0.25">
      <c r="B26" s="4">
        <v>41150</v>
      </c>
      <c r="C26" t="s">
        <v>76</v>
      </c>
      <c r="D26" t="s">
        <v>10</v>
      </c>
      <c r="F26" s="3">
        <v>9.9499999999999993</v>
      </c>
      <c r="G26" s="5">
        <f>(G25 -F26)</f>
        <v>20191.679999999993</v>
      </c>
    </row>
    <row r="27" spans="1:7" x14ac:dyDescent="0.25">
      <c r="B27" s="4">
        <v>41141</v>
      </c>
      <c r="C27" t="s">
        <v>12</v>
      </c>
      <c r="D27" t="s">
        <v>8</v>
      </c>
      <c r="E27" s="3">
        <v>9588.2199999999993</v>
      </c>
      <c r="G27" s="5">
        <f>(G26 + E27)</f>
        <v>29779.899999999994</v>
      </c>
    </row>
    <row r="28" spans="1:7" x14ac:dyDescent="0.25">
      <c r="B28" s="4">
        <v>41137</v>
      </c>
      <c r="C28" t="s">
        <v>60</v>
      </c>
      <c r="D28" t="s">
        <v>10</v>
      </c>
      <c r="F28" s="3">
        <v>5</v>
      </c>
      <c r="G28" s="5">
        <f t="shared" ref="G28:G33" si="1">(G27 - F28)</f>
        <v>29774.899999999994</v>
      </c>
    </row>
    <row r="29" spans="1:7" x14ac:dyDescent="0.25">
      <c r="B29" s="4">
        <v>41137</v>
      </c>
      <c r="C29" t="s">
        <v>78</v>
      </c>
      <c r="D29" t="s">
        <v>10</v>
      </c>
      <c r="F29" s="5">
        <v>1200</v>
      </c>
      <c r="G29" s="5">
        <f t="shared" si="1"/>
        <v>28574.899999999994</v>
      </c>
    </row>
    <row r="30" spans="1:7" x14ac:dyDescent="0.25">
      <c r="B30" s="4">
        <v>41152</v>
      </c>
      <c r="C30" t="s">
        <v>61</v>
      </c>
      <c r="D30" t="s">
        <v>10</v>
      </c>
      <c r="F30" s="5">
        <v>842.24</v>
      </c>
      <c r="G30" s="5">
        <f t="shared" si="1"/>
        <v>27732.659999999993</v>
      </c>
    </row>
    <row r="31" spans="1:7" x14ac:dyDescent="0.25">
      <c r="B31" s="4">
        <v>41176</v>
      </c>
      <c r="C31" t="s">
        <v>76</v>
      </c>
      <c r="D31" t="s">
        <v>10</v>
      </c>
      <c r="F31" s="3">
        <v>9.9499999999999993</v>
      </c>
      <c r="G31" s="5">
        <f t="shared" si="1"/>
        <v>27722.709999999992</v>
      </c>
    </row>
    <row r="32" spans="1:7" x14ac:dyDescent="0.25">
      <c r="A32" s="3">
        <v>1011</v>
      </c>
      <c r="B32" s="4">
        <v>41164</v>
      </c>
      <c r="C32" t="s">
        <v>23</v>
      </c>
      <c r="D32" t="s">
        <v>10</v>
      </c>
      <c r="F32" s="3">
        <v>2089</v>
      </c>
      <c r="G32" s="5">
        <f t="shared" si="1"/>
        <v>25633.709999999992</v>
      </c>
    </row>
    <row r="33" spans="1:7" x14ac:dyDescent="0.25">
      <c r="A33" s="3">
        <v>1013</v>
      </c>
      <c r="B33" s="4">
        <v>41169</v>
      </c>
      <c r="C33" t="s">
        <v>62</v>
      </c>
      <c r="D33" t="s">
        <v>10</v>
      </c>
      <c r="F33" s="3">
        <v>525</v>
      </c>
      <c r="G33" s="5">
        <f t="shared" si="1"/>
        <v>25108.709999999992</v>
      </c>
    </row>
    <row r="34" spans="1:7" x14ac:dyDescent="0.25">
      <c r="B34" s="4">
        <v>41185</v>
      </c>
      <c r="C34" t="s">
        <v>63</v>
      </c>
      <c r="D34" t="s">
        <v>10</v>
      </c>
      <c r="E34" s="3">
        <v>282.69</v>
      </c>
      <c r="G34" s="5">
        <f xml:space="preserve"> ( G33+E34 )</f>
        <v>25391.399999999991</v>
      </c>
    </row>
    <row r="35" spans="1:7" x14ac:dyDescent="0.25">
      <c r="B35" s="4">
        <v>41204</v>
      </c>
      <c r="C35" t="s">
        <v>76</v>
      </c>
      <c r="D35" t="s">
        <v>10</v>
      </c>
      <c r="F35" s="3">
        <v>9.9499999999999993</v>
      </c>
      <c r="G35" s="5">
        <f>(G34 -F35)</f>
        <v>25381.44999999999</v>
      </c>
    </row>
    <row r="36" spans="1:7" x14ac:dyDescent="0.25">
      <c r="B36" s="4">
        <v>41218</v>
      </c>
      <c r="C36" t="s">
        <v>64</v>
      </c>
      <c r="D36" t="s">
        <v>10</v>
      </c>
      <c r="F36" s="5">
        <v>2088</v>
      </c>
      <c r="G36" s="5">
        <f t="shared" ref="G36:G45" si="2">(G35 -F36)</f>
        <v>23293.44999999999</v>
      </c>
    </row>
    <row r="37" spans="1:7" x14ac:dyDescent="0.25">
      <c r="B37" s="4">
        <v>41219</v>
      </c>
      <c r="C37" t="s">
        <v>64</v>
      </c>
      <c r="D37" t="s">
        <v>10</v>
      </c>
      <c r="F37" s="5">
        <v>2100</v>
      </c>
      <c r="G37" s="5">
        <f t="shared" si="2"/>
        <v>21193.44999999999</v>
      </c>
    </row>
    <row r="38" spans="1:7" x14ac:dyDescent="0.25">
      <c r="B38" s="4">
        <v>41220</v>
      </c>
      <c r="C38" t="s">
        <v>64</v>
      </c>
      <c r="D38" t="s">
        <v>10</v>
      </c>
      <c r="F38" s="5">
        <v>2200</v>
      </c>
      <c r="G38" s="5">
        <f t="shared" si="2"/>
        <v>18993.44999999999</v>
      </c>
    </row>
    <row r="39" spans="1:7" x14ac:dyDescent="0.25">
      <c r="B39" s="4">
        <v>41221</v>
      </c>
      <c r="C39" t="s">
        <v>65</v>
      </c>
      <c r="D39" t="s">
        <v>10</v>
      </c>
      <c r="F39" s="5">
        <v>1627.5</v>
      </c>
      <c r="G39" s="5">
        <f t="shared" si="2"/>
        <v>17365.94999999999</v>
      </c>
    </row>
    <row r="40" spans="1:7" x14ac:dyDescent="0.25">
      <c r="B40" s="4">
        <v>41234</v>
      </c>
      <c r="C40" t="s">
        <v>76</v>
      </c>
      <c r="D40" t="s">
        <v>10</v>
      </c>
      <c r="F40" s="3">
        <v>9.9499999999999993</v>
      </c>
      <c r="G40" s="5">
        <f t="shared" si="2"/>
        <v>17355.999999999989</v>
      </c>
    </row>
    <row r="41" spans="1:7" x14ac:dyDescent="0.25">
      <c r="B41" s="4">
        <v>41264</v>
      </c>
      <c r="C41" t="s">
        <v>76</v>
      </c>
      <c r="D41" t="s">
        <v>10</v>
      </c>
      <c r="F41" s="3">
        <v>9.9499999999999993</v>
      </c>
      <c r="G41" s="5">
        <f t="shared" si="2"/>
        <v>17346.049999999988</v>
      </c>
    </row>
    <row r="42" spans="1:7" x14ac:dyDescent="0.25">
      <c r="A42" s="3">
        <v>1016</v>
      </c>
      <c r="B42" s="4">
        <v>41249</v>
      </c>
      <c r="C42" t="s">
        <v>66</v>
      </c>
      <c r="D42" t="s">
        <v>10</v>
      </c>
      <c r="F42" s="5">
        <v>1540</v>
      </c>
      <c r="G42" s="5">
        <f t="shared" si="2"/>
        <v>15806.049999999988</v>
      </c>
    </row>
    <row r="43" spans="1:7" x14ac:dyDescent="0.25">
      <c r="A43" s="3">
        <v>1017</v>
      </c>
      <c r="B43" s="4">
        <v>41247</v>
      </c>
      <c r="C43" t="s">
        <v>69</v>
      </c>
      <c r="D43" t="s">
        <v>10</v>
      </c>
      <c r="F43" s="5">
        <v>80</v>
      </c>
      <c r="G43" s="5">
        <f t="shared" si="2"/>
        <v>15726.049999999988</v>
      </c>
    </row>
    <row r="44" spans="1:7" x14ac:dyDescent="0.25">
      <c r="A44" s="3">
        <v>1018</v>
      </c>
      <c r="B44" s="4">
        <v>41255</v>
      </c>
      <c r="C44" t="s">
        <v>68</v>
      </c>
      <c r="D44" t="s">
        <v>10</v>
      </c>
      <c r="F44" s="3">
        <v>80</v>
      </c>
      <c r="G44" s="5">
        <f t="shared" si="2"/>
        <v>15646.049999999988</v>
      </c>
    </row>
    <row r="45" spans="1:7" x14ac:dyDescent="0.25">
      <c r="A45" s="3">
        <v>1019</v>
      </c>
      <c r="B45" s="4">
        <v>41257</v>
      </c>
      <c r="C45" t="s">
        <v>67</v>
      </c>
      <c r="D45" t="s">
        <v>10</v>
      </c>
      <c r="F45" s="5">
        <v>160</v>
      </c>
      <c r="G45" s="5">
        <f t="shared" si="2"/>
        <v>15486.049999999988</v>
      </c>
    </row>
    <row r="46" spans="1:7" x14ac:dyDescent="0.25">
      <c r="B46" s="4"/>
      <c r="E46" s="3">
        <f>SUM(E4:E45)</f>
        <v>29105.16</v>
      </c>
      <c r="F46" s="3">
        <f>SUM(F4:F45)</f>
        <v>27436.530000000006</v>
      </c>
      <c r="G46" s="5"/>
    </row>
    <row r="48" spans="1:7" x14ac:dyDescent="0.25">
      <c r="C48" t="s">
        <v>77</v>
      </c>
      <c r="D48" s="3">
        <v>13049</v>
      </c>
    </row>
    <row r="49" spans="3:4" x14ac:dyDescent="0.25">
      <c r="C49" t="s">
        <v>79</v>
      </c>
      <c r="D49" s="3">
        <v>4115</v>
      </c>
    </row>
    <row r="50" spans="3:4" x14ac:dyDescent="0.25">
      <c r="C50" t="s">
        <v>80</v>
      </c>
      <c r="D50" s="3">
        <v>560</v>
      </c>
    </row>
    <row r="51" spans="3:4" x14ac:dyDescent="0.25">
      <c r="C51" t="s">
        <v>70</v>
      </c>
      <c r="D51" s="3">
        <v>82</v>
      </c>
    </row>
    <row r="52" spans="3:4" x14ac:dyDescent="0.25">
      <c r="C52" t="s">
        <v>71</v>
      </c>
      <c r="D52" s="3">
        <v>6388.1</v>
      </c>
    </row>
    <row r="53" spans="3:4" x14ac:dyDescent="0.25">
      <c r="C53" t="s">
        <v>81</v>
      </c>
      <c r="D53" s="3">
        <v>1510.79</v>
      </c>
    </row>
    <row r="54" spans="3:4" x14ac:dyDescent="0.25">
      <c r="C54" t="s">
        <v>72</v>
      </c>
      <c r="D54" s="6">
        <v>1540</v>
      </c>
    </row>
    <row r="55" spans="3:4" x14ac:dyDescent="0.25">
      <c r="C55" t="s">
        <v>73</v>
      </c>
      <c r="D55" s="3">
        <v>1084.55</v>
      </c>
    </row>
    <row r="56" spans="3:4" x14ac:dyDescent="0.25">
      <c r="C56" t="s">
        <v>82</v>
      </c>
      <c r="D56" s="3">
        <v>359.4</v>
      </c>
    </row>
  </sheetData>
  <pageMargins left="0.7" right="0.7" top="0.75" bottom="0.75" header="0.3" footer="0.3"/>
  <pageSetup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6"/>
  <sheetViews>
    <sheetView topLeftCell="A100" workbookViewId="0">
      <selection activeCell="H125" sqref="H125:H126"/>
    </sheetView>
  </sheetViews>
  <sheetFormatPr defaultRowHeight="15" x14ac:dyDescent="0.25"/>
  <cols>
    <col min="2" max="2" width="7.28515625" bestFit="1" customWidth="1"/>
    <col min="3" max="3" width="10.7109375" bestFit="1" customWidth="1"/>
    <col min="4" max="4" width="66.5703125" bestFit="1" customWidth="1"/>
    <col min="5" max="5" width="11.140625" bestFit="1" customWidth="1"/>
    <col min="6" max="6" width="13.5703125" bestFit="1" customWidth="1"/>
    <col min="7" max="7" width="14.140625" bestFit="1" customWidth="1"/>
    <col min="8" max="8" width="14.42578125" customWidth="1"/>
    <col min="9" max="9" width="16.85546875" bestFit="1" customWidth="1"/>
  </cols>
  <sheetData>
    <row r="1" spans="2:8" ht="15.75" thickBot="1" x14ac:dyDescent="0.3"/>
    <row r="2" spans="2:8" x14ac:dyDescent="0.25">
      <c r="B2" s="11"/>
      <c r="C2" s="12"/>
      <c r="D2" s="12"/>
      <c r="E2" s="12"/>
      <c r="F2" s="13">
        <v>41274</v>
      </c>
      <c r="G2" s="12" t="s">
        <v>0</v>
      </c>
      <c r="H2" s="21">
        <v>15486.049999999988</v>
      </c>
    </row>
    <row r="3" spans="2:8" x14ac:dyDescent="0.25">
      <c r="B3" s="15" t="s">
        <v>74</v>
      </c>
      <c r="C3" s="7" t="s">
        <v>2</v>
      </c>
      <c r="D3" s="7" t="s">
        <v>3</v>
      </c>
      <c r="E3" s="7" t="s">
        <v>75</v>
      </c>
      <c r="F3" s="7" t="s">
        <v>5</v>
      </c>
      <c r="G3" s="7" t="s">
        <v>6</v>
      </c>
      <c r="H3" s="22" t="s">
        <v>0</v>
      </c>
    </row>
    <row r="4" spans="2:8" x14ac:dyDescent="0.25">
      <c r="B4" s="15"/>
      <c r="C4" s="8">
        <v>41290</v>
      </c>
      <c r="D4" s="7" t="s">
        <v>97</v>
      </c>
      <c r="E4" s="7" t="s">
        <v>10</v>
      </c>
      <c r="F4" s="18"/>
      <c r="G4" s="18">
        <v>2016</v>
      </c>
      <c r="H4" s="22">
        <f>(H2-G4)</f>
        <v>13470.049999999988</v>
      </c>
    </row>
    <row r="5" spans="2:8" x14ac:dyDescent="0.25">
      <c r="B5" s="15"/>
      <c r="C5" s="8">
        <v>41296</v>
      </c>
      <c r="D5" s="7" t="s">
        <v>76</v>
      </c>
      <c r="E5" s="7" t="s">
        <v>10</v>
      </c>
      <c r="F5" s="18"/>
      <c r="G5" s="18">
        <v>9.9499999999999993</v>
      </c>
      <c r="H5" s="22">
        <f t="shared" ref="H5:H12" si="0">(H4-G5)</f>
        <v>13460.099999999988</v>
      </c>
    </row>
    <row r="6" spans="2:8" x14ac:dyDescent="0.25">
      <c r="B6" s="15"/>
      <c r="C6" s="8">
        <v>41292</v>
      </c>
      <c r="D6" s="7" t="s">
        <v>97</v>
      </c>
      <c r="E6" s="7" t="s">
        <v>10</v>
      </c>
      <c r="F6" s="18"/>
      <c r="G6" s="18">
        <v>1295</v>
      </c>
      <c r="H6" s="22">
        <f t="shared" si="0"/>
        <v>12165.099999999988</v>
      </c>
    </row>
    <row r="7" spans="2:8" x14ac:dyDescent="0.25">
      <c r="B7" s="15"/>
      <c r="C7" s="8">
        <v>41297</v>
      </c>
      <c r="D7" s="7" t="s">
        <v>94</v>
      </c>
      <c r="E7" s="7" t="s">
        <v>10</v>
      </c>
      <c r="F7" s="18"/>
      <c r="G7" s="18">
        <v>1800</v>
      </c>
      <c r="H7" s="22">
        <f t="shared" si="0"/>
        <v>10365.099999999988</v>
      </c>
    </row>
    <row r="8" spans="2:8" x14ac:dyDescent="0.25">
      <c r="B8" s="15"/>
      <c r="C8" s="8">
        <v>41303</v>
      </c>
      <c r="D8" s="7" t="s">
        <v>95</v>
      </c>
      <c r="E8" s="7" t="s">
        <v>10</v>
      </c>
      <c r="F8" s="18"/>
      <c r="G8" s="18">
        <v>65.31</v>
      </c>
      <c r="H8" s="22">
        <f t="shared" si="0"/>
        <v>10299.789999999988</v>
      </c>
    </row>
    <row r="9" spans="2:8" x14ac:dyDescent="0.25">
      <c r="B9" s="15"/>
      <c r="C9" s="8">
        <v>41303</v>
      </c>
      <c r="D9" s="7" t="s">
        <v>95</v>
      </c>
      <c r="E9" s="7" t="s">
        <v>10</v>
      </c>
      <c r="F9" s="18"/>
      <c r="G9" s="18">
        <v>3.25</v>
      </c>
      <c r="H9" s="22">
        <f t="shared" si="0"/>
        <v>10296.539999999988</v>
      </c>
    </row>
    <row r="10" spans="2:8" x14ac:dyDescent="0.25">
      <c r="B10" s="15">
        <v>1014</v>
      </c>
      <c r="C10" s="8">
        <v>41277</v>
      </c>
      <c r="D10" s="7" t="s">
        <v>105</v>
      </c>
      <c r="E10" s="7" t="s">
        <v>10</v>
      </c>
      <c r="F10" s="18"/>
      <c r="G10" s="18">
        <v>747.25</v>
      </c>
      <c r="H10" s="22">
        <f t="shared" si="0"/>
        <v>9549.2899999999881</v>
      </c>
    </row>
    <row r="11" spans="2:8" x14ac:dyDescent="0.25">
      <c r="B11" s="15">
        <v>1015</v>
      </c>
      <c r="C11" s="8">
        <v>41277</v>
      </c>
      <c r="D11" s="7" t="s">
        <v>106</v>
      </c>
      <c r="E11" s="7" t="s">
        <v>10</v>
      </c>
      <c r="F11" s="18"/>
      <c r="G11" s="18">
        <v>1674.77</v>
      </c>
      <c r="H11" s="22">
        <f t="shared" si="0"/>
        <v>7874.5199999999877</v>
      </c>
    </row>
    <row r="12" spans="2:8" x14ac:dyDescent="0.25">
      <c r="B12" s="15">
        <v>1020</v>
      </c>
      <c r="C12" s="8">
        <v>41297</v>
      </c>
      <c r="D12" s="7" t="s">
        <v>96</v>
      </c>
      <c r="E12" s="7" t="s">
        <v>10</v>
      </c>
      <c r="F12" s="18"/>
      <c r="G12" s="18">
        <v>1500</v>
      </c>
      <c r="H12" s="22">
        <f t="shared" si="0"/>
        <v>6374.5199999999877</v>
      </c>
    </row>
    <row r="13" spans="2:8" x14ac:dyDescent="0.25">
      <c r="B13" s="15"/>
      <c r="C13" s="8">
        <v>41306</v>
      </c>
      <c r="D13" s="7" t="s">
        <v>12</v>
      </c>
      <c r="E13" s="7" t="s">
        <v>8</v>
      </c>
      <c r="F13" s="18">
        <v>10499.65</v>
      </c>
      <c r="G13" s="18"/>
      <c r="H13" s="22">
        <f>(H12 + F13)</f>
        <v>16874.169999999987</v>
      </c>
    </row>
    <row r="14" spans="2:8" x14ac:dyDescent="0.25">
      <c r="B14" s="15"/>
      <c r="C14" s="8">
        <v>41309</v>
      </c>
      <c r="D14" s="7" t="s">
        <v>161</v>
      </c>
      <c r="E14" s="7" t="s">
        <v>8</v>
      </c>
      <c r="F14" s="18">
        <v>2261</v>
      </c>
      <c r="G14" s="18"/>
      <c r="H14" s="22">
        <f>(H13 + F14)</f>
        <v>19135.169999999987</v>
      </c>
    </row>
    <row r="15" spans="2:8" x14ac:dyDescent="0.25">
      <c r="B15" s="15"/>
      <c r="C15" s="8">
        <v>41326</v>
      </c>
      <c r="D15" s="7" t="s">
        <v>76</v>
      </c>
      <c r="E15" s="7" t="s">
        <v>10</v>
      </c>
      <c r="F15" s="18"/>
      <c r="G15" s="18">
        <v>9.9499999999999993</v>
      </c>
      <c r="H15" s="22">
        <f t="shared" ref="H15:H22" si="1">(H14-G15)</f>
        <v>19125.219999999987</v>
      </c>
    </row>
    <row r="16" spans="2:8" x14ac:dyDescent="0.25">
      <c r="B16" s="15">
        <v>1021</v>
      </c>
      <c r="C16" s="8">
        <v>41333</v>
      </c>
      <c r="D16" s="7" t="s">
        <v>162</v>
      </c>
      <c r="E16" s="7" t="s">
        <v>10</v>
      </c>
      <c r="F16" s="18"/>
      <c r="G16" s="18">
        <v>7470.25</v>
      </c>
      <c r="H16" s="22">
        <f t="shared" si="1"/>
        <v>11654.969999999987</v>
      </c>
    </row>
    <row r="17" spans="2:8" x14ac:dyDescent="0.25">
      <c r="B17" s="15"/>
      <c r="C17" s="8">
        <v>41306</v>
      </c>
      <c r="D17" s="7" t="s">
        <v>107</v>
      </c>
      <c r="E17" s="7" t="s">
        <v>10</v>
      </c>
      <c r="F17" s="18"/>
      <c r="G17" s="18">
        <v>1.95</v>
      </c>
      <c r="H17" s="22">
        <f t="shared" si="1"/>
        <v>11653.019999999986</v>
      </c>
    </row>
    <row r="18" spans="2:8" x14ac:dyDescent="0.25">
      <c r="B18" s="15"/>
      <c r="C18" s="8">
        <v>41333</v>
      </c>
      <c r="D18" s="7" t="s">
        <v>107</v>
      </c>
      <c r="E18" s="7" t="s">
        <v>10</v>
      </c>
      <c r="F18" s="18"/>
      <c r="G18" s="18">
        <v>1.95</v>
      </c>
      <c r="H18" s="22">
        <f t="shared" si="1"/>
        <v>11651.069999999985</v>
      </c>
    </row>
    <row r="19" spans="2:8" x14ac:dyDescent="0.25">
      <c r="B19" s="15">
        <v>1010</v>
      </c>
      <c r="C19" s="8">
        <v>41355</v>
      </c>
      <c r="D19" s="10" t="s">
        <v>76</v>
      </c>
      <c r="E19" s="7" t="s">
        <v>10</v>
      </c>
      <c r="F19" s="18"/>
      <c r="G19" s="18">
        <v>9.9499999999999993</v>
      </c>
      <c r="H19" s="22">
        <f t="shared" si="1"/>
        <v>11641.119999999984</v>
      </c>
    </row>
    <row r="20" spans="2:8" x14ac:dyDescent="0.25">
      <c r="B20" s="15"/>
      <c r="C20" s="8">
        <v>41386</v>
      </c>
      <c r="D20" s="7" t="s">
        <v>97</v>
      </c>
      <c r="E20" s="7" t="s">
        <v>10</v>
      </c>
      <c r="F20" s="18"/>
      <c r="G20" s="18">
        <v>980</v>
      </c>
      <c r="H20" s="22">
        <f t="shared" si="1"/>
        <v>10661.119999999984</v>
      </c>
    </row>
    <row r="21" spans="2:8" x14ac:dyDescent="0.25">
      <c r="B21" s="15"/>
      <c r="C21" s="8">
        <v>41386</v>
      </c>
      <c r="D21" s="7" t="s">
        <v>76</v>
      </c>
      <c r="E21" s="7" t="s">
        <v>10</v>
      </c>
      <c r="F21" s="18"/>
      <c r="G21" s="18">
        <v>9.9499999999999993</v>
      </c>
      <c r="H21" s="22">
        <f t="shared" si="1"/>
        <v>10651.169999999984</v>
      </c>
    </row>
    <row r="22" spans="2:8" x14ac:dyDescent="0.25">
      <c r="B22" s="15">
        <v>1022</v>
      </c>
      <c r="C22" s="8">
        <v>41395</v>
      </c>
      <c r="D22" s="7" t="s">
        <v>135</v>
      </c>
      <c r="E22" s="7" t="s">
        <v>10</v>
      </c>
      <c r="F22" s="18"/>
      <c r="G22" s="18">
        <v>2132</v>
      </c>
      <c r="H22" s="22">
        <f t="shared" si="1"/>
        <v>8519.1699999999837</v>
      </c>
    </row>
    <row r="23" spans="2:8" x14ac:dyDescent="0.25">
      <c r="B23" s="15"/>
      <c r="C23" s="8">
        <v>41397</v>
      </c>
      <c r="D23" s="7" t="s">
        <v>12</v>
      </c>
      <c r="E23" s="7" t="s">
        <v>8</v>
      </c>
      <c r="F23" s="18">
        <v>16203.41</v>
      </c>
      <c r="G23" s="18"/>
      <c r="H23" s="22">
        <f>(H22 + F23)</f>
        <v>24722.579999999984</v>
      </c>
    </row>
    <row r="24" spans="2:8" x14ac:dyDescent="0.25">
      <c r="B24" s="15"/>
      <c r="C24" s="8">
        <v>41400</v>
      </c>
      <c r="D24" s="7" t="s">
        <v>124</v>
      </c>
      <c r="E24" s="7" t="s">
        <v>8</v>
      </c>
      <c r="F24" s="18">
        <v>603</v>
      </c>
      <c r="G24" s="18"/>
      <c r="H24" s="22">
        <f>(H23 + F24)</f>
        <v>25325.579999999984</v>
      </c>
    </row>
    <row r="25" spans="2:8" x14ac:dyDescent="0.25">
      <c r="B25" s="15"/>
      <c r="C25" s="8">
        <v>41400</v>
      </c>
      <c r="D25" s="7" t="s">
        <v>126</v>
      </c>
      <c r="E25" s="7" t="s">
        <v>10</v>
      </c>
      <c r="F25" s="18"/>
      <c r="G25" s="18">
        <v>303</v>
      </c>
      <c r="H25" s="22">
        <f>(H24-G25)</f>
        <v>25022.579999999984</v>
      </c>
    </row>
    <row r="26" spans="2:8" x14ac:dyDescent="0.25">
      <c r="B26" s="15"/>
      <c r="C26" s="8">
        <v>41401</v>
      </c>
      <c r="D26" s="7" t="s">
        <v>127</v>
      </c>
      <c r="E26" s="7" t="s">
        <v>10</v>
      </c>
      <c r="F26" s="18"/>
      <c r="G26" s="18">
        <v>9.1999999999999993</v>
      </c>
      <c r="H26" s="22">
        <f>(H25-G26)</f>
        <v>25013.379999999983</v>
      </c>
    </row>
    <row r="27" spans="2:8" x14ac:dyDescent="0.25">
      <c r="B27" s="15"/>
      <c r="C27" s="8">
        <v>41402</v>
      </c>
      <c r="D27" s="7" t="s">
        <v>132</v>
      </c>
      <c r="E27" s="7" t="s">
        <v>10</v>
      </c>
      <c r="F27" s="18"/>
      <c r="G27" s="18">
        <v>1317.19</v>
      </c>
      <c r="H27" s="22">
        <f>(H26-G27)</f>
        <v>23696.189999999984</v>
      </c>
    </row>
    <row r="28" spans="2:8" x14ac:dyDescent="0.25">
      <c r="B28" s="15"/>
      <c r="C28" s="8">
        <v>41407</v>
      </c>
      <c r="D28" s="7" t="s">
        <v>128</v>
      </c>
      <c r="E28" s="7" t="s">
        <v>10</v>
      </c>
      <c r="F28" s="18"/>
      <c r="G28" s="18">
        <v>300</v>
      </c>
      <c r="H28" s="22">
        <f>(H27-G28)</f>
        <v>23396.189999999984</v>
      </c>
    </row>
    <row r="29" spans="2:8" x14ac:dyDescent="0.25">
      <c r="B29" s="15"/>
      <c r="C29" s="8">
        <v>41409</v>
      </c>
      <c r="D29" s="7" t="s">
        <v>129</v>
      </c>
      <c r="E29" s="7" t="s">
        <v>10</v>
      </c>
      <c r="F29" s="18"/>
      <c r="G29" s="18">
        <v>1</v>
      </c>
      <c r="H29" s="22">
        <f>(H28-G29)</f>
        <v>23395.189999999984</v>
      </c>
    </row>
    <row r="30" spans="2:8" x14ac:dyDescent="0.25">
      <c r="B30" s="15">
        <v>1023</v>
      </c>
      <c r="C30" s="8">
        <v>41409</v>
      </c>
      <c r="D30" s="7" t="s">
        <v>136</v>
      </c>
      <c r="E30" s="7" t="s">
        <v>10</v>
      </c>
      <c r="F30" s="18"/>
      <c r="G30" s="18">
        <v>50</v>
      </c>
      <c r="H30" s="22">
        <f>(H29 - G30)</f>
        <v>23345.189999999984</v>
      </c>
    </row>
    <row r="31" spans="2:8" x14ac:dyDescent="0.25">
      <c r="B31" s="15"/>
      <c r="C31" s="8">
        <v>41410</v>
      </c>
      <c r="D31" s="7" t="s">
        <v>125</v>
      </c>
      <c r="E31" s="7" t="s">
        <v>8</v>
      </c>
      <c r="F31" s="18">
        <v>1</v>
      </c>
      <c r="G31" s="18"/>
      <c r="H31" s="22">
        <f>(H30+F31)</f>
        <v>23346.189999999984</v>
      </c>
    </row>
    <row r="32" spans="2:8" x14ac:dyDescent="0.25">
      <c r="B32" s="15"/>
      <c r="C32" s="8">
        <v>41411</v>
      </c>
      <c r="D32" s="7" t="s">
        <v>130</v>
      </c>
      <c r="E32" s="7" t="s">
        <v>10</v>
      </c>
      <c r="F32" s="18"/>
      <c r="G32" s="18">
        <v>129.77000000000001</v>
      </c>
      <c r="H32" s="22">
        <f>(H31-G32)</f>
        <v>23216.419999999984</v>
      </c>
    </row>
    <row r="33" spans="2:8" x14ac:dyDescent="0.25">
      <c r="B33" s="15"/>
      <c r="C33" s="8">
        <v>41411</v>
      </c>
      <c r="D33" s="7" t="s">
        <v>131</v>
      </c>
      <c r="E33" s="7" t="s">
        <v>10</v>
      </c>
      <c r="F33" s="18"/>
      <c r="G33" s="18">
        <v>97.33</v>
      </c>
      <c r="H33" s="22">
        <f>(H32-G33)</f>
        <v>23119.089999999982</v>
      </c>
    </row>
    <row r="34" spans="2:8" x14ac:dyDescent="0.25">
      <c r="B34" s="15"/>
      <c r="C34" s="8">
        <v>41414</v>
      </c>
      <c r="D34" s="7" t="s">
        <v>133</v>
      </c>
      <c r="E34" s="7" t="s">
        <v>10</v>
      </c>
      <c r="F34" s="18"/>
      <c r="G34" s="18">
        <v>303</v>
      </c>
      <c r="H34" s="22">
        <f>(H33-G34)</f>
        <v>22816.089999999982</v>
      </c>
    </row>
    <row r="35" spans="2:8" x14ac:dyDescent="0.25">
      <c r="B35" s="15">
        <v>1058</v>
      </c>
      <c r="C35" s="8">
        <v>41415</v>
      </c>
      <c r="D35" s="7" t="s">
        <v>134</v>
      </c>
      <c r="E35" s="7" t="s">
        <v>10</v>
      </c>
      <c r="F35" s="18"/>
      <c r="G35" s="18">
        <v>32.44</v>
      </c>
      <c r="H35" s="22">
        <f>(H34-G35)</f>
        <v>22783.649999999983</v>
      </c>
    </row>
    <row r="36" spans="2:8" x14ac:dyDescent="0.25">
      <c r="B36" s="15">
        <v>1024</v>
      </c>
      <c r="C36" s="8">
        <v>41415</v>
      </c>
      <c r="D36" s="7" t="s">
        <v>137</v>
      </c>
      <c r="E36" s="7" t="s">
        <v>10</v>
      </c>
      <c r="F36" s="18"/>
      <c r="G36" s="18">
        <v>160</v>
      </c>
      <c r="H36" s="22">
        <f>(H35-G36)</f>
        <v>22623.649999999983</v>
      </c>
    </row>
    <row r="37" spans="2:8" x14ac:dyDescent="0.25">
      <c r="B37" s="15">
        <v>1059</v>
      </c>
      <c r="C37" s="8">
        <v>41415</v>
      </c>
      <c r="D37" s="7" t="s">
        <v>138</v>
      </c>
      <c r="E37" s="7" t="s">
        <v>10</v>
      </c>
      <c r="F37" s="18"/>
      <c r="G37" s="18">
        <v>760</v>
      </c>
      <c r="H37" s="22">
        <f>(H36 - G37)</f>
        <v>21863.649999999983</v>
      </c>
    </row>
    <row r="38" spans="2:8" x14ac:dyDescent="0.25">
      <c r="B38" s="15"/>
      <c r="C38" s="8">
        <v>41428</v>
      </c>
      <c r="D38" s="7" t="s">
        <v>139</v>
      </c>
      <c r="E38" s="7" t="s">
        <v>8</v>
      </c>
      <c r="F38" s="18">
        <v>603</v>
      </c>
      <c r="G38" s="18"/>
      <c r="H38" s="22">
        <f>(H37 + F38)</f>
        <v>22466.649999999983</v>
      </c>
    </row>
    <row r="39" spans="2:8" x14ac:dyDescent="0.25">
      <c r="B39" s="15"/>
      <c r="C39" s="8">
        <v>41432</v>
      </c>
      <c r="D39" s="7" t="s">
        <v>140</v>
      </c>
      <c r="E39" s="7" t="s">
        <v>10</v>
      </c>
      <c r="F39" s="18"/>
      <c r="G39" s="18">
        <v>755.92</v>
      </c>
      <c r="H39" s="22">
        <f>(H38 -G39)</f>
        <v>21710.729999999985</v>
      </c>
    </row>
    <row r="40" spans="2:8" x14ac:dyDescent="0.25">
      <c r="B40" s="15"/>
      <c r="C40" s="8">
        <v>41437</v>
      </c>
      <c r="D40" s="7" t="s">
        <v>163</v>
      </c>
      <c r="E40" s="7" t="s">
        <v>8</v>
      </c>
      <c r="F40" s="18">
        <v>2777.4</v>
      </c>
      <c r="G40" s="18"/>
      <c r="H40" s="22">
        <f>(H39+F40)</f>
        <v>24488.129999999986</v>
      </c>
    </row>
    <row r="41" spans="2:8" x14ac:dyDescent="0.25">
      <c r="B41" s="15"/>
      <c r="C41" s="8">
        <v>41442</v>
      </c>
      <c r="D41" s="7" t="s">
        <v>141</v>
      </c>
      <c r="E41" s="7" t="s">
        <v>10</v>
      </c>
      <c r="F41" s="18"/>
      <c r="G41" s="18">
        <v>240</v>
      </c>
      <c r="H41" s="22">
        <f t="shared" ref="H41:H51" si="2">(H40-G41)</f>
        <v>24248.129999999986</v>
      </c>
    </row>
    <row r="42" spans="2:8" x14ac:dyDescent="0.25">
      <c r="B42" s="15"/>
      <c r="C42" s="8">
        <v>41453</v>
      </c>
      <c r="D42" s="7" t="s">
        <v>142</v>
      </c>
      <c r="E42" s="7" t="s">
        <v>10</v>
      </c>
      <c r="F42" s="18"/>
      <c r="G42" s="18">
        <v>1105</v>
      </c>
      <c r="H42" s="22">
        <f t="shared" si="2"/>
        <v>23143.129999999986</v>
      </c>
    </row>
    <row r="43" spans="2:8" x14ac:dyDescent="0.25">
      <c r="B43" s="15"/>
      <c r="C43" s="8">
        <v>41453</v>
      </c>
      <c r="D43" s="7" t="s">
        <v>143</v>
      </c>
      <c r="E43" s="7" t="s">
        <v>10</v>
      </c>
      <c r="F43" s="18"/>
      <c r="G43" s="18">
        <v>1027.5</v>
      </c>
      <c r="H43" s="22">
        <f t="shared" si="2"/>
        <v>22115.629999999986</v>
      </c>
    </row>
    <row r="44" spans="2:8" x14ac:dyDescent="0.25">
      <c r="B44" s="15"/>
      <c r="C44" s="8">
        <v>41456</v>
      </c>
      <c r="D44" s="7" t="s">
        <v>143</v>
      </c>
      <c r="E44" s="7" t="s">
        <v>10</v>
      </c>
      <c r="F44" s="18"/>
      <c r="G44" s="18">
        <v>1728</v>
      </c>
      <c r="H44" s="22">
        <f t="shared" si="2"/>
        <v>20387.629999999986</v>
      </c>
    </row>
    <row r="45" spans="2:8" x14ac:dyDescent="0.25">
      <c r="B45" s="15">
        <v>1025</v>
      </c>
      <c r="C45" s="8">
        <v>41457</v>
      </c>
      <c r="D45" s="7" t="s">
        <v>145</v>
      </c>
      <c r="E45" s="7" t="s">
        <v>10</v>
      </c>
      <c r="F45" s="18"/>
      <c r="G45" s="18">
        <v>568.4</v>
      </c>
      <c r="H45" s="22">
        <f t="shared" si="2"/>
        <v>19819.229999999985</v>
      </c>
    </row>
    <row r="46" spans="2:8" x14ac:dyDescent="0.25">
      <c r="B46" s="15">
        <v>1026</v>
      </c>
      <c r="C46" s="8">
        <v>41457</v>
      </c>
      <c r="D46" s="7" t="s">
        <v>145</v>
      </c>
      <c r="E46" s="7" t="s">
        <v>10</v>
      </c>
      <c r="F46" s="18"/>
      <c r="G46" s="18">
        <v>489.75</v>
      </c>
      <c r="H46" s="22">
        <f t="shared" si="2"/>
        <v>19329.479999999985</v>
      </c>
    </row>
    <row r="47" spans="2:8" x14ac:dyDescent="0.25">
      <c r="B47" s="15"/>
      <c r="C47" s="8">
        <v>41479</v>
      </c>
      <c r="D47" s="7" t="s">
        <v>144</v>
      </c>
      <c r="E47" s="7" t="s">
        <v>10</v>
      </c>
      <c r="F47" s="18"/>
      <c r="G47" s="18">
        <v>5.6</v>
      </c>
      <c r="H47" s="22">
        <f t="shared" si="2"/>
        <v>19323.879999999986</v>
      </c>
    </row>
    <row r="48" spans="2:8" x14ac:dyDescent="0.25">
      <c r="B48" s="15">
        <v>1027</v>
      </c>
      <c r="C48" s="8">
        <v>41479</v>
      </c>
      <c r="D48" s="7" t="s">
        <v>147</v>
      </c>
      <c r="E48" s="7" t="s">
        <v>10</v>
      </c>
      <c r="F48" s="18"/>
      <c r="G48" s="18">
        <v>575</v>
      </c>
      <c r="H48" s="22">
        <f t="shared" si="2"/>
        <v>18748.879999999986</v>
      </c>
    </row>
    <row r="49" spans="2:8" x14ac:dyDescent="0.25">
      <c r="B49" s="15">
        <v>1028</v>
      </c>
      <c r="C49" s="8">
        <v>41479</v>
      </c>
      <c r="D49" s="7" t="s">
        <v>146</v>
      </c>
      <c r="E49" s="7" t="s">
        <v>10</v>
      </c>
      <c r="F49" s="18"/>
      <c r="G49" s="18">
        <v>40</v>
      </c>
      <c r="H49" s="22">
        <f t="shared" si="2"/>
        <v>18708.879999999986</v>
      </c>
    </row>
    <row r="50" spans="2:8" x14ac:dyDescent="0.25">
      <c r="B50" s="15">
        <v>1100</v>
      </c>
      <c r="C50" s="37">
        <v>41487</v>
      </c>
      <c r="D50" s="38" t="s">
        <v>148</v>
      </c>
      <c r="E50" s="38" t="s">
        <v>10</v>
      </c>
      <c r="F50" s="39"/>
      <c r="G50" s="39">
        <v>50</v>
      </c>
      <c r="H50" s="40">
        <f t="shared" si="2"/>
        <v>18658.879999999986</v>
      </c>
    </row>
    <row r="51" spans="2:8" x14ac:dyDescent="0.25">
      <c r="B51" s="15">
        <v>1101</v>
      </c>
      <c r="C51" s="37">
        <v>41498</v>
      </c>
      <c r="D51" s="38" t="s">
        <v>149</v>
      </c>
      <c r="E51" s="38" t="s">
        <v>10</v>
      </c>
      <c r="F51" s="39"/>
      <c r="G51" s="39">
        <v>1219.9000000000001</v>
      </c>
      <c r="H51" s="40">
        <f t="shared" si="2"/>
        <v>17438.979999999985</v>
      </c>
    </row>
    <row r="52" spans="2:8" x14ac:dyDescent="0.25">
      <c r="B52" s="15"/>
      <c r="C52" s="37">
        <v>41498</v>
      </c>
      <c r="D52" s="38" t="s">
        <v>166</v>
      </c>
      <c r="E52" s="38" t="s">
        <v>8</v>
      </c>
      <c r="F52" s="39">
        <v>16000</v>
      </c>
      <c r="G52" s="39"/>
      <c r="H52" s="40">
        <f>(H51+F52)</f>
        <v>33438.979999999981</v>
      </c>
    </row>
    <row r="53" spans="2:8" x14ac:dyDescent="0.25">
      <c r="B53" s="15"/>
      <c r="C53" s="37">
        <v>41498</v>
      </c>
      <c r="D53" s="38" t="s">
        <v>176</v>
      </c>
      <c r="E53" s="38" t="s">
        <v>10</v>
      </c>
      <c r="F53" s="39"/>
      <c r="G53" s="39">
        <v>40</v>
      </c>
      <c r="H53" s="40">
        <f>(H52 - G53)</f>
        <v>33398.979999999981</v>
      </c>
    </row>
    <row r="54" spans="2:8" x14ac:dyDescent="0.25">
      <c r="B54" s="15"/>
      <c r="C54" s="37">
        <v>41498</v>
      </c>
      <c r="D54" s="38" t="s">
        <v>151</v>
      </c>
      <c r="E54" s="38" t="s">
        <v>10</v>
      </c>
      <c r="F54" s="39"/>
      <c r="G54" s="39">
        <v>1235</v>
      </c>
      <c r="H54" s="40">
        <f>(H53 - G54)</f>
        <v>32163.979999999981</v>
      </c>
    </row>
    <row r="55" spans="2:8" x14ac:dyDescent="0.25">
      <c r="B55" s="36" t="s">
        <v>208</v>
      </c>
      <c r="C55" s="8">
        <v>41505</v>
      </c>
      <c r="D55" s="7" t="s">
        <v>203</v>
      </c>
      <c r="E55" s="7" t="s">
        <v>10</v>
      </c>
      <c r="F55" s="18"/>
      <c r="G55" s="18">
        <v>75</v>
      </c>
      <c r="H55" s="22">
        <f>(H54 - G55)</f>
        <v>32088.979999999981</v>
      </c>
    </row>
    <row r="56" spans="2:8" x14ac:dyDescent="0.25">
      <c r="B56" s="36" t="s">
        <v>208</v>
      </c>
      <c r="C56" s="8">
        <v>41505</v>
      </c>
      <c r="D56" s="7" t="s">
        <v>206</v>
      </c>
      <c r="E56" s="7" t="s">
        <v>8</v>
      </c>
      <c r="F56" s="18">
        <v>75</v>
      </c>
      <c r="G56" s="18"/>
      <c r="H56" s="22">
        <f>(H55+F56)</f>
        <v>32163.979999999981</v>
      </c>
    </row>
    <row r="57" spans="2:8" x14ac:dyDescent="0.25">
      <c r="B57" s="15"/>
      <c r="C57" s="8">
        <v>41513</v>
      </c>
      <c r="D57" s="7" t="s">
        <v>153</v>
      </c>
      <c r="E57" s="7" t="s">
        <v>10</v>
      </c>
      <c r="F57" s="7"/>
      <c r="G57" s="18">
        <v>175</v>
      </c>
      <c r="H57" s="22">
        <f>(H56-G57)</f>
        <v>31988.979999999981</v>
      </c>
    </row>
    <row r="58" spans="2:8" x14ac:dyDescent="0.25">
      <c r="B58" s="15"/>
      <c r="C58" s="8">
        <v>41514</v>
      </c>
      <c r="D58" s="7" t="s">
        <v>154</v>
      </c>
      <c r="E58" s="7" t="s">
        <v>8</v>
      </c>
      <c r="F58" s="7">
        <v>121.42</v>
      </c>
      <c r="G58" s="18"/>
      <c r="H58" s="22">
        <f>(H57+F58)</f>
        <v>32110.39999999998</v>
      </c>
    </row>
    <row r="59" spans="2:8" x14ac:dyDescent="0.25">
      <c r="B59" s="15">
        <v>1029</v>
      </c>
      <c r="C59" s="8">
        <v>41522</v>
      </c>
      <c r="D59" s="7" t="s">
        <v>150</v>
      </c>
      <c r="E59" s="7" t="s">
        <v>10</v>
      </c>
      <c r="F59" s="18"/>
      <c r="G59" s="18">
        <v>105.62</v>
      </c>
      <c r="H59" s="22">
        <f>(H58-G59)</f>
        <v>32004.779999999981</v>
      </c>
    </row>
    <row r="60" spans="2:8" x14ac:dyDescent="0.25">
      <c r="B60" s="15">
        <v>1102</v>
      </c>
      <c r="C60" s="8">
        <v>41530</v>
      </c>
      <c r="D60" s="7" t="s">
        <v>152</v>
      </c>
      <c r="E60" s="7" t="s">
        <v>10</v>
      </c>
      <c r="F60" s="7"/>
      <c r="G60" s="18">
        <v>2270.7399999999998</v>
      </c>
      <c r="H60" s="22">
        <f>(H59-G60)</f>
        <v>29734.039999999979</v>
      </c>
    </row>
    <row r="61" spans="2:8" x14ac:dyDescent="0.25">
      <c r="B61" s="15"/>
      <c r="C61" s="8">
        <v>41536</v>
      </c>
      <c r="D61" s="7" t="s">
        <v>155</v>
      </c>
      <c r="E61" s="7" t="s">
        <v>10</v>
      </c>
      <c r="F61" s="7"/>
      <c r="G61" s="18">
        <v>1800</v>
      </c>
      <c r="H61" s="22">
        <f t="shared" ref="H61:H67" si="3">(H60-G61)</f>
        <v>27934.039999999979</v>
      </c>
    </row>
    <row r="62" spans="2:8" x14ac:dyDescent="0.25">
      <c r="B62" s="15"/>
      <c r="C62" s="8">
        <v>41537</v>
      </c>
      <c r="D62" s="7" t="s">
        <v>157</v>
      </c>
      <c r="E62" s="7" t="s">
        <v>10</v>
      </c>
      <c r="F62" s="7"/>
      <c r="G62" s="18">
        <v>55.9</v>
      </c>
      <c r="H62" s="22">
        <f t="shared" si="3"/>
        <v>27878.139999999978</v>
      </c>
    </row>
    <row r="63" spans="2:8" x14ac:dyDescent="0.25">
      <c r="B63" s="15"/>
      <c r="C63" s="8">
        <v>41540</v>
      </c>
      <c r="D63" s="7" t="s">
        <v>156</v>
      </c>
      <c r="E63" s="7" t="s">
        <v>10</v>
      </c>
      <c r="F63" s="7"/>
      <c r="G63" s="18">
        <v>1800</v>
      </c>
      <c r="H63" s="22">
        <f t="shared" si="3"/>
        <v>26078.139999999978</v>
      </c>
    </row>
    <row r="64" spans="2:8" x14ac:dyDescent="0.25">
      <c r="B64" s="15"/>
      <c r="C64" s="8">
        <v>41539</v>
      </c>
      <c r="D64" s="7" t="s">
        <v>158</v>
      </c>
      <c r="E64" s="7" t="s">
        <v>10</v>
      </c>
      <c r="F64" s="7"/>
      <c r="G64" s="18">
        <v>805</v>
      </c>
      <c r="H64" s="22">
        <f t="shared" si="3"/>
        <v>25273.139999999978</v>
      </c>
    </row>
    <row r="65" spans="2:8" x14ac:dyDescent="0.25">
      <c r="B65" s="15"/>
      <c r="C65" s="8">
        <v>41539</v>
      </c>
      <c r="D65" s="7" t="s">
        <v>159</v>
      </c>
      <c r="E65" s="7" t="s">
        <v>10</v>
      </c>
      <c r="F65" s="7"/>
      <c r="G65" s="18">
        <v>1205</v>
      </c>
      <c r="H65" s="22">
        <f t="shared" si="3"/>
        <v>24068.139999999978</v>
      </c>
    </row>
    <row r="66" spans="2:8" x14ac:dyDescent="0.25">
      <c r="B66" s="15"/>
      <c r="C66" s="8">
        <v>41541</v>
      </c>
      <c r="D66" s="7" t="s">
        <v>160</v>
      </c>
      <c r="E66" s="7" t="s">
        <v>10</v>
      </c>
      <c r="F66" s="7"/>
      <c r="G66" s="18">
        <v>4805</v>
      </c>
      <c r="H66" s="22">
        <f t="shared" si="3"/>
        <v>19263.139999999978</v>
      </c>
    </row>
    <row r="67" spans="2:8" x14ac:dyDescent="0.25">
      <c r="B67" s="15"/>
      <c r="C67" s="8">
        <v>41548</v>
      </c>
      <c r="D67" s="7" t="s">
        <v>164</v>
      </c>
      <c r="E67" s="7" t="s">
        <v>10</v>
      </c>
      <c r="F67" s="7"/>
      <c r="G67" s="18">
        <v>1210</v>
      </c>
      <c r="H67" s="22">
        <f t="shared" si="3"/>
        <v>18053.139999999978</v>
      </c>
    </row>
    <row r="68" spans="2:8" x14ac:dyDescent="0.25">
      <c r="B68" s="15"/>
      <c r="C68" s="8">
        <v>41568</v>
      </c>
      <c r="D68" s="7" t="s">
        <v>165</v>
      </c>
      <c r="E68" s="7" t="s">
        <v>8</v>
      </c>
      <c r="F68" s="9">
        <v>2749.4</v>
      </c>
      <c r="G68" s="18"/>
      <c r="H68" s="22">
        <f>(H67 + F68)</f>
        <v>20802.539999999979</v>
      </c>
    </row>
    <row r="69" spans="2:8" x14ac:dyDescent="0.25">
      <c r="B69" s="15">
        <v>1114</v>
      </c>
      <c r="C69" s="8">
        <v>41624</v>
      </c>
      <c r="D69" s="7" t="s">
        <v>167</v>
      </c>
      <c r="E69" s="7" t="s">
        <v>10</v>
      </c>
      <c r="F69" s="7"/>
      <c r="G69" s="18">
        <v>50</v>
      </c>
      <c r="H69" s="22">
        <f t="shared" ref="H69:H79" si="4">(H68 - G69)</f>
        <v>20752.539999999979</v>
      </c>
    </row>
    <row r="70" spans="2:8" x14ac:dyDescent="0.25">
      <c r="B70" s="15">
        <v>1107</v>
      </c>
      <c r="C70" s="8">
        <v>41625</v>
      </c>
      <c r="D70" s="7" t="s">
        <v>168</v>
      </c>
      <c r="E70" s="7" t="s">
        <v>10</v>
      </c>
      <c r="F70" s="7"/>
      <c r="G70" s="18">
        <v>50</v>
      </c>
      <c r="H70" s="22">
        <f t="shared" si="4"/>
        <v>20702.539999999979</v>
      </c>
    </row>
    <row r="71" spans="2:8" x14ac:dyDescent="0.25">
      <c r="B71" s="15">
        <v>1111</v>
      </c>
      <c r="C71" s="8">
        <v>41625</v>
      </c>
      <c r="D71" s="7" t="s">
        <v>169</v>
      </c>
      <c r="E71" s="7" t="s">
        <v>10</v>
      </c>
      <c r="F71" s="7"/>
      <c r="G71" s="18">
        <v>50</v>
      </c>
      <c r="H71" s="22">
        <f t="shared" si="4"/>
        <v>20652.539999999979</v>
      </c>
    </row>
    <row r="72" spans="2:8" x14ac:dyDescent="0.25">
      <c r="B72" s="15">
        <v>1113</v>
      </c>
      <c r="C72" s="8">
        <v>41625</v>
      </c>
      <c r="D72" s="7" t="s">
        <v>170</v>
      </c>
      <c r="E72" s="7" t="s">
        <v>10</v>
      </c>
      <c r="F72" s="7"/>
      <c r="G72" s="18">
        <v>50</v>
      </c>
      <c r="H72" s="22">
        <f t="shared" si="4"/>
        <v>20602.539999999979</v>
      </c>
    </row>
    <row r="73" spans="2:8" x14ac:dyDescent="0.25">
      <c r="B73" s="15">
        <v>1108</v>
      </c>
      <c r="C73" s="8">
        <v>41626</v>
      </c>
      <c r="D73" s="7" t="s">
        <v>171</v>
      </c>
      <c r="E73" s="7" t="s">
        <v>10</v>
      </c>
      <c r="F73" s="7"/>
      <c r="G73" s="18">
        <v>50</v>
      </c>
      <c r="H73" s="22">
        <f t="shared" si="4"/>
        <v>20552.539999999979</v>
      </c>
    </row>
    <row r="74" spans="2:8" x14ac:dyDescent="0.25">
      <c r="B74" s="15">
        <v>1110</v>
      </c>
      <c r="C74" s="8">
        <v>41626</v>
      </c>
      <c r="D74" s="7" t="s">
        <v>172</v>
      </c>
      <c r="E74" s="7" t="s">
        <v>10</v>
      </c>
      <c r="F74" s="7"/>
      <c r="G74" s="18">
        <v>50</v>
      </c>
      <c r="H74" s="22">
        <f t="shared" si="4"/>
        <v>20502.539999999979</v>
      </c>
    </row>
    <row r="75" spans="2:8" x14ac:dyDescent="0.25">
      <c r="B75" s="15">
        <v>1105</v>
      </c>
      <c r="C75" s="8">
        <v>41627</v>
      </c>
      <c r="D75" s="7" t="s">
        <v>173</v>
      </c>
      <c r="E75" s="7" t="s">
        <v>10</v>
      </c>
      <c r="F75" s="7"/>
      <c r="G75" s="18">
        <v>50</v>
      </c>
      <c r="H75" s="22">
        <f t="shared" si="4"/>
        <v>20452.539999999979</v>
      </c>
    </row>
    <row r="76" spans="2:8" x14ac:dyDescent="0.25">
      <c r="B76" s="15">
        <v>1115</v>
      </c>
      <c r="C76" s="8">
        <v>41627</v>
      </c>
      <c r="D76" s="7" t="s">
        <v>191</v>
      </c>
      <c r="E76" s="7" t="s">
        <v>10</v>
      </c>
      <c r="F76" s="7"/>
      <c r="G76" s="18">
        <v>100</v>
      </c>
      <c r="H76" s="22">
        <f>(H75 - G76)</f>
        <v>20352.539999999979</v>
      </c>
    </row>
    <row r="77" spans="2:8" x14ac:dyDescent="0.25">
      <c r="B77" s="15">
        <v>1106</v>
      </c>
      <c r="C77" s="8">
        <v>41627</v>
      </c>
      <c r="D77" s="7" t="s">
        <v>190</v>
      </c>
      <c r="E77" s="7" t="s">
        <v>10</v>
      </c>
      <c r="F77" s="7"/>
      <c r="G77" s="18">
        <v>50</v>
      </c>
      <c r="H77" s="22">
        <f t="shared" si="4"/>
        <v>20302.539999999979</v>
      </c>
    </row>
    <row r="78" spans="2:8" x14ac:dyDescent="0.25">
      <c r="B78" s="15">
        <v>1112</v>
      </c>
      <c r="C78" s="8">
        <v>41635</v>
      </c>
      <c r="D78" s="7" t="s">
        <v>192</v>
      </c>
      <c r="E78" s="7" t="s">
        <v>10</v>
      </c>
      <c r="F78" s="7"/>
      <c r="G78" s="18">
        <v>50</v>
      </c>
      <c r="H78" s="22">
        <f t="shared" si="4"/>
        <v>20252.539999999979</v>
      </c>
    </row>
    <row r="79" spans="2:8" x14ac:dyDescent="0.25">
      <c r="B79" s="15">
        <v>1116</v>
      </c>
      <c r="C79" s="8">
        <v>41638</v>
      </c>
      <c r="D79" s="7" t="s">
        <v>185</v>
      </c>
      <c r="E79" s="7" t="s">
        <v>10</v>
      </c>
      <c r="F79" s="7"/>
      <c r="G79" s="18">
        <v>197.5</v>
      </c>
      <c r="H79" s="22">
        <f t="shared" si="4"/>
        <v>20055.039999999979</v>
      </c>
    </row>
    <row r="80" spans="2:8" x14ac:dyDescent="0.25">
      <c r="B80" s="15"/>
      <c r="C80" s="8"/>
      <c r="D80" s="7"/>
      <c r="E80" s="7"/>
      <c r="F80" s="7"/>
      <c r="G80" s="18"/>
      <c r="H80" s="22"/>
    </row>
    <row r="81" spans="2:9" x14ac:dyDescent="0.25">
      <c r="B81" s="15"/>
      <c r="C81" s="8"/>
      <c r="D81" s="7"/>
      <c r="E81" s="7"/>
      <c r="F81" s="7"/>
      <c r="G81" s="18"/>
      <c r="H81" s="22"/>
    </row>
    <row r="82" spans="2:9" x14ac:dyDescent="0.25">
      <c r="B82" s="15"/>
      <c r="C82" s="8"/>
      <c r="D82" s="29"/>
      <c r="E82" s="7"/>
      <c r="F82" s="7"/>
      <c r="G82" s="18"/>
      <c r="H82" s="22"/>
    </row>
    <row r="83" spans="2:9" x14ac:dyDescent="0.25">
      <c r="B83" s="15"/>
      <c r="C83" s="8"/>
      <c r="D83" s="29"/>
      <c r="E83" s="7"/>
      <c r="F83" s="7"/>
      <c r="G83" s="18"/>
      <c r="H83" s="22"/>
    </row>
    <row r="84" spans="2:9" x14ac:dyDescent="0.25">
      <c r="B84" s="15"/>
      <c r="C84" s="8"/>
      <c r="D84" s="7"/>
      <c r="E84" s="7"/>
      <c r="F84" s="7"/>
      <c r="G84" s="18"/>
      <c r="H84" s="22"/>
    </row>
    <row r="85" spans="2:9" x14ac:dyDescent="0.25">
      <c r="B85" s="24"/>
      <c r="C85" s="25"/>
      <c r="D85" s="26"/>
      <c r="E85" s="7"/>
      <c r="F85" s="26"/>
      <c r="G85" s="27"/>
      <c r="H85" s="22"/>
    </row>
    <row r="86" spans="2:9" x14ac:dyDescent="0.25">
      <c r="B86" s="24"/>
      <c r="C86" s="25"/>
      <c r="D86" s="26"/>
      <c r="E86" s="7"/>
      <c r="F86" s="26"/>
      <c r="G86" s="27"/>
      <c r="H86" s="22"/>
    </row>
    <row r="87" spans="2:9" x14ac:dyDescent="0.25">
      <c r="B87" s="24"/>
      <c r="C87" s="25"/>
      <c r="D87" s="26"/>
      <c r="E87" s="7"/>
      <c r="F87" s="26"/>
      <c r="G87" s="27"/>
      <c r="H87" s="22"/>
    </row>
    <row r="88" spans="2:9" x14ac:dyDescent="0.25">
      <c r="B88" s="24"/>
      <c r="C88" s="25"/>
      <c r="D88" s="26"/>
      <c r="E88" s="7"/>
      <c r="F88" s="26"/>
      <c r="G88" s="27"/>
      <c r="H88" s="22"/>
    </row>
    <row r="89" spans="2:9" x14ac:dyDescent="0.25">
      <c r="B89" s="24"/>
      <c r="C89" s="25"/>
      <c r="D89" s="26"/>
      <c r="E89" s="26"/>
      <c r="F89" s="28"/>
      <c r="G89" s="27"/>
      <c r="H89" s="22"/>
    </row>
    <row r="90" spans="2:9" x14ac:dyDescent="0.25">
      <c r="B90" s="24"/>
      <c r="C90" s="25"/>
      <c r="D90" s="26"/>
      <c r="E90" s="26"/>
      <c r="F90" s="28"/>
      <c r="G90" s="27"/>
      <c r="H90" s="22"/>
    </row>
    <row r="91" spans="2:9" x14ac:dyDescent="0.25">
      <c r="B91" s="24"/>
      <c r="C91" s="25"/>
      <c r="D91" s="26"/>
      <c r="E91" s="26"/>
      <c r="F91" s="28"/>
      <c r="G91" s="27"/>
      <c r="H91" s="33"/>
    </row>
    <row r="92" spans="2:9" ht="15.75" thickBot="1" x14ac:dyDescent="0.3">
      <c r="B92" s="16"/>
      <c r="C92" s="17"/>
      <c r="D92" s="17"/>
      <c r="E92" s="17"/>
      <c r="F92" s="23">
        <f>SUM(F4:F84)</f>
        <v>51894.28</v>
      </c>
      <c r="G92" s="23">
        <f>SUM(G4:G86)</f>
        <v>47325.290000000008</v>
      </c>
      <c r="H92" s="34">
        <f>(H79)</f>
        <v>20055.039999999979</v>
      </c>
      <c r="I92" s="35" t="s">
        <v>199</v>
      </c>
    </row>
    <row r="95" spans="2:9" ht="15.75" thickBot="1" x14ac:dyDescent="0.3">
      <c r="H95" t="s">
        <v>197</v>
      </c>
    </row>
    <row r="96" spans="2:9" x14ac:dyDescent="0.25">
      <c r="B96" s="3"/>
      <c r="C96" s="3"/>
      <c r="D96" t="s">
        <v>77</v>
      </c>
      <c r="E96" s="30">
        <f>(G4+G6+G12+G20+G42+G43+G44+G61+G63+G67)</f>
        <v>14461.5</v>
      </c>
      <c r="G96" s="8">
        <v>41277</v>
      </c>
      <c r="H96" s="19">
        <v>747.25</v>
      </c>
    </row>
    <row r="97" spans="2:8" x14ac:dyDescent="0.25">
      <c r="B97" s="3"/>
      <c r="C97" s="3"/>
      <c r="D97" t="s">
        <v>187</v>
      </c>
      <c r="E97" s="31">
        <v>4115</v>
      </c>
      <c r="G97" s="8">
        <v>41277</v>
      </c>
      <c r="H97" s="19">
        <v>1674.77</v>
      </c>
    </row>
    <row r="98" spans="2:8" x14ac:dyDescent="0.25">
      <c r="B98" s="3"/>
      <c r="C98" s="3"/>
      <c r="D98" t="s">
        <v>196</v>
      </c>
      <c r="E98" s="31">
        <f>(G36+G50+G69+G70+G71+G72+G73+G74+G75+G76+G77+G78)</f>
        <v>760</v>
      </c>
      <c r="G98" s="8">
        <v>41457</v>
      </c>
      <c r="H98" s="19">
        <v>568.4</v>
      </c>
    </row>
    <row r="99" spans="2:8" x14ac:dyDescent="0.25">
      <c r="B99" s="3"/>
      <c r="C99" s="3"/>
      <c r="D99" t="s">
        <v>174</v>
      </c>
      <c r="E99" s="31">
        <f>(G64+G65+G66)</f>
        <v>6815</v>
      </c>
      <c r="G99" s="8">
        <v>41457</v>
      </c>
      <c r="H99" s="19">
        <v>489.75</v>
      </c>
    </row>
    <row r="100" spans="2:8" x14ac:dyDescent="0.25">
      <c r="B100" s="3"/>
      <c r="C100" s="3"/>
      <c r="D100" t="s">
        <v>70</v>
      </c>
      <c r="E100" s="31">
        <v>82</v>
      </c>
      <c r="G100" s="8">
        <v>41510</v>
      </c>
      <c r="H100" s="19">
        <v>2270.7399999999998</v>
      </c>
    </row>
    <row r="101" spans="2:8" x14ac:dyDescent="0.25">
      <c r="B101" s="3"/>
      <c r="C101" s="3"/>
      <c r="D101" t="s">
        <v>71</v>
      </c>
      <c r="E101" s="31">
        <v>7470.25</v>
      </c>
      <c r="G101" s="1"/>
      <c r="H101" s="19"/>
    </row>
    <row r="102" spans="2:8" x14ac:dyDescent="0.25">
      <c r="B102" s="3"/>
      <c r="C102" s="3"/>
      <c r="D102" t="s">
        <v>81</v>
      </c>
      <c r="E102" s="31">
        <f>(G10+G11+G45+G46+G60)</f>
        <v>5750.91</v>
      </c>
      <c r="H102" s="20">
        <f>SUM(H96:H101)</f>
        <v>5750.91</v>
      </c>
    </row>
    <row r="103" spans="2:8" x14ac:dyDescent="0.25">
      <c r="B103" s="3"/>
      <c r="C103" s="3"/>
      <c r="D103" t="s">
        <v>73</v>
      </c>
      <c r="E103" s="31">
        <f>(G27+G32+G33+G35+G37+G39)</f>
        <v>3092.65</v>
      </c>
    </row>
    <row r="104" spans="2:8" x14ac:dyDescent="0.25">
      <c r="B104" s="3"/>
      <c r="C104" s="3"/>
      <c r="D104" t="s">
        <v>82</v>
      </c>
      <c r="E104" s="31">
        <f>(G5+G15+G19+G21+G41)</f>
        <v>279.8</v>
      </c>
    </row>
    <row r="105" spans="2:8" x14ac:dyDescent="0.25">
      <c r="B105" s="3"/>
      <c r="C105" s="3"/>
      <c r="D105" t="s">
        <v>175</v>
      </c>
      <c r="E105" s="31">
        <f>(G55+G59)</f>
        <v>180.62</v>
      </c>
    </row>
    <row r="106" spans="2:8" ht="15.75" thickBot="1" x14ac:dyDescent="0.3">
      <c r="D106" t="s">
        <v>198</v>
      </c>
      <c r="E106" s="32">
        <f>(G48+G49)</f>
        <v>615</v>
      </c>
    </row>
    <row r="107" spans="2:8" x14ac:dyDescent="0.25">
      <c r="E107" s="20">
        <f>SUM(E96:E106)</f>
        <v>43622.73000000001</v>
      </c>
    </row>
    <row r="109" spans="2:8" ht="15.75" thickBot="1" x14ac:dyDescent="0.3"/>
    <row r="110" spans="2:8" x14ac:dyDescent="0.25">
      <c r="E110" s="11" t="s">
        <v>200</v>
      </c>
      <c r="F110" s="12"/>
      <c r="G110" s="14"/>
    </row>
    <row r="111" spans="2:8" x14ac:dyDescent="0.25">
      <c r="E111" s="15" t="s">
        <v>177</v>
      </c>
      <c r="F111" s="8">
        <v>41290</v>
      </c>
      <c r="G111" s="22">
        <v>2016</v>
      </c>
    </row>
    <row r="112" spans="2:8" x14ac:dyDescent="0.25">
      <c r="E112" s="15" t="s">
        <v>178</v>
      </c>
      <c r="F112" s="8">
        <v>41292</v>
      </c>
      <c r="G112" s="22">
        <v>1295</v>
      </c>
    </row>
    <row r="113" spans="2:8" x14ac:dyDescent="0.25">
      <c r="E113" s="15" t="s">
        <v>179</v>
      </c>
      <c r="F113" s="8">
        <v>41297</v>
      </c>
      <c r="G113" s="22">
        <v>1500</v>
      </c>
    </row>
    <row r="114" spans="2:8" x14ac:dyDescent="0.25">
      <c r="E114" s="15" t="s">
        <v>180</v>
      </c>
      <c r="F114" s="8">
        <v>41386</v>
      </c>
      <c r="G114" s="22">
        <v>980</v>
      </c>
    </row>
    <row r="115" spans="2:8" x14ac:dyDescent="0.25">
      <c r="E115" s="15" t="s">
        <v>181</v>
      </c>
      <c r="F115" s="8">
        <v>41453</v>
      </c>
      <c r="G115" s="22">
        <v>1105</v>
      </c>
    </row>
    <row r="116" spans="2:8" x14ac:dyDescent="0.25">
      <c r="E116" s="15" t="s">
        <v>182</v>
      </c>
      <c r="F116" s="8">
        <v>41453</v>
      </c>
      <c r="G116" s="22">
        <v>1027.5</v>
      </c>
    </row>
    <row r="117" spans="2:8" x14ac:dyDescent="0.25">
      <c r="E117" s="15" t="s">
        <v>183</v>
      </c>
      <c r="F117" s="8">
        <v>41456</v>
      </c>
      <c r="G117" s="22">
        <v>1728</v>
      </c>
    </row>
    <row r="118" spans="2:8" x14ac:dyDescent="0.25">
      <c r="E118" s="15" t="s">
        <v>184</v>
      </c>
      <c r="F118" s="8">
        <v>41536</v>
      </c>
      <c r="G118" s="22">
        <v>1800</v>
      </c>
    </row>
    <row r="119" spans="2:8" x14ac:dyDescent="0.25">
      <c r="E119" s="15" t="s">
        <v>209</v>
      </c>
      <c r="F119" s="8">
        <v>41540</v>
      </c>
      <c r="G119" s="22">
        <v>1800</v>
      </c>
    </row>
    <row r="120" spans="2:8" x14ac:dyDescent="0.25">
      <c r="E120" s="15" t="s">
        <v>210</v>
      </c>
      <c r="F120" s="8">
        <v>41548</v>
      </c>
      <c r="G120" s="22">
        <v>1210</v>
      </c>
    </row>
    <row r="121" spans="2:8" x14ac:dyDescent="0.25">
      <c r="G121" s="20">
        <f>SUM(G111:G120)</f>
        <v>14461.5</v>
      </c>
    </row>
    <row r="125" spans="2:8" x14ac:dyDescent="0.25">
      <c r="B125" s="72"/>
      <c r="C125" s="4">
        <v>41505</v>
      </c>
      <c r="D125" s="86" t="s">
        <v>204</v>
      </c>
      <c r="E125" s="7" t="s">
        <v>10</v>
      </c>
      <c r="F125" s="7"/>
      <c r="G125" s="18">
        <v>125</v>
      </c>
      <c r="H125" s="18"/>
    </row>
    <row r="126" spans="2:8" x14ac:dyDescent="0.25">
      <c r="B126" s="72"/>
      <c r="C126" s="4">
        <v>41505</v>
      </c>
      <c r="D126" s="86" t="s">
        <v>205</v>
      </c>
      <c r="E126" s="7" t="s">
        <v>10</v>
      </c>
      <c r="F126" s="7"/>
      <c r="G126" s="18">
        <v>75</v>
      </c>
      <c r="H126" s="18"/>
    </row>
  </sheetData>
  <pageMargins left="0.7" right="0.7" top="0.75" bottom="0.75" header="0.3" footer="0.3"/>
  <pageSetup orientation="portrait" horizontalDpi="0" verticalDpi="0" r:id="rId1"/>
  <ignoredErrors>
    <ignoredError sqref="H56:H58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2"/>
  <sheetViews>
    <sheetView topLeftCell="A75" workbookViewId="0">
      <selection activeCell="C83" sqref="C83:G83"/>
    </sheetView>
  </sheetViews>
  <sheetFormatPr defaultRowHeight="15" x14ac:dyDescent="0.25"/>
  <cols>
    <col min="2" max="2" width="13.140625" style="3" customWidth="1"/>
    <col min="3" max="3" width="13" style="3" customWidth="1"/>
    <col min="4" max="4" width="98.42578125" customWidth="1"/>
    <col min="5" max="5" width="21" bestFit="1" customWidth="1"/>
    <col min="6" max="6" width="30.7109375" style="72" customWidth="1"/>
    <col min="7" max="7" width="14.140625" style="3" bestFit="1" customWidth="1"/>
    <col min="8" max="8" width="14.42578125" style="3" customWidth="1"/>
    <col min="9" max="9" width="21.5703125" customWidth="1"/>
  </cols>
  <sheetData>
    <row r="1" spans="2:8" ht="15.75" thickBot="1" x14ac:dyDescent="0.3">
      <c r="H1" s="55"/>
    </row>
    <row r="2" spans="2:8" x14ac:dyDescent="0.25">
      <c r="B2" s="42"/>
      <c r="C2" s="45"/>
      <c r="D2" s="12"/>
      <c r="E2" s="12"/>
      <c r="F2" s="119">
        <v>41639</v>
      </c>
      <c r="G2" s="45" t="s">
        <v>0</v>
      </c>
      <c r="H2" s="55">
        <v>20055.039999999979</v>
      </c>
    </row>
    <row r="3" spans="2:8" x14ac:dyDescent="0.25">
      <c r="B3" s="36" t="s">
        <v>74</v>
      </c>
      <c r="C3" s="46" t="s">
        <v>2</v>
      </c>
      <c r="D3" s="7" t="s">
        <v>3</v>
      </c>
      <c r="E3" s="7" t="s">
        <v>75</v>
      </c>
      <c r="F3" s="120" t="s">
        <v>5</v>
      </c>
      <c r="G3" s="46" t="s">
        <v>6</v>
      </c>
      <c r="H3" s="55" t="s">
        <v>0</v>
      </c>
    </row>
    <row r="4" spans="2:8" x14ac:dyDescent="0.25">
      <c r="B4" s="43"/>
      <c r="C4" s="47">
        <v>41643</v>
      </c>
      <c r="D4" s="26" t="s">
        <v>193</v>
      </c>
      <c r="E4" s="7" t="s">
        <v>10</v>
      </c>
      <c r="F4" s="121"/>
      <c r="G4" s="51">
        <v>50</v>
      </c>
      <c r="H4" s="55"/>
    </row>
    <row r="5" spans="2:8" x14ac:dyDescent="0.25">
      <c r="B5" s="43"/>
      <c r="C5" s="47">
        <v>41657</v>
      </c>
      <c r="D5" s="26" t="s">
        <v>195</v>
      </c>
      <c r="E5" s="7" t="s">
        <v>10</v>
      </c>
      <c r="F5" s="121"/>
      <c r="G5" s="51">
        <v>100</v>
      </c>
      <c r="H5" s="55"/>
    </row>
    <row r="6" spans="2:8" x14ac:dyDescent="0.25">
      <c r="B6" s="43"/>
      <c r="C6" s="47">
        <v>41657</v>
      </c>
      <c r="D6" s="26" t="s">
        <v>188</v>
      </c>
      <c r="E6" s="7" t="s">
        <v>10</v>
      </c>
      <c r="F6" s="121"/>
      <c r="G6" s="51">
        <v>350</v>
      </c>
      <c r="H6" s="55">
        <f>(H2 - G6)</f>
        <v>19705.039999999979</v>
      </c>
    </row>
    <row r="7" spans="2:8" x14ac:dyDescent="0.25">
      <c r="B7" s="43"/>
      <c r="C7" s="47">
        <v>41657</v>
      </c>
      <c r="D7" s="26" t="s">
        <v>274</v>
      </c>
      <c r="E7" s="7" t="s">
        <v>8</v>
      </c>
      <c r="F7" s="121">
        <v>350</v>
      </c>
      <c r="G7" s="51"/>
      <c r="H7" s="55">
        <f>(H6 +F7)</f>
        <v>20055.039999999979</v>
      </c>
    </row>
    <row r="8" spans="2:8" x14ac:dyDescent="0.25">
      <c r="B8" s="43"/>
      <c r="C8" s="48">
        <v>41649</v>
      </c>
      <c r="D8" s="70" t="s">
        <v>489</v>
      </c>
      <c r="E8" s="7" t="s">
        <v>8</v>
      </c>
      <c r="F8" s="122">
        <v>350</v>
      </c>
      <c r="G8" s="50"/>
      <c r="H8" s="55">
        <f>(H7 +F8)</f>
        <v>20405.039999999979</v>
      </c>
    </row>
    <row r="9" spans="2:8" x14ac:dyDescent="0.25">
      <c r="B9" s="43"/>
      <c r="C9" s="48">
        <v>41649</v>
      </c>
      <c r="D9" s="29" t="s">
        <v>490</v>
      </c>
      <c r="E9" s="7" t="s">
        <v>10</v>
      </c>
      <c r="F9" s="122"/>
      <c r="G9" s="50">
        <v>350</v>
      </c>
      <c r="H9" s="55">
        <f>(H8 - G9)</f>
        <v>20055.039999999979</v>
      </c>
    </row>
    <row r="10" spans="2:8" x14ac:dyDescent="0.25">
      <c r="B10" s="43"/>
      <c r="C10" s="48">
        <v>41649</v>
      </c>
      <c r="D10" s="7" t="s">
        <v>201</v>
      </c>
      <c r="E10" s="7" t="s">
        <v>10</v>
      </c>
      <c r="F10" s="122"/>
      <c r="G10" s="50">
        <v>500</v>
      </c>
      <c r="H10" s="55">
        <f>(H9 - G10)</f>
        <v>19555.039999999979</v>
      </c>
    </row>
    <row r="11" spans="2:8" x14ac:dyDescent="0.25">
      <c r="B11" s="43"/>
      <c r="C11" s="48">
        <v>41649</v>
      </c>
      <c r="D11" s="70" t="s">
        <v>499</v>
      </c>
      <c r="E11" s="7" t="s">
        <v>8</v>
      </c>
      <c r="F11" s="122">
        <v>500</v>
      </c>
      <c r="G11" s="50"/>
      <c r="H11" s="55">
        <f>(H10 +F11)</f>
        <v>20055.039999999979</v>
      </c>
    </row>
    <row r="12" spans="2:8" x14ac:dyDescent="0.25">
      <c r="B12" s="43">
        <v>1030</v>
      </c>
      <c r="C12" s="47">
        <v>41653</v>
      </c>
      <c r="D12" s="26" t="s">
        <v>194</v>
      </c>
      <c r="E12" s="7" t="s">
        <v>10</v>
      </c>
      <c r="F12" s="121"/>
      <c r="G12" s="51">
        <v>200</v>
      </c>
      <c r="H12" s="55">
        <f>(H9 - G12)</f>
        <v>19855.039999999979</v>
      </c>
    </row>
    <row r="13" spans="2:8" x14ac:dyDescent="0.25">
      <c r="B13" s="36">
        <v>1103</v>
      </c>
      <c r="C13" s="48">
        <v>41276</v>
      </c>
      <c r="D13" s="7" t="s">
        <v>189</v>
      </c>
      <c r="E13" s="7" t="s">
        <v>10</v>
      </c>
      <c r="F13" s="122"/>
      <c r="G13" s="50">
        <v>50</v>
      </c>
      <c r="H13" s="55">
        <f t="shared" ref="H13:H36" si="0">(H12 - G13)</f>
        <v>19805.039999999979</v>
      </c>
    </row>
    <row r="14" spans="2:8" x14ac:dyDescent="0.25">
      <c r="B14" s="43">
        <v>1502</v>
      </c>
      <c r="C14" s="47">
        <v>41666</v>
      </c>
      <c r="D14" s="26" t="s">
        <v>374</v>
      </c>
      <c r="E14" s="26" t="s">
        <v>10</v>
      </c>
      <c r="F14" s="121"/>
      <c r="G14" s="51">
        <v>1500</v>
      </c>
      <c r="H14" s="55">
        <f t="shared" si="0"/>
        <v>18305.039999999979</v>
      </c>
    </row>
    <row r="15" spans="2:8" x14ac:dyDescent="0.25">
      <c r="B15" s="43">
        <v>1504</v>
      </c>
      <c r="C15" s="47">
        <v>41662</v>
      </c>
      <c r="D15" s="7" t="s">
        <v>375</v>
      </c>
      <c r="E15" s="7" t="s">
        <v>10</v>
      </c>
      <c r="F15" s="122"/>
      <c r="G15" s="50">
        <v>1500</v>
      </c>
      <c r="H15" s="55">
        <f t="shared" si="0"/>
        <v>16805.039999999979</v>
      </c>
    </row>
    <row r="16" spans="2:8" x14ac:dyDescent="0.25">
      <c r="B16" s="43">
        <v>1506</v>
      </c>
      <c r="C16" s="47">
        <v>41667</v>
      </c>
      <c r="D16" s="26" t="s">
        <v>207</v>
      </c>
      <c r="E16" s="26" t="s">
        <v>10</v>
      </c>
      <c r="F16" s="121"/>
      <c r="G16" s="51">
        <v>50</v>
      </c>
      <c r="H16" s="55">
        <f t="shared" si="0"/>
        <v>16755.039999999979</v>
      </c>
    </row>
    <row r="17" spans="2:8" x14ac:dyDescent="0.25">
      <c r="B17" s="43"/>
      <c r="C17" s="47">
        <v>41648</v>
      </c>
      <c r="D17" s="26" t="s">
        <v>186</v>
      </c>
      <c r="E17" s="26" t="s">
        <v>8</v>
      </c>
      <c r="F17" s="121">
        <v>748</v>
      </c>
      <c r="G17" s="51"/>
      <c r="H17" s="55">
        <f>(H16 +F17)</f>
        <v>17503.039999999979</v>
      </c>
    </row>
    <row r="18" spans="2:8" x14ac:dyDescent="0.25">
      <c r="B18" s="43"/>
      <c r="C18" s="47">
        <v>41653</v>
      </c>
      <c r="D18" s="26" t="s">
        <v>202</v>
      </c>
      <c r="E18" s="26" t="s">
        <v>8</v>
      </c>
      <c r="F18" s="121">
        <v>2503.5100000000002</v>
      </c>
      <c r="G18" s="51"/>
      <c r="H18" s="55">
        <f>(H17 +F18)</f>
        <v>20006.549999999981</v>
      </c>
    </row>
    <row r="19" spans="2:8" x14ac:dyDescent="0.25">
      <c r="B19" s="43"/>
      <c r="C19" s="48">
        <v>41676</v>
      </c>
      <c r="D19" s="26" t="s">
        <v>428</v>
      </c>
      <c r="E19" s="7" t="s">
        <v>8</v>
      </c>
      <c r="F19" s="121">
        <v>5432.8000000000011</v>
      </c>
      <c r="G19" s="51"/>
      <c r="H19" s="55">
        <f>(H18 +F19)</f>
        <v>25439.349999999984</v>
      </c>
    </row>
    <row r="20" spans="2:8" x14ac:dyDescent="0.25">
      <c r="B20" s="43"/>
      <c r="C20" s="48">
        <v>41676</v>
      </c>
      <c r="D20" s="26" t="s">
        <v>441</v>
      </c>
      <c r="E20" s="7" t="s">
        <v>8</v>
      </c>
      <c r="F20" s="121">
        <v>17.47</v>
      </c>
      <c r="G20" s="51"/>
      <c r="H20" s="55">
        <f>(H19 +F20)</f>
        <v>25456.819999999985</v>
      </c>
    </row>
    <row r="21" spans="2:8" x14ac:dyDescent="0.25">
      <c r="B21" s="43"/>
      <c r="C21" s="48">
        <v>41676</v>
      </c>
      <c r="D21" s="26" t="s">
        <v>427</v>
      </c>
      <c r="E21" s="7" t="s">
        <v>8</v>
      </c>
      <c r="F21" s="121">
        <v>10418.639999999996</v>
      </c>
      <c r="G21" s="51"/>
      <c r="H21" s="55">
        <f>(H20 +F21)</f>
        <v>35875.459999999977</v>
      </c>
    </row>
    <row r="22" spans="2:8" x14ac:dyDescent="0.25">
      <c r="B22" s="43"/>
      <c r="C22" s="48">
        <v>41677</v>
      </c>
      <c r="D22" s="26" t="s">
        <v>211</v>
      </c>
      <c r="E22" s="26" t="s">
        <v>10</v>
      </c>
      <c r="F22" s="121"/>
      <c r="G22" s="51">
        <v>87.5</v>
      </c>
      <c r="H22" s="55">
        <f t="shared" si="0"/>
        <v>35787.959999999977</v>
      </c>
    </row>
    <row r="23" spans="2:8" x14ac:dyDescent="0.25">
      <c r="B23" s="43"/>
      <c r="C23" s="48">
        <v>41682</v>
      </c>
      <c r="D23" s="7" t="s">
        <v>493</v>
      </c>
      <c r="E23" s="7" t="s">
        <v>10</v>
      </c>
      <c r="F23" s="122"/>
      <c r="G23" s="50">
        <v>3260</v>
      </c>
      <c r="H23" s="55">
        <f t="shared" si="0"/>
        <v>32527.959999999977</v>
      </c>
    </row>
    <row r="24" spans="2:8" x14ac:dyDescent="0.25">
      <c r="B24" s="43"/>
      <c r="C24" s="48">
        <v>41682</v>
      </c>
      <c r="D24" s="26" t="s">
        <v>494</v>
      </c>
      <c r="E24" s="26" t="s">
        <v>10</v>
      </c>
      <c r="F24" s="121"/>
      <c r="G24" s="51">
        <v>40</v>
      </c>
      <c r="H24" s="55">
        <f t="shared" si="0"/>
        <v>32487.959999999977</v>
      </c>
    </row>
    <row r="25" spans="2:8" x14ac:dyDescent="0.25">
      <c r="B25" s="43">
        <v>1507</v>
      </c>
      <c r="C25" s="48">
        <v>41684</v>
      </c>
      <c r="D25" s="26" t="s">
        <v>212</v>
      </c>
      <c r="E25" s="26" t="s">
        <v>10</v>
      </c>
      <c r="F25" s="121"/>
      <c r="G25" s="51">
        <v>200</v>
      </c>
      <c r="H25" s="55">
        <f t="shared" si="0"/>
        <v>32287.959999999977</v>
      </c>
    </row>
    <row r="26" spans="2:8" x14ac:dyDescent="0.25">
      <c r="B26" s="43">
        <v>1509</v>
      </c>
      <c r="C26" s="48">
        <v>41694</v>
      </c>
      <c r="D26" s="7" t="s">
        <v>495</v>
      </c>
      <c r="E26" s="7" t="s">
        <v>10</v>
      </c>
      <c r="F26" s="122"/>
      <c r="G26" s="50">
        <v>7218.25</v>
      </c>
      <c r="H26" s="55">
        <f t="shared" si="0"/>
        <v>25069.709999999977</v>
      </c>
    </row>
    <row r="27" spans="2:8" x14ac:dyDescent="0.25">
      <c r="B27" s="43">
        <v>1505</v>
      </c>
      <c r="C27" s="47">
        <v>41704</v>
      </c>
      <c r="D27" s="7" t="s">
        <v>213</v>
      </c>
      <c r="E27" s="7" t="s">
        <v>10</v>
      </c>
      <c r="F27" s="122"/>
      <c r="G27" s="50">
        <v>3150</v>
      </c>
      <c r="H27" s="55">
        <f t="shared" si="0"/>
        <v>21919.709999999977</v>
      </c>
    </row>
    <row r="28" spans="2:8" x14ac:dyDescent="0.25">
      <c r="B28" s="43">
        <v>1510</v>
      </c>
      <c r="C28" s="48">
        <v>41717</v>
      </c>
      <c r="D28" s="7" t="s">
        <v>214</v>
      </c>
      <c r="E28" s="7" t="s">
        <v>10</v>
      </c>
      <c r="F28" s="122"/>
      <c r="G28" s="50">
        <v>3654.85</v>
      </c>
      <c r="H28" s="55">
        <f t="shared" si="0"/>
        <v>18264.859999999979</v>
      </c>
    </row>
    <row r="29" spans="2:8" x14ac:dyDescent="0.25">
      <c r="B29" s="43">
        <v>1508</v>
      </c>
      <c r="C29" s="47">
        <v>41718</v>
      </c>
      <c r="D29" s="26" t="s">
        <v>215</v>
      </c>
      <c r="E29" s="7" t="s">
        <v>10</v>
      </c>
      <c r="F29" s="121"/>
      <c r="G29" s="51">
        <v>345</v>
      </c>
      <c r="H29" s="55">
        <f t="shared" si="0"/>
        <v>17919.859999999979</v>
      </c>
    </row>
    <row r="30" spans="2:8" x14ac:dyDescent="0.25">
      <c r="B30" s="43"/>
      <c r="C30" s="48">
        <v>41716</v>
      </c>
      <c r="D30" s="7" t="s">
        <v>124</v>
      </c>
      <c r="E30" s="7" t="s">
        <v>8</v>
      </c>
      <c r="F30" s="122">
        <v>1050</v>
      </c>
      <c r="G30" s="51"/>
      <c r="H30" s="55">
        <f>(H29 +F30)</f>
        <v>18969.859999999979</v>
      </c>
    </row>
    <row r="31" spans="2:8" x14ac:dyDescent="0.25">
      <c r="B31" s="43"/>
      <c r="C31" s="47">
        <v>41731</v>
      </c>
      <c r="D31" s="26" t="s">
        <v>548</v>
      </c>
      <c r="E31" s="7" t="s">
        <v>10</v>
      </c>
      <c r="F31" s="121"/>
      <c r="G31" s="51">
        <v>250</v>
      </c>
      <c r="H31" s="55">
        <f t="shared" si="0"/>
        <v>18719.859999999979</v>
      </c>
    </row>
    <row r="32" spans="2:8" x14ac:dyDescent="0.25">
      <c r="B32" s="43"/>
      <c r="C32" s="47">
        <v>41731</v>
      </c>
      <c r="D32" s="26" t="s">
        <v>216</v>
      </c>
      <c r="E32" s="7" t="s">
        <v>10</v>
      </c>
      <c r="F32" s="121"/>
      <c r="G32" s="51">
        <v>150</v>
      </c>
      <c r="H32" s="55">
        <f t="shared" si="0"/>
        <v>18569.859999999979</v>
      </c>
    </row>
    <row r="33" spans="2:8" x14ac:dyDescent="0.25">
      <c r="B33" s="43"/>
      <c r="C33" s="47">
        <v>41736</v>
      </c>
      <c r="D33" s="26" t="s">
        <v>217</v>
      </c>
      <c r="E33" s="7" t="s">
        <v>10</v>
      </c>
      <c r="F33" s="121"/>
      <c r="G33" s="51">
        <v>59.94</v>
      </c>
      <c r="H33" s="55">
        <f t="shared" si="0"/>
        <v>18509.91999999998</v>
      </c>
    </row>
    <row r="34" spans="2:8" x14ac:dyDescent="0.25">
      <c r="B34" s="43">
        <v>1500</v>
      </c>
      <c r="C34" s="48">
        <v>41758</v>
      </c>
      <c r="D34" s="29" t="s">
        <v>218</v>
      </c>
      <c r="E34" s="7" t="s">
        <v>10</v>
      </c>
      <c r="F34" s="122"/>
      <c r="G34" s="50">
        <v>600</v>
      </c>
      <c r="H34" s="55">
        <f t="shared" si="0"/>
        <v>17909.91999999998</v>
      </c>
    </row>
    <row r="35" spans="2:8" x14ac:dyDescent="0.25">
      <c r="B35" s="43">
        <v>1501</v>
      </c>
      <c r="C35" s="48">
        <v>41758</v>
      </c>
      <c r="D35" s="29" t="s">
        <v>219</v>
      </c>
      <c r="E35" s="7" t="s">
        <v>10</v>
      </c>
      <c r="F35" s="122"/>
      <c r="G35" s="50">
        <v>1500</v>
      </c>
      <c r="H35" s="55">
        <f t="shared" si="0"/>
        <v>16409.91999999998</v>
      </c>
    </row>
    <row r="36" spans="2:8" x14ac:dyDescent="0.25">
      <c r="B36" s="36">
        <v>1511</v>
      </c>
      <c r="C36" s="47">
        <v>41738</v>
      </c>
      <c r="D36" s="26" t="s">
        <v>220</v>
      </c>
      <c r="E36" s="7" t="s">
        <v>10</v>
      </c>
      <c r="F36" s="121"/>
      <c r="G36" s="51">
        <v>1026</v>
      </c>
      <c r="H36" s="55">
        <f t="shared" si="0"/>
        <v>15383.91999999998</v>
      </c>
    </row>
    <row r="37" spans="2:8" x14ac:dyDescent="0.25">
      <c r="B37" s="36"/>
      <c r="C37" s="48">
        <v>41781</v>
      </c>
      <c r="D37" s="7" t="s">
        <v>12</v>
      </c>
      <c r="E37" s="7" t="s">
        <v>8</v>
      </c>
      <c r="F37" s="121">
        <v>3088.31</v>
      </c>
      <c r="G37" s="51"/>
      <c r="H37" s="55">
        <f>(H36 +F37)</f>
        <v>18472.229999999981</v>
      </c>
    </row>
    <row r="38" spans="2:8" x14ac:dyDescent="0.25">
      <c r="B38" s="43"/>
      <c r="C38" s="48">
        <v>41781</v>
      </c>
      <c r="D38" s="26" t="s">
        <v>442</v>
      </c>
      <c r="E38" s="7" t="s">
        <v>8</v>
      </c>
      <c r="F38" s="121">
        <v>12814.44</v>
      </c>
      <c r="G38" s="51"/>
      <c r="H38" s="55">
        <f>(H37 +F38)</f>
        <v>31286.669999999984</v>
      </c>
    </row>
    <row r="39" spans="2:8" x14ac:dyDescent="0.25">
      <c r="B39" s="43"/>
      <c r="C39" s="48">
        <v>41781</v>
      </c>
      <c r="D39" s="26" t="s">
        <v>443</v>
      </c>
      <c r="E39" s="7" t="s">
        <v>8</v>
      </c>
      <c r="F39" s="121">
        <v>5098.1499999999996</v>
      </c>
      <c r="G39" s="51"/>
      <c r="H39" s="55">
        <f>(H38 +F39)</f>
        <v>36384.819999999985</v>
      </c>
    </row>
    <row r="40" spans="2:8" x14ac:dyDescent="0.25">
      <c r="B40" s="43"/>
      <c r="C40" s="48">
        <v>41767</v>
      </c>
      <c r="D40" s="7" t="s">
        <v>543</v>
      </c>
      <c r="E40" s="7" t="s">
        <v>8</v>
      </c>
      <c r="F40" s="122">
        <v>1850</v>
      </c>
      <c r="G40" s="51"/>
      <c r="H40" s="55">
        <f>(H39 +F40)</f>
        <v>38234.819999999985</v>
      </c>
    </row>
    <row r="41" spans="2:8" x14ac:dyDescent="0.25">
      <c r="B41" s="43"/>
      <c r="C41" s="47">
        <v>41772</v>
      </c>
      <c r="D41" s="26" t="s">
        <v>221</v>
      </c>
      <c r="E41" s="7" t="s">
        <v>8</v>
      </c>
      <c r="F41" s="122">
        <v>200</v>
      </c>
      <c r="G41" s="51"/>
      <c r="H41" s="55">
        <f>(H40 +F41)</f>
        <v>38434.819999999985</v>
      </c>
    </row>
    <row r="42" spans="2:8" x14ac:dyDescent="0.25">
      <c r="B42" s="43"/>
      <c r="C42" s="47">
        <v>41764</v>
      </c>
      <c r="D42" s="26" t="s">
        <v>228</v>
      </c>
      <c r="E42" s="7" t="s">
        <v>10</v>
      </c>
      <c r="F42" s="121"/>
      <c r="G42" s="51">
        <v>100</v>
      </c>
      <c r="H42" s="55">
        <f t="shared" ref="H42:H71" si="1">(H41 - G42)</f>
        <v>38334.819999999985</v>
      </c>
    </row>
    <row r="43" spans="2:8" x14ac:dyDescent="0.25">
      <c r="B43" s="43"/>
      <c r="C43" s="47">
        <v>41767</v>
      </c>
      <c r="D43" s="26" t="s">
        <v>224</v>
      </c>
      <c r="E43" s="7" t="s">
        <v>10</v>
      </c>
      <c r="F43" s="121"/>
      <c r="G43" s="51">
        <v>100</v>
      </c>
      <c r="H43" s="55">
        <f t="shared" si="1"/>
        <v>38234.819999999985</v>
      </c>
    </row>
    <row r="44" spans="2:8" x14ac:dyDescent="0.25">
      <c r="B44" s="43"/>
      <c r="C44" s="47">
        <v>41767</v>
      </c>
      <c r="D44" s="26" t="s">
        <v>225</v>
      </c>
      <c r="E44" s="7" t="s">
        <v>10</v>
      </c>
      <c r="F44" s="121"/>
      <c r="G44" s="51">
        <v>72.5</v>
      </c>
      <c r="H44" s="55">
        <f t="shared" si="1"/>
        <v>38162.319999999985</v>
      </c>
    </row>
    <row r="45" spans="2:8" x14ac:dyDescent="0.25">
      <c r="B45" s="43"/>
      <c r="C45" s="47">
        <v>41771</v>
      </c>
      <c r="D45" s="26" t="s">
        <v>226</v>
      </c>
      <c r="E45" s="7" t="s">
        <v>10</v>
      </c>
      <c r="F45" s="121"/>
      <c r="G45" s="51">
        <v>698.55</v>
      </c>
      <c r="H45" s="55">
        <f t="shared" si="1"/>
        <v>37463.769999999982</v>
      </c>
    </row>
    <row r="46" spans="2:8" x14ac:dyDescent="0.25">
      <c r="B46" s="43"/>
      <c r="C46" s="47">
        <v>41771</v>
      </c>
      <c r="D46" s="26" t="s">
        <v>227</v>
      </c>
      <c r="E46" s="7" t="s">
        <v>10</v>
      </c>
      <c r="F46" s="121"/>
      <c r="G46" s="51">
        <v>70.36</v>
      </c>
      <c r="H46" s="55">
        <f t="shared" si="1"/>
        <v>37393.409999999982</v>
      </c>
    </row>
    <row r="47" spans="2:8" x14ac:dyDescent="0.25">
      <c r="B47" s="43"/>
      <c r="C47" s="47">
        <v>41786</v>
      </c>
      <c r="D47" s="26" t="s">
        <v>222</v>
      </c>
      <c r="E47" s="7" t="s">
        <v>10</v>
      </c>
      <c r="F47" s="121"/>
      <c r="G47" s="51">
        <v>220</v>
      </c>
      <c r="H47" s="55">
        <f t="shared" si="1"/>
        <v>37173.409999999982</v>
      </c>
    </row>
    <row r="48" spans="2:8" x14ac:dyDescent="0.25">
      <c r="B48" s="43"/>
      <c r="C48" s="47">
        <v>41786</v>
      </c>
      <c r="D48" s="26" t="s">
        <v>223</v>
      </c>
      <c r="E48" s="7" t="s">
        <v>10</v>
      </c>
      <c r="F48" s="121"/>
      <c r="G48" s="51">
        <v>205.66</v>
      </c>
      <c r="H48" s="55">
        <f t="shared" si="1"/>
        <v>36967.749999999978</v>
      </c>
    </row>
    <row r="49" spans="2:8" x14ac:dyDescent="0.25">
      <c r="B49" s="43"/>
      <c r="C49" s="47">
        <v>41775</v>
      </c>
      <c r="D49" s="26" t="s">
        <v>229</v>
      </c>
      <c r="E49" s="7" t="s">
        <v>10</v>
      </c>
      <c r="F49" s="121"/>
      <c r="G49" s="51">
        <v>637.5</v>
      </c>
      <c r="H49" s="55">
        <f t="shared" si="1"/>
        <v>36330.249999999978</v>
      </c>
    </row>
    <row r="50" spans="2:8" x14ac:dyDescent="0.25">
      <c r="B50" s="36"/>
      <c r="C50" s="47">
        <v>41786</v>
      </c>
      <c r="D50" s="26" t="s">
        <v>230</v>
      </c>
      <c r="E50" s="7" t="s">
        <v>10</v>
      </c>
      <c r="F50" s="121"/>
      <c r="G50" s="51">
        <v>172.47</v>
      </c>
      <c r="H50" s="55">
        <f t="shared" si="1"/>
        <v>36157.779999999977</v>
      </c>
    </row>
    <row r="51" spans="2:8" x14ac:dyDescent="0.25">
      <c r="B51" s="36"/>
      <c r="C51" s="47">
        <v>41786</v>
      </c>
      <c r="D51" s="26" t="s">
        <v>231</v>
      </c>
      <c r="E51" s="7" t="s">
        <v>10</v>
      </c>
      <c r="F51" s="121"/>
      <c r="G51" s="51">
        <v>172.47</v>
      </c>
      <c r="H51" s="55">
        <f t="shared" si="1"/>
        <v>35985.309999999976</v>
      </c>
    </row>
    <row r="52" spans="2:8" x14ac:dyDescent="0.25">
      <c r="B52" s="36"/>
      <c r="C52" s="47">
        <v>41786</v>
      </c>
      <c r="D52" s="26" t="s">
        <v>232</v>
      </c>
      <c r="E52" s="7" t="s">
        <v>10</v>
      </c>
      <c r="F52" s="121"/>
      <c r="G52" s="51">
        <v>172.47</v>
      </c>
      <c r="H52" s="55">
        <f t="shared" si="1"/>
        <v>35812.839999999975</v>
      </c>
    </row>
    <row r="53" spans="2:8" x14ac:dyDescent="0.25">
      <c r="B53" s="36"/>
      <c r="C53" s="47">
        <v>41786</v>
      </c>
      <c r="D53" s="26" t="s">
        <v>233</v>
      </c>
      <c r="E53" s="7" t="s">
        <v>10</v>
      </c>
      <c r="F53" s="121"/>
      <c r="G53" s="51">
        <v>172.47</v>
      </c>
      <c r="H53" s="55">
        <f t="shared" si="1"/>
        <v>35640.369999999974</v>
      </c>
    </row>
    <row r="54" spans="2:8" x14ac:dyDescent="0.25">
      <c r="B54" s="36"/>
      <c r="C54" s="47">
        <v>41786</v>
      </c>
      <c r="D54" s="26" t="s">
        <v>234</v>
      </c>
      <c r="E54" s="7" t="s">
        <v>10</v>
      </c>
      <c r="F54" s="121"/>
      <c r="G54" s="51">
        <v>172.47</v>
      </c>
      <c r="H54" s="55">
        <f t="shared" si="1"/>
        <v>35467.899999999972</v>
      </c>
    </row>
    <row r="55" spans="2:8" x14ac:dyDescent="0.25">
      <c r="B55" s="36"/>
      <c r="C55" s="47">
        <v>41786</v>
      </c>
      <c r="D55" s="26" t="s">
        <v>235</v>
      </c>
      <c r="E55" s="7" t="s">
        <v>10</v>
      </c>
      <c r="F55" s="121"/>
      <c r="G55" s="51">
        <v>103.05</v>
      </c>
      <c r="H55" s="55">
        <f t="shared" si="1"/>
        <v>35364.849999999969</v>
      </c>
    </row>
    <row r="56" spans="2:8" x14ac:dyDescent="0.25">
      <c r="B56" s="36"/>
      <c r="C56" s="47">
        <v>41786</v>
      </c>
      <c r="D56" s="26" t="s">
        <v>236</v>
      </c>
      <c r="E56" s="7" t="s">
        <v>10</v>
      </c>
      <c r="F56" s="121"/>
      <c r="G56" s="51">
        <v>98.97</v>
      </c>
      <c r="H56" s="55">
        <f t="shared" si="1"/>
        <v>35265.879999999968</v>
      </c>
    </row>
    <row r="57" spans="2:8" x14ac:dyDescent="0.25">
      <c r="B57" s="36"/>
      <c r="C57" s="47">
        <v>41786</v>
      </c>
      <c r="D57" s="26" t="s">
        <v>237</v>
      </c>
      <c r="E57" s="7" t="s">
        <v>10</v>
      </c>
      <c r="F57" s="121"/>
      <c r="G57" s="51">
        <v>91.47</v>
      </c>
      <c r="H57" s="55">
        <f t="shared" si="1"/>
        <v>35174.409999999967</v>
      </c>
    </row>
    <row r="58" spans="2:8" x14ac:dyDescent="0.25">
      <c r="B58" s="36"/>
      <c r="C58" s="47">
        <v>41786</v>
      </c>
      <c r="D58" s="26" t="s">
        <v>238</v>
      </c>
      <c r="E58" s="7" t="s">
        <v>10</v>
      </c>
      <c r="F58" s="121"/>
      <c r="G58" s="51">
        <v>74.61</v>
      </c>
      <c r="H58" s="55">
        <f t="shared" si="1"/>
        <v>35099.799999999967</v>
      </c>
    </row>
    <row r="59" spans="2:8" x14ac:dyDescent="0.25">
      <c r="B59" s="36"/>
      <c r="C59" s="47">
        <v>41786</v>
      </c>
      <c r="D59" s="26" t="s">
        <v>239</v>
      </c>
      <c r="E59" s="7" t="s">
        <v>10</v>
      </c>
      <c r="F59" s="121"/>
      <c r="G59" s="51">
        <v>74.52</v>
      </c>
      <c r="H59" s="55">
        <f t="shared" si="1"/>
        <v>35025.27999999997</v>
      </c>
    </row>
    <row r="60" spans="2:8" x14ac:dyDescent="0.25">
      <c r="B60" s="36"/>
      <c r="C60" s="47">
        <v>41786</v>
      </c>
      <c r="D60" s="26" t="s">
        <v>240</v>
      </c>
      <c r="E60" s="7" t="s">
        <v>10</v>
      </c>
      <c r="F60" s="121"/>
      <c r="G60" s="51">
        <v>65.77</v>
      </c>
      <c r="H60" s="55">
        <f t="shared" si="1"/>
        <v>34959.509999999973</v>
      </c>
    </row>
    <row r="61" spans="2:8" x14ac:dyDescent="0.25">
      <c r="B61" s="36"/>
      <c r="C61" s="47">
        <v>41786</v>
      </c>
      <c r="D61" s="26" t="s">
        <v>241</v>
      </c>
      <c r="E61" s="7" t="s">
        <v>10</v>
      </c>
      <c r="F61" s="121"/>
      <c r="G61" s="51">
        <v>58.78</v>
      </c>
      <c r="H61" s="55">
        <f t="shared" si="1"/>
        <v>34900.729999999974</v>
      </c>
    </row>
    <row r="62" spans="2:8" x14ac:dyDescent="0.25">
      <c r="B62" s="36"/>
      <c r="C62" s="47">
        <v>41786</v>
      </c>
      <c r="D62" s="26" t="s">
        <v>242</v>
      </c>
      <c r="E62" s="7" t="s">
        <v>10</v>
      </c>
      <c r="F62" s="121"/>
      <c r="G62" s="51">
        <v>55.9</v>
      </c>
      <c r="H62" s="55">
        <f t="shared" si="1"/>
        <v>34844.829999999973</v>
      </c>
    </row>
    <row r="63" spans="2:8" x14ac:dyDescent="0.25">
      <c r="B63" s="43"/>
      <c r="C63" s="47">
        <v>41786</v>
      </c>
      <c r="D63" s="26" t="s">
        <v>243</v>
      </c>
      <c r="E63" s="7" t="s">
        <v>10</v>
      </c>
      <c r="F63" s="121"/>
      <c r="G63" s="51">
        <v>50.29</v>
      </c>
      <c r="H63" s="55">
        <f t="shared" si="1"/>
        <v>34794.539999999972</v>
      </c>
    </row>
    <row r="64" spans="2:8" x14ac:dyDescent="0.25">
      <c r="B64" s="43"/>
      <c r="C64" s="47">
        <v>41786</v>
      </c>
      <c r="D64" s="26" t="s">
        <v>244</v>
      </c>
      <c r="E64" s="7" t="s">
        <v>10</v>
      </c>
      <c r="F64" s="121"/>
      <c r="G64" s="51">
        <v>45.33</v>
      </c>
      <c r="H64" s="55">
        <f t="shared" si="1"/>
        <v>34749.20999999997</v>
      </c>
    </row>
    <row r="65" spans="2:8" x14ac:dyDescent="0.25">
      <c r="B65" s="43"/>
      <c r="C65" s="47">
        <v>41786</v>
      </c>
      <c r="D65" s="7" t="s">
        <v>245</v>
      </c>
      <c r="E65" s="7" t="s">
        <v>10</v>
      </c>
      <c r="F65" s="122"/>
      <c r="G65" s="50">
        <v>42.71</v>
      </c>
      <c r="H65" s="55">
        <f t="shared" si="1"/>
        <v>34706.499999999971</v>
      </c>
    </row>
    <row r="66" spans="2:8" x14ac:dyDescent="0.25">
      <c r="B66" s="36"/>
      <c r="C66" s="47">
        <v>41786</v>
      </c>
      <c r="D66" s="26" t="s">
        <v>246</v>
      </c>
      <c r="E66" s="7" t="s">
        <v>10</v>
      </c>
      <c r="F66" s="121"/>
      <c r="G66" s="51">
        <v>38.08</v>
      </c>
      <c r="H66" s="55">
        <f t="shared" si="1"/>
        <v>34668.419999999969</v>
      </c>
    </row>
    <row r="67" spans="2:8" x14ac:dyDescent="0.25">
      <c r="B67" s="36"/>
      <c r="C67" s="47">
        <v>41786</v>
      </c>
      <c r="D67" s="26" t="s">
        <v>247</v>
      </c>
      <c r="E67" s="7" t="s">
        <v>10</v>
      </c>
      <c r="F67" s="121"/>
      <c r="G67" s="51">
        <v>22.79</v>
      </c>
      <c r="H67" s="55">
        <f t="shared" si="1"/>
        <v>34645.629999999968</v>
      </c>
    </row>
    <row r="68" spans="2:8" x14ac:dyDescent="0.25">
      <c r="B68" s="43"/>
      <c r="C68" s="47">
        <v>41786</v>
      </c>
      <c r="D68" s="26" t="s">
        <v>248</v>
      </c>
      <c r="E68" s="7" t="s">
        <v>10</v>
      </c>
      <c r="F68" s="121"/>
      <c r="G68" s="51">
        <v>18.309999999999999</v>
      </c>
      <c r="H68" s="55">
        <f t="shared" si="1"/>
        <v>34627.319999999971</v>
      </c>
    </row>
    <row r="69" spans="2:8" x14ac:dyDescent="0.25">
      <c r="B69" s="43"/>
      <c r="C69" s="47">
        <v>41786</v>
      </c>
      <c r="D69" s="26" t="s">
        <v>249</v>
      </c>
      <c r="E69" s="7" t="s">
        <v>10</v>
      </c>
      <c r="F69" s="121"/>
      <c r="G69" s="51">
        <v>11.22</v>
      </c>
      <c r="H69" s="55">
        <f t="shared" si="1"/>
        <v>34616.099999999969</v>
      </c>
    </row>
    <row r="70" spans="2:8" x14ac:dyDescent="0.25">
      <c r="B70" s="43"/>
      <c r="C70" s="47">
        <v>41786</v>
      </c>
      <c r="D70" s="7" t="s">
        <v>250</v>
      </c>
      <c r="E70" s="7" t="s">
        <v>10</v>
      </c>
      <c r="F70" s="122"/>
      <c r="G70" s="50">
        <v>4.2300000000000004</v>
      </c>
      <c r="H70" s="55">
        <f t="shared" si="1"/>
        <v>34611.869999999966</v>
      </c>
    </row>
    <row r="71" spans="2:8" x14ac:dyDescent="0.25">
      <c r="B71" s="36"/>
      <c r="C71" s="47">
        <v>41786</v>
      </c>
      <c r="D71" s="26" t="s">
        <v>251</v>
      </c>
      <c r="E71" s="7" t="s">
        <v>10</v>
      </c>
      <c r="F71" s="121"/>
      <c r="G71" s="51">
        <v>4.12</v>
      </c>
      <c r="H71" s="55">
        <f t="shared" si="1"/>
        <v>34607.749999999964</v>
      </c>
    </row>
    <row r="72" spans="2:8" x14ac:dyDescent="0.25">
      <c r="B72" s="36">
        <v>1129</v>
      </c>
      <c r="C72" s="48">
        <v>41795</v>
      </c>
      <c r="D72" s="7" t="s">
        <v>253</v>
      </c>
      <c r="E72" s="7" t="s">
        <v>8</v>
      </c>
      <c r="F72" s="121">
        <v>8365.35</v>
      </c>
      <c r="G72" s="51"/>
      <c r="H72" s="55">
        <f t="shared" ref="H72:H78" si="2">(H71 +F72)</f>
        <v>42973.099999999962</v>
      </c>
    </row>
    <row r="73" spans="2:8" x14ac:dyDescent="0.25">
      <c r="B73" s="36"/>
      <c r="C73" s="48">
        <v>41795</v>
      </c>
      <c r="D73" s="26" t="s">
        <v>388</v>
      </c>
      <c r="E73" s="7" t="s">
        <v>8</v>
      </c>
      <c r="F73" s="121">
        <v>1482</v>
      </c>
      <c r="G73" s="51"/>
      <c r="H73" s="55">
        <f t="shared" si="2"/>
        <v>44455.099999999962</v>
      </c>
    </row>
    <row r="74" spans="2:8" x14ac:dyDescent="0.25">
      <c r="B74" s="36"/>
      <c r="C74" s="47">
        <v>41802</v>
      </c>
      <c r="D74" s="26" t="s">
        <v>252</v>
      </c>
      <c r="E74" s="7" t="s">
        <v>8</v>
      </c>
      <c r="F74" s="121">
        <v>10000</v>
      </c>
      <c r="G74" s="51"/>
      <c r="H74" s="55">
        <f t="shared" si="2"/>
        <v>54455.099999999962</v>
      </c>
    </row>
    <row r="75" spans="2:8" x14ac:dyDescent="0.25">
      <c r="B75" s="36">
        <v>10001</v>
      </c>
      <c r="C75" s="47">
        <v>41814</v>
      </c>
      <c r="D75" s="26" t="s">
        <v>387</v>
      </c>
      <c r="E75" s="7" t="s">
        <v>8</v>
      </c>
      <c r="F75" s="121">
        <v>750</v>
      </c>
      <c r="G75" s="51"/>
      <c r="H75" s="55">
        <f t="shared" si="2"/>
        <v>55205.099999999962</v>
      </c>
    </row>
    <row r="76" spans="2:8" x14ac:dyDescent="0.25">
      <c r="B76" s="36"/>
      <c r="C76" s="47">
        <v>41814</v>
      </c>
      <c r="D76" s="26" t="s">
        <v>287</v>
      </c>
      <c r="E76" s="7" t="s">
        <v>8</v>
      </c>
      <c r="F76" s="121">
        <v>500</v>
      </c>
      <c r="G76" s="51"/>
      <c r="H76" s="55">
        <f t="shared" si="2"/>
        <v>55705.099999999962</v>
      </c>
    </row>
    <row r="77" spans="2:8" x14ac:dyDescent="0.25">
      <c r="B77" s="36"/>
      <c r="C77" s="47">
        <v>41814</v>
      </c>
      <c r="D77" s="26" t="s">
        <v>540</v>
      </c>
      <c r="E77" s="7" t="s">
        <v>8</v>
      </c>
      <c r="F77" s="121">
        <v>206</v>
      </c>
      <c r="G77" s="51"/>
      <c r="H77" s="55">
        <f t="shared" si="2"/>
        <v>55911.099999999962</v>
      </c>
    </row>
    <row r="78" spans="2:8" x14ac:dyDescent="0.25">
      <c r="B78" s="36"/>
      <c r="C78" s="47">
        <v>41814</v>
      </c>
      <c r="D78" s="26" t="s">
        <v>541</v>
      </c>
      <c r="E78" s="7" t="s">
        <v>8</v>
      </c>
      <c r="F78" s="121">
        <v>544</v>
      </c>
      <c r="G78" s="51"/>
      <c r="H78" s="55">
        <f t="shared" si="2"/>
        <v>56455.099999999962</v>
      </c>
    </row>
    <row r="79" spans="2:8" x14ac:dyDescent="0.25">
      <c r="B79" s="36"/>
      <c r="C79" s="47">
        <v>41794</v>
      </c>
      <c r="D79" s="26" t="s">
        <v>265</v>
      </c>
      <c r="E79" s="7" t="s">
        <v>10</v>
      </c>
      <c r="F79" s="121"/>
      <c r="G79" s="51">
        <v>480</v>
      </c>
      <c r="H79" s="55">
        <f>(H78 - G79)</f>
        <v>55975.099999999962</v>
      </c>
    </row>
    <row r="80" spans="2:8" x14ac:dyDescent="0.25">
      <c r="B80" s="36"/>
      <c r="C80" s="47">
        <v>41796</v>
      </c>
      <c r="D80" s="26" t="s">
        <v>267</v>
      </c>
      <c r="E80" s="7" t="s">
        <v>10</v>
      </c>
      <c r="F80" s="121"/>
      <c r="G80" s="51">
        <v>772.83</v>
      </c>
      <c r="H80" s="55">
        <f t="shared" ref="H80:H106" si="3">(H79 - G80)</f>
        <v>55202.26999999996</v>
      </c>
    </row>
    <row r="81" spans="2:8" x14ac:dyDescent="0.25">
      <c r="B81" s="36"/>
      <c r="C81" s="47">
        <v>41796</v>
      </c>
      <c r="D81" s="26" t="s">
        <v>266</v>
      </c>
      <c r="E81" s="7" t="s">
        <v>10</v>
      </c>
      <c r="F81" s="121"/>
      <c r="G81" s="51">
        <v>689.43</v>
      </c>
      <c r="H81" s="55">
        <f t="shared" si="3"/>
        <v>54512.83999999996</v>
      </c>
    </row>
    <row r="82" spans="2:8" x14ac:dyDescent="0.25">
      <c r="B82" s="36"/>
      <c r="C82" s="47">
        <v>41799</v>
      </c>
      <c r="D82" s="26" t="s">
        <v>264</v>
      </c>
      <c r="E82" s="7" t="s">
        <v>10</v>
      </c>
      <c r="F82" s="121"/>
      <c r="G82" s="51">
        <v>240</v>
      </c>
      <c r="H82" s="55">
        <f t="shared" si="3"/>
        <v>54272.83999999996</v>
      </c>
    </row>
    <row r="83" spans="2:8" x14ac:dyDescent="0.25">
      <c r="B83" s="36"/>
      <c r="C83" s="47">
        <v>41799</v>
      </c>
      <c r="D83" s="26" t="s">
        <v>263</v>
      </c>
      <c r="E83" s="7" t="s">
        <v>10</v>
      </c>
      <c r="F83" s="121"/>
      <c r="G83" s="51">
        <v>162.21</v>
      </c>
      <c r="H83" s="55">
        <f t="shared" si="3"/>
        <v>54110.629999999961</v>
      </c>
    </row>
    <row r="84" spans="2:8" x14ac:dyDescent="0.25">
      <c r="B84" s="36"/>
      <c r="C84" s="47">
        <v>41801</v>
      </c>
      <c r="D84" s="26" t="s">
        <v>60</v>
      </c>
      <c r="E84" s="7" t="s">
        <v>10</v>
      </c>
      <c r="F84" s="121"/>
      <c r="G84" s="51">
        <v>5</v>
      </c>
      <c r="H84" s="55">
        <f t="shared" si="3"/>
        <v>54105.629999999961</v>
      </c>
    </row>
    <row r="85" spans="2:8" x14ac:dyDescent="0.25">
      <c r="B85" s="36"/>
      <c r="C85" s="47">
        <v>41814</v>
      </c>
      <c r="D85" s="26" t="s">
        <v>262</v>
      </c>
      <c r="E85" s="7" t="s">
        <v>10</v>
      </c>
      <c r="F85" s="121"/>
      <c r="G85" s="51">
        <v>592.11</v>
      </c>
      <c r="H85" s="55">
        <f t="shared" si="3"/>
        <v>53513.51999999996</v>
      </c>
    </row>
    <row r="86" spans="2:8" x14ac:dyDescent="0.25">
      <c r="B86" s="36"/>
      <c r="C86" s="47">
        <v>41815</v>
      </c>
      <c r="D86" s="26" t="s">
        <v>254</v>
      </c>
      <c r="E86" s="7" t="s">
        <v>10</v>
      </c>
      <c r="F86" s="121"/>
      <c r="G86" s="51">
        <v>300</v>
      </c>
      <c r="H86" s="55">
        <f t="shared" si="3"/>
        <v>53213.51999999996</v>
      </c>
    </row>
    <row r="87" spans="2:8" x14ac:dyDescent="0.25">
      <c r="B87" s="36"/>
      <c r="C87" s="47">
        <v>41815</v>
      </c>
      <c r="D87" s="26" t="s">
        <v>261</v>
      </c>
      <c r="E87" s="7" t="s">
        <v>10</v>
      </c>
      <c r="F87" s="121"/>
      <c r="G87" s="51">
        <v>191.13</v>
      </c>
      <c r="H87" s="55">
        <f t="shared" si="3"/>
        <v>53022.389999999963</v>
      </c>
    </row>
    <row r="88" spans="2:8" x14ac:dyDescent="0.25">
      <c r="B88" s="43"/>
      <c r="C88" s="47">
        <v>41817</v>
      </c>
      <c r="D88" s="26" t="s">
        <v>260</v>
      </c>
      <c r="E88" s="7" t="s">
        <v>10</v>
      </c>
      <c r="F88" s="121"/>
      <c r="G88" s="51">
        <v>173.2</v>
      </c>
      <c r="H88" s="55">
        <f t="shared" si="3"/>
        <v>52849.189999999966</v>
      </c>
    </row>
    <row r="89" spans="2:8" x14ac:dyDescent="0.25">
      <c r="B89" s="43"/>
      <c r="C89" s="47">
        <v>41820</v>
      </c>
      <c r="D89" s="26" t="s">
        <v>259</v>
      </c>
      <c r="E89" s="7" t="s">
        <v>10</v>
      </c>
      <c r="F89" s="121"/>
      <c r="G89" s="51">
        <v>935.31</v>
      </c>
      <c r="H89" s="55">
        <f t="shared" si="3"/>
        <v>51913.879999999968</v>
      </c>
    </row>
    <row r="90" spans="2:8" x14ac:dyDescent="0.25">
      <c r="B90" s="43"/>
      <c r="C90" s="47">
        <v>41820</v>
      </c>
      <c r="D90" s="7" t="s">
        <v>258</v>
      </c>
      <c r="E90" s="7" t="s">
        <v>10</v>
      </c>
      <c r="F90" s="121"/>
      <c r="G90" s="50">
        <v>616</v>
      </c>
      <c r="H90" s="55">
        <f t="shared" si="3"/>
        <v>51297.879999999968</v>
      </c>
    </row>
    <row r="91" spans="2:8" x14ac:dyDescent="0.25">
      <c r="B91" s="36"/>
      <c r="C91" s="47">
        <v>41820</v>
      </c>
      <c r="D91" s="26" t="s">
        <v>257</v>
      </c>
      <c r="E91" s="7" t="s">
        <v>10</v>
      </c>
      <c r="F91" s="121"/>
      <c r="G91" s="50">
        <v>123.48</v>
      </c>
      <c r="H91" s="55">
        <f t="shared" si="3"/>
        <v>51174.399999999965</v>
      </c>
    </row>
    <row r="92" spans="2:8" x14ac:dyDescent="0.25">
      <c r="B92" s="36"/>
      <c r="C92" s="47">
        <v>41820</v>
      </c>
      <c r="D92" s="26" t="s">
        <v>255</v>
      </c>
      <c r="E92" s="7" t="s">
        <v>10</v>
      </c>
      <c r="F92" s="121"/>
      <c r="G92" s="50">
        <v>75</v>
      </c>
      <c r="H92" s="55">
        <f t="shared" si="3"/>
        <v>51099.399999999965</v>
      </c>
    </row>
    <row r="93" spans="2:8" x14ac:dyDescent="0.25">
      <c r="B93" s="43"/>
      <c r="C93" s="47">
        <v>41820</v>
      </c>
      <c r="D93" s="26" t="s">
        <v>256</v>
      </c>
      <c r="E93" s="7" t="s">
        <v>10</v>
      </c>
      <c r="F93" s="121"/>
      <c r="G93" s="50">
        <v>19.45</v>
      </c>
      <c r="H93" s="55">
        <f t="shared" si="3"/>
        <v>51079.949999999968</v>
      </c>
    </row>
    <row r="94" spans="2:8" x14ac:dyDescent="0.25">
      <c r="B94" s="43">
        <v>1109</v>
      </c>
      <c r="C94" s="47">
        <v>41792</v>
      </c>
      <c r="D94" s="26" t="s">
        <v>272</v>
      </c>
      <c r="E94" s="7" t="s">
        <v>10</v>
      </c>
      <c r="F94" s="121"/>
      <c r="G94" s="50">
        <v>50</v>
      </c>
      <c r="H94" s="55">
        <f t="shared" si="3"/>
        <v>51029.949999999968</v>
      </c>
    </row>
    <row r="95" spans="2:8" x14ac:dyDescent="0.25">
      <c r="B95" s="43">
        <v>1512</v>
      </c>
      <c r="C95" s="47">
        <v>41800</v>
      </c>
      <c r="D95" s="26" t="s">
        <v>271</v>
      </c>
      <c r="E95" s="7" t="s">
        <v>10</v>
      </c>
      <c r="F95" s="121"/>
      <c r="G95" s="50">
        <v>100</v>
      </c>
      <c r="H95" s="55">
        <f t="shared" si="3"/>
        <v>50929.949999999968</v>
      </c>
    </row>
    <row r="96" spans="2:8" x14ac:dyDescent="0.25">
      <c r="B96" s="43">
        <v>1513</v>
      </c>
      <c r="C96" s="48">
        <v>41793</v>
      </c>
      <c r="D96" s="26" t="s">
        <v>270</v>
      </c>
      <c r="E96" s="7" t="s">
        <v>10</v>
      </c>
      <c r="F96" s="121"/>
      <c r="G96" s="50">
        <v>480</v>
      </c>
      <c r="H96" s="55">
        <f t="shared" si="3"/>
        <v>50449.949999999968</v>
      </c>
    </row>
    <row r="97" spans="2:8" x14ac:dyDescent="0.25">
      <c r="B97" s="43">
        <v>1514</v>
      </c>
      <c r="C97" s="48">
        <v>41793</v>
      </c>
      <c r="D97" s="26" t="s">
        <v>270</v>
      </c>
      <c r="E97" s="41" t="s">
        <v>10</v>
      </c>
      <c r="F97" s="121"/>
      <c r="G97" s="57">
        <v>550</v>
      </c>
      <c r="H97" s="55">
        <f t="shared" si="3"/>
        <v>49899.949999999968</v>
      </c>
    </row>
    <row r="98" spans="2:8" x14ac:dyDescent="0.25">
      <c r="B98" s="36">
        <v>1515</v>
      </c>
      <c r="C98" s="4">
        <v>41800</v>
      </c>
      <c r="D98" t="s">
        <v>269</v>
      </c>
      <c r="E98" s="41" t="s">
        <v>10</v>
      </c>
      <c r="F98" s="121"/>
      <c r="G98" s="57">
        <v>1300</v>
      </c>
      <c r="H98" s="55">
        <f t="shared" si="3"/>
        <v>48599.949999999968</v>
      </c>
    </row>
    <row r="99" spans="2:8" x14ac:dyDescent="0.25">
      <c r="B99" s="36">
        <v>1516</v>
      </c>
      <c r="C99" s="48">
        <v>41803</v>
      </c>
      <c r="D99" s="7" t="s">
        <v>268</v>
      </c>
      <c r="E99" s="7" t="s">
        <v>10</v>
      </c>
      <c r="F99" s="121"/>
      <c r="G99" s="51">
        <v>800</v>
      </c>
      <c r="H99" s="55">
        <f t="shared" si="3"/>
        <v>47799.949999999968</v>
      </c>
    </row>
    <row r="100" spans="2:8" x14ac:dyDescent="0.25">
      <c r="B100" s="43">
        <v>1518</v>
      </c>
      <c r="C100" s="48">
        <v>41820</v>
      </c>
      <c r="D100" s="26" t="s">
        <v>273</v>
      </c>
      <c r="E100" s="7" t="s">
        <v>10</v>
      </c>
      <c r="F100" s="121"/>
      <c r="G100" s="51">
        <v>10</v>
      </c>
      <c r="H100" s="55">
        <f t="shared" si="3"/>
        <v>47789.949999999968</v>
      </c>
    </row>
    <row r="101" spans="2:8" x14ac:dyDescent="0.25">
      <c r="B101" s="43">
        <v>1517</v>
      </c>
      <c r="C101" s="48">
        <v>41831</v>
      </c>
      <c r="D101" s="26" t="s">
        <v>275</v>
      </c>
      <c r="E101" s="7" t="s">
        <v>10</v>
      </c>
      <c r="F101" s="121"/>
      <c r="G101" s="51">
        <v>987</v>
      </c>
      <c r="H101" s="55">
        <f t="shared" si="3"/>
        <v>46802.949999999968</v>
      </c>
    </row>
    <row r="102" spans="2:8" x14ac:dyDescent="0.25">
      <c r="B102" s="43">
        <v>1520</v>
      </c>
      <c r="C102" s="48">
        <v>41828</v>
      </c>
      <c r="D102" s="7" t="s">
        <v>360</v>
      </c>
      <c r="E102" s="7" t="s">
        <v>10</v>
      </c>
      <c r="F102" s="121"/>
      <c r="G102" s="51">
        <v>1455.25</v>
      </c>
      <c r="H102" s="55">
        <f t="shared" si="3"/>
        <v>45347.699999999968</v>
      </c>
    </row>
    <row r="103" spans="2:8" x14ac:dyDescent="0.25">
      <c r="B103" s="43">
        <v>1521</v>
      </c>
      <c r="C103" s="48">
        <v>41836</v>
      </c>
      <c r="D103" s="26" t="s">
        <v>289</v>
      </c>
      <c r="E103" s="7" t="s">
        <v>10</v>
      </c>
      <c r="F103" s="121"/>
      <c r="G103" s="51">
        <v>259.8</v>
      </c>
      <c r="H103" s="55">
        <f t="shared" si="3"/>
        <v>45087.899999999965</v>
      </c>
    </row>
    <row r="104" spans="2:8" x14ac:dyDescent="0.25">
      <c r="B104" s="43">
        <v>1523</v>
      </c>
      <c r="C104" s="48">
        <v>41828</v>
      </c>
      <c r="D104" s="26" t="s">
        <v>361</v>
      </c>
      <c r="E104" s="7" t="s">
        <v>10</v>
      </c>
      <c r="F104" s="121"/>
      <c r="G104" s="51">
        <v>378.95</v>
      </c>
      <c r="H104" s="55">
        <f t="shared" si="3"/>
        <v>44708.949999999968</v>
      </c>
    </row>
    <row r="105" spans="2:8" x14ac:dyDescent="0.25">
      <c r="B105" s="43">
        <v>1524</v>
      </c>
      <c r="C105" s="48">
        <v>41828</v>
      </c>
      <c r="D105" s="26" t="s">
        <v>362</v>
      </c>
      <c r="E105" s="7" t="s">
        <v>10</v>
      </c>
      <c r="F105" s="121"/>
      <c r="G105" s="51">
        <v>2400</v>
      </c>
      <c r="H105" s="55">
        <f t="shared" si="3"/>
        <v>42308.949999999968</v>
      </c>
    </row>
    <row r="106" spans="2:8" x14ac:dyDescent="0.25">
      <c r="B106" s="43">
        <v>1525</v>
      </c>
      <c r="C106" s="48">
        <v>41835</v>
      </c>
      <c r="D106" s="26" t="s">
        <v>276</v>
      </c>
      <c r="E106" s="7" t="s">
        <v>10</v>
      </c>
      <c r="F106" s="121"/>
      <c r="G106" s="51">
        <v>500</v>
      </c>
      <c r="H106" s="55">
        <f t="shared" si="3"/>
        <v>41808.949999999968</v>
      </c>
    </row>
    <row r="107" spans="2:8" x14ac:dyDescent="0.25">
      <c r="B107" s="43"/>
      <c r="C107" s="48">
        <v>41829</v>
      </c>
      <c r="D107" s="26" t="s">
        <v>277</v>
      </c>
      <c r="E107" s="7" t="s">
        <v>8</v>
      </c>
      <c r="F107" s="121">
        <v>86.6</v>
      </c>
      <c r="G107" s="51"/>
      <c r="H107" s="55">
        <f t="shared" ref="H107:H112" si="4">(H106 +F107)</f>
        <v>41895.549999999967</v>
      </c>
    </row>
    <row r="108" spans="2:8" x14ac:dyDescent="0.25">
      <c r="B108" s="43">
        <v>1972</v>
      </c>
      <c r="C108" s="48">
        <v>41830</v>
      </c>
      <c r="D108" s="26" t="s">
        <v>386</v>
      </c>
      <c r="E108" s="7" t="s">
        <v>8</v>
      </c>
      <c r="F108" s="121">
        <v>500</v>
      </c>
      <c r="G108" s="51"/>
      <c r="H108" s="55">
        <f t="shared" si="4"/>
        <v>42395.549999999967</v>
      </c>
    </row>
    <row r="109" spans="2:8" x14ac:dyDescent="0.25">
      <c r="B109" s="43">
        <v>2392</v>
      </c>
      <c r="C109" s="48">
        <v>41818</v>
      </c>
      <c r="D109" s="26" t="s">
        <v>385</v>
      </c>
      <c r="E109" s="7" t="s">
        <v>8</v>
      </c>
      <c r="F109" s="121">
        <v>1000</v>
      </c>
      <c r="G109" s="51"/>
      <c r="H109" s="55">
        <f t="shared" si="4"/>
        <v>43395.549999999967</v>
      </c>
    </row>
    <row r="110" spans="2:8" x14ac:dyDescent="0.25">
      <c r="B110" s="43">
        <v>22161</v>
      </c>
      <c r="C110" s="48">
        <v>41796</v>
      </c>
      <c r="D110" s="26" t="s">
        <v>384</v>
      </c>
      <c r="E110" s="7" t="s">
        <v>8</v>
      </c>
      <c r="F110" s="121">
        <v>2000</v>
      </c>
      <c r="G110" s="51"/>
      <c r="H110" s="55">
        <f t="shared" si="4"/>
        <v>45395.549999999967</v>
      </c>
    </row>
    <row r="111" spans="2:8" x14ac:dyDescent="0.25">
      <c r="B111" s="43"/>
      <c r="C111" s="48">
        <v>41834</v>
      </c>
      <c r="D111" s="26" t="s">
        <v>278</v>
      </c>
      <c r="E111" s="7" t="s">
        <v>8</v>
      </c>
      <c r="F111" s="121">
        <v>252.14</v>
      </c>
      <c r="G111" s="51"/>
      <c r="H111" s="55">
        <f t="shared" si="4"/>
        <v>45647.689999999966</v>
      </c>
    </row>
    <row r="112" spans="2:8" x14ac:dyDescent="0.25">
      <c r="B112" s="43"/>
      <c r="C112" s="48">
        <v>41838</v>
      </c>
      <c r="D112" s="26" t="s">
        <v>542</v>
      </c>
      <c r="E112" s="7" t="s">
        <v>8</v>
      </c>
      <c r="F112" s="121">
        <v>1000</v>
      </c>
      <c r="G112" s="51"/>
      <c r="H112" s="55">
        <f t="shared" si="4"/>
        <v>46647.689999999966</v>
      </c>
    </row>
    <row r="113" spans="2:8" x14ac:dyDescent="0.25">
      <c r="B113" s="43"/>
      <c r="C113" s="48">
        <v>41821</v>
      </c>
      <c r="D113" s="26" t="s">
        <v>279</v>
      </c>
      <c r="E113" s="7" t="s">
        <v>10</v>
      </c>
      <c r="F113" s="121"/>
      <c r="G113" s="51">
        <v>107.17</v>
      </c>
      <c r="H113" s="55">
        <f t="shared" ref="H113:H185" si="5">(H112 - G113)</f>
        <v>46540.519999999968</v>
      </c>
    </row>
    <row r="114" spans="2:8" x14ac:dyDescent="0.25">
      <c r="B114" s="43"/>
      <c r="C114" s="48">
        <v>41821</v>
      </c>
      <c r="D114" s="26" t="s">
        <v>280</v>
      </c>
      <c r="E114" s="7" t="s">
        <v>10</v>
      </c>
      <c r="F114" s="121"/>
      <c r="G114" s="51">
        <v>48.55</v>
      </c>
      <c r="H114" s="55">
        <f t="shared" si="5"/>
        <v>46491.969999999965</v>
      </c>
    </row>
    <row r="115" spans="2:8" x14ac:dyDescent="0.25">
      <c r="B115" s="43"/>
      <c r="C115" s="48">
        <v>41822</v>
      </c>
      <c r="D115" s="26" t="s">
        <v>281</v>
      </c>
      <c r="E115" s="7" t="s">
        <v>10</v>
      </c>
      <c r="F115" s="121"/>
      <c r="G115" s="51">
        <v>93.51</v>
      </c>
      <c r="H115" s="55">
        <f t="shared" si="5"/>
        <v>46398.459999999963</v>
      </c>
    </row>
    <row r="116" spans="2:8" x14ac:dyDescent="0.25">
      <c r="B116" s="43"/>
      <c r="C116" s="48">
        <v>41823</v>
      </c>
      <c r="D116" s="26" t="s">
        <v>282</v>
      </c>
      <c r="E116" s="7" t="s">
        <v>10</v>
      </c>
      <c r="F116" s="121"/>
      <c r="G116" s="51">
        <v>1922.52</v>
      </c>
      <c r="H116" s="55">
        <f t="shared" si="5"/>
        <v>44475.939999999966</v>
      </c>
    </row>
    <row r="117" spans="2:8" x14ac:dyDescent="0.25">
      <c r="B117" s="43"/>
      <c r="C117" s="48">
        <v>41823</v>
      </c>
      <c r="D117" s="26" t="s">
        <v>283</v>
      </c>
      <c r="E117" s="7" t="s">
        <v>10</v>
      </c>
      <c r="F117" s="121"/>
      <c r="G117" s="51">
        <v>476.3</v>
      </c>
      <c r="H117" s="55">
        <f t="shared" si="5"/>
        <v>43999.639999999963</v>
      </c>
    </row>
    <row r="118" spans="2:8" x14ac:dyDescent="0.25">
      <c r="B118" s="43"/>
      <c r="C118" s="48">
        <v>41823</v>
      </c>
      <c r="D118" s="26" t="s">
        <v>284</v>
      </c>
      <c r="E118" s="7" t="s">
        <v>10</v>
      </c>
      <c r="F118" s="121"/>
      <c r="G118" s="51">
        <v>33.200000000000003</v>
      </c>
      <c r="H118" s="55">
        <f t="shared" si="5"/>
        <v>43966.439999999966</v>
      </c>
    </row>
    <row r="119" spans="2:8" x14ac:dyDescent="0.25">
      <c r="B119" s="43"/>
      <c r="C119" s="48">
        <v>41827</v>
      </c>
      <c r="D119" s="26" t="s">
        <v>285</v>
      </c>
      <c r="E119" s="7" t="s">
        <v>10</v>
      </c>
      <c r="F119" s="121"/>
      <c r="G119" s="51">
        <v>300</v>
      </c>
      <c r="H119" s="55">
        <f t="shared" si="5"/>
        <v>43666.439999999966</v>
      </c>
    </row>
    <row r="120" spans="2:8" x14ac:dyDescent="0.25">
      <c r="B120" s="43"/>
      <c r="C120" s="48">
        <v>41827</v>
      </c>
      <c r="D120" s="26" t="s">
        <v>286</v>
      </c>
      <c r="E120" s="7" t="s">
        <v>10</v>
      </c>
      <c r="F120" s="121"/>
      <c r="G120" s="51">
        <v>105.54</v>
      </c>
      <c r="H120" s="55">
        <f t="shared" si="5"/>
        <v>43560.899999999965</v>
      </c>
    </row>
    <row r="121" spans="2:8" x14ac:dyDescent="0.25">
      <c r="B121" s="43"/>
      <c r="C121" s="48">
        <v>41827</v>
      </c>
      <c r="D121" s="26" t="s">
        <v>290</v>
      </c>
      <c r="E121" s="7" t="s">
        <v>10</v>
      </c>
      <c r="F121" s="121"/>
      <c r="G121" s="51">
        <v>58.26</v>
      </c>
      <c r="H121" s="55">
        <f t="shared" si="5"/>
        <v>43502.639999999963</v>
      </c>
    </row>
    <row r="122" spans="2:8" x14ac:dyDescent="0.25">
      <c r="B122" s="43"/>
      <c r="C122" s="48">
        <v>41827</v>
      </c>
      <c r="D122" s="26" t="s">
        <v>291</v>
      </c>
      <c r="E122" s="7" t="s">
        <v>10</v>
      </c>
      <c r="F122" s="121"/>
      <c r="G122" s="51">
        <v>43.3</v>
      </c>
      <c r="H122" s="55">
        <f t="shared" si="5"/>
        <v>43459.33999999996</v>
      </c>
    </row>
    <row r="123" spans="2:8" x14ac:dyDescent="0.25">
      <c r="B123" s="43"/>
      <c r="C123" s="48">
        <v>41827</v>
      </c>
      <c r="D123" s="26" t="s">
        <v>292</v>
      </c>
      <c r="E123" s="7" t="s">
        <v>10</v>
      </c>
      <c r="F123" s="121"/>
      <c r="G123" s="51">
        <v>32.26</v>
      </c>
      <c r="H123" s="55">
        <f t="shared" si="5"/>
        <v>43427.079999999958</v>
      </c>
    </row>
    <row r="124" spans="2:8" x14ac:dyDescent="0.25">
      <c r="B124" s="43"/>
      <c r="C124" s="48">
        <v>41827</v>
      </c>
      <c r="D124" s="26" t="s">
        <v>293</v>
      </c>
      <c r="E124" s="7" t="s">
        <v>10</v>
      </c>
      <c r="F124" s="121"/>
      <c r="G124" s="51">
        <v>26.52</v>
      </c>
      <c r="H124" s="55">
        <f t="shared" si="5"/>
        <v>43400.559999999961</v>
      </c>
    </row>
    <row r="125" spans="2:8" x14ac:dyDescent="0.25">
      <c r="B125" s="43"/>
      <c r="C125" s="48">
        <v>41827</v>
      </c>
      <c r="D125" s="26" t="s">
        <v>294</v>
      </c>
      <c r="E125" s="7" t="s">
        <v>10</v>
      </c>
      <c r="F125" s="121"/>
      <c r="G125" s="51">
        <v>18.29</v>
      </c>
      <c r="H125" s="55">
        <f t="shared" si="5"/>
        <v>43382.26999999996</v>
      </c>
    </row>
    <row r="126" spans="2:8" x14ac:dyDescent="0.25">
      <c r="B126" s="43"/>
      <c r="C126" s="48">
        <v>41828</v>
      </c>
      <c r="D126" s="26" t="s">
        <v>295</v>
      </c>
      <c r="E126" s="7" t="s">
        <v>10</v>
      </c>
      <c r="F126" s="121"/>
      <c r="G126" s="51">
        <v>2560</v>
      </c>
      <c r="H126" s="55">
        <f t="shared" si="5"/>
        <v>40822.26999999996</v>
      </c>
    </row>
    <row r="127" spans="2:8" x14ac:dyDescent="0.25">
      <c r="B127" s="43"/>
      <c r="C127" s="48">
        <v>41828</v>
      </c>
      <c r="D127" s="26" t="s">
        <v>296</v>
      </c>
      <c r="E127" s="7" t="s">
        <v>10</v>
      </c>
      <c r="F127" s="121"/>
      <c r="G127" s="51">
        <v>30</v>
      </c>
      <c r="H127" s="55">
        <f t="shared" si="5"/>
        <v>40792.26999999996</v>
      </c>
    </row>
    <row r="128" spans="2:8" x14ac:dyDescent="0.25">
      <c r="B128" s="43"/>
      <c r="C128" s="48">
        <v>41829</v>
      </c>
      <c r="D128" s="29" t="s">
        <v>297</v>
      </c>
      <c r="E128" s="7" t="s">
        <v>10</v>
      </c>
      <c r="F128" s="121"/>
      <c r="G128" s="51">
        <v>21.45</v>
      </c>
      <c r="H128" s="55">
        <f t="shared" si="5"/>
        <v>40770.819999999963</v>
      </c>
    </row>
    <row r="129" spans="2:8" x14ac:dyDescent="0.25">
      <c r="B129" s="43"/>
      <c r="C129" s="48">
        <v>41829</v>
      </c>
      <c r="D129" s="26" t="s">
        <v>298</v>
      </c>
      <c r="E129" s="7" t="s">
        <v>10</v>
      </c>
      <c r="F129" s="121"/>
      <c r="G129" s="50">
        <v>259.8</v>
      </c>
      <c r="H129" s="55">
        <f t="shared" si="5"/>
        <v>40511.01999999996</v>
      </c>
    </row>
    <row r="130" spans="2:8" x14ac:dyDescent="0.25">
      <c r="B130" s="43"/>
      <c r="C130" s="48">
        <v>41830</v>
      </c>
      <c r="D130" s="26" t="s">
        <v>299</v>
      </c>
      <c r="E130" s="7" t="s">
        <v>10</v>
      </c>
      <c r="F130" s="121"/>
      <c r="G130" s="51">
        <v>43.64</v>
      </c>
      <c r="H130" s="55">
        <f t="shared" si="5"/>
        <v>40467.379999999961</v>
      </c>
    </row>
    <row r="131" spans="2:8" x14ac:dyDescent="0.25">
      <c r="B131" s="43"/>
      <c r="C131" s="48">
        <v>41830</v>
      </c>
      <c r="D131" s="29" t="s">
        <v>300</v>
      </c>
      <c r="E131" s="7" t="s">
        <v>10</v>
      </c>
      <c r="F131" s="121"/>
      <c r="G131" s="51">
        <v>268.07</v>
      </c>
      <c r="H131" s="55">
        <f t="shared" si="5"/>
        <v>40199.309999999961</v>
      </c>
    </row>
    <row r="132" spans="2:8" x14ac:dyDescent="0.25">
      <c r="B132" s="43"/>
      <c r="C132" s="48">
        <v>41830</v>
      </c>
      <c r="D132" s="26" t="s">
        <v>288</v>
      </c>
      <c r="E132" s="7" t="s">
        <v>10</v>
      </c>
      <c r="F132" s="121"/>
      <c r="G132" s="50">
        <v>220</v>
      </c>
      <c r="H132" s="55">
        <f t="shared" si="5"/>
        <v>39979.309999999961</v>
      </c>
    </row>
    <row r="133" spans="2:8" x14ac:dyDescent="0.25">
      <c r="B133" s="43"/>
      <c r="C133" s="48">
        <v>41835</v>
      </c>
      <c r="D133" s="29" t="s">
        <v>301</v>
      </c>
      <c r="E133" s="26" t="s">
        <v>10</v>
      </c>
      <c r="F133" s="121"/>
      <c r="G133" s="51">
        <v>246.87</v>
      </c>
      <c r="H133" s="55">
        <f t="shared" si="5"/>
        <v>39732.439999999959</v>
      </c>
    </row>
    <row r="134" spans="2:8" x14ac:dyDescent="0.25">
      <c r="B134" s="43"/>
      <c r="C134" s="48">
        <v>41841</v>
      </c>
      <c r="D134" s="26" t="s">
        <v>302</v>
      </c>
      <c r="E134" s="7" t="s">
        <v>10</v>
      </c>
      <c r="F134" s="121"/>
      <c r="G134" s="50">
        <v>17.829999999999998</v>
      </c>
      <c r="H134" s="55">
        <f t="shared" si="5"/>
        <v>39714.609999999957</v>
      </c>
    </row>
    <row r="135" spans="2:8" x14ac:dyDescent="0.25">
      <c r="B135" s="43"/>
      <c r="C135" s="48">
        <v>41848</v>
      </c>
      <c r="D135" s="26" t="s">
        <v>303</v>
      </c>
      <c r="E135" s="7" t="s">
        <v>10</v>
      </c>
      <c r="F135" s="121"/>
      <c r="G135" s="51">
        <v>350</v>
      </c>
      <c r="H135" s="55">
        <f t="shared" si="5"/>
        <v>39364.609999999957</v>
      </c>
    </row>
    <row r="136" spans="2:8" x14ac:dyDescent="0.25">
      <c r="B136" s="43"/>
      <c r="C136" s="48">
        <v>41849</v>
      </c>
      <c r="D136" s="29" t="s">
        <v>304</v>
      </c>
      <c r="E136" s="7" t="s">
        <v>10</v>
      </c>
      <c r="F136" s="121"/>
      <c r="G136" s="51">
        <v>41.8</v>
      </c>
      <c r="H136" s="55">
        <f t="shared" si="5"/>
        <v>39322.809999999954</v>
      </c>
    </row>
    <row r="137" spans="2:8" x14ac:dyDescent="0.25">
      <c r="B137" s="43"/>
      <c r="C137" s="83">
        <v>41862</v>
      </c>
      <c r="D137" s="38" t="s">
        <v>305</v>
      </c>
      <c r="E137" s="38" t="s">
        <v>8</v>
      </c>
      <c r="F137" s="123">
        <v>60</v>
      </c>
      <c r="G137" s="51"/>
      <c r="H137" s="55">
        <f t="shared" ref="H137" si="6">(H136 +F137)</f>
        <v>39382.809999999954</v>
      </c>
    </row>
    <row r="138" spans="2:8" x14ac:dyDescent="0.25">
      <c r="B138" s="43"/>
      <c r="C138" s="48">
        <v>41862</v>
      </c>
      <c r="D138" s="53" t="s">
        <v>306</v>
      </c>
      <c r="E138" s="26" t="s">
        <v>10</v>
      </c>
      <c r="F138" s="121"/>
      <c r="G138" s="51">
        <v>300</v>
      </c>
      <c r="H138" s="55">
        <f t="shared" si="5"/>
        <v>39082.809999999954</v>
      </c>
    </row>
    <row r="139" spans="2:8" x14ac:dyDescent="0.25">
      <c r="B139" s="43"/>
      <c r="C139" s="47">
        <v>41870</v>
      </c>
      <c r="D139" s="53" t="s">
        <v>307</v>
      </c>
      <c r="E139" s="26" t="s">
        <v>10</v>
      </c>
      <c r="F139" s="121"/>
      <c r="G139" s="51">
        <v>100</v>
      </c>
      <c r="H139" s="55">
        <f t="shared" si="5"/>
        <v>38982.809999999954</v>
      </c>
    </row>
    <row r="140" spans="2:8" x14ac:dyDescent="0.25">
      <c r="B140" s="43"/>
      <c r="C140" s="47">
        <v>41872</v>
      </c>
      <c r="D140" s="53" t="s">
        <v>308</v>
      </c>
      <c r="E140" s="26" t="s">
        <v>10</v>
      </c>
      <c r="F140" s="121"/>
      <c r="G140" s="51">
        <v>80.09</v>
      </c>
      <c r="H140" s="55">
        <f t="shared" si="5"/>
        <v>38902.719999999958</v>
      </c>
    </row>
    <row r="141" spans="2:8" x14ac:dyDescent="0.25">
      <c r="B141" s="43"/>
      <c r="C141" s="47">
        <v>41876</v>
      </c>
      <c r="D141" s="53" t="s">
        <v>314</v>
      </c>
      <c r="E141" s="26" t="s">
        <v>10</v>
      </c>
      <c r="F141" s="121"/>
      <c r="G141" s="51">
        <v>2500</v>
      </c>
      <c r="H141" s="55">
        <f t="shared" si="5"/>
        <v>36402.719999999958</v>
      </c>
    </row>
    <row r="142" spans="2:8" x14ac:dyDescent="0.25">
      <c r="B142" s="43">
        <v>1519</v>
      </c>
      <c r="C142" s="47">
        <v>41877</v>
      </c>
      <c r="D142" s="53" t="s">
        <v>309</v>
      </c>
      <c r="E142" s="26" t="s">
        <v>10</v>
      </c>
      <c r="F142" s="121"/>
      <c r="G142" s="51">
        <v>1000</v>
      </c>
      <c r="H142" s="55">
        <f t="shared" si="5"/>
        <v>35402.719999999958</v>
      </c>
    </row>
    <row r="143" spans="2:8" x14ac:dyDescent="0.25">
      <c r="B143" s="43">
        <v>1526</v>
      </c>
      <c r="C143" s="47">
        <v>41859</v>
      </c>
      <c r="D143" s="53" t="s">
        <v>310</v>
      </c>
      <c r="E143" s="26" t="s">
        <v>10</v>
      </c>
      <c r="F143" s="121"/>
      <c r="G143" s="51">
        <v>2484</v>
      </c>
      <c r="H143" s="55">
        <f t="shared" si="5"/>
        <v>32918.719999999958</v>
      </c>
    </row>
    <row r="144" spans="2:8" x14ac:dyDescent="0.25">
      <c r="B144" s="43">
        <v>1528</v>
      </c>
      <c r="C144" s="47">
        <v>41856</v>
      </c>
      <c r="D144" s="53" t="s">
        <v>311</v>
      </c>
      <c r="E144" s="26" t="s">
        <v>10</v>
      </c>
      <c r="F144" s="121"/>
      <c r="G144" s="51">
        <v>120</v>
      </c>
      <c r="H144" s="55">
        <f t="shared" si="5"/>
        <v>32798.719999999958</v>
      </c>
    </row>
    <row r="145" spans="2:8" x14ac:dyDescent="0.25">
      <c r="B145" s="43">
        <v>1530</v>
      </c>
      <c r="C145" s="47">
        <v>41859</v>
      </c>
      <c r="D145" s="53" t="s">
        <v>312</v>
      </c>
      <c r="E145" s="26" t="s">
        <v>10</v>
      </c>
      <c r="F145" s="121"/>
      <c r="G145" s="51">
        <v>9816</v>
      </c>
      <c r="H145" s="55">
        <f t="shared" si="5"/>
        <v>22982.719999999958</v>
      </c>
    </row>
    <row r="146" spans="2:8" x14ac:dyDescent="0.25">
      <c r="B146" s="43">
        <v>1531</v>
      </c>
      <c r="C146" s="47">
        <v>41856</v>
      </c>
      <c r="D146" s="53" t="s">
        <v>313</v>
      </c>
      <c r="E146" s="26" t="s">
        <v>10</v>
      </c>
      <c r="F146" s="121"/>
      <c r="G146" s="51">
        <v>8580</v>
      </c>
      <c r="H146" s="55">
        <f t="shared" si="5"/>
        <v>14402.719999999958</v>
      </c>
    </row>
    <row r="147" spans="2:8" x14ac:dyDescent="0.25">
      <c r="B147" s="43">
        <v>1532</v>
      </c>
      <c r="C147" s="47">
        <v>41877</v>
      </c>
      <c r="D147" s="53" t="s">
        <v>545</v>
      </c>
      <c r="E147" s="26" t="s">
        <v>10</v>
      </c>
      <c r="F147" s="121"/>
      <c r="G147" s="51">
        <v>2000</v>
      </c>
      <c r="H147" s="55">
        <f t="shared" si="5"/>
        <v>12402.719999999958</v>
      </c>
    </row>
    <row r="148" spans="2:8" x14ac:dyDescent="0.25">
      <c r="B148" s="43">
        <v>1536</v>
      </c>
      <c r="C148" s="47">
        <v>41880</v>
      </c>
      <c r="D148" s="26" t="s">
        <v>276</v>
      </c>
      <c r="E148" s="26" t="s">
        <v>10</v>
      </c>
      <c r="F148" s="121"/>
      <c r="G148" s="51">
        <v>1000</v>
      </c>
      <c r="H148" s="55">
        <f t="shared" si="5"/>
        <v>11402.719999999958</v>
      </c>
    </row>
    <row r="149" spans="2:8" x14ac:dyDescent="0.25">
      <c r="B149" s="43"/>
      <c r="C149" s="47">
        <v>41887</v>
      </c>
      <c r="D149" s="26" t="s">
        <v>324</v>
      </c>
      <c r="E149" s="7" t="s">
        <v>8</v>
      </c>
      <c r="F149" s="121">
        <v>13408.67</v>
      </c>
      <c r="G149" s="84"/>
      <c r="H149" s="55">
        <f t="shared" ref="H149:H151" si="7">(H148 +F149)</f>
        <v>24811.389999999956</v>
      </c>
    </row>
    <row r="150" spans="2:8" x14ac:dyDescent="0.25">
      <c r="B150" s="43"/>
      <c r="C150" s="47">
        <v>41887</v>
      </c>
      <c r="D150" t="s">
        <v>496</v>
      </c>
      <c r="E150" s="7" t="s">
        <v>8</v>
      </c>
      <c r="F150" s="121">
        <v>2725.7999999999997</v>
      </c>
      <c r="G150" s="84"/>
      <c r="H150" s="55">
        <f t="shared" si="7"/>
        <v>27537.189999999955</v>
      </c>
    </row>
    <row r="151" spans="2:8" x14ac:dyDescent="0.25">
      <c r="B151" s="43"/>
      <c r="C151" s="47">
        <v>41887</v>
      </c>
      <c r="D151" s="26" t="s">
        <v>444</v>
      </c>
      <c r="E151" s="7" t="s">
        <v>8</v>
      </c>
      <c r="F151" s="121">
        <v>12225.990000000005</v>
      </c>
      <c r="G151" s="51"/>
      <c r="H151" s="55">
        <f t="shared" si="7"/>
        <v>39763.179999999964</v>
      </c>
    </row>
    <row r="152" spans="2:8" x14ac:dyDescent="0.25">
      <c r="B152" s="43"/>
      <c r="C152" s="47">
        <v>41887</v>
      </c>
      <c r="D152" s="26" t="s">
        <v>445</v>
      </c>
      <c r="E152" s="7" t="s">
        <v>8</v>
      </c>
      <c r="F152" s="121">
        <v>6639.5399999999981</v>
      </c>
      <c r="G152" s="51"/>
      <c r="H152" s="55">
        <f>(H151 +F152)</f>
        <v>46402.719999999965</v>
      </c>
    </row>
    <row r="153" spans="2:8" x14ac:dyDescent="0.25">
      <c r="B153" s="43">
        <v>1529</v>
      </c>
      <c r="C153" s="47">
        <v>41884</v>
      </c>
      <c r="D153" s="26" t="s">
        <v>315</v>
      </c>
      <c r="E153" s="26" t="s">
        <v>10</v>
      </c>
      <c r="F153" s="121"/>
      <c r="G153" s="51">
        <v>324.08</v>
      </c>
      <c r="H153" s="55">
        <f>(H152 - G153)</f>
        <v>46078.639999999963</v>
      </c>
    </row>
    <row r="154" spans="2:8" x14ac:dyDescent="0.25">
      <c r="B154" s="43">
        <v>1537</v>
      </c>
      <c r="C154" s="47">
        <v>41904</v>
      </c>
      <c r="D154" s="26" t="s">
        <v>316</v>
      </c>
      <c r="E154" s="26" t="s">
        <v>10</v>
      </c>
      <c r="F154" s="121"/>
      <c r="G154" s="51">
        <v>160</v>
      </c>
      <c r="H154" s="55">
        <f t="shared" si="5"/>
        <v>45918.639999999963</v>
      </c>
    </row>
    <row r="155" spans="2:8" x14ac:dyDescent="0.25">
      <c r="B155" s="43"/>
      <c r="C155" s="47">
        <v>41884</v>
      </c>
      <c r="D155" s="26" t="s">
        <v>319</v>
      </c>
      <c r="E155" s="26" t="s">
        <v>10</v>
      </c>
      <c r="F155" s="121"/>
      <c r="G155" s="51">
        <v>9.92</v>
      </c>
      <c r="H155" s="55">
        <f t="shared" si="5"/>
        <v>45908.719999999965</v>
      </c>
    </row>
    <row r="156" spans="2:8" x14ac:dyDescent="0.25">
      <c r="B156" s="43"/>
      <c r="C156" s="47">
        <v>41890</v>
      </c>
      <c r="D156" s="54" t="s">
        <v>320</v>
      </c>
      <c r="E156" s="26" t="s">
        <v>10</v>
      </c>
      <c r="F156" s="121"/>
      <c r="G156" s="51">
        <v>300</v>
      </c>
      <c r="H156" s="55">
        <f t="shared" si="5"/>
        <v>45608.719999999965</v>
      </c>
    </row>
    <row r="157" spans="2:8" x14ac:dyDescent="0.25">
      <c r="B157" s="43"/>
      <c r="C157" s="47">
        <v>41892</v>
      </c>
      <c r="D157" s="54" t="s">
        <v>349</v>
      </c>
      <c r="E157" s="26" t="s">
        <v>10</v>
      </c>
      <c r="F157" s="121"/>
      <c r="G157" s="51">
        <v>3380</v>
      </c>
      <c r="H157" s="55">
        <f t="shared" si="5"/>
        <v>42228.719999999965</v>
      </c>
    </row>
    <row r="158" spans="2:8" x14ac:dyDescent="0.25">
      <c r="B158" s="43"/>
      <c r="C158" s="47">
        <v>41897</v>
      </c>
      <c r="D158" s="26" t="s">
        <v>318</v>
      </c>
      <c r="E158" s="26" t="s">
        <v>10</v>
      </c>
      <c r="F158" s="121"/>
      <c r="G158" s="51">
        <v>88.76</v>
      </c>
      <c r="H158" s="55">
        <f t="shared" si="5"/>
        <v>42139.959999999963</v>
      </c>
    </row>
    <row r="159" spans="2:8" x14ac:dyDescent="0.25">
      <c r="B159" s="43"/>
      <c r="C159" s="47">
        <v>41897</v>
      </c>
      <c r="D159" s="26" t="s">
        <v>321</v>
      </c>
      <c r="E159" s="26" t="s">
        <v>10</v>
      </c>
      <c r="F159" s="121"/>
      <c r="G159" s="51">
        <v>200</v>
      </c>
      <c r="H159" s="55">
        <f t="shared" si="5"/>
        <v>41939.959999999963</v>
      </c>
    </row>
    <row r="160" spans="2:8" x14ac:dyDescent="0.25">
      <c r="B160" s="43"/>
      <c r="C160" s="47">
        <v>41904</v>
      </c>
      <c r="D160" s="26" t="s">
        <v>317</v>
      </c>
      <c r="E160" s="26" t="s">
        <v>10</v>
      </c>
      <c r="F160" s="121"/>
      <c r="G160" s="51">
        <v>238.15</v>
      </c>
      <c r="H160" s="55">
        <f t="shared" si="5"/>
        <v>41701.809999999961</v>
      </c>
    </row>
    <row r="161" spans="2:8" x14ac:dyDescent="0.25">
      <c r="B161" s="43"/>
      <c r="C161" s="47">
        <v>41907</v>
      </c>
      <c r="D161" s="26" t="s">
        <v>559</v>
      </c>
      <c r="E161" s="38" t="s">
        <v>8</v>
      </c>
      <c r="F161" s="137">
        <v>234.42</v>
      </c>
      <c r="G161" s="51"/>
      <c r="H161" s="55">
        <f>(H160 +F161)</f>
        <v>41936.22999999996</v>
      </c>
    </row>
    <row r="162" spans="2:8" x14ac:dyDescent="0.25">
      <c r="B162" s="43"/>
      <c r="C162" s="47">
        <v>41911</v>
      </c>
      <c r="D162" s="26" t="s">
        <v>322</v>
      </c>
      <c r="E162" s="26" t="s">
        <v>10</v>
      </c>
      <c r="F162" s="121"/>
      <c r="G162" s="51">
        <v>300</v>
      </c>
      <c r="H162" s="55">
        <f t="shared" si="5"/>
        <v>41636.22999999996</v>
      </c>
    </row>
    <row r="163" spans="2:8" x14ac:dyDescent="0.25">
      <c r="B163" s="43"/>
      <c r="C163" s="47">
        <v>41911</v>
      </c>
      <c r="D163" s="26" t="s">
        <v>323</v>
      </c>
      <c r="E163" s="26" t="s">
        <v>10</v>
      </c>
      <c r="F163" s="121"/>
      <c r="G163" s="51">
        <v>200</v>
      </c>
      <c r="H163" s="55">
        <f t="shared" si="5"/>
        <v>41436.22999999996</v>
      </c>
    </row>
    <row r="164" spans="2:8" x14ac:dyDescent="0.25">
      <c r="B164" s="82"/>
      <c r="C164" s="80">
        <v>41913</v>
      </c>
      <c r="D164" s="81" t="s">
        <v>139</v>
      </c>
      <c r="E164" s="38" t="s">
        <v>8</v>
      </c>
      <c r="F164" s="123">
        <v>1369.58</v>
      </c>
      <c r="G164" s="51"/>
      <c r="H164" s="55">
        <f>(H163 +F164)</f>
        <v>42805.809999999961</v>
      </c>
    </row>
    <row r="165" spans="2:8" x14ac:dyDescent="0.25">
      <c r="B165" s="43"/>
      <c r="C165" s="47">
        <v>41917</v>
      </c>
      <c r="D165" s="26" t="s">
        <v>369</v>
      </c>
      <c r="E165" s="26" t="s">
        <v>8</v>
      </c>
      <c r="F165" s="121">
        <v>200</v>
      </c>
      <c r="G165" s="51"/>
      <c r="H165" s="55">
        <f>(H164 +F165)</f>
        <v>43005.809999999961</v>
      </c>
    </row>
    <row r="166" spans="2:8" x14ac:dyDescent="0.25">
      <c r="B166" s="43"/>
      <c r="C166" s="47">
        <v>41922</v>
      </c>
      <c r="D166" s="26" t="s">
        <v>370</v>
      </c>
      <c r="E166" s="26" t="s">
        <v>10</v>
      </c>
      <c r="F166" s="121"/>
      <c r="G166" s="51">
        <v>200</v>
      </c>
      <c r="H166" s="55">
        <f>(H165 - G166)</f>
        <v>42805.809999999961</v>
      </c>
    </row>
    <row r="167" spans="2:8" x14ac:dyDescent="0.25">
      <c r="B167" s="43"/>
      <c r="C167" s="47">
        <v>41926</v>
      </c>
      <c r="D167" s="26" t="s">
        <v>325</v>
      </c>
      <c r="E167" s="26" t="s">
        <v>10</v>
      </c>
      <c r="F167" s="121"/>
      <c r="G167" s="51">
        <v>20</v>
      </c>
      <c r="H167" s="55">
        <f t="shared" si="5"/>
        <v>42785.809999999961</v>
      </c>
    </row>
    <row r="168" spans="2:8" x14ac:dyDescent="0.25">
      <c r="B168" s="43"/>
      <c r="C168" s="47">
        <v>41926</v>
      </c>
      <c r="D168" s="26" t="s">
        <v>326</v>
      </c>
      <c r="E168" s="26" t="s">
        <v>10</v>
      </c>
      <c r="F168" s="121"/>
      <c r="G168" s="51">
        <v>100</v>
      </c>
      <c r="H168" s="55">
        <f t="shared" si="5"/>
        <v>42685.809999999961</v>
      </c>
    </row>
    <row r="169" spans="2:8" x14ac:dyDescent="0.25">
      <c r="B169" s="43"/>
      <c r="C169" s="47">
        <v>41932</v>
      </c>
      <c r="D169" s="26" t="s">
        <v>327</v>
      </c>
      <c r="E169" s="26" t="s">
        <v>10</v>
      </c>
      <c r="F169" s="121"/>
      <c r="G169" s="51">
        <v>200</v>
      </c>
      <c r="H169" s="55">
        <f t="shared" si="5"/>
        <v>42485.809999999961</v>
      </c>
    </row>
    <row r="170" spans="2:8" x14ac:dyDescent="0.25">
      <c r="B170" s="43"/>
      <c r="C170" s="47">
        <v>41939</v>
      </c>
      <c r="D170" s="26" t="s">
        <v>328</v>
      </c>
      <c r="E170" s="26" t="s">
        <v>10</v>
      </c>
      <c r="F170" s="121"/>
      <c r="G170" s="51">
        <v>80</v>
      </c>
      <c r="H170" s="55">
        <f t="shared" si="5"/>
        <v>42405.809999999961</v>
      </c>
    </row>
    <row r="171" spans="2:8" x14ac:dyDescent="0.25">
      <c r="B171" s="43"/>
      <c r="C171" s="47">
        <v>41939</v>
      </c>
      <c r="D171" s="26" t="s">
        <v>329</v>
      </c>
      <c r="E171" s="26" t="s">
        <v>10</v>
      </c>
      <c r="F171" s="121"/>
      <c r="G171" s="51">
        <v>100</v>
      </c>
      <c r="H171" s="55">
        <f t="shared" si="5"/>
        <v>42305.809999999961</v>
      </c>
    </row>
    <row r="172" spans="2:8" x14ac:dyDescent="0.25">
      <c r="B172" s="43"/>
      <c r="C172" s="80">
        <v>41960</v>
      </c>
      <c r="D172" s="81" t="s">
        <v>330</v>
      </c>
      <c r="E172" s="81" t="s">
        <v>8</v>
      </c>
      <c r="F172" s="123">
        <v>80</v>
      </c>
      <c r="G172" s="51"/>
      <c r="H172" s="55">
        <f>(H171 +F172)</f>
        <v>42385.809999999961</v>
      </c>
    </row>
    <row r="173" spans="2:8" x14ac:dyDescent="0.25">
      <c r="B173" s="43"/>
      <c r="C173" s="47">
        <v>41946</v>
      </c>
      <c r="D173" s="26" t="s">
        <v>331</v>
      </c>
      <c r="E173" s="26" t="s">
        <v>10</v>
      </c>
      <c r="F173" s="121"/>
      <c r="G173" s="51">
        <v>400</v>
      </c>
      <c r="H173" s="55">
        <f t="shared" si="5"/>
        <v>41985.809999999961</v>
      </c>
    </row>
    <row r="174" spans="2:8" x14ac:dyDescent="0.25">
      <c r="B174" s="43"/>
      <c r="C174" s="47">
        <v>41971</v>
      </c>
      <c r="D174" s="26" t="s">
        <v>341</v>
      </c>
      <c r="E174" s="26" t="s">
        <v>10</v>
      </c>
      <c r="F174" s="121"/>
      <c r="G174" s="51">
        <v>6660</v>
      </c>
      <c r="H174" s="55">
        <f t="shared" si="5"/>
        <v>35325.809999999961</v>
      </c>
    </row>
    <row r="175" spans="2:8" x14ac:dyDescent="0.25">
      <c r="B175" s="43">
        <v>1527</v>
      </c>
      <c r="C175" s="47">
        <v>41971</v>
      </c>
      <c r="D175" s="7" t="s">
        <v>360</v>
      </c>
      <c r="E175" s="26" t="s">
        <v>10</v>
      </c>
      <c r="F175" s="121"/>
      <c r="G175" s="51">
        <v>536</v>
      </c>
      <c r="H175" s="55">
        <f t="shared" si="5"/>
        <v>34789.809999999961</v>
      </c>
    </row>
    <row r="176" spans="2:8" x14ac:dyDescent="0.25">
      <c r="B176" s="43">
        <v>1533</v>
      </c>
      <c r="C176" s="47">
        <v>41955</v>
      </c>
      <c r="D176" s="26" t="s">
        <v>546</v>
      </c>
      <c r="E176" s="26" t="s">
        <v>10</v>
      </c>
      <c r="F176" s="121"/>
      <c r="G176" s="51">
        <v>2400</v>
      </c>
      <c r="H176" s="55">
        <f t="shared" si="5"/>
        <v>32389.809999999961</v>
      </c>
    </row>
    <row r="177" spans="2:9" x14ac:dyDescent="0.25">
      <c r="B177" s="43">
        <v>1534</v>
      </c>
      <c r="C177" s="47">
        <v>41963</v>
      </c>
      <c r="D177" s="7" t="s">
        <v>332</v>
      </c>
      <c r="E177" s="26" t="s">
        <v>10</v>
      </c>
      <c r="F177" s="121"/>
      <c r="G177" s="51">
        <v>56.33</v>
      </c>
      <c r="H177" s="55">
        <f t="shared" si="5"/>
        <v>32333.47999999996</v>
      </c>
    </row>
    <row r="178" spans="2:9" x14ac:dyDescent="0.25">
      <c r="B178" s="43"/>
      <c r="C178" s="47">
        <v>41975</v>
      </c>
      <c r="D178" s="7" t="s">
        <v>333</v>
      </c>
      <c r="E178" s="26" t="s">
        <v>8</v>
      </c>
      <c r="F178" s="121">
        <v>616</v>
      </c>
      <c r="G178" s="51"/>
      <c r="H178" s="55">
        <f>(H177 +F178)</f>
        <v>32949.47999999996</v>
      </c>
    </row>
    <row r="179" spans="2:9" x14ac:dyDescent="0.25">
      <c r="B179" s="43"/>
      <c r="C179" s="47">
        <v>41981</v>
      </c>
      <c r="D179" s="7" t="s">
        <v>334</v>
      </c>
      <c r="E179" s="26" t="s">
        <v>10</v>
      </c>
      <c r="F179" s="121"/>
      <c r="G179" s="51">
        <v>300</v>
      </c>
      <c r="H179" s="55">
        <f t="shared" si="5"/>
        <v>32649.47999999996</v>
      </c>
    </row>
    <row r="180" spans="2:9" x14ac:dyDescent="0.25">
      <c r="B180" s="43"/>
      <c r="C180" s="47">
        <v>41981</v>
      </c>
      <c r="D180" s="7" t="s">
        <v>335</v>
      </c>
      <c r="E180" s="26" t="s">
        <v>10</v>
      </c>
      <c r="F180" s="121"/>
      <c r="G180" s="51">
        <v>100</v>
      </c>
      <c r="H180" s="55">
        <f t="shared" si="5"/>
        <v>32549.47999999996</v>
      </c>
    </row>
    <row r="181" spans="2:9" x14ac:dyDescent="0.25">
      <c r="B181" s="43"/>
      <c r="C181" s="47">
        <v>41981</v>
      </c>
      <c r="D181" s="7" t="s">
        <v>336</v>
      </c>
      <c r="E181" s="26" t="s">
        <v>10</v>
      </c>
      <c r="F181" s="121"/>
      <c r="G181" s="51">
        <v>200</v>
      </c>
      <c r="H181" s="55">
        <f t="shared" si="5"/>
        <v>32349.47999999996</v>
      </c>
    </row>
    <row r="182" spans="2:9" x14ac:dyDescent="0.25">
      <c r="B182" s="43">
        <v>1535</v>
      </c>
      <c r="C182" s="47">
        <v>41988</v>
      </c>
      <c r="D182" s="26" t="s">
        <v>338</v>
      </c>
      <c r="E182" s="26" t="s">
        <v>10</v>
      </c>
      <c r="F182" s="121"/>
      <c r="G182" s="51">
        <v>8286</v>
      </c>
      <c r="H182" s="55">
        <f t="shared" si="5"/>
        <v>24063.47999999996</v>
      </c>
    </row>
    <row r="183" spans="2:9" x14ac:dyDescent="0.25">
      <c r="B183" s="43">
        <v>1540</v>
      </c>
      <c r="C183" s="47">
        <v>41992</v>
      </c>
      <c r="D183" s="26" t="s">
        <v>339</v>
      </c>
      <c r="E183" s="26" t="s">
        <v>10</v>
      </c>
      <c r="F183" s="121"/>
      <c r="G183" s="51">
        <v>855</v>
      </c>
      <c r="H183" s="55">
        <f t="shared" si="5"/>
        <v>23208.47999999996</v>
      </c>
    </row>
    <row r="184" spans="2:9" x14ac:dyDescent="0.25">
      <c r="B184" s="43">
        <v>1542</v>
      </c>
      <c r="C184" s="47">
        <v>41996</v>
      </c>
      <c r="D184" t="s">
        <v>340</v>
      </c>
      <c r="E184" s="26" t="s">
        <v>10</v>
      </c>
      <c r="F184" s="121"/>
      <c r="G184" s="51">
        <v>145</v>
      </c>
      <c r="H184" s="55">
        <f t="shared" si="5"/>
        <v>23063.47999999996</v>
      </c>
    </row>
    <row r="185" spans="2:9" x14ac:dyDescent="0.25">
      <c r="B185" s="43">
        <v>1543</v>
      </c>
      <c r="C185" s="47">
        <v>41997</v>
      </c>
      <c r="D185" s="26" t="s">
        <v>337</v>
      </c>
      <c r="E185" s="26" t="s">
        <v>10</v>
      </c>
      <c r="F185" s="121"/>
      <c r="G185" s="51">
        <v>1500</v>
      </c>
      <c r="H185" s="55">
        <f t="shared" si="5"/>
        <v>21563.47999999996</v>
      </c>
      <c r="I185" s="66" t="s">
        <v>377</v>
      </c>
    </row>
    <row r="186" spans="2:9" x14ac:dyDescent="0.25">
      <c r="B186" s="43">
        <v>1538</v>
      </c>
      <c r="C186" s="47">
        <v>41909</v>
      </c>
      <c r="D186" s="7" t="s">
        <v>557</v>
      </c>
      <c r="E186" s="26" t="s">
        <v>10</v>
      </c>
      <c r="F186" s="121"/>
      <c r="G186" s="51">
        <v>3111</v>
      </c>
      <c r="H186" s="55"/>
      <c r="I186" t="s">
        <v>378</v>
      </c>
    </row>
    <row r="187" spans="2:9" x14ac:dyDescent="0.25">
      <c r="B187" s="43">
        <v>1539</v>
      </c>
      <c r="C187" s="47">
        <v>41988</v>
      </c>
      <c r="D187" s="26" t="s">
        <v>371</v>
      </c>
      <c r="E187" s="26" t="s">
        <v>10</v>
      </c>
      <c r="F187" s="121"/>
      <c r="G187" s="51">
        <v>500</v>
      </c>
      <c r="H187" s="55"/>
      <c r="I187" t="s">
        <v>378</v>
      </c>
    </row>
    <row r="188" spans="2:9" x14ac:dyDescent="0.25">
      <c r="B188" s="43">
        <v>1551</v>
      </c>
      <c r="C188" s="47">
        <v>42004</v>
      </c>
      <c r="D188" s="7" t="s">
        <v>372</v>
      </c>
      <c r="E188" s="26" t="s">
        <v>10</v>
      </c>
      <c r="F188" s="121"/>
      <c r="G188" s="51">
        <v>3972.33</v>
      </c>
      <c r="H188" s="55"/>
      <c r="I188" t="s">
        <v>378</v>
      </c>
    </row>
    <row r="189" spans="2:9" x14ac:dyDescent="0.25">
      <c r="B189" s="43">
        <v>1544</v>
      </c>
      <c r="C189" s="47">
        <v>41996</v>
      </c>
      <c r="D189" s="26" t="s">
        <v>373</v>
      </c>
      <c r="E189" s="26" t="s">
        <v>10</v>
      </c>
      <c r="F189" s="121"/>
      <c r="G189" s="51">
        <v>1500</v>
      </c>
      <c r="H189" s="55"/>
      <c r="I189" t="s">
        <v>378</v>
      </c>
    </row>
    <row r="190" spans="2:9" x14ac:dyDescent="0.25">
      <c r="B190" s="43">
        <v>1545</v>
      </c>
      <c r="C190" s="47">
        <v>41996</v>
      </c>
      <c r="D190" s="29" t="s">
        <v>376</v>
      </c>
      <c r="E190" s="26" t="s">
        <v>10</v>
      </c>
      <c r="F190" s="121"/>
      <c r="G190" s="51">
        <v>1500</v>
      </c>
      <c r="H190" s="55"/>
      <c r="I190" t="s">
        <v>378</v>
      </c>
    </row>
    <row r="191" spans="2:9" x14ac:dyDescent="0.25">
      <c r="B191" s="43">
        <v>1552</v>
      </c>
      <c r="C191" s="47">
        <v>42006</v>
      </c>
      <c r="D191" s="26" t="s">
        <v>380</v>
      </c>
      <c r="E191" s="26" t="s">
        <v>10</v>
      </c>
      <c r="F191" s="121"/>
      <c r="G191" s="51">
        <v>60</v>
      </c>
      <c r="H191" s="55"/>
      <c r="I191" t="s">
        <v>378</v>
      </c>
    </row>
    <row r="192" spans="2:9" x14ac:dyDescent="0.25">
      <c r="B192" s="43"/>
      <c r="C192" s="48">
        <v>41804</v>
      </c>
      <c r="D192" t="s">
        <v>547</v>
      </c>
      <c r="E192" s="7" t="s">
        <v>10</v>
      </c>
      <c r="F192" s="121"/>
      <c r="G192" s="51">
        <v>1590</v>
      </c>
      <c r="H192" s="55"/>
      <c r="I192" t="s">
        <v>378</v>
      </c>
    </row>
    <row r="193" spans="2:10" x14ac:dyDescent="0.25">
      <c r="B193" s="36">
        <v>1547</v>
      </c>
      <c r="C193" s="48">
        <v>42009</v>
      </c>
      <c r="D193" s="7" t="s">
        <v>558</v>
      </c>
      <c r="E193" s="136" t="s">
        <v>10</v>
      </c>
      <c r="F193" s="79"/>
      <c r="G193" s="50">
        <v>3519</v>
      </c>
      <c r="H193" s="50"/>
      <c r="I193" s="7" t="s">
        <v>378</v>
      </c>
      <c r="J193" s="93"/>
    </row>
    <row r="194" spans="2:10" x14ac:dyDescent="0.25">
      <c r="B194" s="43"/>
      <c r="C194" s="47"/>
      <c r="D194" s="26"/>
      <c r="E194" s="26"/>
      <c r="F194" s="121"/>
      <c r="G194" s="51"/>
      <c r="H194" s="55"/>
    </row>
    <row r="195" spans="2:10" x14ac:dyDescent="0.25">
      <c r="B195" s="43"/>
      <c r="C195" s="47"/>
      <c r="D195" s="26"/>
      <c r="E195" s="26"/>
      <c r="F195" s="121"/>
      <c r="G195" s="51"/>
      <c r="H195" s="55"/>
    </row>
    <row r="196" spans="2:10" x14ac:dyDescent="0.25">
      <c r="B196" s="43"/>
      <c r="C196" s="47"/>
      <c r="D196" s="26"/>
      <c r="E196" s="26"/>
      <c r="F196" s="121"/>
      <c r="G196" s="51"/>
      <c r="H196" s="55"/>
    </row>
    <row r="197" spans="2:10" ht="15.75" thickBot="1" x14ac:dyDescent="0.3">
      <c r="B197" s="44"/>
      <c r="C197" s="49"/>
      <c r="D197" s="17"/>
      <c r="E197" s="17"/>
      <c r="F197" s="124">
        <f>SUM(F12:F190)</f>
        <v>107467.40999999999</v>
      </c>
      <c r="G197" s="58">
        <f>SUM(G4:G190)</f>
        <v>117892.3</v>
      </c>
      <c r="H197" s="60">
        <v>21563.479999999945</v>
      </c>
      <c r="I197" s="35" t="s">
        <v>199</v>
      </c>
    </row>
    <row r="201" spans="2:10" ht="15.75" thickBot="1" x14ac:dyDescent="0.3"/>
    <row r="202" spans="2:10" x14ac:dyDescent="0.25">
      <c r="D202" s="11" t="s">
        <v>382</v>
      </c>
      <c r="E202" s="69">
        <f>(G14+G15+G34+G35+G143+G145+G154+G157+G182+G185)</f>
        <v>30726</v>
      </c>
      <c r="G202" s="42"/>
      <c r="H202" s="45"/>
      <c r="I202" s="59" t="s">
        <v>197</v>
      </c>
    </row>
    <row r="203" spans="2:10" x14ac:dyDescent="0.25">
      <c r="D203" s="15" t="s">
        <v>187</v>
      </c>
      <c r="E203" s="67">
        <f>(G23+G24+G28+G87+G174+G192+G193)</f>
        <v>18914.98</v>
      </c>
      <c r="G203" s="36" t="s">
        <v>363</v>
      </c>
      <c r="H203" s="48">
        <f>C27</f>
        <v>41704</v>
      </c>
      <c r="I203" s="55">
        <f>G27</f>
        <v>3150</v>
      </c>
    </row>
    <row r="204" spans="2:10" x14ac:dyDescent="0.25">
      <c r="D204" s="15" t="s">
        <v>381</v>
      </c>
      <c r="E204" s="67">
        <f>(G12+G13+G16+G18+G36+G42+G94+G95+G96+G97+G106+G119+G126+G148+G156+G159+G162+G163+G167+G168+G169+G170+G171+G173+G179+G180+G181+G183)</f>
        <v>10321</v>
      </c>
      <c r="G204" s="36" t="s">
        <v>364</v>
      </c>
      <c r="H204" s="48">
        <f>(C102)</f>
        <v>41828</v>
      </c>
      <c r="I204" s="55">
        <f>(G102)</f>
        <v>1455.25</v>
      </c>
    </row>
    <row r="205" spans="2:10" x14ac:dyDescent="0.25">
      <c r="D205" s="15" t="s">
        <v>379</v>
      </c>
      <c r="E205" s="67">
        <f>(G87+G88+G89+G91+G93+G101+G103+G104+G105+G113+G114+G115+G116+G117+G118+G119+G120+G121+G122+G123+G124+G125+G126+G127+G128+G129+G130+G131+G133+G134+G135+G136+G141+G142+G143+G144+G146+G147+G153+G176)</f>
        <v>31981.280000000002</v>
      </c>
      <c r="G205" s="36" t="s">
        <v>365</v>
      </c>
      <c r="H205" s="48">
        <f>(C104)</f>
        <v>41828</v>
      </c>
      <c r="I205" s="55">
        <f>(G104)</f>
        <v>378.95</v>
      </c>
    </row>
    <row r="206" spans="2:10" x14ac:dyDescent="0.25">
      <c r="D206" s="15" t="s">
        <v>70</v>
      </c>
      <c r="E206" s="67">
        <f>(G46+G93+G118+G124+G134)</f>
        <v>167.36</v>
      </c>
      <c r="G206" s="130" t="s">
        <v>366</v>
      </c>
      <c r="H206" s="48">
        <f>(C105)</f>
        <v>41828</v>
      </c>
      <c r="I206" s="55">
        <f>(G105)</f>
        <v>2400</v>
      </c>
    </row>
    <row r="207" spans="2:10" x14ac:dyDescent="0.25">
      <c r="D207" s="15" t="s">
        <v>71</v>
      </c>
      <c r="E207" s="67">
        <f>(G26+G101+G184)</f>
        <v>8350.25</v>
      </c>
      <c r="G207" s="130" t="s">
        <v>367</v>
      </c>
      <c r="H207" s="48">
        <f>(C175)</f>
        <v>41971</v>
      </c>
      <c r="I207" s="55">
        <f>(G175)</f>
        <v>536</v>
      </c>
    </row>
    <row r="208" spans="2:10" x14ac:dyDescent="0.25">
      <c r="D208" s="15" t="s">
        <v>81</v>
      </c>
      <c r="E208" s="67">
        <f>(G27+G102+G104+G105+G175+G186+G188)</f>
        <v>15003.53</v>
      </c>
      <c r="G208" s="130" t="s">
        <v>497</v>
      </c>
      <c r="H208" s="48">
        <v>41909</v>
      </c>
      <c r="I208" s="55">
        <f>(G186)</f>
        <v>3111</v>
      </c>
    </row>
    <row r="209" spans="2:9" ht="15.75" thickBot="1" x14ac:dyDescent="0.3">
      <c r="D209" s="15" t="s">
        <v>73</v>
      </c>
      <c r="E209" s="67">
        <f>(G80+G81+G83+G85+G154)</f>
        <v>2376.58</v>
      </c>
      <c r="G209" s="44" t="s">
        <v>498</v>
      </c>
      <c r="H209" s="52">
        <v>42004</v>
      </c>
      <c r="I209" s="65">
        <f>(G188)</f>
        <v>3972.33</v>
      </c>
    </row>
    <row r="210" spans="2:9" x14ac:dyDescent="0.25">
      <c r="D210" s="15" t="s">
        <v>383</v>
      </c>
      <c r="E210" s="67">
        <f>(G79+G82+G158)</f>
        <v>808.76</v>
      </c>
      <c r="H210" s="4" t="s">
        <v>368</v>
      </c>
      <c r="I210" s="56">
        <f>SUM(I203:I209)</f>
        <v>15003.53</v>
      </c>
    </row>
    <row r="211" spans="2:9" x14ac:dyDescent="0.25">
      <c r="D211" s="15" t="s">
        <v>175</v>
      </c>
      <c r="E211" s="67">
        <f>(G22+G43+G44+G139)</f>
        <v>360</v>
      </c>
      <c r="H211" s="4"/>
    </row>
    <row r="212" spans="2:9" ht="15.75" thickBot="1" x14ac:dyDescent="0.3">
      <c r="D212" s="16" t="s">
        <v>198</v>
      </c>
      <c r="E212" s="68" t="e">
        <f>(#REF!)</f>
        <v>#REF!</v>
      </c>
    </row>
    <row r="213" spans="2:9" x14ac:dyDescent="0.25">
      <c r="B213"/>
      <c r="E213" s="20" t="e">
        <f>SUM(E202:E212)</f>
        <v>#REF!</v>
      </c>
      <c r="H213"/>
    </row>
    <row r="214" spans="2:9" ht="15.75" thickBot="1" x14ac:dyDescent="0.3"/>
    <row r="215" spans="2:9" x14ac:dyDescent="0.25">
      <c r="B215"/>
      <c r="E215" s="11" t="s">
        <v>200</v>
      </c>
      <c r="F215" s="125"/>
      <c r="G215" s="59"/>
      <c r="H215"/>
    </row>
    <row r="216" spans="2:9" x14ac:dyDescent="0.25">
      <c r="B216"/>
      <c r="E216" s="15" t="s">
        <v>350</v>
      </c>
      <c r="F216" s="126">
        <f>(C14)</f>
        <v>41666</v>
      </c>
      <c r="G216" s="55">
        <f>G14</f>
        <v>1500</v>
      </c>
      <c r="H216"/>
    </row>
    <row r="217" spans="2:9" x14ac:dyDescent="0.25">
      <c r="B217"/>
      <c r="E217" s="15" t="s">
        <v>351</v>
      </c>
      <c r="F217" s="126">
        <f>(C15)</f>
        <v>41662</v>
      </c>
      <c r="G217" s="55">
        <f>G15</f>
        <v>1500</v>
      </c>
      <c r="H217"/>
    </row>
    <row r="218" spans="2:9" x14ac:dyDescent="0.25">
      <c r="B218"/>
      <c r="E218" s="15" t="s">
        <v>352</v>
      </c>
      <c r="F218" s="126">
        <f>(C34)</f>
        <v>41758</v>
      </c>
      <c r="G218" s="55">
        <f>27</f>
        <v>27</v>
      </c>
      <c r="H218"/>
    </row>
    <row r="219" spans="2:9" x14ac:dyDescent="0.25">
      <c r="B219"/>
      <c r="E219" s="15" t="s">
        <v>353</v>
      </c>
      <c r="F219" s="126">
        <f>(C35)</f>
        <v>41758</v>
      </c>
      <c r="G219" s="55">
        <f>G35</f>
        <v>1500</v>
      </c>
      <c r="H219"/>
    </row>
    <row r="220" spans="2:9" x14ac:dyDescent="0.25">
      <c r="B220"/>
      <c r="E220" s="15" t="s">
        <v>354</v>
      </c>
      <c r="F220" s="126">
        <f>(C143)</f>
        <v>41859</v>
      </c>
      <c r="G220" s="55">
        <f>G143</f>
        <v>2484</v>
      </c>
      <c r="H220"/>
    </row>
    <row r="221" spans="2:9" x14ac:dyDescent="0.25">
      <c r="B221"/>
      <c r="E221" s="15" t="s">
        <v>359</v>
      </c>
      <c r="F221" s="126">
        <f>(C145)</f>
        <v>41859</v>
      </c>
      <c r="G221" s="55">
        <f>G145</f>
        <v>9816</v>
      </c>
      <c r="H221"/>
    </row>
    <row r="222" spans="2:9" x14ac:dyDescent="0.25">
      <c r="B222"/>
      <c r="E222" s="15" t="s">
        <v>355</v>
      </c>
      <c r="F222" s="126">
        <f>(C154)</f>
        <v>41904</v>
      </c>
      <c r="G222" s="55">
        <f>G154</f>
        <v>160</v>
      </c>
      <c r="H222"/>
    </row>
    <row r="223" spans="2:9" x14ac:dyDescent="0.25">
      <c r="B223"/>
      <c r="E223" s="15" t="s">
        <v>356</v>
      </c>
      <c r="F223" s="126">
        <f>(C157)</f>
        <v>41892</v>
      </c>
      <c r="G223" s="55">
        <f>G157</f>
        <v>3380</v>
      </c>
      <c r="H223"/>
    </row>
    <row r="224" spans="2:9" x14ac:dyDescent="0.25">
      <c r="B224"/>
      <c r="E224" s="15" t="s">
        <v>357</v>
      </c>
      <c r="F224" s="126">
        <f>(C182)</f>
        <v>41988</v>
      </c>
      <c r="G224" s="55">
        <f>G182</f>
        <v>8286</v>
      </c>
      <c r="H224"/>
    </row>
    <row r="225" spans="2:8" x14ac:dyDescent="0.25">
      <c r="B225"/>
      <c r="E225" s="15" t="s">
        <v>358</v>
      </c>
      <c r="F225" s="126">
        <f>(C185)</f>
        <v>41997</v>
      </c>
      <c r="G225" s="55">
        <f>G185</f>
        <v>1500</v>
      </c>
      <c r="H225"/>
    </row>
    <row r="226" spans="2:8" x14ac:dyDescent="0.25">
      <c r="B226"/>
      <c r="E226" s="15"/>
      <c r="F226" s="126"/>
      <c r="G226" s="55"/>
      <c r="H226"/>
    </row>
    <row r="227" spans="2:8" x14ac:dyDescent="0.25">
      <c r="B227"/>
      <c r="G227" s="56">
        <f>SUM(G216:G226)</f>
        <v>30153</v>
      </c>
      <c r="H227"/>
    </row>
    <row r="228" spans="2:8" x14ac:dyDescent="0.25">
      <c r="B228"/>
      <c r="D228" t="s">
        <v>492</v>
      </c>
      <c r="E228" s="76">
        <f>(C282+C302+C347+C367+C409+C434)</f>
        <v>52629.56</v>
      </c>
      <c r="G228" s="56"/>
      <c r="H228"/>
    </row>
    <row r="229" spans="2:8" x14ac:dyDescent="0.25">
      <c r="B229"/>
      <c r="D229" t="s">
        <v>539</v>
      </c>
      <c r="E229" s="76">
        <v>7815.9299999999848</v>
      </c>
      <c r="G229" s="56"/>
      <c r="H229"/>
    </row>
    <row r="230" spans="2:8" x14ac:dyDescent="0.25">
      <c r="B230"/>
      <c r="D230" t="s">
        <v>488</v>
      </c>
      <c r="E230" s="76">
        <f>(F74+F75+F76+F108+F109+F110+F112+F150)</f>
        <v>18475.8</v>
      </c>
      <c r="G230" s="56"/>
      <c r="H230"/>
    </row>
    <row r="231" spans="2:8" x14ac:dyDescent="0.25">
      <c r="B231"/>
      <c r="D231" t="s">
        <v>491</v>
      </c>
      <c r="E231" s="76">
        <f>(C451)</f>
        <v>2725.7999999999997</v>
      </c>
      <c r="G231" s="56"/>
      <c r="H231"/>
    </row>
    <row r="232" spans="2:8" x14ac:dyDescent="0.25">
      <c r="B232"/>
      <c r="D232" t="s">
        <v>540</v>
      </c>
      <c r="E232" s="76">
        <f>E472</f>
        <v>2056</v>
      </c>
      <c r="G232" s="56"/>
      <c r="H232"/>
    </row>
    <row r="233" spans="2:8" x14ac:dyDescent="0.25">
      <c r="B233"/>
      <c r="E233" s="76"/>
      <c r="G233" s="56"/>
      <c r="H233"/>
    </row>
    <row r="234" spans="2:8" x14ac:dyDescent="0.25">
      <c r="B234"/>
      <c r="E234" s="76">
        <f>SUM(E228:E233)</f>
        <v>83703.089999999982</v>
      </c>
      <c r="G234" s="56"/>
      <c r="H234"/>
    </row>
    <row r="235" spans="2:8" x14ac:dyDescent="0.25">
      <c r="B235"/>
      <c r="G235" s="56"/>
      <c r="H235"/>
    </row>
    <row r="236" spans="2:8" x14ac:dyDescent="0.25">
      <c r="B236"/>
      <c r="G236" s="56"/>
      <c r="H236"/>
    </row>
    <row r="237" spans="2:8" x14ac:dyDescent="0.25">
      <c r="B237"/>
      <c r="D237" t="s">
        <v>348</v>
      </c>
      <c r="G237" s="56"/>
      <c r="H237"/>
    </row>
    <row r="238" spans="2:8" x14ac:dyDescent="0.25">
      <c r="D238" s="64" t="s">
        <v>347</v>
      </c>
      <c r="H238"/>
    </row>
    <row r="239" spans="2:8" x14ac:dyDescent="0.25">
      <c r="B239" s="61">
        <v>41930</v>
      </c>
      <c r="C239" s="89"/>
      <c r="D239" s="63" t="s">
        <v>344</v>
      </c>
      <c r="E239" s="63"/>
      <c r="F239" s="127"/>
      <c r="H239"/>
    </row>
    <row r="240" spans="2:8" x14ac:dyDescent="0.25">
      <c r="B240" s="62">
        <v>0.57291666666666663</v>
      </c>
      <c r="C240" s="89" t="s">
        <v>342</v>
      </c>
      <c r="D240" s="63" t="s">
        <v>346</v>
      </c>
      <c r="E240" s="63"/>
      <c r="F240" s="128" t="s">
        <v>343</v>
      </c>
      <c r="H240"/>
    </row>
    <row r="241" spans="2:8" x14ac:dyDescent="0.25">
      <c r="B241" s="61">
        <v>41879</v>
      </c>
      <c r="C241" s="89"/>
      <c r="D241" s="63" t="s">
        <v>345</v>
      </c>
      <c r="E241" s="63"/>
      <c r="F241" s="127"/>
      <c r="H241"/>
    </row>
    <row r="242" spans="2:8" x14ac:dyDescent="0.25">
      <c r="B242" s="62">
        <v>0.66875000000000007</v>
      </c>
      <c r="C242" s="89" t="s">
        <v>342</v>
      </c>
      <c r="D242" s="63" t="s">
        <v>346</v>
      </c>
      <c r="E242" s="63"/>
      <c r="F242" s="128" t="s">
        <v>343</v>
      </c>
      <c r="H242"/>
    </row>
    <row r="243" spans="2:8" x14ac:dyDescent="0.25">
      <c r="B243" s="62"/>
      <c r="C243" s="89"/>
      <c r="D243" s="63"/>
      <c r="E243" s="63"/>
      <c r="F243" s="128"/>
      <c r="H243"/>
    </row>
    <row r="244" spans="2:8" x14ac:dyDescent="0.25">
      <c r="B244" s="3" t="s">
        <v>468</v>
      </c>
      <c r="C244" s="3" t="s">
        <v>467</v>
      </c>
      <c r="D244" t="s">
        <v>513</v>
      </c>
    </row>
    <row r="245" spans="2:8" x14ac:dyDescent="0.25">
      <c r="C245" s="3" t="s">
        <v>426</v>
      </c>
      <c r="D245" t="s">
        <v>421</v>
      </c>
      <c r="H245"/>
    </row>
    <row r="246" spans="2:8" x14ac:dyDescent="0.25">
      <c r="B246" s="3">
        <v>1</v>
      </c>
      <c r="C246" s="3">
        <v>320.13</v>
      </c>
      <c r="D246" t="s">
        <v>405</v>
      </c>
      <c r="H246"/>
    </row>
    <row r="247" spans="2:8" x14ac:dyDescent="0.25">
      <c r="B247" s="3">
        <v>2</v>
      </c>
      <c r="C247" s="3">
        <v>320.13</v>
      </c>
      <c r="D247" t="s">
        <v>407</v>
      </c>
      <c r="H247"/>
    </row>
    <row r="248" spans="2:8" x14ac:dyDescent="0.25">
      <c r="B248" s="3">
        <v>3</v>
      </c>
      <c r="D248" t="s">
        <v>422</v>
      </c>
      <c r="H248"/>
    </row>
    <row r="249" spans="2:8" x14ac:dyDescent="0.25">
      <c r="B249" s="3">
        <v>4</v>
      </c>
      <c r="C249" s="3">
        <v>320.13</v>
      </c>
      <c r="D249" t="s">
        <v>391</v>
      </c>
      <c r="H249"/>
    </row>
    <row r="250" spans="2:8" x14ac:dyDescent="0.25">
      <c r="B250" s="3">
        <v>5</v>
      </c>
      <c r="C250" s="3">
        <v>320.13</v>
      </c>
      <c r="D250" t="s">
        <v>414</v>
      </c>
      <c r="H250"/>
    </row>
    <row r="251" spans="2:8" x14ac:dyDescent="0.25">
      <c r="B251" s="3">
        <v>6</v>
      </c>
      <c r="C251" s="3">
        <v>320.13</v>
      </c>
      <c r="D251" t="s">
        <v>395</v>
      </c>
      <c r="H251"/>
    </row>
    <row r="252" spans="2:8" x14ac:dyDescent="0.25">
      <c r="B252" s="3">
        <v>7</v>
      </c>
      <c r="C252" s="3">
        <v>320.13</v>
      </c>
      <c r="D252" t="s">
        <v>417</v>
      </c>
      <c r="H252"/>
    </row>
    <row r="253" spans="2:8" x14ac:dyDescent="0.25">
      <c r="B253" s="3">
        <v>8</v>
      </c>
      <c r="C253" s="3">
        <v>320.13</v>
      </c>
      <c r="D253" t="s">
        <v>410</v>
      </c>
      <c r="H253"/>
    </row>
    <row r="254" spans="2:8" x14ac:dyDescent="0.25">
      <c r="B254" s="3">
        <v>9</v>
      </c>
      <c r="C254" s="3">
        <v>320.13</v>
      </c>
      <c r="D254" t="s">
        <v>415</v>
      </c>
      <c r="H254"/>
    </row>
    <row r="255" spans="2:8" x14ac:dyDescent="0.25">
      <c r="B255" s="3">
        <v>10</v>
      </c>
      <c r="C255" s="3">
        <v>320.13</v>
      </c>
      <c r="D255" t="s">
        <v>420</v>
      </c>
      <c r="H255"/>
    </row>
    <row r="256" spans="2:8" x14ac:dyDescent="0.25">
      <c r="B256" s="3">
        <v>11</v>
      </c>
      <c r="C256" s="3">
        <v>320.13</v>
      </c>
      <c r="D256" t="s">
        <v>389</v>
      </c>
      <c r="H256"/>
    </row>
    <row r="257" spans="2:8" x14ac:dyDescent="0.25">
      <c r="B257" s="3">
        <v>12</v>
      </c>
      <c r="C257" s="3">
        <v>320.13</v>
      </c>
      <c r="D257" t="s">
        <v>411</v>
      </c>
      <c r="H257"/>
    </row>
    <row r="258" spans="2:8" x14ac:dyDescent="0.25">
      <c r="B258" s="3">
        <v>13</v>
      </c>
      <c r="C258" s="3">
        <v>320.13</v>
      </c>
      <c r="D258" t="s">
        <v>397</v>
      </c>
      <c r="H258"/>
    </row>
    <row r="259" spans="2:8" x14ac:dyDescent="0.25">
      <c r="B259" s="3">
        <v>14</v>
      </c>
      <c r="C259" s="3">
        <v>320.13</v>
      </c>
      <c r="D259" t="s">
        <v>418</v>
      </c>
      <c r="H259"/>
    </row>
    <row r="260" spans="2:8" x14ac:dyDescent="0.25">
      <c r="B260" s="3">
        <v>15</v>
      </c>
      <c r="C260" s="3">
        <v>320.13</v>
      </c>
      <c r="D260" t="s">
        <v>393</v>
      </c>
      <c r="H260"/>
    </row>
    <row r="261" spans="2:8" x14ac:dyDescent="0.25">
      <c r="B261" s="3">
        <v>16</v>
      </c>
      <c r="C261" s="3">
        <v>320.13</v>
      </c>
      <c r="D261" t="s">
        <v>404</v>
      </c>
      <c r="H261"/>
    </row>
    <row r="262" spans="2:8" x14ac:dyDescent="0.25">
      <c r="B262" s="3">
        <v>17</v>
      </c>
      <c r="C262" s="3">
        <v>320.13</v>
      </c>
      <c r="D262" t="s">
        <v>394</v>
      </c>
      <c r="H262"/>
    </row>
    <row r="263" spans="2:8" x14ac:dyDescent="0.25">
      <c r="B263" s="3">
        <v>18</v>
      </c>
      <c r="C263" s="3">
        <v>320.13</v>
      </c>
      <c r="D263" t="s">
        <v>396</v>
      </c>
      <c r="H263"/>
    </row>
    <row r="264" spans="2:8" x14ac:dyDescent="0.25">
      <c r="B264" s="3">
        <v>19</v>
      </c>
      <c r="C264" s="3">
        <v>320.13</v>
      </c>
      <c r="D264" t="s">
        <v>409</v>
      </c>
      <c r="H264"/>
    </row>
    <row r="265" spans="2:8" x14ac:dyDescent="0.25">
      <c r="B265" s="3">
        <v>20</v>
      </c>
      <c r="C265" s="3">
        <v>320.13</v>
      </c>
      <c r="D265" t="s">
        <v>406</v>
      </c>
      <c r="H265"/>
    </row>
    <row r="266" spans="2:8" x14ac:dyDescent="0.25">
      <c r="B266" s="3">
        <v>21</v>
      </c>
      <c r="C266" s="3">
        <v>320.13</v>
      </c>
      <c r="D266" t="s">
        <v>401</v>
      </c>
      <c r="H266"/>
    </row>
    <row r="267" spans="2:8" x14ac:dyDescent="0.25">
      <c r="B267" s="3">
        <v>22</v>
      </c>
      <c r="C267" s="3">
        <v>320.13</v>
      </c>
      <c r="D267" t="s">
        <v>419</v>
      </c>
      <c r="H267"/>
    </row>
    <row r="268" spans="2:8" x14ac:dyDescent="0.25">
      <c r="B268" s="3">
        <v>23</v>
      </c>
      <c r="C268" s="3">
        <v>320.13</v>
      </c>
      <c r="D268" t="s">
        <v>390</v>
      </c>
      <c r="H268"/>
    </row>
    <row r="269" spans="2:8" x14ac:dyDescent="0.25">
      <c r="B269" s="3">
        <v>24</v>
      </c>
      <c r="C269" s="3">
        <v>320.13</v>
      </c>
      <c r="D269" t="s">
        <v>416</v>
      </c>
      <c r="H269"/>
    </row>
    <row r="270" spans="2:8" x14ac:dyDescent="0.25">
      <c r="B270" s="3">
        <v>25</v>
      </c>
      <c r="C270" s="3">
        <v>320.13</v>
      </c>
      <c r="D270" t="s">
        <v>392</v>
      </c>
      <c r="H270"/>
    </row>
    <row r="271" spans="2:8" x14ac:dyDescent="0.25">
      <c r="B271" s="3">
        <v>26</v>
      </c>
      <c r="D271" t="s">
        <v>423</v>
      </c>
      <c r="H271"/>
    </row>
    <row r="272" spans="2:8" x14ac:dyDescent="0.25">
      <c r="B272" s="3">
        <v>27</v>
      </c>
      <c r="C272" s="3">
        <v>320.13</v>
      </c>
      <c r="D272" t="s">
        <v>400</v>
      </c>
      <c r="H272"/>
    </row>
    <row r="273" spans="2:8" x14ac:dyDescent="0.25">
      <c r="B273" s="3">
        <v>28</v>
      </c>
      <c r="C273" s="3">
        <v>320.13</v>
      </c>
      <c r="D273" t="s">
        <v>403</v>
      </c>
      <c r="H273"/>
    </row>
    <row r="274" spans="2:8" x14ac:dyDescent="0.25">
      <c r="B274" s="3">
        <v>29</v>
      </c>
      <c r="C274" s="3">
        <v>174.48</v>
      </c>
      <c r="D274" t="s">
        <v>424</v>
      </c>
      <c r="H274"/>
    </row>
    <row r="275" spans="2:8" x14ac:dyDescent="0.25">
      <c r="B275" s="3">
        <v>30</v>
      </c>
      <c r="C275" s="3">
        <v>320.13</v>
      </c>
      <c r="D275" t="s">
        <v>399</v>
      </c>
      <c r="H275"/>
    </row>
    <row r="276" spans="2:8" x14ac:dyDescent="0.25">
      <c r="B276" s="3">
        <v>31</v>
      </c>
      <c r="C276" s="3">
        <v>320.13</v>
      </c>
      <c r="D276" t="s">
        <v>398</v>
      </c>
      <c r="H276"/>
    </row>
    <row r="277" spans="2:8" x14ac:dyDescent="0.25">
      <c r="B277" s="3">
        <v>32</v>
      </c>
      <c r="C277" s="3">
        <v>320.13</v>
      </c>
      <c r="D277" t="s">
        <v>412</v>
      </c>
      <c r="H277"/>
    </row>
    <row r="278" spans="2:8" x14ac:dyDescent="0.25">
      <c r="B278" s="3">
        <v>33</v>
      </c>
      <c r="D278" t="s">
        <v>425</v>
      </c>
      <c r="H278"/>
    </row>
    <row r="279" spans="2:8" x14ac:dyDescent="0.25">
      <c r="B279" s="3">
        <v>34</v>
      </c>
      <c r="C279" s="3">
        <v>320.13</v>
      </c>
      <c r="D279" t="s">
        <v>408</v>
      </c>
      <c r="H279"/>
    </row>
    <row r="280" spans="2:8" x14ac:dyDescent="0.25">
      <c r="B280" s="3">
        <v>35</v>
      </c>
      <c r="C280" s="3">
        <v>320.13</v>
      </c>
      <c r="D280" t="s">
        <v>413</v>
      </c>
      <c r="H280"/>
    </row>
    <row r="281" spans="2:8" x14ac:dyDescent="0.25">
      <c r="B281" s="3">
        <v>36</v>
      </c>
      <c r="C281" s="3">
        <v>320.13</v>
      </c>
      <c r="D281" t="s">
        <v>402</v>
      </c>
      <c r="H281"/>
    </row>
    <row r="282" spans="2:8" x14ac:dyDescent="0.25">
      <c r="C282" s="3">
        <f>SUM(C246:C281)</f>
        <v>10418.639999999996</v>
      </c>
      <c r="H282"/>
    </row>
    <row r="283" spans="2:8" x14ac:dyDescent="0.25">
      <c r="H283"/>
    </row>
    <row r="284" spans="2:8" x14ac:dyDescent="0.25">
      <c r="B284" s="3" t="s">
        <v>514</v>
      </c>
      <c r="C284" s="3" t="s">
        <v>469</v>
      </c>
      <c r="D284" t="s">
        <v>513</v>
      </c>
    </row>
    <row r="285" spans="2:8" x14ac:dyDescent="0.25">
      <c r="C285" s="3" t="s">
        <v>512</v>
      </c>
      <c r="D285" t="s">
        <v>421</v>
      </c>
    </row>
    <row r="286" spans="2:8" x14ac:dyDescent="0.25">
      <c r="B286" s="3">
        <v>1</v>
      </c>
      <c r="C286" s="3">
        <v>339.55</v>
      </c>
      <c r="D286" t="s">
        <v>439</v>
      </c>
      <c r="E286" s="71"/>
      <c r="H286"/>
    </row>
    <row r="287" spans="2:8" x14ac:dyDescent="0.25">
      <c r="B287" s="3">
        <v>2</v>
      </c>
      <c r="C287" s="3">
        <v>339.55</v>
      </c>
      <c r="D287" t="s">
        <v>436</v>
      </c>
      <c r="E287" s="71"/>
      <c r="H287"/>
    </row>
    <row r="288" spans="2:8" x14ac:dyDescent="0.25">
      <c r="B288" s="3">
        <v>3</v>
      </c>
      <c r="C288" s="3">
        <v>339.55</v>
      </c>
      <c r="D288" t="s">
        <v>414</v>
      </c>
      <c r="E288" s="71"/>
      <c r="H288"/>
    </row>
    <row r="289" spans="2:8" x14ac:dyDescent="0.25">
      <c r="B289" s="3">
        <v>4</v>
      </c>
      <c r="C289" s="3">
        <v>339.55</v>
      </c>
      <c r="D289" t="s">
        <v>432</v>
      </c>
      <c r="E289" s="71"/>
      <c r="H289"/>
    </row>
    <row r="290" spans="2:8" x14ac:dyDescent="0.25">
      <c r="B290" s="3">
        <v>5</v>
      </c>
      <c r="C290" s="3">
        <v>339.55</v>
      </c>
      <c r="D290" t="s">
        <v>411</v>
      </c>
      <c r="E290" s="71"/>
      <c r="H290"/>
    </row>
    <row r="291" spans="2:8" x14ac:dyDescent="0.25">
      <c r="B291" s="3">
        <v>6</v>
      </c>
      <c r="C291" s="3">
        <v>339.55</v>
      </c>
      <c r="D291" s="71" t="s">
        <v>440</v>
      </c>
      <c r="E291" s="71"/>
      <c r="H291"/>
    </row>
    <row r="292" spans="2:8" x14ac:dyDescent="0.25">
      <c r="B292" s="3">
        <v>7</v>
      </c>
      <c r="C292" s="3">
        <v>339.55</v>
      </c>
      <c r="D292" t="s">
        <v>433</v>
      </c>
      <c r="E292" s="71"/>
      <c r="H292"/>
    </row>
    <row r="293" spans="2:8" x14ac:dyDescent="0.25">
      <c r="B293" s="3">
        <v>8</v>
      </c>
      <c r="C293" s="3">
        <v>339.55</v>
      </c>
      <c r="D293" t="s">
        <v>435</v>
      </c>
      <c r="E293" s="71"/>
      <c r="H293"/>
    </row>
    <row r="294" spans="2:8" x14ac:dyDescent="0.25">
      <c r="B294" s="3">
        <v>9</v>
      </c>
      <c r="C294" s="3">
        <v>339.55</v>
      </c>
      <c r="D294" t="s">
        <v>406</v>
      </c>
      <c r="E294" s="71"/>
      <c r="H294"/>
    </row>
    <row r="295" spans="2:8" x14ac:dyDescent="0.25">
      <c r="B295" s="3">
        <v>10</v>
      </c>
      <c r="C295" s="3">
        <v>339.55</v>
      </c>
      <c r="D295" t="s">
        <v>419</v>
      </c>
      <c r="E295" s="71"/>
      <c r="H295"/>
    </row>
    <row r="296" spans="2:8" x14ac:dyDescent="0.25">
      <c r="B296" s="3">
        <v>11</v>
      </c>
      <c r="C296" s="3">
        <v>339.55</v>
      </c>
      <c r="D296" t="s">
        <v>437</v>
      </c>
      <c r="E296" s="71"/>
      <c r="H296"/>
    </row>
    <row r="297" spans="2:8" x14ac:dyDescent="0.25">
      <c r="B297" s="3">
        <v>12</v>
      </c>
      <c r="C297" s="3">
        <v>339.55</v>
      </c>
      <c r="D297" t="s">
        <v>438</v>
      </c>
      <c r="E297" s="71"/>
      <c r="H297"/>
    </row>
    <row r="298" spans="2:8" x14ac:dyDescent="0.25">
      <c r="B298" s="3">
        <v>13</v>
      </c>
      <c r="C298" s="3">
        <v>339.55</v>
      </c>
      <c r="D298" t="s">
        <v>434</v>
      </c>
      <c r="E298" s="71"/>
      <c r="H298"/>
    </row>
    <row r="299" spans="2:8" x14ac:dyDescent="0.25">
      <c r="B299" s="3">
        <v>14</v>
      </c>
      <c r="C299" s="3">
        <v>339.55</v>
      </c>
      <c r="D299" t="s">
        <v>431</v>
      </c>
      <c r="E299" s="71"/>
      <c r="H299"/>
    </row>
    <row r="300" spans="2:8" x14ac:dyDescent="0.25">
      <c r="B300" s="3">
        <v>15</v>
      </c>
      <c r="C300" s="3">
        <v>339.55</v>
      </c>
      <c r="D300" t="s">
        <v>430</v>
      </c>
      <c r="E300" s="71"/>
      <c r="H300"/>
    </row>
    <row r="301" spans="2:8" x14ac:dyDescent="0.25">
      <c r="B301" s="3">
        <v>16</v>
      </c>
      <c r="C301" s="3">
        <v>339.55</v>
      </c>
      <c r="D301" t="s">
        <v>429</v>
      </c>
      <c r="E301" s="71"/>
      <c r="H301"/>
    </row>
    <row r="302" spans="2:8" x14ac:dyDescent="0.25">
      <c r="C302" s="3">
        <f>SUM(C286:C301)</f>
        <v>5432.8000000000011</v>
      </c>
      <c r="H302"/>
    </row>
    <row r="304" spans="2:8" x14ac:dyDescent="0.25">
      <c r="B304" s="3" t="s">
        <v>466</v>
      </c>
      <c r="C304" s="3" t="s">
        <v>467</v>
      </c>
      <c r="D304" t="s">
        <v>513</v>
      </c>
    </row>
    <row r="305" spans="2:8" x14ac:dyDescent="0.25">
      <c r="B305" s="72" t="s">
        <v>446</v>
      </c>
      <c r="C305" s="3" t="s">
        <v>447</v>
      </c>
      <c r="D305" s="72" t="s">
        <v>448</v>
      </c>
      <c r="E305" s="73"/>
      <c r="F305" s="71"/>
    </row>
    <row r="306" spans="2:8" x14ac:dyDescent="0.25">
      <c r="B306" s="72">
        <v>1</v>
      </c>
      <c r="C306" s="3">
        <v>320.13</v>
      </c>
      <c r="D306" s="72" t="s">
        <v>449</v>
      </c>
      <c r="E306" s="71"/>
    </row>
    <row r="307" spans="2:8" x14ac:dyDescent="0.25">
      <c r="B307" s="72">
        <v>2</v>
      </c>
      <c r="C307" s="3">
        <v>320.13</v>
      </c>
      <c r="D307" s="72" t="s">
        <v>407</v>
      </c>
      <c r="E307" s="71"/>
      <c r="F307" s="74"/>
    </row>
    <row r="308" spans="2:8" x14ac:dyDescent="0.25">
      <c r="B308" s="72">
        <v>3</v>
      </c>
      <c r="C308" s="3">
        <v>320.13</v>
      </c>
      <c r="D308" t="s">
        <v>463</v>
      </c>
      <c r="E308" s="71"/>
    </row>
    <row r="309" spans="2:8" x14ac:dyDescent="0.25">
      <c r="B309" s="72">
        <v>4</v>
      </c>
      <c r="D309" t="s">
        <v>422</v>
      </c>
      <c r="E309" s="71"/>
    </row>
    <row r="310" spans="2:8" x14ac:dyDescent="0.25">
      <c r="B310" s="72">
        <v>5</v>
      </c>
      <c r="C310" s="3">
        <v>320.13</v>
      </c>
      <c r="D310" s="72" t="s">
        <v>450</v>
      </c>
      <c r="E310" s="71"/>
      <c r="F310" s="74"/>
    </row>
    <row r="311" spans="2:8" x14ac:dyDescent="0.25">
      <c r="B311" s="72">
        <v>6</v>
      </c>
      <c r="C311" s="3">
        <v>320.13</v>
      </c>
      <c r="D311" s="72" t="s">
        <v>391</v>
      </c>
      <c r="E311" s="71"/>
      <c r="F311" s="74"/>
    </row>
    <row r="312" spans="2:8" x14ac:dyDescent="0.25">
      <c r="B312" s="72">
        <v>7</v>
      </c>
      <c r="C312" s="3">
        <v>320.13</v>
      </c>
      <c r="D312" s="72" t="s">
        <v>451</v>
      </c>
      <c r="E312" s="71"/>
    </row>
    <row r="313" spans="2:8" x14ac:dyDescent="0.25">
      <c r="B313" s="72">
        <v>8</v>
      </c>
      <c r="C313" s="3">
        <v>320.13</v>
      </c>
      <c r="D313" s="72" t="s">
        <v>414</v>
      </c>
      <c r="E313" s="71"/>
    </row>
    <row r="314" spans="2:8" x14ac:dyDescent="0.25">
      <c r="B314" s="72">
        <v>9</v>
      </c>
      <c r="C314" s="3">
        <v>322.44</v>
      </c>
      <c r="D314" s="74" t="s">
        <v>464</v>
      </c>
      <c r="E314" s="71"/>
      <c r="F314" s="74"/>
    </row>
    <row r="315" spans="2:8" x14ac:dyDescent="0.25">
      <c r="B315" s="72">
        <v>10</v>
      </c>
      <c r="C315" s="3">
        <v>320.13</v>
      </c>
      <c r="D315" s="72" t="s">
        <v>452</v>
      </c>
      <c r="E315" s="71"/>
    </row>
    <row r="316" spans="2:8" x14ac:dyDescent="0.25">
      <c r="B316" s="72">
        <v>11</v>
      </c>
      <c r="C316" s="3">
        <v>320.13</v>
      </c>
      <c r="D316" s="72" t="s">
        <v>453</v>
      </c>
      <c r="E316" s="71"/>
      <c r="G316"/>
      <c r="H316"/>
    </row>
    <row r="317" spans="2:8" x14ac:dyDescent="0.25">
      <c r="B317" s="72">
        <v>12</v>
      </c>
      <c r="C317" s="3">
        <v>320.13</v>
      </c>
      <c r="D317" s="72" t="s">
        <v>410</v>
      </c>
      <c r="E317" s="71"/>
      <c r="G317"/>
      <c r="H317"/>
    </row>
    <row r="318" spans="2:8" x14ac:dyDescent="0.25">
      <c r="B318" s="72">
        <v>13</v>
      </c>
      <c r="C318" s="3">
        <v>320.13</v>
      </c>
      <c r="D318" s="72" t="s">
        <v>415</v>
      </c>
      <c r="E318" s="71"/>
      <c r="G318"/>
      <c r="H318"/>
    </row>
    <row r="319" spans="2:8" x14ac:dyDescent="0.25">
      <c r="B319" s="72">
        <v>14</v>
      </c>
      <c r="C319" s="3">
        <v>320.13</v>
      </c>
      <c r="D319" s="72" t="s">
        <v>420</v>
      </c>
      <c r="E319" s="71"/>
      <c r="G319"/>
      <c r="H319"/>
    </row>
    <row r="320" spans="2:8" x14ac:dyDescent="0.25">
      <c r="B320" s="72">
        <v>15</v>
      </c>
      <c r="C320" s="3">
        <v>320.13</v>
      </c>
      <c r="D320" s="72" t="s">
        <v>389</v>
      </c>
      <c r="E320" s="71"/>
      <c r="G320"/>
      <c r="H320"/>
    </row>
    <row r="321" spans="2:8" x14ac:dyDescent="0.25">
      <c r="B321" s="72">
        <v>16</v>
      </c>
      <c r="C321" s="3">
        <v>320.13</v>
      </c>
      <c r="D321" t="s">
        <v>397</v>
      </c>
      <c r="E321" s="71"/>
      <c r="G321"/>
      <c r="H321"/>
    </row>
    <row r="322" spans="2:8" x14ac:dyDescent="0.25">
      <c r="B322" s="72">
        <v>17</v>
      </c>
      <c r="C322" s="3">
        <v>320.13</v>
      </c>
      <c r="D322" s="74" t="s">
        <v>418</v>
      </c>
      <c r="E322" s="71"/>
      <c r="F322" s="74"/>
      <c r="G322"/>
      <c r="H322"/>
    </row>
    <row r="323" spans="2:8" x14ac:dyDescent="0.25">
      <c r="B323" s="72">
        <v>18</v>
      </c>
      <c r="C323" s="3">
        <v>320.13</v>
      </c>
      <c r="D323" s="72" t="s">
        <v>393</v>
      </c>
      <c r="E323" s="71"/>
      <c r="G323"/>
      <c r="H323"/>
    </row>
    <row r="324" spans="2:8" x14ac:dyDescent="0.25">
      <c r="B324" s="72">
        <v>19</v>
      </c>
      <c r="C324" s="3">
        <v>320.13</v>
      </c>
      <c r="D324" s="72" t="s">
        <v>404</v>
      </c>
      <c r="E324" s="71"/>
      <c r="F324" s="74"/>
      <c r="G324"/>
      <c r="H324"/>
    </row>
    <row r="325" spans="2:8" x14ac:dyDescent="0.25">
      <c r="B325" s="72">
        <v>20</v>
      </c>
      <c r="C325" s="3">
        <v>320.13</v>
      </c>
      <c r="D325" s="72" t="s">
        <v>394</v>
      </c>
      <c r="E325" s="71"/>
      <c r="G325"/>
      <c r="H325"/>
    </row>
    <row r="326" spans="2:8" x14ac:dyDescent="0.25">
      <c r="B326" s="72">
        <v>21</v>
      </c>
      <c r="C326" s="3">
        <v>320.13</v>
      </c>
      <c r="D326" s="72" t="s">
        <v>396</v>
      </c>
      <c r="E326" s="71"/>
      <c r="G326"/>
      <c r="H326"/>
    </row>
    <row r="327" spans="2:8" x14ac:dyDescent="0.25">
      <c r="B327" s="72">
        <v>22</v>
      </c>
      <c r="C327" s="3">
        <v>320.13</v>
      </c>
      <c r="D327" s="72" t="s">
        <v>409</v>
      </c>
      <c r="E327" s="71"/>
      <c r="G327"/>
      <c r="H327"/>
    </row>
    <row r="328" spans="2:8" x14ac:dyDescent="0.25">
      <c r="B328" s="72">
        <v>23</v>
      </c>
      <c r="C328" s="3">
        <v>322.44</v>
      </c>
      <c r="D328" t="s">
        <v>465</v>
      </c>
      <c r="E328" s="71"/>
      <c r="G328"/>
      <c r="H328"/>
    </row>
    <row r="329" spans="2:8" x14ac:dyDescent="0.25">
      <c r="B329" s="72">
        <v>24</v>
      </c>
      <c r="C329" s="3">
        <v>320.13</v>
      </c>
      <c r="D329" s="72" t="s">
        <v>406</v>
      </c>
      <c r="E329" s="71"/>
      <c r="G329"/>
      <c r="H329"/>
    </row>
    <row r="330" spans="2:8" x14ac:dyDescent="0.25">
      <c r="B330" s="72">
        <v>25</v>
      </c>
      <c r="C330" s="3">
        <v>320.13</v>
      </c>
      <c r="D330" s="72" t="s">
        <v>454</v>
      </c>
      <c r="E330" s="71"/>
      <c r="G330"/>
      <c r="H330"/>
    </row>
    <row r="331" spans="2:8" x14ac:dyDescent="0.25">
      <c r="B331" s="72">
        <v>26</v>
      </c>
      <c r="C331" s="3">
        <v>320.13</v>
      </c>
      <c r="D331" s="72" t="s">
        <v>419</v>
      </c>
      <c r="E331" s="71"/>
      <c r="G331"/>
      <c r="H331"/>
    </row>
    <row r="332" spans="2:8" x14ac:dyDescent="0.25">
      <c r="B332" s="72">
        <v>27</v>
      </c>
      <c r="C332" s="3">
        <v>320.13</v>
      </c>
      <c r="D332" s="72" t="s">
        <v>390</v>
      </c>
      <c r="E332" s="71"/>
      <c r="G332"/>
      <c r="H332"/>
    </row>
    <row r="333" spans="2:8" x14ac:dyDescent="0.25">
      <c r="B333" s="72">
        <v>28</v>
      </c>
      <c r="C333" s="3">
        <v>320.13</v>
      </c>
      <c r="D333" s="72" t="s">
        <v>416</v>
      </c>
      <c r="E333" s="71"/>
      <c r="F333" s="74"/>
      <c r="G333"/>
      <c r="H333"/>
    </row>
    <row r="334" spans="2:8" x14ac:dyDescent="0.25">
      <c r="B334" s="72">
        <v>29</v>
      </c>
      <c r="C334" s="3">
        <v>320.13</v>
      </c>
      <c r="D334" s="72" t="s">
        <v>392</v>
      </c>
      <c r="E334" s="71"/>
      <c r="F334" s="74"/>
      <c r="G334"/>
      <c r="H334"/>
    </row>
    <row r="335" spans="2:8" x14ac:dyDescent="0.25">
      <c r="B335" s="72">
        <v>30</v>
      </c>
      <c r="C335" s="3">
        <v>320.13</v>
      </c>
      <c r="D335" s="72" t="s">
        <v>438</v>
      </c>
      <c r="E335" s="71"/>
      <c r="G335"/>
      <c r="H335"/>
    </row>
    <row r="336" spans="2:8" x14ac:dyDescent="0.25">
      <c r="B336" s="72">
        <v>31</v>
      </c>
      <c r="C336" s="3">
        <v>322.44</v>
      </c>
      <c r="D336" s="75" t="s">
        <v>423</v>
      </c>
      <c r="E336" s="71"/>
      <c r="F336" s="129"/>
      <c r="G336"/>
      <c r="H336"/>
    </row>
    <row r="337" spans="2:8" x14ac:dyDescent="0.25">
      <c r="B337" s="72">
        <v>32</v>
      </c>
      <c r="C337" s="3">
        <v>320.13</v>
      </c>
      <c r="D337" s="72" t="s">
        <v>403</v>
      </c>
      <c r="E337" s="71"/>
      <c r="F337" s="129"/>
      <c r="G337"/>
      <c r="H337"/>
    </row>
    <row r="338" spans="2:8" x14ac:dyDescent="0.25">
      <c r="B338" s="72">
        <v>33</v>
      </c>
      <c r="C338" s="3">
        <v>320.13</v>
      </c>
      <c r="D338" s="72" t="s">
        <v>455</v>
      </c>
      <c r="E338" s="71"/>
      <c r="F338" s="71"/>
      <c r="G338"/>
      <c r="H338"/>
    </row>
    <row r="339" spans="2:8" x14ac:dyDescent="0.25">
      <c r="B339" s="72">
        <v>34</v>
      </c>
      <c r="C339" s="3">
        <v>322.44</v>
      </c>
      <c r="D339" s="72" t="s">
        <v>434</v>
      </c>
      <c r="E339" s="71"/>
      <c r="F339" s="129"/>
      <c r="G339"/>
      <c r="H339"/>
    </row>
    <row r="340" spans="2:8" x14ac:dyDescent="0.25">
      <c r="B340" s="72">
        <v>35</v>
      </c>
      <c r="C340" s="3">
        <v>320.13</v>
      </c>
      <c r="D340" s="72" t="s">
        <v>399</v>
      </c>
      <c r="E340" s="71"/>
      <c r="F340" s="71"/>
      <c r="G340"/>
      <c r="H340"/>
    </row>
    <row r="341" spans="2:8" x14ac:dyDescent="0.25">
      <c r="B341" s="72">
        <v>36</v>
      </c>
      <c r="C341" s="3">
        <v>320.13</v>
      </c>
      <c r="D341" s="72" t="s">
        <v>456</v>
      </c>
      <c r="E341" s="71"/>
      <c r="F341" s="129"/>
      <c r="G341"/>
      <c r="H341"/>
    </row>
    <row r="342" spans="2:8" x14ac:dyDescent="0.25">
      <c r="B342" s="72">
        <v>37</v>
      </c>
      <c r="C342" s="3">
        <v>320.13</v>
      </c>
      <c r="D342" s="72" t="s">
        <v>398</v>
      </c>
      <c r="E342" s="71"/>
      <c r="F342" s="129"/>
      <c r="G342"/>
      <c r="H342"/>
    </row>
    <row r="343" spans="2:8" x14ac:dyDescent="0.25">
      <c r="B343" s="72">
        <v>38</v>
      </c>
      <c r="C343" s="3">
        <v>320.13</v>
      </c>
      <c r="D343" s="72" t="s">
        <v>457</v>
      </c>
      <c r="E343" s="71"/>
      <c r="F343" s="129"/>
      <c r="G343"/>
      <c r="H343"/>
    </row>
    <row r="344" spans="2:8" x14ac:dyDescent="0.25">
      <c r="B344" s="72">
        <v>39</v>
      </c>
      <c r="C344" s="3">
        <v>320.13</v>
      </c>
      <c r="D344" s="72" t="s">
        <v>412</v>
      </c>
      <c r="E344" s="71"/>
      <c r="F344" s="129"/>
      <c r="G344"/>
      <c r="H344"/>
    </row>
    <row r="345" spans="2:8" x14ac:dyDescent="0.25">
      <c r="B345" s="72">
        <v>40</v>
      </c>
      <c r="C345" s="3">
        <v>320.13</v>
      </c>
      <c r="D345" s="72" t="s">
        <v>458</v>
      </c>
      <c r="E345" s="71"/>
      <c r="F345" s="71"/>
      <c r="G345"/>
      <c r="H345"/>
    </row>
    <row r="346" spans="2:8" x14ac:dyDescent="0.25">
      <c r="B346" s="72">
        <v>41</v>
      </c>
      <c r="C346" s="3">
        <v>320.13</v>
      </c>
      <c r="D346" s="72" t="s">
        <v>459</v>
      </c>
      <c r="E346" s="71"/>
      <c r="F346" s="129"/>
      <c r="G346"/>
      <c r="H346"/>
    </row>
    <row r="347" spans="2:8" x14ac:dyDescent="0.25">
      <c r="C347" s="3">
        <f>SUM(C306:C346)</f>
        <v>12814.439999999993</v>
      </c>
      <c r="G347"/>
      <c r="H347"/>
    </row>
    <row r="349" spans="2:8" x14ac:dyDescent="0.25">
      <c r="B349" s="3" t="s">
        <v>515</v>
      </c>
      <c r="C349" s="3" t="s">
        <v>469</v>
      </c>
      <c r="D349" t="s">
        <v>513</v>
      </c>
      <c r="F349"/>
      <c r="G349"/>
      <c r="H349"/>
    </row>
    <row r="350" spans="2:8" x14ac:dyDescent="0.25">
      <c r="B350"/>
      <c r="C350" s="3" t="s">
        <v>447</v>
      </c>
      <c r="D350" t="s">
        <v>448</v>
      </c>
      <c r="F350"/>
      <c r="G350"/>
      <c r="H350"/>
    </row>
    <row r="351" spans="2:8" x14ac:dyDescent="0.25">
      <c r="B351" s="72">
        <v>1</v>
      </c>
      <c r="C351" s="3">
        <v>342</v>
      </c>
      <c r="D351" t="s">
        <v>460</v>
      </c>
      <c r="F351"/>
      <c r="G351"/>
      <c r="H351"/>
    </row>
    <row r="352" spans="2:8" x14ac:dyDescent="0.25">
      <c r="B352" s="72">
        <v>2</v>
      </c>
      <c r="C352" s="3">
        <v>339.55</v>
      </c>
      <c r="D352" t="s">
        <v>461</v>
      </c>
      <c r="F352"/>
      <c r="G352"/>
      <c r="H352"/>
    </row>
    <row r="353" spans="2:8" x14ac:dyDescent="0.25">
      <c r="B353" s="72">
        <v>3</v>
      </c>
      <c r="C353" s="3">
        <v>339.55</v>
      </c>
      <c r="D353" t="s">
        <v>451</v>
      </c>
      <c r="F353"/>
      <c r="G353"/>
      <c r="H353"/>
    </row>
    <row r="354" spans="2:8" x14ac:dyDescent="0.25">
      <c r="B354" s="72">
        <v>4</v>
      </c>
      <c r="C354" s="3">
        <v>339.55</v>
      </c>
      <c r="D354" t="s">
        <v>414</v>
      </c>
      <c r="F354"/>
      <c r="G354"/>
      <c r="H354"/>
    </row>
    <row r="355" spans="2:8" x14ac:dyDescent="0.25">
      <c r="B355" s="72">
        <v>5</v>
      </c>
      <c r="C355" s="3">
        <v>342</v>
      </c>
      <c r="D355" s="75" t="s">
        <v>411</v>
      </c>
      <c r="F355"/>
      <c r="G355"/>
      <c r="H355"/>
    </row>
    <row r="356" spans="2:8" x14ac:dyDescent="0.25">
      <c r="B356" s="72">
        <v>6</v>
      </c>
      <c r="C356" s="3">
        <v>339.55</v>
      </c>
      <c r="D356" t="s">
        <v>406</v>
      </c>
      <c r="F356"/>
      <c r="G356"/>
      <c r="H356"/>
    </row>
    <row r="357" spans="2:8" x14ac:dyDescent="0.25">
      <c r="B357" s="72">
        <v>7</v>
      </c>
      <c r="C357" s="3">
        <v>339.55</v>
      </c>
      <c r="D357" t="s">
        <v>419</v>
      </c>
      <c r="F357"/>
      <c r="G357"/>
      <c r="H357"/>
    </row>
    <row r="358" spans="2:8" x14ac:dyDescent="0.25">
      <c r="B358" s="72">
        <v>8</v>
      </c>
      <c r="C358" s="3">
        <v>339.55</v>
      </c>
      <c r="D358" t="s">
        <v>437</v>
      </c>
      <c r="F358"/>
      <c r="G358"/>
      <c r="H358"/>
    </row>
    <row r="359" spans="2:8" x14ac:dyDescent="0.25">
      <c r="B359" s="72">
        <v>9</v>
      </c>
      <c r="C359" s="3">
        <v>339.55</v>
      </c>
      <c r="D359" t="s">
        <v>462</v>
      </c>
      <c r="F359"/>
      <c r="G359"/>
      <c r="H359"/>
    </row>
    <row r="360" spans="2:8" x14ac:dyDescent="0.25">
      <c r="B360" s="72">
        <v>10</v>
      </c>
      <c r="D360" s="71" t="s">
        <v>470</v>
      </c>
      <c r="F360"/>
      <c r="G360"/>
      <c r="H360"/>
    </row>
    <row r="361" spans="2:8" x14ac:dyDescent="0.25">
      <c r="B361" s="72">
        <v>11</v>
      </c>
      <c r="C361" s="3">
        <v>339.55</v>
      </c>
      <c r="D361" s="74" t="s">
        <v>471</v>
      </c>
      <c r="F361"/>
      <c r="G361"/>
      <c r="H361"/>
    </row>
    <row r="362" spans="2:8" x14ac:dyDescent="0.25">
      <c r="B362" s="72">
        <v>12</v>
      </c>
      <c r="C362" s="3">
        <v>339.55</v>
      </c>
      <c r="D362" t="s">
        <v>403</v>
      </c>
      <c r="F362"/>
      <c r="G362"/>
      <c r="H362"/>
    </row>
    <row r="363" spans="2:8" x14ac:dyDescent="0.25">
      <c r="B363" s="72">
        <v>13</v>
      </c>
      <c r="C363" s="3">
        <v>339.55</v>
      </c>
      <c r="D363" t="s">
        <v>431</v>
      </c>
      <c r="F363"/>
      <c r="G363"/>
      <c r="H363"/>
    </row>
    <row r="364" spans="2:8" x14ac:dyDescent="0.25">
      <c r="B364" s="72">
        <v>14</v>
      </c>
      <c r="C364" s="3">
        <v>339.55</v>
      </c>
      <c r="D364" t="s">
        <v>398</v>
      </c>
      <c r="F364"/>
      <c r="G364"/>
      <c r="H364"/>
    </row>
    <row r="365" spans="2:8" x14ac:dyDescent="0.25">
      <c r="B365" s="72">
        <v>15</v>
      </c>
      <c r="C365" s="3">
        <v>339.55</v>
      </c>
      <c r="D365" t="s">
        <v>457</v>
      </c>
      <c r="F365"/>
      <c r="G365"/>
      <c r="H365"/>
    </row>
    <row r="366" spans="2:8" x14ac:dyDescent="0.25">
      <c r="B366" s="72">
        <v>16</v>
      </c>
      <c r="C366" s="3">
        <v>339.55</v>
      </c>
      <c r="D366" t="s">
        <v>429</v>
      </c>
      <c r="F366"/>
      <c r="G366"/>
      <c r="H366"/>
    </row>
    <row r="367" spans="2:8" x14ac:dyDescent="0.25">
      <c r="C367" s="3">
        <f>SUM(C351:C366)</f>
        <v>5098.1500000000015</v>
      </c>
      <c r="F367"/>
      <c r="G367"/>
      <c r="H367"/>
    </row>
    <row r="369" spans="2:8" x14ac:dyDescent="0.25">
      <c r="B369" s="3" t="s">
        <v>484</v>
      </c>
      <c r="C369" s="3" t="s">
        <v>467</v>
      </c>
      <c r="D369" t="s">
        <v>513</v>
      </c>
      <c r="F369"/>
      <c r="G369"/>
      <c r="H369"/>
    </row>
    <row r="370" spans="2:8" x14ac:dyDescent="0.25">
      <c r="B370"/>
      <c r="C370" s="3" t="s">
        <v>447</v>
      </c>
      <c r="D370" t="s">
        <v>448</v>
      </c>
      <c r="F370"/>
      <c r="G370"/>
      <c r="H370"/>
    </row>
    <row r="371" spans="2:8" x14ac:dyDescent="0.25">
      <c r="B371" s="72">
        <v>1</v>
      </c>
      <c r="C371" s="3">
        <v>321.45</v>
      </c>
      <c r="D371" t="s">
        <v>405</v>
      </c>
      <c r="F371"/>
      <c r="G371"/>
      <c r="H371"/>
    </row>
    <row r="372" spans="2:8" x14ac:dyDescent="0.25">
      <c r="B372" s="72">
        <v>2</v>
      </c>
      <c r="C372" s="3">
        <v>321.45</v>
      </c>
      <c r="D372" t="s">
        <v>472</v>
      </c>
      <c r="F372"/>
      <c r="G372"/>
      <c r="H372"/>
    </row>
    <row r="373" spans="2:8" x14ac:dyDescent="0.25">
      <c r="B373" s="72">
        <v>3</v>
      </c>
      <c r="C373" s="3">
        <v>321.45</v>
      </c>
      <c r="D373" t="s">
        <v>463</v>
      </c>
      <c r="F373"/>
      <c r="G373"/>
      <c r="H373"/>
    </row>
    <row r="374" spans="2:8" x14ac:dyDescent="0.25">
      <c r="B374" s="72">
        <v>4</v>
      </c>
      <c r="C374" s="3">
        <v>322.44</v>
      </c>
      <c r="D374" t="s">
        <v>450</v>
      </c>
      <c r="F374"/>
      <c r="G374"/>
      <c r="H374"/>
    </row>
    <row r="375" spans="2:8" x14ac:dyDescent="0.25">
      <c r="B375" s="72">
        <v>5</v>
      </c>
      <c r="C375" s="3">
        <v>322.44</v>
      </c>
      <c r="D375" t="s">
        <v>473</v>
      </c>
      <c r="F375"/>
      <c r="G375"/>
      <c r="H375"/>
    </row>
    <row r="376" spans="2:8" x14ac:dyDescent="0.25">
      <c r="B376" s="72">
        <v>6</v>
      </c>
      <c r="C376" s="3">
        <v>321.45</v>
      </c>
      <c r="D376" t="s">
        <v>391</v>
      </c>
      <c r="F376"/>
      <c r="G376"/>
      <c r="H376"/>
    </row>
    <row r="377" spans="2:8" x14ac:dyDescent="0.25">
      <c r="B377" s="72">
        <v>7</v>
      </c>
      <c r="C377" s="3">
        <v>321.45</v>
      </c>
      <c r="D377" t="s">
        <v>474</v>
      </c>
      <c r="F377"/>
      <c r="G377"/>
      <c r="H377"/>
    </row>
    <row r="378" spans="2:8" x14ac:dyDescent="0.25">
      <c r="B378" s="72">
        <v>8</v>
      </c>
      <c r="C378" s="3">
        <v>321.45</v>
      </c>
      <c r="D378" t="s">
        <v>414</v>
      </c>
      <c r="F378"/>
      <c r="G378"/>
      <c r="H378"/>
    </row>
    <row r="379" spans="2:8" x14ac:dyDescent="0.25">
      <c r="B379" s="72">
        <v>9</v>
      </c>
      <c r="C379" s="3">
        <v>322.44</v>
      </c>
      <c r="D379" t="s">
        <v>464</v>
      </c>
      <c r="F379"/>
      <c r="G379"/>
      <c r="H379"/>
    </row>
    <row r="380" spans="2:8" x14ac:dyDescent="0.25">
      <c r="B380" s="72">
        <v>10</v>
      </c>
      <c r="C380" s="3">
        <v>321.45</v>
      </c>
      <c r="D380" t="s">
        <v>432</v>
      </c>
      <c r="F380"/>
      <c r="G380"/>
      <c r="H380"/>
    </row>
    <row r="381" spans="2:8" x14ac:dyDescent="0.25">
      <c r="B381" s="72">
        <v>11</v>
      </c>
      <c r="C381" s="3">
        <v>321.45</v>
      </c>
      <c r="D381" t="s">
        <v>475</v>
      </c>
      <c r="F381"/>
      <c r="G381"/>
      <c r="H381"/>
    </row>
    <row r="382" spans="2:8" x14ac:dyDescent="0.25">
      <c r="B382" s="72">
        <v>12</v>
      </c>
      <c r="C382" s="3">
        <v>321.45</v>
      </c>
      <c r="D382" t="s">
        <v>410</v>
      </c>
      <c r="F382"/>
      <c r="G382"/>
      <c r="H382"/>
    </row>
    <row r="383" spans="2:8" x14ac:dyDescent="0.25">
      <c r="B383" s="72">
        <v>13</v>
      </c>
      <c r="C383" s="3">
        <v>322.44</v>
      </c>
      <c r="D383" t="s">
        <v>476</v>
      </c>
      <c r="F383"/>
      <c r="G383"/>
      <c r="H383"/>
    </row>
    <row r="384" spans="2:8" x14ac:dyDescent="0.25">
      <c r="B384" s="72">
        <v>14</v>
      </c>
      <c r="C384" s="3">
        <v>321.45</v>
      </c>
      <c r="D384" t="s">
        <v>420</v>
      </c>
      <c r="F384"/>
      <c r="G384"/>
      <c r="H384"/>
    </row>
    <row r="385" spans="2:8" x14ac:dyDescent="0.25">
      <c r="B385" s="72">
        <v>15</v>
      </c>
      <c r="C385" s="3">
        <v>322.44</v>
      </c>
      <c r="D385" t="s">
        <v>397</v>
      </c>
      <c r="F385"/>
      <c r="G385"/>
      <c r="H385"/>
    </row>
    <row r="386" spans="2:8" x14ac:dyDescent="0.25">
      <c r="B386" s="72">
        <v>16</v>
      </c>
      <c r="C386" s="3">
        <v>321.45</v>
      </c>
      <c r="D386" t="s">
        <v>418</v>
      </c>
      <c r="F386"/>
      <c r="G386"/>
      <c r="H386"/>
    </row>
    <row r="387" spans="2:8" x14ac:dyDescent="0.25">
      <c r="B387" s="72">
        <v>17</v>
      </c>
      <c r="C387" s="3">
        <v>322.44</v>
      </c>
      <c r="D387" t="s">
        <v>393</v>
      </c>
      <c r="F387"/>
      <c r="G387"/>
      <c r="H387"/>
    </row>
    <row r="388" spans="2:8" x14ac:dyDescent="0.25">
      <c r="B388" s="72">
        <v>18</v>
      </c>
      <c r="C388" s="3">
        <v>322.44</v>
      </c>
      <c r="D388" t="s">
        <v>477</v>
      </c>
      <c r="F388"/>
      <c r="G388"/>
      <c r="H388"/>
    </row>
    <row r="389" spans="2:8" x14ac:dyDescent="0.25">
      <c r="B389" s="72">
        <v>19</v>
      </c>
      <c r="C389" s="3">
        <v>321.45</v>
      </c>
      <c r="D389" t="s">
        <v>394</v>
      </c>
      <c r="F389"/>
      <c r="G389"/>
      <c r="H389"/>
    </row>
    <row r="390" spans="2:8" x14ac:dyDescent="0.25">
      <c r="B390" s="72">
        <v>20</v>
      </c>
      <c r="C390" s="3">
        <v>321.45</v>
      </c>
      <c r="D390" t="s">
        <v>478</v>
      </c>
      <c r="F390"/>
      <c r="G390"/>
      <c r="H390"/>
    </row>
    <row r="391" spans="2:8" x14ac:dyDescent="0.25">
      <c r="B391" s="72">
        <v>21</v>
      </c>
      <c r="C391" s="3">
        <v>321.45</v>
      </c>
      <c r="D391" t="s">
        <v>396</v>
      </c>
      <c r="F391"/>
      <c r="G391"/>
      <c r="H391"/>
    </row>
    <row r="392" spans="2:8" x14ac:dyDescent="0.25">
      <c r="B392" s="72">
        <v>22</v>
      </c>
      <c r="C392" s="3">
        <v>321.45</v>
      </c>
      <c r="D392" t="s">
        <v>409</v>
      </c>
      <c r="F392"/>
      <c r="G392"/>
      <c r="H392"/>
    </row>
    <row r="393" spans="2:8" x14ac:dyDescent="0.25">
      <c r="B393" s="72">
        <v>23</v>
      </c>
      <c r="C393" s="3">
        <v>322.44</v>
      </c>
      <c r="D393" t="s">
        <v>479</v>
      </c>
      <c r="F393"/>
      <c r="G393"/>
      <c r="H393"/>
    </row>
    <row r="394" spans="2:8" x14ac:dyDescent="0.25">
      <c r="B394" s="72">
        <v>24</v>
      </c>
      <c r="C394" s="3">
        <v>321.45</v>
      </c>
      <c r="D394" t="s">
        <v>406</v>
      </c>
      <c r="F394"/>
      <c r="G394"/>
      <c r="H394"/>
    </row>
    <row r="395" spans="2:8" x14ac:dyDescent="0.25">
      <c r="B395" s="72">
        <v>25</v>
      </c>
      <c r="C395" s="3">
        <v>321.45</v>
      </c>
      <c r="D395" t="s">
        <v>454</v>
      </c>
      <c r="F395"/>
      <c r="G395"/>
      <c r="H395"/>
    </row>
    <row r="396" spans="2:8" x14ac:dyDescent="0.25">
      <c r="B396" s="72">
        <v>26</v>
      </c>
      <c r="C396" s="3">
        <v>321.45</v>
      </c>
      <c r="D396" t="s">
        <v>390</v>
      </c>
      <c r="F396"/>
      <c r="G396"/>
      <c r="H396"/>
    </row>
    <row r="397" spans="2:8" x14ac:dyDescent="0.25">
      <c r="B397" s="72">
        <v>27</v>
      </c>
      <c r="C397" s="3">
        <v>321.45</v>
      </c>
      <c r="D397" t="s">
        <v>416</v>
      </c>
      <c r="F397"/>
      <c r="G397"/>
      <c r="H397"/>
    </row>
    <row r="398" spans="2:8" x14ac:dyDescent="0.25">
      <c r="B398" s="72">
        <v>28</v>
      </c>
      <c r="C398" s="3">
        <v>322.44</v>
      </c>
      <c r="D398" s="72" t="s">
        <v>423</v>
      </c>
      <c r="F398"/>
      <c r="G398"/>
      <c r="H398"/>
    </row>
    <row r="399" spans="2:8" x14ac:dyDescent="0.25">
      <c r="B399" s="72">
        <v>29</v>
      </c>
      <c r="C399" s="3">
        <v>321.45</v>
      </c>
      <c r="D399" t="s">
        <v>455</v>
      </c>
      <c r="F399"/>
      <c r="G399"/>
      <c r="H399"/>
    </row>
    <row r="400" spans="2:8" x14ac:dyDescent="0.25">
      <c r="B400" s="72">
        <v>30</v>
      </c>
      <c r="C400" s="3">
        <v>321.45</v>
      </c>
      <c r="D400" t="s">
        <v>456</v>
      </c>
      <c r="F400"/>
      <c r="G400"/>
      <c r="H400"/>
    </row>
    <row r="401" spans="2:8" x14ac:dyDescent="0.25">
      <c r="B401" s="72">
        <v>31</v>
      </c>
      <c r="C401" s="3">
        <v>321.45</v>
      </c>
      <c r="D401" t="s">
        <v>480</v>
      </c>
      <c r="F401"/>
      <c r="G401"/>
      <c r="H401"/>
    </row>
    <row r="402" spans="2:8" x14ac:dyDescent="0.25">
      <c r="B402" s="72">
        <v>32</v>
      </c>
      <c r="C402" s="3">
        <v>322.44</v>
      </c>
      <c r="D402" t="s">
        <v>398</v>
      </c>
      <c r="F402"/>
      <c r="G402"/>
      <c r="H402"/>
    </row>
    <row r="403" spans="2:8" x14ac:dyDescent="0.25">
      <c r="B403" s="72">
        <v>33</v>
      </c>
      <c r="C403" s="3">
        <v>321.45</v>
      </c>
      <c r="D403" t="s">
        <v>457</v>
      </c>
      <c r="F403"/>
      <c r="G403"/>
      <c r="H403"/>
    </row>
    <row r="404" spans="2:8" x14ac:dyDescent="0.25">
      <c r="B404" s="72">
        <v>34</v>
      </c>
      <c r="C404" s="3">
        <v>321.45</v>
      </c>
      <c r="D404" t="s">
        <v>412</v>
      </c>
      <c r="F404"/>
      <c r="G404"/>
      <c r="H404"/>
    </row>
    <row r="405" spans="2:8" x14ac:dyDescent="0.25">
      <c r="B405" s="72">
        <v>35</v>
      </c>
      <c r="C405" s="3">
        <v>321.45</v>
      </c>
      <c r="D405" t="s">
        <v>481</v>
      </c>
      <c r="F405"/>
      <c r="G405"/>
      <c r="H405"/>
    </row>
    <row r="406" spans="2:8" x14ac:dyDescent="0.25">
      <c r="B406" s="72">
        <v>36</v>
      </c>
      <c r="C406" s="3">
        <v>321.45</v>
      </c>
      <c r="D406" t="s">
        <v>482</v>
      </c>
      <c r="F406"/>
      <c r="G406"/>
      <c r="H406"/>
    </row>
    <row r="407" spans="2:8" x14ac:dyDescent="0.25">
      <c r="B407" s="72">
        <v>37</v>
      </c>
      <c r="C407" s="3">
        <v>321.45</v>
      </c>
      <c r="D407" t="s">
        <v>483</v>
      </c>
      <c r="F407"/>
      <c r="G407"/>
      <c r="H407"/>
    </row>
    <row r="408" spans="2:8" x14ac:dyDescent="0.25">
      <c r="B408" s="72">
        <v>38</v>
      </c>
      <c r="C408" s="3">
        <v>322.44</v>
      </c>
      <c r="D408" t="s">
        <v>402</v>
      </c>
      <c r="F408"/>
      <c r="G408"/>
      <c r="H408"/>
    </row>
    <row r="409" spans="2:8" x14ac:dyDescent="0.25">
      <c r="B409" s="72"/>
      <c r="C409" s="3">
        <f>SUM(C371:C408)</f>
        <v>12225.990000000005</v>
      </c>
      <c r="F409"/>
      <c r="G409"/>
      <c r="H409"/>
    </row>
    <row r="412" spans="2:8" x14ac:dyDescent="0.25">
      <c r="B412" s="3" t="s">
        <v>516</v>
      </c>
      <c r="C412" s="3" t="s">
        <v>469</v>
      </c>
      <c r="D412" t="s">
        <v>513</v>
      </c>
      <c r="F412"/>
      <c r="G412"/>
      <c r="H412"/>
    </row>
    <row r="413" spans="2:8" x14ac:dyDescent="0.25">
      <c r="B413" t="s">
        <v>487</v>
      </c>
      <c r="C413" s="3" t="s">
        <v>447</v>
      </c>
      <c r="D413" t="s">
        <v>448</v>
      </c>
      <c r="F413"/>
      <c r="G413"/>
      <c r="H413"/>
    </row>
    <row r="414" spans="2:8" x14ac:dyDescent="0.25">
      <c r="B414" s="71">
        <v>1</v>
      </c>
      <c r="C414" s="3">
        <v>321.45</v>
      </c>
      <c r="D414" s="72" t="s">
        <v>485</v>
      </c>
      <c r="F414"/>
      <c r="G414"/>
      <c r="H414"/>
    </row>
    <row r="415" spans="2:8" x14ac:dyDescent="0.25">
      <c r="B415" s="71">
        <v>2</v>
      </c>
      <c r="C415" s="3">
        <v>340.95</v>
      </c>
      <c r="D415" s="72" t="s">
        <v>460</v>
      </c>
      <c r="F415"/>
      <c r="G415"/>
      <c r="H415"/>
    </row>
    <row r="416" spans="2:8" x14ac:dyDescent="0.25">
      <c r="B416" s="71">
        <v>3</v>
      </c>
      <c r="C416" s="3">
        <v>340.95</v>
      </c>
      <c r="D416" s="72" t="s">
        <v>461</v>
      </c>
      <c r="F416"/>
      <c r="G416"/>
      <c r="H416"/>
    </row>
    <row r="417" spans="2:8" x14ac:dyDescent="0.25">
      <c r="B417" s="71">
        <v>4</v>
      </c>
      <c r="C417" s="3">
        <v>340.95</v>
      </c>
      <c r="D417" s="72" t="s">
        <v>391</v>
      </c>
      <c r="F417"/>
      <c r="G417"/>
      <c r="H417"/>
    </row>
    <row r="418" spans="2:8" x14ac:dyDescent="0.25">
      <c r="B418" s="71">
        <v>5</v>
      </c>
      <c r="C418" s="3">
        <v>342</v>
      </c>
      <c r="D418" s="72" t="s">
        <v>451</v>
      </c>
      <c r="F418"/>
      <c r="G418"/>
      <c r="H418"/>
    </row>
    <row r="419" spans="2:8" x14ac:dyDescent="0.25">
      <c r="B419" s="71">
        <v>6</v>
      </c>
      <c r="C419" s="3">
        <v>340.95</v>
      </c>
      <c r="D419" s="72" t="s">
        <v>414</v>
      </c>
      <c r="F419"/>
      <c r="G419"/>
      <c r="H419"/>
    </row>
    <row r="420" spans="2:8" x14ac:dyDescent="0.25">
      <c r="B420" s="71">
        <v>7</v>
      </c>
      <c r="C420" s="3">
        <v>342</v>
      </c>
      <c r="D420" s="72" t="s">
        <v>486</v>
      </c>
      <c r="F420"/>
      <c r="G420"/>
      <c r="H420"/>
    </row>
    <row r="421" spans="2:8" x14ac:dyDescent="0.25">
      <c r="B421" s="71">
        <v>8</v>
      </c>
      <c r="C421" s="3">
        <v>340.95</v>
      </c>
      <c r="D421" s="72" t="s">
        <v>433</v>
      </c>
      <c r="F421"/>
      <c r="G421"/>
      <c r="H421"/>
    </row>
    <row r="422" spans="2:8" x14ac:dyDescent="0.25">
      <c r="B422" s="71">
        <v>9</v>
      </c>
      <c r="C422" s="3">
        <v>340.95</v>
      </c>
      <c r="D422" s="72" t="s">
        <v>396</v>
      </c>
      <c r="F422"/>
      <c r="G422"/>
      <c r="H422"/>
    </row>
    <row r="423" spans="2:8" x14ac:dyDescent="0.25">
      <c r="B423" s="71">
        <v>10</v>
      </c>
      <c r="C423" s="3">
        <v>340.95</v>
      </c>
      <c r="D423" s="72" t="s">
        <v>409</v>
      </c>
      <c r="F423"/>
      <c r="G423"/>
      <c r="H423"/>
    </row>
    <row r="424" spans="2:8" x14ac:dyDescent="0.25">
      <c r="B424" s="71">
        <v>11</v>
      </c>
      <c r="C424" s="3">
        <v>340.95</v>
      </c>
      <c r="D424" s="72" t="s">
        <v>437</v>
      </c>
      <c r="F424"/>
      <c r="G424"/>
      <c r="H424"/>
    </row>
    <row r="425" spans="2:8" x14ac:dyDescent="0.25">
      <c r="B425" s="71">
        <v>12</v>
      </c>
      <c r="C425" s="3">
        <v>342</v>
      </c>
      <c r="D425" s="72" t="s">
        <v>438</v>
      </c>
      <c r="F425"/>
      <c r="G425"/>
      <c r="H425"/>
    </row>
    <row r="426" spans="2:8" x14ac:dyDescent="0.25">
      <c r="B426" s="71">
        <v>13</v>
      </c>
      <c r="C426" s="3">
        <v>342</v>
      </c>
      <c r="D426" s="72" t="s">
        <v>470</v>
      </c>
      <c r="F426"/>
      <c r="G426"/>
      <c r="H426"/>
    </row>
    <row r="427" spans="2:8" x14ac:dyDescent="0.25">
      <c r="B427" s="71">
        <v>14</v>
      </c>
      <c r="C427" s="3">
        <v>342</v>
      </c>
      <c r="D427" s="72" t="s">
        <v>471</v>
      </c>
      <c r="F427"/>
      <c r="G427"/>
      <c r="H427"/>
    </row>
    <row r="428" spans="2:8" x14ac:dyDescent="0.25">
      <c r="B428" s="71">
        <v>15</v>
      </c>
      <c r="C428" s="3">
        <v>340.95</v>
      </c>
      <c r="D428" s="72" t="s">
        <v>403</v>
      </c>
      <c r="F428"/>
      <c r="G428"/>
      <c r="H428"/>
    </row>
    <row r="429" spans="2:8" x14ac:dyDescent="0.25">
      <c r="B429" s="71">
        <v>16</v>
      </c>
      <c r="C429" s="3">
        <v>340.95</v>
      </c>
      <c r="D429" s="72" t="s">
        <v>434</v>
      </c>
      <c r="F429"/>
      <c r="G429"/>
      <c r="H429"/>
    </row>
    <row r="430" spans="2:8" x14ac:dyDescent="0.25">
      <c r="B430" s="71">
        <v>17</v>
      </c>
      <c r="C430" s="3">
        <v>340.95</v>
      </c>
      <c r="D430" s="72" t="s">
        <v>431</v>
      </c>
      <c r="F430"/>
      <c r="G430"/>
      <c r="H430"/>
    </row>
    <row r="431" spans="2:8" x14ac:dyDescent="0.25">
      <c r="B431" s="71">
        <v>18</v>
      </c>
      <c r="C431" s="3">
        <v>340.95</v>
      </c>
      <c r="D431" s="72" t="s">
        <v>398</v>
      </c>
      <c r="F431"/>
      <c r="G431"/>
      <c r="H431"/>
    </row>
    <row r="432" spans="2:8" x14ac:dyDescent="0.25">
      <c r="B432" s="71">
        <v>19</v>
      </c>
      <c r="C432" s="3">
        <v>340.95</v>
      </c>
      <c r="D432" s="72" t="s">
        <v>457</v>
      </c>
      <c r="F432"/>
      <c r="G432"/>
      <c r="H432"/>
    </row>
    <row r="433" spans="2:8" x14ac:dyDescent="0.25">
      <c r="B433" s="71">
        <v>20</v>
      </c>
      <c r="C433" s="3">
        <v>175.74</v>
      </c>
      <c r="D433" s="72" t="s">
        <v>429</v>
      </c>
      <c r="F433"/>
      <c r="G433"/>
      <c r="H433"/>
    </row>
    <row r="434" spans="2:8" x14ac:dyDescent="0.25">
      <c r="B434" s="72"/>
      <c r="C434" s="3">
        <f>SUM(C414:C433)</f>
        <v>6639.5399999999981</v>
      </c>
      <c r="F434"/>
      <c r="G434"/>
      <c r="H434"/>
    </row>
    <row r="436" spans="2:8" x14ac:dyDescent="0.25">
      <c r="B436" s="72" t="s">
        <v>487</v>
      </c>
      <c r="C436" s="3" t="s">
        <v>447</v>
      </c>
      <c r="D436" t="s">
        <v>496</v>
      </c>
      <c r="E436">
        <v>2725.7999999999997</v>
      </c>
      <c r="F436"/>
      <c r="G436"/>
      <c r="H436"/>
    </row>
    <row r="437" spans="2:8" x14ac:dyDescent="0.25">
      <c r="B437" s="72">
        <v>1</v>
      </c>
      <c r="C437" s="3">
        <v>194.7</v>
      </c>
      <c r="D437" t="s">
        <v>422</v>
      </c>
      <c r="F437"/>
      <c r="G437"/>
      <c r="H437"/>
    </row>
    <row r="438" spans="2:8" x14ac:dyDescent="0.25">
      <c r="B438" s="72">
        <v>2</v>
      </c>
      <c r="C438" s="3">
        <v>194.7</v>
      </c>
      <c r="D438" t="s">
        <v>451</v>
      </c>
      <c r="F438"/>
      <c r="G438"/>
      <c r="H438"/>
    </row>
    <row r="439" spans="2:8" x14ac:dyDescent="0.25">
      <c r="B439" s="72">
        <v>3</v>
      </c>
      <c r="C439" s="3">
        <v>194.7</v>
      </c>
      <c r="D439" t="s">
        <v>432</v>
      </c>
      <c r="F439"/>
      <c r="G439"/>
      <c r="H439"/>
    </row>
    <row r="440" spans="2:8" x14ac:dyDescent="0.25">
      <c r="B440" s="72">
        <v>4</v>
      </c>
      <c r="C440" s="3">
        <v>194.7</v>
      </c>
      <c r="D440" t="s">
        <v>453</v>
      </c>
      <c r="F440"/>
      <c r="G440"/>
      <c r="H440"/>
    </row>
    <row r="441" spans="2:8" x14ac:dyDescent="0.25">
      <c r="B441" s="72">
        <v>5</v>
      </c>
      <c r="C441" s="3">
        <v>194.7</v>
      </c>
      <c r="D441" t="s">
        <v>415</v>
      </c>
      <c r="F441"/>
      <c r="G441"/>
      <c r="H441"/>
    </row>
    <row r="442" spans="2:8" x14ac:dyDescent="0.25">
      <c r="B442" s="72">
        <v>6</v>
      </c>
      <c r="C442" s="3">
        <v>194.7</v>
      </c>
      <c r="D442" t="s">
        <v>420</v>
      </c>
      <c r="F442"/>
      <c r="G442"/>
      <c r="H442"/>
    </row>
    <row r="443" spans="2:8" x14ac:dyDescent="0.25">
      <c r="B443" s="72">
        <v>7</v>
      </c>
      <c r="C443" s="3">
        <v>194.7</v>
      </c>
      <c r="D443" t="s">
        <v>396</v>
      </c>
      <c r="F443"/>
      <c r="G443"/>
      <c r="H443"/>
    </row>
    <row r="444" spans="2:8" x14ac:dyDescent="0.25">
      <c r="B444" s="72">
        <v>8</v>
      </c>
      <c r="C444" s="3">
        <v>194.7</v>
      </c>
      <c r="D444" t="s">
        <v>454</v>
      </c>
      <c r="F444"/>
      <c r="G444"/>
      <c r="H444"/>
    </row>
    <row r="445" spans="2:8" x14ac:dyDescent="0.25">
      <c r="B445" s="72">
        <v>9</v>
      </c>
      <c r="C445" s="3">
        <v>194.7</v>
      </c>
      <c r="D445" t="s">
        <v>437</v>
      </c>
      <c r="H445"/>
    </row>
    <row r="446" spans="2:8" x14ac:dyDescent="0.25">
      <c r="B446" s="72">
        <v>10</v>
      </c>
      <c r="C446" s="3">
        <v>194.7</v>
      </c>
      <c r="D446" t="s">
        <v>438</v>
      </c>
      <c r="H446"/>
    </row>
    <row r="447" spans="2:8" x14ac:dyDescent="0.25">
      <c r="B447" s="72">
        <v>11</v>
      </c>
      <c r="C447" s="3">
        <v>194.7</v>
      </c>
      <c r="D447" t="s">
        <v>403</v>
      </c>
      <c r="H447"/>
    </row>
    <row r="448" spans="2:8" x14ac:dyDescent="0.25">
      <c r="B448" s="72">
        <v>12</v>
      </c>
      <c r="C448" s="3">
        <v>194.7</v>
      </c>
      <c r="D448" t="s">
        <v>434</v>
      </c>
      <c r="H448"/>
    </row>
    <row r="449" spans="2:8" x14ac:dyDescent="0.25">
      <c r="B449" s="72">
        <v>13</v>
      </c>
      <c r="C449" s="3">
        <v>194.7</v>
      </c>
      <c r="D449" t="s">
        <v>399</v>
      </c>
      <c r="H449"/>
    </row>
    <row r="450" spans="2:8" x14ac:dyDescent="0.25">
      <c r="B450" s="72">
        <v>14</v>
      </c>
      <c r="C450" s="3">
        <v>194.7</v>
      </c>
      <c r="D450" t="s">
        <v>457</v>
      </c>
      <c r="H450"/>
    </row>
    <row r="451" spans="2:8" x14ac:dyDescent="0.25">
      <c r="B451"/>
      <c r="C451" s="3">
        <f>SUM(C437:C450)</f>
        <v>2725.7999999999997</v>
      </c>
      <c r="H451"/>
    </row>
    <row r="453" spans="2:8" ht="15.75" thickBot="1" x14ac:dyDescent="0.3">
      <c r="H453"/>
    </row>
    <row r="454" spans="2:8" ht="16.5" x14ac:dyDescent="0.25">
      <c r="C454" s="109"/>
      <c r="D454" s="105" t="s">
        <v>535</v>
      </c>
      <c r="E454" s="106" t="s">
        <v>536</v>
      </c>
      <c r="F454" s="106" t="s">
        <v>537</v>
      </c>
      <c r="G454" s="107" t="s">
        <v>538</v>
      </c>
      <c r="H454"/>
    </row>
    <row r="455" spans="2:8" ht="15.75" x14ac:dyDescent="0.25">
      <c r="C455" s="111">
        <v>1</v>
      </c>
      <c r="D455" s="112" t="s">
        <v>517</v>
      </c>
      <c r="E455" s="132">
        <v>200</v>
      </c>
      <c r="F455" s="100"/>
      <c r="G455" s="103"/>
      <c r="H455"/>
    </row>
    <row r="456" spans="2:8" ht="15.75" x14ac:dyDescent="0.25">
      <c r="C456" s="111">
        <v>2</v>
      </c>
      <c r="D456" s="112" t="s">
        <v>518</v>
      </c>
      <c r="E456" s="100"/>
      <c r="F456" s="100"/>
      <c r="G456" s="101">
        <v>200</v>
      </c>
      <c r="H456"/>
    </row>
    <row r="457" spans="2:8" ht="15.75" x14ac:dyDescent="0.25">
      <c r="C457" s="111">
        <v>3</v>
      </c>
      <c r="D457" s="112" t="s">
        <v>519</v>
      </c>
      <c r="E457" s="100"/>
      <c r="F457" s="100"/>
      <c r="G457" s="101">
        <v>200</v>
      </c>
      <c r="H457"/>
    </row>
    <row r="458" spans="2:8" ht="15.75" x14ac:dyDescent="0.25">
      <c r="C458" s="111">
        <v>4</v>
      </c>
      <c r="D458" s="112" t="s">
        <v>520</v>
      </c>
      <c r="E458" s="132">
        <v>200</v>
      </c>
      <c r="F458" s="100"/>
      <c r="G458" s="103"/>
      <c r="H458"/>
    </row>
    <row r="459" spans="2:8" ht="15.75" x14ac:dyDescent="0.25">
      <c r="C459" s="111">
        <v>5</v>
      </c>
      <c r="D459" s="112" t="s">
        <v>521</v>
      </c>
      <c r="E459" s="132">
        <v>200</v>
      </c>
      <c r="F459" s="100"/>
      <c r="G459" s="103"/>
      <c r="H459"/>
    </row>
    <row r="460" spans="2:8" ht="15.75" x14ac:dyDescent="0.25">
      <c r="B460"/>
      <c r="C460" s="111">
        <v>6</v>
      </c>
      <c r="D460" s="112" t="s">
        <v>522</v>
      </c>
      <c r="E460" s="132">
        <v>200</v>
      </c>
      <c r="F460" s="100"/>
      <c r="G460" s="103"/>
      <c r="H460"/>
    </row>
    <row r="461" spans="2:8" ht="15.75" x14ac:dyDescent="0.25">
      <c r="B461"/>
      <c r="C461" s="111">
        <v>7</v>
      </c>
      <c r="D461" s="112" t="s">
        <v>523</v>
      </c>
      <c r="E461" s="132">
        <v>200</v>
      </c>
      <c r="F461" s="100"/>
      <c r="G461" s="103"/>
      <c r="H461"/>
    </row>
    <row r="462" spans="2:8" ht="15.75" x14ac:dyDescent="0.25">
      <c r="B462"/>
      <c r="C462" s="111">
        <v>8</v>
      </c>
      <c r="D462" s="112" t="s">
        <v>524</v>
      </c>
      <c r="E462" s="132">
        <v>200</v>
      </c>
      <c r="F462" s="100"/>
      <c r="G462" s="103"/>
      <c r="H462"/>
    </row>
    <row r="463" spans="2:8" ht="15.75" x14ac:dyDescent="0.25">
      <c r="B463"/>
      <c r="C463" s="111">
        <v>9</v>
      </c>
      <c r="D463" s="112" t="s">
        <v>525</v>
      </c>
      <c r="E463" s="100"/>
      <c r="F463" s="100"/>
      <c r="G463" s="101">
        <v>200</v>
      </c>
      <c r="H463"/>
    </row>
    <row r="464" spans="2:8" ht="15.75" x14ac:dyDescent="0.25">
      <c r="B464"/>
      <c r="C464" s="111">
        <v>10</v>
      </c>
      <c r="D464" s="112" t="s">
        <v>526</v>
      </c>
      <c r="E464" s="132">
        <v>56</v>
      </c>
      <c r="F464" s="100"/>
      <c r="G464" s="103">
        <v>144</v>
      </c>
      <c r="H464"/>
    </row>
    <row r="465" spans="2:8" ht="15.75" x14ac:dyDescent="0.25">
      <c r="B465"/>
      <c r="C465" s="111">
        <v>11</v>
      </c>
      <c r="D465" s="112" t="s">
        <v>527</v>
      </c>
      <c r="E465" s="132">
        <v>200</v>
      </c>
      <c r="F465" s="100"/>
      <c r="G465" s="103"/>
      <c r="H465"/>
    </row>
    <row r="466" spans="2:8" ht="15.75" x14ac:dyDescent="0.25">
      <c r="B466"/>
      <c r="C466" s="111">
        <v>12</v>
      </c>
      <c r="D466" s="112" t="s">
        <v>528</v>
      </c>
      <c r="E466" s="132"/>
      <c r="F466" s="100" t="s">
        <v>529</v>
      </c>
      <c r="G466" s="103"/>
      <c r="H466"/>
    </row>
    <row r="467" spans="2:8" ht="15.75" x14ac:dyDescent="0.25">
      <c r="B467"/>
      <c r="C467" s="111">
        <v>13</v>
      </c>
      <c r="D467" s="112" t="s">
        <v>530</v>
      </c>
      <c r="E467" s="132">
        <v>200</v>
      </c>
      <c r="F467" s="100"/>
      <c r="G467" s="103"/>
      <c r="H467"/>
    </row>
    <row r="468" spans="2:8" ht="15.75" x14ac:dyDescent="0.25">
      <c r="B468"/>
      <c r="C468" s="111">
        <v>14</v>
      </c>
      <c r="D468" s="112" t="s">
        <v>531</v>
      </c>
      <c r="E468" s="132">
        <v>200</v>
      </c>
      <c r="F468" s="100"/>
      <c r="G468" s="103"/>
      <c r="H468"/>
    </row>
    <row r="469" spans="2:8" ht="15.75" x14ac:dyDescent="0.25">
      <c r="B469"/>
      <c r="C469" s="111">
        <v>15</v>
      </c>
      <c r="D469" s="112" t="s">
        <v>532</v>
      </c>
      <c r="E469" s="132"/>
      <c r="F469" s="100"/>
      <c r="G469" s="103"/>
      <c r="H469"/>
    </row>
    <row r="470" spans="2:8" ht="15.75" x14ac:dyDescent="0.25">
      <c r="B470"/>
      <c r="C470" s="111">
        <v>16</v>
      </c>
      <c r="D470" s="112" t="s">
        <v>533</v>
      </c>
      <c r="E470" s="100"/>
      <c r="F470" s="100" t="s">
        <v>529</v>
      </c>
      <c r="G470" s="103"/>
      <c r="H470"/>
    </row>
    <row r="471" spans="2:8" ht="15.75" x14ac:dyDescent="0.25">
      <c r="B471"/>
      <c r="C471" s="111">
        <v>17</v>
      </c>
      <c r="D471" s="112" t="s">
        <v>534</v>
      </c>
      <c r="E471" s="132">
        <v>200</v>
      </c>
      <c r="F471" s="100" t="s">
        <v>529</v>
      </c>
      <c r="G471" s="103"/>
      <c r="H471"/>
    </row>
    <row r="472" spans="2:8" ht="16.5" thickBot="1" x14ac:dyDescent="0.3">
      <c r="B472"/>
      <c r="C472" s="116"/>
      <c r="D472" s="117"/>
      <c r="E472" s="133">
        <f>SUM(E455:E471)</f>
        <v>2056</v>
      </c>
      <c r="F472" s="108"/>
      <c r="G472" s="131">
        <f>SUM(G456:G471)</f>
        <v>744</v>
      </c>
      <c r="H472"/>
    </row>
  </sheetData>
  <sortState ref="C290:D327">
    <sortCondition ref="D290:D327"/>
    <sortCondition ref="C290:C32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8"/>
  <sheetViews>
    <sheetView workbookViewId="0">
      <selection activeCell="D31" sqref="D31"/>
    </sheetView>
  </sheetViews>
  <sheetFormatPr defaultRowHeight="15" x14ac:dyDescent="0.25"/>
  <cols>
    <col min="1" max="1" width="2.42578125" customWidth="1"/>
    <col min="2" max="2" width="11.140625" style="88" bestFit="1" customWidth="1"/>
    <col min="3" max="3" width="11.42578125" style="3" bestFit="1" customWidth="1"/>
    <col min="4" max="4" width="99.7109375" style="87" bestFit="1" customWidth="1"/>
    <col min="5" max="5" width="11.140625" style="3" bestFit="1" customWidth="1"/>
    <col min="6" max="6" width="13.5703125" customWidth="1"/>
    <col min="7" max="7" width="13.28515625" customWidth="1"/>
    <col min="8" max="8" width="12.85546875" customWidth="1"/>
    <col min="9" max="9" width="19.42578125" bestFit="1" customWidth="1"/>
  </cols>
  <sheetData>
    <row r="1" spans="2:9" x14ac:dyDescent="0.25">
      <c r="B1" s="72"/>
      <c r="D1"/>
    </row>
    <row r="2" spans="2:9" ht="15.75" thickBot="1" x14ac:dyDescent="0.3">
      <c r="B2" s="72"/>
      <c r="D2" s="4"/>
      <c r="E2" s="134"/>
      <c r="F2" s="90"/>
      <c r="G2" s="90"/>
      <c r="H2" s="91"/>
    </row>
    <row r="3" spans="2:9" x14ac:dyDescent="0.25">
      <c r="B3" s="42"/>
      <c r="C3" s="45"/>
      <c r="D3" s="12"/>
      <c r="E3" s="45"/>
      <c r="F3" s="77">
        <v>42004</v>
      </c>
      <c r="G3" s="45" t="s">
        <v>0</v>
      </c>
      <c r="H3" s="92">
        <v>21563.47999999996</v>
      </c>
      <c r="I3" s="12"/>
    </row>
    <row r="4" spans="2:9" x14ac:dyDescent="0.25">
      <c r="B4" s="36" t="s">
        <v>74</v>
      </c>
      <c r="C4" s="46" t="s">
        <v>2</v>
      </c>
      <c r="D4" s="7" t="s">
        <v>3</v>
      </c>
      <c r="E4" s="46" t="s">
        <v>75</v>
      </c>
      <c r="F4" s="78" t="s">
        <v>5</v>
      </c>
      <c r="G4" s="46" t="s">
        <v>6</v>
      </c>
      <c r="H4" s="50" t="s">
        <v>0</v>
      </c>
      <c r="I4" s="7"/>
    </row>
    <row r="5" spans="2:9" x14ac:dyDescent="0.25">
      <c r="B5" s="36">
        <v>1547</v>
      </c>
      <c r="C5" s="48">
        <v>42009</v>
      </c>
      <c r="D5" s="7" t="s">
        <v>544</v>
      </c>
      <c r="E5" s="46" t="s">
        <v>10</v>
      </c>
      <c r="F5" s="79"/>
      <c r="G5" s="50">
        <v>3519</v>
      </c>
      <c r="H5" s="50">
        <f>(H3 - G5)</f>
        <v>18044.47999999996</v>
      </c>
      <c r="I5" s="7" t="s">
        <v>378</v>
      </c>
    </row>
    <row r="6" spans="2:9" x14ac:dyDescent="0.25">
      <c r="B6" s="36">
        <v>1538</v>
      </c>
      <c r="C6" s="48">
        <v>41909</v>
      </c>
      <c r="D6" s="7" t="s">
        <v>557</v>
      </c>
      <c r="E6" s="46" t="s">
        <v>10</v>
      </c>
      <c r="F6" s="79"/>
      <c r="G6" s="50">
        <v>3111</v>
      </c>
      <c r="H6" s="50">
        <f t="shared" ref="H6:H21" si="0">(H5 - G6)</f>
        <v>14933.47999999996</v>
      </c>
      <c r="I6" s="7" t="s">
        <v>378</v>
      </c>
    </row>
    <row r="7" spans="2:9" x14ac:dyDescent="0.25">
      <c r="B7" s="36">
        <v>1539</v>
      </c>
      <c r="C7" s="48">
        <v>41988</v>
      </c>
      <c r="D7" s="7" t="s">
        <v>371</v>
      </c>
      <c r="E7" s="46" t="s">
        <v>10</v>
      </c>
      <c r="F7" s="79"/>
      <c r="G7" s="50">
        <v>500</v>
      </c>
      <c r="H7" s="50">
        <f t="shared" si="0"/>
        <v>14433.47999999996</v>
      </c>
      <c r="I7" s="7" t="s">
        <v>378</v>
      </c>
    </row>
    <row r="8" spans="2:9" x14ac:dyDescent="0.25">
      <c r="B8" s="36">
        <v>1551</v>
      </c>
      <c r="C8" s="48">
        <v>42004</v>
      </c>
      <c r="D8" s="7" t="s">
        <v>372</v>
      </c>
      <c r="E8" s="46" t="s">
        <v>10</v>
      </c>
      <c r="F8" s="79"/>
      <c r="G8" s="50">
        <v>3972.33</v>
      </c>
      <c r="H8" s="50">
        <f t="shared" si="0"/>
        <v>10461.14999999996</v>
      </c>
      <c r="I8" s="7" t="s">
        <v>378</v>
      </c>
    </row>
    <row r="9" spans="2:9" x14ac:dyDescent="0.25">
      <c r="B9" s="36">
        <v>1544</v>
      </c>
      <c r="C9" s="48">
        <v>41996</v>
      </c>
      <c r="D9" s="7" t="s">
        <v>562</v>
      </c>
      <c r="E9" s="46" t="s">
        <v>10</v>
      </c>
      <c r="F9" s="79"/>
      <c r="G9" s="50">
        <v>1500</v>
      </c>
      <c r="H9" s="50">
        <f t="shared" si="0"/>
        <v>8961.1499999999596</v>
      </c>
      <c r="I9" s="7" t="s">
        <v>378</v>
      </c>
    </row>
    <row r="10" spans="2:9" x14ac:dyDescent="0.25">
      <c r="B10" s="36">
        <v>1545</v>
      </c>
      <c r="C10" s="48">
        <v>41996</v>
      </c>
      <c r="D10" s="29" t="s">
        <v>376</v>
      </c>
      <c r="E10" s="46" t="s">
        <v>10</v>
      </c>
      <c r="F10" s="79"/>
      <c r="G10" s="50">
        <v>1500</v>
      </c>
      <c r="H10" s="50">
        <f t="shared" si="0"/>
        <v>7461.1499999999596</v>
      </c>
      <c r="I10" s="7" t="s">
        <v>378</v>
      </c>
    </row>
    <row r="11" spans="2:9" x14ac:dyDescent="0.25">
      <c r="B11" s="36">
        <v>1541</v>
      </c>
      <c r="C11" s="48">
        <v>42013</v>
      </c>
      <c r="D11" s="7" t="s">
        <v>549</v>
      </c>
      <c r="E11" s="46" t="s">
        <v>10</v>
      </c>
      <c r="F11" s="79"/>
      <c r="G11" s="50">
        <v>6350.25</v>
      </c>
      <c r="H11" s="50">
        <f t="shared" si="0"/>
        <v>1110.8999999999596</v>
      </c>
      <c r="I11" s="7" t="s">
        <v>378</v>
      </c>
    </row>
    <row r="12" spans="2:9" x14ac:dyDescent="0.25">
      <c r="B12" s="36"/>
      <c r="C12" s="48">
        <v>42010</v>
      </c>
      <c r="D12" s="7" t="s">
        <v>550</v>
      </c>
      <c r="E12" s="46" t="s">
        <v>8</v>
      </c>
      <c r="F12" s="79">
        <v>10266.02</v>
      </c>
      <c r="G12" s="50"/>
      <c r="H12" s="50">
        <f>(H11+F12)</f>
        <v>11376.91999999996</v>
      </c>
      <c r="I12" s="7"/>
    </row>
    <row r="13" spans="2:9" x14ac:dyDescent="0.25">
      <c r="B13" s="36"/>
      <c r="C13" s="48">
        <v>42010</v>
      </c>
      <c r="D13" s="7" t="s">
        <v>554</v>
      </c>
      <c r="E13" s="46" t="s">
        <v>8</v>
      </c>
      <c r="F13" s="79">
        <v>8342.5999999999985</v>
      </c>
      <c r="G13" s="50"/>
      <c r="H13" s="50">
        <f>(H12+F13)</f>
        <v>19719.51999999996</v>
      </c>
      <c r="I13" s="7"/>
    </row>
    <row r="14" spans="2:9" x14ac:dyDescent="0.25">
      <c r="B14" s="36"/>
      <c r="C14" s="48">
        <v>42010</v>
      </c>
      <c r="D14" s="7" t="s">
        <v>555</v>
      </c>
      <c r="E14" s="46" t="s">
        <v>8</v>
      </c>
      <c r="F14" s="79">
        <v>1732.33</v>
      </c>
      <c r="G14" s="50"/>
      <c r="H14" s="50">
        <f>(H13+F14)</f>
        <v>21451.849999999962</v>
      </c>
      <c r="I14" s="7"/>
    </row>
    <row r="15" spans="2:9" x14ac:dyDescent="0.25">
      <c r="B15" s="36"/>
      <c r="C15" s="47">
        <v>42031</v>
      </c>
      <c r="D15" s="26" t="s">
        <v>563</v>
      </c>
      <c r="E15" s="7" t="s">
        <v>10</v>
      </c>
      <c r="F15" s="121"/>
      <c r="G15" s="50">
        <v>129.77000000000001</v>
      </c>
      <c r="H15" s="50">
        <f t="shared" si="0"/>
        <v>21322.079999999962</v>
      </c>
      <c r="I15" s="7"/>
    </row>
    <row r="16" spans="2:9" x14ac:dyDescent="0.25">
      <c r="B16" s="36"/>
      <c r="C16" s="48"/>
      <c r="D16" t="s">
        <v>564</v>
      </c>
      <c r="E16" s="7" t="s">
        <v>10</v>
      </c>
      <c r="F16" s="79"/>
      <c r="G16" s="50">
        <v>32.44</v>
      </c>
      <c r="H16" s="50">
        <f t="shared" si="0"/>
        <v>21289.639999999963</v>
      </c>
      <c r="I16" s="7"/>
    </row>
    <row r="17" spans="2:9" x14ac:dyDescent="0.25">
      <c r="B17" s="36">
        <v>1546</v>
      </c>
      <c r="C17" s="48">
        <v>42005</v>
      </c>
      <c r="D17" s="7" t="s">
        <v>552</v>
      </c>
      <c r="E17" s="46" t="s">
        <v>10</v>
      </c>
      <c r="F17" s="79"/>
      <c r="G17" s="50">
        <v>7500</v>
      </c>
      <c r="H17" s="50">
        <f t="shared" si="0"/>
        <v>13789.639999999963</v>
      </c>
      <c r="I17" s="7" t="s">
        <v>378</v>
      </c>
    </row>
    <row r="18" spans="2:9" x14ac:dyDescent="0.25">
      <c r="B18" s="36">
        <v>1549</v>
      </c>
      <c r="C18" s="48">
        <v>42006</v>
      </c>
      <c r="D18" s="7" t="s">
        <v>561</v>
      </c>
      <c r="E18" s="46" t="s">
        <v>10</v>
      </c>
      <c r="F18" s="79"/>
      <c r="G18" s="50">
        <v>1500</v>
      </c>
      <c r="H18" s="50">
        <f t="shared" si="0"/>
        <v>12289.639999999963</v>
      </c>
      <c r="I18" s="7" t="s">
        <v>378</v>
      </c>
    </row>
    <row r="19" spans="2:9" x14ac:dyDescent="0.25">
      <c r="B19" s="36">
        <v>1550</v>
      </c>
      <c r="C19" s="48">
        <v>42006</v>
      </c>
      <c r="D19" s="7" t="s">
        <v>553</v>
      </c>
      <c r="E19" s="46" t="s">
        <v>10</v>
      </c>
      <c r="F19" s="79"/>
      <c r="G19" s="50">
        <v>400</v>
      </c>
      <c r="H19" s="50">
        <f t="shared" si="0"/>
        <v>11889.639999999963</v>
      </c>
      <c r="I19" s="7" t="s">
        <v>378</v>
      </c>
    </row>
    <row r="20" spans="2:9" x14ac:dyDescent="0.25">
      <c r="B20" s="36">
        <v>1548</v>
      </c>
      <c r="C20" s="48">
        <v>42018</v>
      </c>
      <c r="D20" s="7" t="s">
        <v>556</v>
      </c>
      <c r="E20" s="46" t="s">
        <v>10</v>
      </c>
      <c r="F20" s="79"/>
      <c r="G20" s="50">
        <v>300</v>
      </c>
      <c r="H20" s="50">
        <f t="shared" si="0"/>
        <v>11589.639999999963</v>
      </c>
      <c r="I20" s="7" t="s">
        <v>378</v>
      </c>
    </row>
    <row r="21" spans="2:9" x14ac:dyDescent="0.25">
      <c r="B21" s="36">
        <v>1552</v>
      </c>
      <c r="C21" s="48">
        <v>42006</v>
      </c>
      <c r="D21" s="7" t="s">
        <v>380</v>
      </c>
      <c r="E21" s="46" t="s">
        <v>10</v>
      </c>
      <c r="F21" s="79"/>
      <c r="G21" s="50">
        <v>60</v>
      </c>
      <c r="H21" s="50">
        <f t="shared" si="0"/>
        <v>11529.639999999963</v>
      </c>
      <c r="I21" s="7" t="s">
        <v>378</v>
      </c>
    </row>
    <row r="22" spans="2:9" ht="15.75" thickBot="1" x14ac:dyDescent="0.3">
      <c r="B22" s="85"/>
      <c r="C22" s="52">
        <v>41804</v>
      </c>
      <c r="D22" s="17" t="s">
        <v>547</v>
      </c>
      <c r="E22" s="49" t="s">
        <v>10</v>
      </c>
      <c r="F22" s="135"/>
      <c r="G22" s="58">
        <v>1590</v>
      </c>
      <c r="H22" s="58">
        <f>(H21 - G22)</f>
        <v>9939.639999999963</v>
      </c>
      <c r="I22" s="17" t="s">
        <v>378</v>
      </c>
    </row>
    <row r="23" spans="2:9" x14ac:dyDescent="0.25">
      <c r="B23" s="72"/>
      <c r="D23"/>
    </row>
    <row r="24" spans="2:9" x14ac:dyDescent="0.25">
      <c r="B24" s="72"/>
      <c r="D24"/>
    </row>
    <row r="25" spans="2:9" x14ac:dyDescent="0.25">
      <c r="B25" s="72"/>
      <c r="D25"/>
    </row>
    <row r="26" spans="2:9" x14ac:dyDescent="0.25">
      <c r="B26" s="72"/>
      <c r="D26"/>
    </row>
    <row r="27" spans="2:9" x14ac:dyDescent="0.25">
      <c r="B27" s="72"/>
      <c r="D27"/>
    </row>
    <row r="28" spans="2:9" x14ac:dyDescent="0.25">
      <c r="B28" s="72"/>
      <c r="D28"/>
    </row>
    <row r="29" spans="2:9" x14ac:dyDescent="0.25">
      <c r="B29" s="72"/>
      <c r="D29"/>
    </row>
    <row r="30" spans="2:9" x14ac:dyDescent="0.25">
      <c r="B30" s="72"/>
      <c r="D30"/>
    </row>
    <row r="31" spans="2:9" x14ac:dyDescent="0.25">
      <c r="B31" s="72"/>
      <c r="D31"/>
    </row>
    <row r="32" spans="2:9" x14ac:dyDescent="0.25">
      <c r="B32" s="72"/>
      <c r="D32"/>
    </row>
    <row r="33" spans="2:4" x14ac:dyDescent="0.25">
      <c r="B33" s="72"/>
      <c r="D33"/>
    </row>
    <row r="34" spans="2:4" x14ac:dyDescent="0.25">
      <c r="B34" s="72"/>
      <c r="D34"/>
    </row>
    <row r="35" spans="2:4" x14ac:dyDescent="0.25">
      <c r="B35" s="72"/>
      <c r="D35"/>
    </row>
    <row r="36" spans="2:4" x14ac:dyDescent="0.25">
      <c r="B36" s="72"/>
      <c r="D36"/>
    </row>
    <row r="37" spans="2:4" x14ac:dyDescent="0.25">
      <c r="B37" s="72"/>
      <c r="D37"/>
    </row>
    <row r="38" spans="2:4" x14ac:dyDescent="0.25">
      <c r="B38" s="72"/>
      <c r="D38"/>
    </row>
    <row r="39" spans="2:4" x14ac:dyDescent="0.25">
      <c r="B39" s="72"/>
      <c r="D39"/>
    </row>
    <row r="40" spans="2:4" x14ac:dyDescent="0.25">
      <c r="B40" s="72"/>
      <c r="D40"/>
    </row>
    <row r="41" spans="2:4" x14ac:dyDescent="0.25">
      <c r="B41" s="72"/>
      <c r="D41"/>
    </row>
    <row r="42" spans="2:4" x14ac:dyDescent="0.25">
      <c r="B42" s="72"/>
      <c r="D42"/>
    </row>
    <row r="43" spans="2:4" x14ac:dyDescent="0.25">
      <c r="B43" s="72"/>
      <c r="D43"/>
    </row>
    <row r="44" spans="2:4" x14ac:dyDescent="0.25">
      <c r="B44" s="72"/>
      <c r="D44"/>
    </row>
    <row r="45" spans="2:4" x14ac:dyDescent="0.25">
      <c r="B45" s="72"/>
      <c r="D45"/>
    </row>
    <row r="46" spans="2:4" x14ac:dyDescent="0.25">
      <c r="B46" s="72"/>
      <c r="D46"/>
    </row>
    <row r="47" spans="2:4" x14ac:dyDescent="0.25">
      <c r="B47" s="72"/>
      <c r="D47"/>
    </row>
    <row r="48" spans="2:4" x14ac:dyDescent="0.25">
      <c r="B48" s="72"/>
      <c r="D48"/>
    </row>
    <row r="49" spans="2:4" x14ac:dyDescent="0.25">
      <c r="B49" s="72"/>
      <c r="D49"/>
    </row>
    <row r="50" spans="2:4" x14ac:dyDescent="0.25">
      <c r="B50" s="72"/>
      <c r="D50"/>
    </row>
    <row r="51" spans="2:4" x14ac:dyDescent="0.25">
      <c r="B51" s="72"/>
      <c r="D51"/>
    </row>
    <row r="52" spans="2:4" x14ac:dyDescent="0.25">
      <c r="B52" s="72"/>
      <c r="D52"/>
    </row>
    <row r="53" spans="2:4" x14ac:dyDescent="0.25">
      <c r="B53" s="72"/>
      <c r="D53"/>
    </row>
    <row r="54" spans="2:4" x14ac:dyDescent="0.25">
      <c r="B54" s="72"/>
      <c r="D54"/>
    </row>
    <row r="55" spans="2:4" x14ac:dyDescent="0.25">
      <c r="B55" s="72"/>
      <c r="D55"/>
    </row>
    <row r="56" spans="2:4" x14ac:dyDescent="0.25">
      <c r="B56" s="72"/>
      <c r="D56"/>
    </row>
    <row r="57" spans="2:4" x14ac:dyDescent="0.25">
      <c r="B57" s="72"/>
      <c r="D57"/>
    </row>
    <row r="58" spans="2:4" x14ac:dyDescent="0.25">
      <c r="B58" s="72"/>
      <c r="D58"/>
    </row>
    <row r="59" spans="2:4" x14ac:dyDescent="0.25">
      <c r="B59" s="72"/>
      <c r="D59"/>
    </row>
    <row r="60" spans="2:4" x14ac:dyDescent="0.25">
      <c r="B60" s="72"/>
      <c r="D60"/>
    </row>
    <row r="61" spans="2:4" x14ac:dyDescent="0.25">
      <c r="B61" s="72"/>
      <c r="D61"/>
    </row>
    <row r="62" spans="2:4" x14ac:dyDescent="0.25">
      <c r="B62" s="72"/>
      <c r="D62"/>
    </row>
    <row r="63" spans="2:4" x14ac:dyDescent="0.25">
      <c r="B63" s="72"/>
      <c r="D63"/>
    </row>
    <row r="64" spans="2:4" x14ac:dyDescent="0.25">
      <c r="B64" s="72"/>
      <c r="D64"/>
    </row>
    <row r="65" spans="2:4" x14ac:dyDescent="0.25">
      <c r="B65" s="72"/>
      <c r="D65"/>
    </row>
    <row r="66" spans="2:4" x14ac:dyDescent="0.25">
      <c r="B66" s="72"/>
      <c r="D66"/>
    </row>
    <row r="67" spans="2:4" x14ac:dyDescent="0.25">
      <c r="B67" s="72"/>
      <c r="D67"/>
    </row>
    <row r="68" spans="2:4" x14ac:dyDescent="0.25">
      <c r="B68" s="72"/>
      <c r="D68"/>
    </row>
    <row r="69" spans="2:4" x14ac:dyDescent="0.25">
      <c r="B69" s="72"/>
      <c r="D69"/>
    </row>
    <row r="70" spans="2:4" x14ac:dyDescent="0.25">
      <c r="B70" s="72"/>
      <c r="D70"/>
    </row>
    <row r="71" spans="2:4" x14ac:dyDescent="0.25">
      <c r="B71" s="72"/>
      <c r="D71"/>
    </row>
    <row r="72" spans="2:4" x14ac:dyDescent="0.25">
      <c r="B72" s="72"/>
      <c r="D72"/>
    </row>
    <row r="73" spans="2:4" x14ac:dyDescent="0.25">
      <c r="B73" s="72"/>
      <c r="D73"/>
    </row>
    <row r="74" spans="2:4" x14ac:dyDescent="0.25">
      <c r="B74" s="72"/>
      <c r="D74"/>
    </row>
    <row r="75" spans="2:4" x14ac:dyDescent="0.25">
      <c r="B75" s="72"/>
      <c r="D75"/>
    </row>
    <row r="76" spans="2:4" x14ac:dyDescent="0.25">
      <c r="B76" s="72"/>
      <c r="D76"/>
    </row>
    <row r="77" spans="2:4" x14ac:dyDescent="0.25">
      <c r="B77" s="72"/>
      <c r="D77"/>
    </row>
    <row r="78" spans="2:4" x14ac:dyDescent="0.25">
      <c r="B78" s="72"/>
      <c r="D78"/>
    </row>
    <row r="79" spans="2:4" x14ac:dyDescent="0.25">
      <c r="B79" s="72"/>
      <c r="D79"/>
    </row>
    <row r="80" spans="2:4" x14ac:dyDescent="0.25">
      <c r="B80" s="72"/>
      <c r="D80"/>
    </row>
    <row r="81" spans="2:4" x14ac:dyDescent="0.25">
      <c r="B81" s="72"/>
      <c r="D81"/>
    </row>
    <row r="82" spans="2:4" x14ac:dyDescent="0.25">
      <c r="B82" s="72"/>
      <c r="D82"/>
    </row>
    <row r="83" spans="2:4" x14ac:dyDescent="0.25">
      <c r="B83" s="72"/>
      <c r="D83"/>
    </row>
    <row r="84" spans="2:4" x14ac:dyDescent="0.25">
      <c r="B84" s="72"/>
      <c r="D84"/>
    </row>
    <row r="85" spans="2:4" x14ac:dyDescent="0.25">
      <c r="B85" s="72"/>
      <c r="D85"/>
    </row>
    <row r="86" spans="2:4" x14ac:dyDescent="0.25">
      <c r="B86" s="72"/>
      <c r="D86"/>
    </row>
    <row r="87" spans="2:4" x14ac:dyDescent="0.25">
      <c r="B87" s="72"/>
      <c r="D87"/>
    </row>
    <row r="88" spans="2:4" x14ac:dyDescent="0.25">
      <c r="B88" s="72"/>
      <c r="D88"/>
    </row>
    <row r="89" spans="2:4" x14ac:dyDescent="0.25">
      <c r="B89" s="72"/>
      <c r="D89"/>
    </row>
    <row r="90" spans="2:4" x14ac:dyDescent="0.25">
      <c r="B90" s="72"/>
      <c r="D90"/>
    </row>
    <row r="91" spans="2:4" x14ac:dyDescent="0.25">
      <c r="B91" s="72"/>
      <c r="D91"/>
    </row>
    <row r="92" spans="2:4" x14ac:dyDescent="0.25">
      <c r="B92" s="72"/>
      <c r="D92"/>
    </row>
    <row r="93" spans="2:4" x14ac:dyDescent="0.25">
      <c r="B93" s="72"/>
      <c r="D93"/>
    </row>
    <row r="94" spans="2:4" x14ac:dyDescent="0.25">
      <c r="B94" s="72"/>
      <c r="D94"/>
    </row>
    <row r="95" spans="2:4" x14ac:dyDescent="0.25">
      <c r="B95" s="72"/>
      <c r="D95"/>
    </row>
    <row r="96" spans="2:4" x14ac:dyDescent="0.25">
      <c r="B96" s="72"/>
      <c r="D96"/>
    </row>
    <row r="97" spans="2:4" x14ac:dyDescent="0.25">
      <c r="B97" s="72"/>
      <c r="D97"/>
    </row>
    <row r="98" spans="2:4" x14ac:dyDescent="0.25">
      <c r="B98" s="72"/>
      <c r="D98"/>
    </row>
    <row r="99" spans="2:4" x14ac:dyDescent="0.25">
      <c r="B99" s="72"/>
      <c r="D99"/>
    </row>
    <row r="100" spans="2:4" x14ac:dyDescent="0.25">
      <c r="B100" s="72"/>
      <c r="D100"/>
    </row>
    <row r="101" spans="2:4" x14ac:dyDescent="0.25">
      <c r="B101" s="72"/>
      <c r="D101"/>
    </row>
    <row r="102" spans="2:4" x14ac:dyDescent="0.25">
      <c r="B102" s="72"/>
      <c r="D102"/>
    </row>
    <row r="103" spans="2:4" x14ac:dyDescent="0.25">
      <c r="B103" s="72"/>
      <c r="D103"/>
    </row>
    <row r="104" spans="2:4" x14ac:dyDescent="0.25">
      <c r="B104" s="72"/>
      <c r="D104"/>
    </row>
    <row r="105" spans="2:4" x14ac:dyDescent="0.25">
      <c r="B105" s="72"/>
      <c r="D105"/>
    </row>
    <row r="106" spans="2:4" x14ac:dyDescent="0.25">
      <c r="B106" s="72"/>
      <c r="D106"/>
    </row>
    <row r="107" spans="2:4" x14ac:dyDescent="0.25">
      <c r="B107" s="72"/>
      <c r="D107"/>
    </row>
    <row r="108" spans="2:4" x14ac:dyDescent="0.25">
      <c r="B108" s="72"/>
      <c r="D108"/>
    </row>
    <row r="109" spans="2:4" x14ac:dyDescent="0.25">
      <c r="B109" s="72"/>
      <c r="D109"/>
    </row>
    <row r="110" spans="2:4" x14ac:dyDescent="0.25">
      <c r="B110" s="72"/>
      <c r="D110"/>
    </row>
    <row r="111" spans="2:4" x14ac:dyDescent="0.25">
      <c r="B111" s="72"/>
      <c r="D111"/>
    </row>
    <row r="112" spans="2:4" x14ac:dyDescent="0.25">
      <c r="B112" s="72"/>
      <c r="D112"/>
    </row>
    <row r="113" spans="2:4" x14ac:dyDescent="0.25">
      <c r="B113" s="72"/>
      <c r="D113"/>
    </row>
    <row r="114" spans="2:4" x14ac:dyDescent="0.25">
      <c r="B114" s="72"/>
      <c r="D114"/>
    </row>
    <row r="115" spans="2:4" x14ac:dyDescent="0.25">
      <c r="B115" s="72"/>
      <c r="D115"/>
    </row>
    <row r="116" spans="2:4" x14ac:dyDescent="0.25">
      <c r="B116" s="72"/>
      <c r="D116"/>
    </row>
    <row r="117" spans="2:4" x14ac:dyDescent="0.25">
      <c r="B117" s="72"/>
      <c r="D117"/>
    </row>
    <row r="118" spans="2:4" x14ac:dyDescent="0.25">
      <c r="B118" s="72"/>
      <c r="D118"/>
    </row>
    <row r="119" spans="2:4" x14ac:dyDescent="0.25">
      <c r="B119" s="72"/>
      <c r="D119"/>
    </row>
    <row r="120" spans="2:4" x14ac:dyDescent="0.25">
      <c r="B120" s="72"/>
      <c r="D120"/>
    </row>
    <row r="121" spans="2:4" x14ac:dyDescent="0.25">
      <c r="B121" s="72"/>
      <c r="D121"/>
    </row>
    <row r="122" spans="2:4" x14ac:dyDescent="0.25">
      <c r="B122" s="72"/>
      <c r="D122"/>
    </row>
    <row r="123" spans="2:4" x14ac:dyDescent="0.25">
      <c r="B123" s="72"/>
      <c r="D123"/>
    </row>
    <row r="124" spans="2:4" x14ac:dyDescent="0.25">
      <c r="B124" s="72"/>
      <c r="D124"/>
    </row>
    <row r="125" spans="2:4" x14ac:dyDescent="0.25">
      <c r="B125" s="72"/>
      <c r="D125"/>
    </row>
    <row r="126" spans="2:4" x14ac:dyDescent="0.25">
      <c r="B126" s="72"/>
      <c r="D126"/>
    </row>
    <row r="127" spans="2:4" x14ac:dyDescent="0.25">
      <c r="B127" s="72"/>
      <c r="D127"/>
    </row>
    <row r="128" spans="2:4" x14ac:dyDescent="0.25">
      <c r="B128" s="72"/>
      <c r="D128"/>
    </row>
    <row r="129" spans="2:4" x14ac:dyDescent="0.25">
      <c r="B129" s="72"/>
      <c r="D129"/>
    </row>
    <row r="130" spans="2:4" x14ac:dyDescent="0.25">
      <c r="B130" s="72"/>
      <c r="D130"/>
    </row>
    <row r="131" spans="2:4" x14ac:dyDescent="0.25">
      <c r="B131" s="72"/>
      <c r="D131"/>
    </row>
    <row r="132" spans="2:4" x14ac:dyDescent="0.25">
      <c r="B132" s="72"/>
      <c r="D132"/>
    </row>
    <row r="133" spans="2:4" x14ac:dyDescent="0.25">
      <c r="B133" s="72"/>
      <c r="D133"/>
    </row>
    <row r="134" spans="2:4" x14ac:dyDescent="0.25">
      <c r="B134" s="72"/>
      <c r="D134"/>
    </row>
    <row r="135" spans="2:4" x14ac:dyDescent="0.25">
      <c r="B135" s="72"/>
      <c r="D135"/>
    </row>
    <row r="136" spans="2:4" x14ac:dyDescent="0.25">
      <c r="B136" s="72"/>
      <c r="D136"/>
    </row>
    <row r="137" spans="2:4" x14ac:dyDescent="0.25">
      <c r="B137" s="72"/>
      <c r="D137"/>
    </row>
    <row r="138" spans="2:4" x14ac:dyDescent="0.25">
      <c r="B138" s="72"/>
      <c r="D138"/>
    </row>
    <row r="139" spans="2:4" x14ac:dyDescent="0.25">
      <c r="B139" s="72"/>
      <c r="D139"/>
    </row>
    <row r="140" spans="2:4" x14ac:dyDescent="0.25">
      <c r="B140" s="72"/>
      <c r="D140"/>
    </row>
    <row r="141" spans="2:4" x14ac:dyDescent="0.25">
      <c r="B141" s="72"/>
      <c r="D141"/>
    </row>
    <row r="142" spans="2:4" x14ac:dyDescent="0.25">
      <c r="B142" s="72"/>
      <c r="D142"/>
    </row>
    <row r="143" spans="2:4" x14ac:dyDescent="0.25">
      <c r="B143" s="72"/>
      <c r="D143"/>
    </row>
    <row r="144" spans="2:4" x14ac:dyDescent="0.25">
      <c r="B144" s="72"/>
      <c r="D144"/>
    </row>
    <row r="145" spans="2:4" x14ac:dyDescent="0.25">
      <c r="B145" s="72"/>
      <c r="D145"/>
    </row>
    <row r="146" spans="2:4" x14ac:dyDescent="0.25">
      <c r="B146" s="72"/>
      <c r="D146"/>
    </row>
    <row r="147" spans="2:4" x14ac:dyDescent="0.25">
      <c r="B147" s="72"/>
      <c r="D147"/>
    </row>
    <row r="148" spans="2:4" x14ac:dyDescent="0.25">
      <c r="B148" s="72"/>
      <c r="D148"/>
    </row>
    <row r="149" spans="2:4" x14ac:dyDescent="0.25">
      <c r="B149" s="72"/>
      <c r="D149"/>
    </row>
    <row r="150" spans="2:4" x14ac:dyDescent="0.25">
      <c r="B150" s="72"/>
      <c r="D150"/>
    </row>
    <row r="151" spans="2:4" x14ac:dyDescent="0.25">
      <c r="B151" s="72"/>
      <c r="D151"/>
    </row>
    <row r="152" spans="2:4" x14ac:dyDescent="0.25">
      <c r="B152" s="72"/>
      <c r="D152"/>
    </row>
    <row r="153" spans="2:4" x14ac:dyDescent="0.25">
      <c r="B153" s="72"/>
      <c r="D153"/>
    </row>
    <row r="154" spans="2:4" x14ac:dyDescent="0.25">
      <c r="B154" s="3" t="s">
        <v>468</v>
      </c>
      <c r="C154" s="3" t="s">
        <v>467</v>
      </c>
      <c r="D154" t="s">
        <v>511</v>
      </c>
    </row>
    <row r="155" spans="2:4" x14ac:dyDescent="0.25">
      <c r="B155" s="3"/>
      <c r="C155" s="3" t="s">
        <v>426</v>
      </c>
      <c r="D155" t="s">
        <v>421</v>
      </c>
    </row>
    <row r="156" spans="2:4" x14ac:dyDescent="0.25">
      <c r="B156" s="72">
        <v>1</v>
      </c>
      <c r="C156" s="3">
        <v>321.45</v>
      </c>
      <c r="D156" t="s">
        <v>449</v>
      </c>
    </row>
    <row r="157" spans="2:4" x14ac:dyDescent="0.25">
      <c r="B157" s="72">
        <v>2</v>
      </c>
      <c r="C157" s="3">
        <v>320.13</v>
      </c>
      <c r="D157" t="s">
        <v>463</v>
      </c>
    </row>
    <row r="158" spans="2:4" x14ac:dyDescent="0.25">
      <c r="B158" s="72">
        <v>3</v>
      </c>
      <c r="C158" s="3">
        <v>320.13</v>
      </c>
      <c r="D158" t="s">
        <v>450</v>
      </c>
    </row>
    <row r="159" spans="2:4" x14ac:dyDescent="0.25">
      <c r="B159" s="72">
        <v>4</v>
      </c>
      <c r="C159" s="3">
        <v>320.13</v>
      </c>
      <c r="D159" t="s">
        <v>473</v>
      </c>
    </row>
    <row r="160" spans="2:4" x14ac:dyDescent="0.25">
      <c r="B160" s="72">
        <v>5</v>
      </c>
      <c r="C160" s="3">
        <v>320.13</v>
      </c>
      <c r="D160" t="s">
        <v>391</v>
      </c>
    </row>
    <row r="161" spans="2:4" x14ac:dyDescent="0.25">
      <c r="B161" s="72">
        <v>6</v>
      </c>
      <c r="C161" s="3">
        <v>319.55</v>
      </c>
      <c r="D161" t="s">
        <v>474</v>
      </c>
    </row>
    <row r="162" spans="2:4" x14ac:dyDescent="0.25">
      <c r="B162" s="72">
        <v>7</v>
      </c>
      <c r="C162" s="3">
        <v>321.45</v>
      </c>
      <c r="D162" t="s">
        <v>414</v>
      </c>
    </row>
    <row r="163" spans="2:4" x14ac:dyDescent="0.25">
      <c r="B163" s="72">
        <v>8</v>
      </c>
      <c r="C163" s="3">
        <v>321.45</v>
      </c>
      <c r="D163" t="s">
        <v>432</v>
      </c>
    </row>
    <row r="164" spans="2:4" x14ac:dyDescent="0.25">
      <c r="B164" s="72">
        <v>9</v>
      </c>
      <c r="C164" s="3">
        <v>320.13</v>
      </c>
      <c r="D164" t="s">
        <v>475</v>
      </c>
    </row>
    <row r="165" spans="2:4" x14ac:dyDescent="0.25">
      <c r="B165" s="72">
        <v>10</v>
      </c>
      <c r="C165" s="3">
        <v>320.13</v>
      </c>
      <c r="D165" t="s">
        <v>500</v>
      </c>
    </row>
    <row r="166" spans="2:4" x14ac:dyDescent="0.25">
      <c r="B166" s="72">
        <v>11</v>
      </c>
      <c r="C166" s="3">
        <v>321.45</v>
      </c>
      <c r="D166" t="s">
        <v>410</v>
      </c>
    </row>
    <row r="167" spans="2:4" x14ac:dyDescent="0.25">
      <c r="B167" s="72">
        <v>12</v>
      </c>
      <c r="C167" s="3">
        <v>321.45</v>
      </c>
      <c r="D167" t="s">
        <v>415</v>
      </c>
    </row>
    <row r="168" spans="2:4" x14ac:dyDescent="0.25">
      <c r="B168" s="72">
        <v>13</v>
      </c>
      <c r="C168" s="3">
        <v>321.45</v>
      </c>
      <c r="D168" t="s">
        <v>420</v>
      </c>
    </row>
    <row r="169" spans="2:4" x14ac:dyDescent="0.25">
      <c r="B169" s="72">
        <v>14</v>
      </c>
      <c r="C169" s="3">
        <v>321.45</v>
      </c>
      <c r="D169" t="s">
        <v>397</v>
      </c>
    </row>
    <row r="170" spans="2:4" x14ac:dyDescent="0.25">
      <c r="B170" s="72">
        <v>15</v>
      </c>
      <c r="C170" s="3">
        <v>320.13</v>
      </c>
      <c r="D170" t="s">
        <v>394</v>
      </c>
    </row>
    <row r="171" spans="2:4" x14ac:dyDescent="0.25">
      <c r="B171" s="72">
        <v>16</v>
      </c>
      <c r="C171" s="3">
        <v>321.45</v>
      </c>
      <c r="D171" t="s">
        <v>478</v>
      </c>
    </row>
    <row r="172" spans="2:4" x14ac:dyDescent="0.25">
      <c r="B172" s="72">
        <v>17</v>
      </c>
      <c r="C172" s="3">
        <v>321.45</v>
      </c>
      <c r="D172" t="s">
        <v>396</v>
      </c>
    </row>
    <row r="173" spans="2:4" x14ac:dyDescent="0.25">
      <c r="B173" s="72">
        <v>18</v>
      </c>
      <c r="C173" s="3">
        <v>320.13</v>
      </c>
      <c r="D173" t="s">
        <v>409</v>
      </c>
    </row>
    <row r="174" spans="2:4" x14ac:dyDescent="0.25">
      <c r="B174" s="72">
        <v>19</v>
      </c>
      <c r="C174" s="3">
        <v>321.45</v>
      </c>
      <c r="D174" t="s">
        <v>501</v>
      </c>
    </row>
    <row r="175" spans="2:4" x14ac:dyDescent="0.25">
      <c r="B175" s="72">
        <v>20</v>
      </c>
      <c r="C175" s="3">
        <v>321.45</v>
      </c>
      <c r="D175" t="s">
        <v>406</v>
      </c>
    </row>
    <row r="176" spans="2:4" x14ac:dyDescent="0.25">
      <c r="B176" s="72">
        <v>21</v>
      </c>
      <c r="C176" s="3">
        <v>321.45</v>
      </c>
      <c r="D176" t="s">
        <v>454</v>
      </c>
    </row>
    <row r="177" spans="2:4" x14ac:dyDescent="0.25">
      <c r="B177" s="72">
        <v>22</v>
      </c>
      <c r="C177" s="3">
        <v>320.13</v>
      </c>
      <c r="D177" t="s">
        <v>419</v>
      </c>
    </row>
    <row r="178" spans="2:4" x14ac:dyDescent="0.25">
      <c r="B178" s="72">
        <v>23</v>
      </c>
      <c r="D178" t="s">
        <v>423</v>
      </c>
    </row>
    <row r="179" spans="2:4" x14ac:dyDescent="0.25">
      <c r="B179" s="72">
        <v>24</v>
      </c>
      <c r="C179" s="3">
        <v>320.13</v>
      </c>
      <c r="D179" t="s">
        <v>455</v>
      </c>
    </row>
    <row r="180" spans="2:4" x14ac:dyDescent="0.25">
      <c r="B180" s="72">
        <v>25</v>
      </c>
      <c r="C180" s="3">
        <v>320.13</v>
      </c>
      <c r="D180" t="s">
        <v>502</v>
      </c>
    </row>
    <row r="181" spans="2:4" x14ac:dyDescent="0.25">
      <c r="B181" s="72">
        <v>26</v>
      </c>
      <c r="C181" s="3">
        <v>320.13</v>
      </c>
      <c r="D181" t="s">
        <v>480</v>
      </c>
    </row>
    <row r="182" spans="2:4" x14ac:dyDescent="0.25">
      <c r="B182" s="72">
        <v>27</v>
      </c>
      <c r="C182" s="3">
        <v>321.45</v>
      </c>
      <c r="D182" t="s">
        <v>398</v>
      </c>
    </row>
    <row r="183" spans="2:4" x14ac:dyDescent="0.25">
      <c r="B183" s="72">
        <v>28</v>
      </c>
      <c r="C183" s="3">
        <v>321.45</v>
      </c>
      <c r="D183" t="s">
        <v>457</v>
      </c>
    </row>
    <row r="184" spans="2:4" x14ac:dyDescent="0.25">
      <c r="B184" s="72">
        <v>29</v>
      </c>
      <c r="C184" s="3">
        <v>321.45</v>
      </c>
      <c r="D184" t="s">
        <v>412</v>
      </c>
    </row>
    <row r="185" spans="2:4" x14ac:dyDescent="0.25">
      <c r="B185" s="72">
        <v>30</v>
      </c>
      <c r="C185" s="3">
        <v>321.45</v>
      </c>
      <c r="D185" t="s">
        <v>458</v>
      </c>
    </row>
    <row r="186" spans="2:4" x14ac:dyDescent="0.25">
      <c r="B186" s="72">
        <v>31</v>
      </c>
      <c r="C186" s="3">
        <v>321.45</v>
      </c>
      <c r="D186" t="s">
        <v>503</v>
      </c>
    </row>
    <row r="187" spans="2:4" x14ac:dyDescent="0.25">
      <c r="B187" s="72">
        <v>32</v>
      </c>
      <c r="C187" s="3">
        <v>320.13</v>
      </c>
      <c r="D187" t="s">
        <v>483</v>
      </c>
    </row>
    <row r="188" spans="2:4" x14ac:dyDescent="0.25">
      <c r="B188" s="72">
        <v>33</v>
      </c>
      <c r="C188" s="3">
        <v>320.13</v>
      </c>
      <c r="D188" t="s">
        <v>459</v>
      </c>
    </row>
    <row r="189" spans="2:4" x14ac:dyDescent="0.25">
      <c r="C189" s="3">
        <f>SUM(C156:C188)</f>
        <v>10266.02</v>
      </c>
    </row>
    <row r="190" spans="2:4" x14ac:dyDescent="0.25">
      <c r="B190" s="3" t="s">
        <v>514</v>
      </c>
      <c r="C190" s="3" t="s">
        <v>469</v>
      </c>
      <c r="D190" t="s">
        <v>511</v>
      </c>
    </row>
    <row r="191" spans="2:4" x14ac:dyDescent="0.25">
      <c r="B191" s="3"/>
      <c r="C191" s="3" t="s">
        <v>512</v>
      </c>
      <c r="D191" t="s">
        <v>421</v>
      </c>
    </row>
    <row r="192" spans="2:4" x14ac:dyDescent="0.25">
      <c r="B192" s="72" t="s">
        <v>509</v>
      </c>
      <c r="C192" s="3" t="s">
        <v>447</v>
      </c>
      <c r="D192" t="s">
        <v>510</v>
      </c>
    </row>
    <row r="193" spans="2:4" x14ac:dyDescent="0.25">
      <c r="B193" s="72">
        <v>1</v>
      </c>
      <c r="C193" s="3">
        <v>339.55</v>
      </c>
      <c r="D193" t="s">
        <v>504</v>
      </c>
    </row>
    <row r="194" spans="2:4" x14ac:dyDescent="0.25">
      <c r="B194" s="72">
        <v>2</v>
      </c>
      <c r="C194" s="3">
        <v>339.55</v>
      </c>
      <c r="D194" t="s">
        <v>505</v>
      </c>
    </row>
    <row r="195" spans="2:4" x14ac:dyDescent="0.25">
      <c r="B195" s="72">
        <v>3</v>
      </c>
      <c r="C195" s="3">
        <v>340.95</v>
      </c>
      <c r="D195" t="s">
        <v>506</v>
      </c>
    </row>
    <row r="196" spans="2:4" x14ac:dyDescent="0.25">
      <c r="B196" s="72">
        <v>4</v>
      </c>
      <c r="C196" s="3">
        <v>339.55</v>
      </c>
      <c r="D196" t="s">
        <v>391</v>
      </c>
    </row>
    <row r="197" spans="2:4" x14ac:dyDescent="0.25">
      <c r="B197" s="72">
        <v>5</v>
      </c>
      <c r="C197" s="3">
        <v>339.55</v>
      </c>
      <c r="D197" t="s">
        <v>451</v>
      </c>
    </row>
    <row r="198" spans="2:4" x14ac:dyDescent="0.25">
      <c r="B198" s="72">
        <v>6</v>
      </c>
      <c r="C198" s="3">
        <v>340.95</v>
      </c>
      <c r="D198" t="s">
        <v>414</v>
      </c>
    </row>
    <row r="199" spans="2:4" x14ac:dyDescent="0.25">
      <c r="B199" s="72">
        <v>7</v>
      </c>
      <c r="C199" s="3">
        <v>339.55</v>
      </c>
      <c r="D199" t="s">
        <v>411</v>
      </c>
    </row>
    <row r="200" spans="2:4" x14ac:dyDescent="0.25">
      <c r="B200" s="72">
        <v>8</v>
      </c>
      <c r="C200" s="3">
        <v>339.55</v>
      </c>
      <c r="D200" t="s">
        <v>486</v>
      </c>
    </row>
    <row r="201" spans="2:4" x14ac:dyDescent="0.25">
      <c r="B201" s="72">
        <v>9</v>
      </c>
      <c r="C201" s="3">
        <v>339.55</v>
      </c>
      <c r="D201" t="s">
        <v>433</v>
      </c>
    </row>
    <row r="202" spans="2:4" x14ac:dyDescent="0.25">
      <c r="B202" s="72">
        <v>10</v>
      </c>
      <c r="C202" s="3">
        <v>340.95</v>
      </c>
      <c r="D202" t="s">
        <v>396</v>
      </c>
    </row>
    <row r="203" spans="2:4" x14ac:dyDescent="0.25">
      <c r="B203" s="72">
        <v>11</v>
      </c>
      <c r="C203" s="3">
        <v>340.95</v>
      </c>
      <c r="D203" t="s">
        <v>409</v>
      </c>
    </row>
    <row r="204" spans="2:4" x14ac:dyDescent="0.25">
      <c r="B204" s="72">
        <v>12</v>
      </c>
      <c r="C204" s="3">
        <v>340.95</v>
      </c>
      <c r="D204" t="s">
        <v>406</v>
      </c>
    </row>
    <row r="205" spans="2:4" x14ac:dyDescent="0.25">
      <c r="B205" s="72">
        <v>13</v>
      </c>
      <c r="C205" s="3">
        <v>339.55</v>
      </c>
      <c r="D205" t="s">
        <v>419</v>
      </c>
    </row>
    <row r="206" spans="2:4" x14ac:dyDescent="0.25">
      <c r="B206" s="72">
        <v>14</v>
      </c>
      <c r="C206" s="3">
        <v>339.55</v>
      </c>
      <c r="D206" t="s">
        <v>390</v>
      </c>
    </row>
    <row r="207" spans="2:4" x14ac:dyDescent="0.25">
      <c r="B207" s="72">
        <v>15</v>
      </c>
      <c r="C207" s="3">
        <v>339.55</v>
      </c>
      <c r="D207" t="s">
        <v>416</v>
      </c>
    </row>
    <row r="208" spans="2:4" x14ac:dyDescent="0.25">
      <c r="B208" s="72">
        <v>16</v>
      </c>
      <c r="C208" s="3">
        <v>340.95</v>
      </c>
      <c r="D208" t="s">
        <v>437</v>
      </c>
    </row>
    <row r="209" spans="2:4" x14ac:dyDescent="0.25">
      <c r="B209" s="72">
        <v>17</v>
      </c>
      <c r="C209" s="3">
        <v>340.95</v>
      </c>
      <c r="D209" t="s">
        <v>438</v>
      </c>
    </row>
    <row r="210" spans="2:4" x14ac:dyDescent="0.25">
      <c r="B210" s="72">
        <v>18</v>
      </c>
      <c r="C210" s="3">
        <v>339.55</v>
      </c>
      <c r="D210" t="s">
        <v>507</v>
      </c>
    </row>
    <row r="211" spans="2:4" x14ac:dyDescent="0.25">
      <c r="B211" s="72">
        <v>19</v>
      </c>
      <c r="C211" s="3">
        <v>340.95</v>
      </c>
      <c r="D211" t="s">
        <v>434</v>
      </c>
    </row>
    <row r="212" spans="2:4" x14ac:dyDescent="0.25">
      <c r="B212" s="72">
        <v>20</v>
      </c>
      <c r="C212" s="3">
        <v>340.95</v>
      </c>
      <c r="D212" t="s">
        <v>508</v>
      </c>
    </row>
    <row r="213" spans="2:4" x14ac:dyDescent="0.25">
      <c r="B213" s="72">
        <v>21</v>
      </c>
      <c r="C213" s="3">
        <v>340.95</v>
      </c>
      <c r="D213" t="s">
        <v>398</v>
      </c>
    </row>
    <row r="214" spans="2:4" x14ac:dyDescent="0.25">
      <c r="B214" s="72">
        <v>22</v>
      </c>
      <c r="C214" s="3">
        <v>340.95</v>
      </c>
      <c r="D214" t="s">
        <v>457</v>
      </c>
    </row>
    <row r="215" spans="2:4" x14ac:dyDescent="0.25">
      <c r="B215" s="72">
        <v>23</v>
      </c>
      <c r="C215" s="3">
        <v>175.2</v>
      </c>
      <c r="D215" t="s">
        <v>429</v>
      </c>
    </row>
    <row r="216" spans="2:4" x14ac:dyDescent="0.25">
      <c r="B216" s="72">
        <v>24</v>
      </c>
      <c r="C216" s="3">
        <v>340.95</v>
      </c>
      <c r="D216" t="s">
        <v>551</v>
      </c>
    </row>
    <row r="217" spans="2:4" x14ac:dyDescent="0.25">
      <c r="B217" s="72">
        <v>25</v>
      </c>
      <c r="C217" s="3">
        <v>340.95</v>
      </c>
      <c r="D217" t="s">
        <v>560</v>
      </c>
    </row>
    <row r="218" spans="2:4" x14ac:dyDescent="0.25">
      <c r="C218" s="3">
        <f>SUM(C193:C217)</f>
        <v>8342.5999999999985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40"/>
  <sheetViews>
    <sheetView tabSelected="1" topLeftCell="A11" workbookViewId="0">
      <selection activeCell="H18" sqref="H18"/>
    </sheetView>
  </sheetViews>
  <sheetFormatPr defaultRowHeight="15" x14ac:dyDescent="0.25"/>
  <cols>
    <col min="5" max="5" width="25.28515625" customWidth="1"/>
    <col min="6" max="6" width="55" customWidth="1"/>
    <col min="7" max="7" width="21.42578125" customWidth="1"/>
    <col min="8" max="8" width="32.7109375" customWidth="1"/>
    <col min="9" max="9" width="25.140625" customWidth="1"/>
  </cols>
  <sheetData>
    <row r="3" spans="5:8" ht="15.75" x14ac:dyDescent="0.25">
      <c r="E3" s="94" t="s">
        <v>517</v>
      </c>
      <c r="F3" s="95">
        <v>200</v>
      </c>
      <c r="G3" s="96"/>
      <c r="H3" s="97"/>
    </row>
    <row r="4" spans="5:8" ht="15.75" x14ac:dyDescent="0.25">
      <c r="E4" s="98" t="s">
        <v>518</v>
      </c>
      <c r="F4" s="99"/>
      <c r="G4" s="100"/>
      <c r="H4" s="101">
        <v>200</v>
      </c>
    </row>
    <row r="5" spans="5:8" ht="15.75" x14ac:dyDescent="0.25">
      <c r="E5" s="98" t="s">
        <v>519</v>
      </c>
      <c r="F5" s="99"/>
      <c r="G5" s="100"/>
      <c r="H5" s="101">
        <v>200</v>
      </c>
    </row>
    <row r="6" spans="5:8" ht="15.75" x14ac:dyDescent="0.25">
      <c r="E6" s="98" t="s">
        <v>520</v>
      </c>
      <c r="F6" s="102">
        <v>200</v>
      </c>
      <c r="G6" s="100"/>
      <c r="H6" s="103"/>
    </row>
    <row r="7" spans="5:8" ht="15.75" x14ac:dyDescent="0.25">
      <c r="E7" s="98" t="s">
        <v>521</v>
      </c>
      <c r="F7" s="102">
        <v>200</v>
      </c>
      <c r="G7" s="100"/>
      <c r="H7" s="103"/>
    </row>
    <row r="8" spans="5:8" ht="15.75" x14ac:dyDescent="0.25">
      <c r="E8" s="98" t="s">
        <v>522</v>
      </c>
      <c r="F8" s="102">
        <v>200</v>
      </c>
      <c r="G8" s="100"/>
      <c r="H8" s="103"/>
    </row>
    <row r="9" spans="5:8" ht="15.75" x14ac:dyDescent="0.25">
      <c r="E9" s="98" t="s">
        <v>523</v>
      </c>
      <c r="F9" s="102">
        <v>200</v>
      </c>
      <c r="G9" s="100"/>
      <c r="H9" s="103"/>
    </row>
    <row r="10" spans="5:8" ht="15.75" x14ac:dyDescent="0.25">
      <c r="E10" s="98" t="s">
        <v>524</v>
      </c>
      <c r="F10" s="102">
        <v>200</v>
      </c>
      <c r="G10" s="100"/>
      <c r="H10" s="103"/>
    </row>
    <row r="11" spans="5:8" ht="15.75" x14ac:dyDescent="0.25">
      <c r="E11" s="98" t="s">
        <v>525</v>
      </c>
      <c r="F11" s="99"/>
      <c r="G11" s="100"/>
      <c r="H11" s="101">
        <v>200</v>
      </c>
    </row>
    <row r="12" spans="5:8" ht="15.75" x14ac:dyDescent="0.25">
      <c r="E12" s="98" t="s">
        <v>526</v>
      </c>
      <c r="F12" s="102">
        <v>56</v>
      </c>
      <c r="G12" s="100"/>
      <c r="H12" s="103">
        <v>144</v>
      </c>
    </row>
    <row r="13" spans="5:8" ht="15.75" x14ac:dyDescent="0.25">
      <c r="E13" s="98" t="s">
        <v>527</v>
      </c>
      <c r="F13" s="102">
        <v>200</v>
      </c>
      <c r="G13" s="100"/>
      <c r="H13" s="104"/>
    </row>
    <row r="14" spans="5:8" ht="15.75" x14ac:dyDescent="0.25">
      <c r="E14" s="98" t="s">
        <v>528</v>
      </c>
      <c r="F14" s="102">
        <v>200</v>
      </c>
      <c r="G14" s="100" t="s">
        <v>529</v>
      </c>
      <c r="H14" s="104"/>
    </row>
    <row r="15" spans="5:8" ht="15.75" x14ac:dyDescent="0.25">
      <c r="E15" s="98" t="s">
        <v>530</v>
      </c>
      <c r="F15" s="102">
        <v>200</v>
      </c>
      <c r="G15" s="100"/>
      <c r="H15" s="104"/>
    </row>
    <row r="16" spans="5:8" ht="15.75" x14ac:dyDescent="0.25">
      <c r="E16" s="98" t="s">
        <v>531</v>
      </c>
      <c r="F16" s="102">
        <v>200</v>
      </c>
      <c r="G16" s="100"/>
      <c r="H16" s="104"/>
    </row>
    <row r="17" spans="5:9" ht="15.75" x14ac:dyDescent="0.25">
      <c r="E17" s="98" t="s">
        <v>532</v>
      </c>
      <c r="F17" s="102"/>
      <c r="G17" s="100"/>
      <c r="H17" s="104"/>
    </row>
    <row r="18" spans="5:9" ht="15.75" x14ac:dyDescent="0.25">
      <c r="E18" s="98" t="s">
        <v>533</v>
      </c>
      <c r="F18" s="99"/>
      <c r="G18" s="100" t="s">
        <v>529</v>
      </c>
      <c r="H18" s="104"/>
    </row>
    <row r="19" spans="5:9" ht="15.75" x14ac:dyDescent="0.25">
      <c r="E19" s="98" t="s">
        <v>534</v>
      </c>
      <c r="F19" s="99"/>
      <c r="G19" s="100" t="s">
        <v>529</v>
      </c>
      <c r="H19" s="104"/>
    </row>
    <row r="20" spans="5:9" ht="15.75" thickBot="1" x14ac:dyDescent="0.3"/>
    <row r="21" spans="5:9" ht="16.5" x14ac:dyDescent="0.25">
      <c r="E21" s="109"/>
      <c r="F21" s="105" t="s">
        <v>535</v>
      </c>
      <c r="G21" s="105" t="s">
        <v>536</v>
      </c>
      <c r="H21" s="105" t="s">
        <v>537</v>
      </c>
      <c r="I21" s="110" t="s">
        <v>538</v>
      </c>
    </row>
    <row r="22" spans="5:9" ht="15.75" x14ac:dyDescent="0.25">
      <c r="E22" s="111">
        <v>1</v>
      </c>
      <c r="F22" s="112" t="s">
        <v>517</v>
      </c>
      <c r="G22" s="113">
        <v>200</v>
      </c>
      <c r="H22" s="112"/>
      <c r="I22" s="114"/>
    </row>
    <row r="23" spans="5:9" ht="15.75" x14ac:dyDescent="0.25">
      <c r="E23" s="111">
        <v>2</v>
      </c>
      <c r="F23" s="112" t="s">
        <v>518</v>
      </c>
      <c r="G23" s="112"/>
      <c r="H23" s="112"/>
      <c r="I23" s="115">
        <v>200</v>
      </c>
    </row>
    <row r="24" spans="5:9" ht="15.75" x14ac:dyDescent="0.25">
      <c r="E24" s="111">
        <v>3</v>
      </c>
      <c r="F24" s="112" t="s">
        <v>519</v>
      </c>
      <c r="G24" s="112"/>
      <c r="H24" s="112"/>
      <c r="I24" s="115">
        <v>200</v>
      </c>
    </row>
    <row r="25" spans="5:9" ht="15.75" x14ac:dyDescent="0.25">
      <c r="E25" s="111">
        <v>4</v>
      </c>
      <c r="F25" s="112" t="s">
        <v>520</v>
      </c>
      <c r="G25" s="113">
        <v>200</v>
      </c>
      <c r="H25" s="112"/>
      <c r="I25" s="114"/>
    </row>
    <row r="26" spans="5:9" ht="15.75" x14ac:dyDescent="0.25">
      <c r="E26" s="111">
        <v>5</v>
      </c>
      <c r="F26" s="112" t="s">
        <v>521</v>
      </c>
      <c r="G26" s="113">
        <v>200</v>
      </c>
      <c r="H26" s="112"/>
      <c r="I26" s="114"/>
    </row>
    <row r="27" spans="5:9" ht="15.75" x14ac:dyDescent="0.25">
      <c r="E27" s="111">
        <v>6</v>
      </c>
      <c r="F27" s="112" t="s">
        <v>522</v>
      </c>
      <c r="G27" s="113">
        <v>200</v>
      </c>
      <c r="H27" s="112"/>
      <c r="I27" s="114"/>
    </row>
    <row r="28" spans="5:9" ht="15.75" x14ac:dyDescent="0.25">
      <c r="E28" s="111">
        <v>7</v>
      </c>
      <c r="F28" s="112" t="s">
        <v>523</v>
      </c>
      <c r="G28" s="113">
        <v>200</v>
      </c>
      <c r="H28" s="112"/>
      <c r="I28" s="114"/>
    </row>
    <row r="29" spans="5:9" ht="15.75" x14ac:dyDescent="0.25">
      <c r="E29" s="111">
        <v>8</v>
      </c>
      <c r="F29" s="112" t="s">
        <v>524</v>
      </c>
      <c r="G29" s="113">
        <v>200</v>
      </c>
      <c r="H29" s="112"/>
      <c r="I29" s="114"/>
    </row>
    <row r="30" spans="5:9" ht="15.75" x14ac:dyDescent="0.25">
      <c r="E30" s="111">
        <v>9</v>
      </c>
      <c r="F30" s="112" t="s">
        <v>525</v>
      </c>
      <c r="G30" s="112"/>
      <c r="H30" s="112"/>
      <c r="I30" s="115">
        <v>200</v>
      </c>
    </row>
    <row r="31" spans="5:9" ht="15.75" x14ac:dyDescent="0.25">
      <c r="E31" s="111">
        <v>10</v>
      </c>
      <c r="F31" s="112" t="s">
        <v>526</v>
      </c>
      <c r="G31" s="113">
        <v>56</v>
      </c>
      <c r="H31" s="112"/>
      <c r="I31" s="114">
        <v>144</v>
      </c>
    </row>
    <row r="32" spans="5:9" ht="15.75" x14ac:dyDescent="0.25">
      <c r="E32" s="111">
        <v>11</v>
      </c>
      <c r="F32" s="112" t="s">
        <v>527</v>
      </c>
      <c r="G32" s="113">
        <v>200</v>
      </c>
      <c r="H32" s="112"/>
      <c r="I32" s="114"/>
    </row>
    <row r="33" spans="5:9" ht="15.75" x14ac:dyDescent="0.25">
      <c r="E33" s="111">
        <v>12</v>
      </c>
      <c r="F33" s="112" t="s">
        <v>528</v>
      </c>
      <c r="G33" s="113">
        <v>200</v>
      </c>
      <c r="H33" s="112" t="s">
        <v>529</v>
      </c>
      <c r="I33" s="114"/>
    </row>
    <row r="34" spans="5:9" ht="15.75" x14ac:dyDescent="0.25">
      <c r="E34" s="111">
        <v>13</v>
      </c>
      <c r="F34" s="112" t="s">
        <v>530</v>
      </c>
      <c r="G34" s="113">
        <v>200</v>
      </c>
      <c r="H34" s="112"/>
      <c r="I34" s="114"/>
    </row>
    <row r="35" spans="5:9" ht="15.75" x14ac:dyDescent="0.25">
      <c r="E35" s="111">
        <v>14</v>
      </c>
      <c r="F35" s="112" t="s">
        <v>531</v>
      </c>
      <c r="G35" s="113">
        <v>200</v>
      </c>
      <c r="H35" s="112"/>
      <c r="I35" s="114"/>
    </row>
    <row r="36" spans="5:9" ht="15.75" x14ac:dyDescent="0.25">
      <c r="E36" s="111">
        <v>15</v>
      </c>
      <c r="F36" s="112" t="s">
        <v>532</v>
      </c>
      <c r="G36" s="113"/>
      <c r="H36" s="112"/>
      <c r="I36" s="114"/>
    </row>
    <row r="37" spans="5:9" ht="15.75" x14ac:dyDescent="0.25">
      <c r="E37" s="111">
        <v>16</v>
      </c>
      <c r="F37" s="112" t="s">
        <v>533</v>
      </c>
      <c r="G37" s="112"/>
      <c r="H37" s="112" t="s">
        <v>529</v>
      </c>
      <c r="I37" s="114"/>
    </row>
    <row r="38" spans="5:9" ht="15.75" x14ac:dyDescent="0.25">
      <c r="E38" s="111">
        <v>17</v>
      </c>
      <c r="F38" s="112" t="s">
        <v>534</v>
      </c>
      <c r="G38" s="112"/>
      <c r="H38" s="112" t="s">
        <v>529</v>
      </c>
      <c r="I38" s="114"/>
    </row>
    <row r="39" spans="5:9" ht="15.75" x14ac:dyDescent="0.25">
      <c r="E39" s="111"/>
      <c r="F39" s="112"/>
      <c r="G39" s="113">
        <v>2056</v>
      </c>
      <c r="H39" s="112"/>
      <c r="I39" s="114"/>
    </row>
    <row r="40" spans="5:9" ht="16.5" thickBot="1" x14ac:dyDescent="0.3">
      <c r="E40" s="116"/>
      <c r="F40" s="117"/>
      <c r="G40" s="117"/>
      <c r="H40" s="117"/>
      <c r="I40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DCLBank2009</vt:lpstr>
      <vt:lpstr>DCLBank2010</vt:lpstr>
      <vt:lpstr>DCLBank2011</vt:lpstr>
      <vt:lpstr>DCLBank2012</vt:lpstr>
      <vt:lpstr>DCLBank2013</vt:lpstr>
      <vt:lpstr>DCLBank2014</vt:lpstr>
      <vt:lpstr>DCLBank2015</vt:lpstr>
      <vt:lpstr>DYCL Atlanta Trip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cp:lastPrinted>2013-07-06T13:06:20Z</cp:lastPrinted>
  <dcterms:created xsi:type="dcterms:W3CDTF">2013-05-11T05:57:17Z</dcterms:created>
  <dcterms:modified xsi:type="dcterms:W3CDTF">2015-01-28T06:18:48Z</dcterms:modified>
</cp:coreProperties>
</file>