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2995" windowHeight="9915"/>
  </bookViews>
  <sheets>
    <sheet name="DCLBank2013" sheetId="4" r:id="rId1"/>
  </sheets>
  <calcPr calcId="145621"/>
</workbook>
</file>

<file path=xl/calcChain.xml><?xml version="1.0" encoding="utf-8"?>
<calcChain xmlns="http://schemas.openxmlformats.org/spreadsheetml/2006/main">
  <c r="E109" i="4" l="1"/>
  <c r="H62" i="4"/>
  <c r="H60" i="4"/>
  <c r="H59" i="4"/>
  <c r="H58" i="4"/>
  <c r="H57" i="4"/>
  <c r="H4" i="4" l="1"/>
  <c r="H5" i="4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E100" i="4"/>
  <c r="E102" i="4"/>
  <c r="E103" i="4"/>
  <c r="E106" i="4"/>
  <c r="E107" i="4"/>
  <c r="E108" i="4"/>
  <c r="E110" i="4"/>
  <c r="E111" i="4"/>
  <c r="G131" i="4"/>
  <c r="G96" i="4"/>
  <c r="H106" i="4"/>
  <c r="F96" i="4"/>
  <c r="H56" i="4" l="1"/>
  <c r="H61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6" i="4" s="1"/>
</calcChain>
</file>

<file path=xl/sharedStrings.xml><?xml version="1.0" encoding="utf-8"?>
<sst xmlns="http://schemas.openxmlformats.org/spreadsheetml/2006/main" count="220" uniqueCount="118">
  <si>
    <t>Balance</t>
  </si>
  <si>
    <t>Date</t>
  </si>
  <si>
    <t>Description</t>
  </si>
  <si>
    <t>Debit Amount</t>
  </si>
  <si>
    <t>Credit Amount</t>
  </si>
  <si>
    <t>Deposit</t>
  </si>
  <si>
    <t>Withdrawl</t>
  </si>
  <si>
    <t>PAYPAL Transfer</t>
  </si>
  <si>
    <t>Meeting</t>
  </si>
  <si>
    <t>Insurance</t>
  </si>
  <si>
    <t>Ground Maintenance (Carpet Installation)</t>
  </si>
  <si>
    <t>Check#</t>
  </si>
  <si>
    <t>Transaction</t>
  </si>
  <si>
    <t>HOSTDEPARTMENT.COM CHK CARD</t>
  </si>
  <si>
    <t>City Of Plano Ground Usage Charges</t>
  </si>
  <si>
    <t>Trophies &amp; prizes</t>
  </si>
  <si>
    <t>Internet &amp; Website</t>
  </si>
  <si>
    <t>ELETRICIANS White Tape</t>
  </si>
  <si>
    <t xml:space="preserve">Captains Meeting ROYAL SWEETS </t>
  </si>
  <si>
    <t>Kamran Khan (Garland Ground Rent)</t>
  </si>
  <si>
    <t>CITY OF PLANO PARKS Ground Rent</t>
  </si>
  <si>
    <t>mmawards.com (Trophy) (Youth Cricket)</t>
  </si>
  <si>
    <t>mmawards.com (Trophy Fall 2012)</t>
  </si>
  <si>
    <t>Internet</t>
  </si>
  <si>
    <t xml:space="preserve">Cash Deposit 400 COIT ROAD PLANO TX 006034 </t>
  </si>
  <si>
    <t>TX SECRETARY OF ST POS RETURN 512-463-5598 TX</t>
  </si>
  <si>
    <t>PLANO-LEGACY VE ATM CASH W/D PLANO TX 496556</t>
  </si>
  <si>
    <t xml:space="preserve">Stamps USPS 4822260248 POS PURCHASE DALLAS TX 001410 </t>
  </si>
  <si>
    <t>400 COIT ROAD ATM CASH W/D PLANO TX 006207</t>
  </si>
  <si>
    <t>TX SECRETARY OF ST CHK CARD PUR 512-463-5598 TX 063971</t>
  </si>
  <si>
    <t>Glue SOU THE HOME DEPOT POS PURCHASE PLANO TX 421601</t>
  </si>
  <si>
    <t>Glue SOU THE HOME DEPOT POS PURCHASE RICHARDSON TX 900201</t>
  </si>
  <si>
    <t xml:space="preserve">Carpet THE HOME DEPOT 650 CHK CARD PUR RICHARDSON TX 056559 </t>
  </si>
  <si>
    <t>PLANO-LEGACY VE ATM CASH W/D PLANO TX 206416</t>
  </si>
  <si>
    <t>HOME DEPOT 6502 PURCHASE ALLEN TX (Carpet Glue)</t>
  </si>
  <si>
    <t>Indus Business Solutions 2013 Spring/Summer</t>
  </si>
  <si>
    <t>STATE COMPTROLLER DCL 2012 REINSTATE</t>
  </si>
  <si>
    <t>Vamsi Krishna Chada (Finals Umpiring)</t>
  </si>
  <si>
    <t>Jose R Alvarez Carpet Installation (G3/G4)</t>
  </si>
  <si>
    <t>DEPOSIT BRANCH</t>
  </si>
  <si>
    <t>SOU THE HOME DEPOT POS PURCHASE RICHARDSON TX 448201 (G7)</t>
  </si>
  <si>
    <t>DISCOUNTASP.NET CHK CARD PUR 626-446-4881 CA 066694</t>
  </si>
  <si>
    <t>CITY OF PLANO PARKS Ground Rent Spring</t>
  </si>
  <si>
    <t>CITY OF PLANO PARKS Ground Rent Summer</t>
  </si>
  <si>
    <t>USPS 4822260248 POS PURCHASE DALLAS TX 000602 (IRS TAX)</t>
  </si>
  <si>
    <t>mmawards.com (Trophy) Spring 2013</t>
  </si>
  <si>
    <t>Zahid Reza CPA  (Change of Address Fees)</t>
  </si>
  <si>
    <t>Zahid Reza CPA  (2011/2012 TAX)</t>
  </si>
  <si>
    <t>Srinivasarao Kilaparti (Umpiring CC)</t>
  </si>
  <si>
    <t>Indoor Cricket Academy Nivia Balls for Summer 2013</t>
  </si>
  <si>
    <t>Sravan Koganti (Umpiring Seminar)</t>
  </si>
  <si>
    <t>INT'L WIRE OUT (Leather Ball League) Balls</t>
  </si>
  <si>
    <t>M&amp;M Awards (Summer Trophy 2013)</t>
  </si>
  <si>
    <t>THE HOME DEPOT 650 CHK CARD PUR RICHARDSON TX 092345(Generator)</t>
  </si>
  <si>
    <t>THE HOME DEPOT 650 POS RETURN RICHARDSON TX 072996(Refund)</t>
  </si>
  <si>
    <t>ACT*Plano Parks Re CHK CARD PUR 877-228-4881 CA 031523</t>
  </si>
  <si>
    <t>ACT*Plano Parks Re CHK CARD PUR 877-228-4881 CA 091481</t>
  </si>
  <si>
    <t>FEDEX 90157863 CHK CARD PUR 800-4633339 TN 018359(DUTY)</t>
  </si>
  <si>
    <t>266076139193-USACRICKETA</t>
  </si>
  <si>
    <t>266074024886-USACRICKETA</t>
  </si>
  <si>
    <t>267594662261-USACRICKETA</t>
  </si>
  <si>
    <t>Cash Deposit + mmawards.com (Trophy) (Youth Cricket) + 747.25</t>
  </si>
  <si>
    <t>SMIC Insurance (DCL/DLCL/DYCL)</t>
  </si>
  <si>
    <t>DEPOSIT BRANCH (DYCL Insurance + Ground Fees)</t>
  </si>
  <si>
    <t>ACT*Plano Parks Re CHK CARD PUR 877-228-4881 CA 071032</t>
  </si>
  <si>
    <t>DEPOSIT BRANCH (City Of Plano Carpet Check for G1,G2)</t>
  </si>
  <si>
    <t>Fall Registration + Umpiring Fines</t>
  </si>
  <si>
    <t>Arvind Balakrishnan  (Fall 2013 Umpiring on 12/15/2013)</t>
  </si>
  <si>
    <t>Sudharshan Kotha  (Fall 2013 Umpiring on 12/15/2013)</t>
  </si>
  <si>
    <t>Nitin Ranjan  (Fall 2013 Umpiring on 12/15/2013)</t>
  </si>
  <si>
    <t>Vivek Arora (Fall 2013 Umpiring on 12/15/2013)</t>
  </si>
  <si>
    <t>Praveen Vadlakonda (Fall 2013 Umpiring on 12/15/2013)</t>
  </si>
  <si>
    <t>Chandra Deep  (Fall 2013 Umpiring on 12/15/2013)</t>
  </si>
  <si>
    <t>Naresh Erna (Fall 2013 Umpiring on 12/15/2013)</t>
  </si>
  <si>
    <t>USACA Membership</t>
  </si>
  <si>
    <t>Umpiring Seminar</t>
  </si>
  <si>
    <t>INT'L WIRE OUT (Leather Ball League) Customs Duty Fees</t>
  </si>
  <si>
    <t>G78</t>
  </si>
  <si>
    <t>G79</t>
  </si>
  <si>
    <t>G4</t>
  </si>
  <si>
    <t>G6</t>
  </si>
  <si>
    <t>G12</t>
  </si>
  <si>
    <t>G20</t>
  </si>
  <si>
    <t>G42</t>
  </si>
  <si>
    <t>G43</t>
  </si>
  <si>
    <t>G44</t>
  </si>
  <si>
    <t>G59</t>
  </si>
  <si>
    <t>G61</t>
  </si>
  <si>
    <t>G74</t>
  </si>
  <si>
    <t>G75</t>
  </si>
  <si>
    <t>G65</t>
  </si>
  <si>
    <t>Murali Hanabe (Fall 2013 Russell Grounds G5,G7 Usage Fees)</t>
  </si>
  <si>
    <t>Dallas Youth Cricket League Ground Usage</t>
  </si>
  <si>
    <t>Balls &amp; Tapes</t>
  </si>
  <si>
    <r>
      <t>LoneStar Cricket Ground</t>
    </r>
    <r>
      <rPr>
        <b/>
        <sz val="11"/>
        <color rgb="FFFF0000"/>
        <rFont val="Calibri"/>
        <family val="2"/>
        <scheme val="minor"/>
      </rPr>
      <t xml:space="preserve">  (Pending)</t>
    </r>
  </si>
  <si>
    <r>
      <t>mmawards.com (Trophy Fall 2013)</t>
    </r>
    <r>
      <rPr>
        <b/>
        <sz val="11"/>
        <color rgb="FFFF0000"/>
        <rFont val="Calibri"/>
        <family val="2"/>
        <scheme val="minor"/>
      </rPr>
      <t xml:space="preserve">  (Pending)</t>
    </r>
  </si>
  <si>
    <t>Vamsi Krishna Chada (Fall 2013 Seven Umpiring on 1/4/2014)</t>
  </si>
  <si>
    <t>Vinay Ujjini (Fall 2013 One Umpiring on 12/15/2013)</t>
  </si>
  <si>
    <t>Ravi  Nellutla (Fall 2013 One Umpiring on 12/15/2013)</t>
  </si>
  <si>
    <t>Vikas Thorat  (Fall 2013 Two Umpiring on 12/15/2013)</t>
  </si>
  <si>
    <t>Mrutyunjaya Hota  (Fall 2013 One Umpiring on 12/15/2013)</t>
  </si>
  <si>
    <r>
      <t>LoneStar Cricket Ground</t>
    </r>
    <r>
      <rPr>
        <sz val="11"/>
        <rFont val="Calibri"/>
        <family val="2"/>
        <scheme val="minor"/>
      </rPr>
      <t xml:space="preserve">  (Paid through Naz Cricket Club Registration)</t>
    </r>
  </si>
  <si>
    <r>
      <t xml:space="preserve">Rahul Chalakaran (Fall 2013 One Umpiring on 1/4/2014) </t>
    </r>
    <r>
      <rPr>
        <b/>
        <sz val="11"/>
        <color rgb="FFFF0000"/>
        <rFont val="Calibri"/>
        <family val="2"/>
        <scheme val="minor"/>
      </rPr>
      <t>(Pending)</t>
    </r>
  </si>
  <si>
    <t>Kailas Magi and Vikas Thorat (Fall 2013 Two Umpiring's each on 1/4/2014)</t>
  </si>
  <si>
    <r>
      <t xml:space="preserve">Suman Vadlokonda (Fall 2013 Two Umpiring on 1/4/2014) </t>
    </r>
    <r>
      <rPr>
        <b/>
        <sz val="11"/>
        <color rgb="FFFF0000"/>
        <rFont val="Calibri"/>
        <family val="2"/>
        <scheme val="minor"/>
      </rPr>
      <t>(Pending)</t>
    </r>
  </si>
  <si>
    <t>Contract Labor - Umpiring 2013</t>
  </si>
  <si>
    <t>G82</t>
  </si>
  <si>
    <t>Trophies</t>
  </si>
  <si>
    <t>G83</t>
  </si>
  <si>
    <t xml:space="preserve">CPA </t>
  </si>
  <si>
    <t xml:space="preserve">DCL Final Balance </t>
  </si>
  <si>
    <t>Ground Usage Charges</t>
  </si>
  <si>
    <t>Lewisville Cricket Ground Aziz Valli</t>
  </si>
  <si>
    <t>DCL Teams Umpiring Fines + Practice Fields + Clads Ordered By the Teams</t>
  </si>
  <si>
    <t>Kailas Magi Umpiring Seminar Haggard Library booking</t>
  </si>
  <si>
    <t>PA System Rental (For Umpring Seminar)</t>
  </si>
  <si>
    <t>Projector Rental (For Umpring Seminar)</t>
  </si>
  <si>
    <t>Kailas Magi Leather Balls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</si>
</sst>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4" fontId="0" fillId="0" borderId="10" xfId="0" applyNumberFormat="1" applyBorder="1"/>
    <xf numFmtId="16" fontId="0" fillId="0" borderId="10" xfId="0" applyNumberFormat="1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8" fontId="0" fillId="0" borderId="10" xfId="0" applyNumberFormat="1" applyBorder="1"/>
    <xf numFmtId="8" fontId="0" fillId="0" borderId="0" xfId="0" applyNumberFormat="1" applyBorder="1"/>
    <xf numFmtId="8" fontId="0" fillId="0" borderId="0" xfId="0" applyNumberFormat="1"/>
    <xf numFmtId="8" fontId="0" fillId="0" borderId="13" xfId="0" applyNumberFormat="1" applyBorder="1"/>
    <xf numFmtId="8" fontId="0" fillId="0" borderId="15" xfId="0" applyNumberFormat="1" applyBorder="1"/>
    <xf numFmtId="8" fontId="0" fillId="0" borderId="17" xfId="0" applyNumberFormat="1" applyBorder="1"/>
    <xf numFmtId="0" fontId="0" fillId="0" borderId="19" xfId="0" applyBorder="1"/>
    <xf numFmtId="14" fontId="0" fillId="0" borderId="20" xfId="0" applyNumberFormat="1" applyBorder="1"/>
    <xf numFmtId="0" fontId="0" fillId="0" borderId="20" xfId="0" applyBorder="1"/>
    <xf numFmtId="8" fontId="0" fillId="0" borderId="20" xfId="0" applyNumberFormat="1" applyBorder="1"/>
    <xf numFmtId="6" fontId="0" fillId="0" borderId="20" xfId="0" applyNumberFormat="1" applyBorder="1"/>
    <xf numFmtId="0" fontId="0" fillId="0" borderId="10" xfId="0" applyFill="1" applyBorder="1"/>
    <xf numFmtId="8" fontId="0" fillId="0" borderId="21" xfId="0" applyNumberFormat="1" applyBorder="1" applyAlignment="1">
      <alignment horizontal="left"/>
    </xf>
    <xf numFmtId="8" fontId="0" fillId="0" borderId="22" xfId="0" applyNumberFormat="1" applyBorder="1" applyAlignment="1">
      <alignment horizontal="left"/>
    </xf>
    <xf numFmtId="8" fontId="0" fillId="0" borderId="23" xfId="0" applyNumberFormat="1" applyBorder="1" applyAlignment="1">
      <alignment horizontal="left"/>
    </xf>
    <xf numFmtId="8" fontId="0" fillId="0" borderId="15" xfId="0" applyNumberFormat="1" applyFill="1" applyBorder="1"/>
    <xf numFmtId="8" fontId="0" fillId="0" borderId="18" xfId="0" applyNumberFormat="1" applyFill="1" applyBorder="1"/>
    <xf numFmtId="14" fontId="0" fillId="0" borderId="17" xfId="0" applyNumberFormat="1" applyBorder="1"/>
    <xf numFmtId="8" fontId="0" fillId="0" borderId="24" xfId="0" applyNumberFormat="1" applyBorder="1"/>
    <xf numFmtId="8" fontId="16" fillId="33" borderId="18" xfId="0" applyNumberFormat="1" applyFon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1"/>
  <sheetViews>
    <sheetView tabSelected="1" workbookViewId="0">
      <selection activeCell="E21" sqref="E21"/>
    </sheetView>
  </sheetViews>
  <sheetFormatPr defaultRowHeight="15" x14ac:dyDescent="0.25"/>
  <cols>
    <col min="2" max="2" width="9" customWidth="1"/>
    <col min="3" max="3" width="10.7109375" bestFit="1" customWidth="1"/>
    <col min="4" max="4" width="66.5703125" bestFit="1" customWidth="1"/>
    <col min="5" max="5" width="11.140625" bestFit="1" customWidth="1"/>
    <col min="6" max="6" width="13.5703125" bestFit="1" customWidth="1"/>
    <col min="7" max="7" width="14.140625" bestFit="1" customWidth="1"/>
    <col min="8" max="8" width="14.42578125" customWidth="1"/>
    <col min="9" max="9" width="16.85546875" bestFit="1" customWidth="1"/>
  </cols>
  <sheetData>
    <row r="1" spans="2:8" ht="15.75" thickBot="1" x14ac:dyDescent="0.3"/>
    <row r="2" spans="2:8" x14ac:dyDescent="0.25">
      <c r="B2" s="7"/>
      <c r="C2" s="8"/>
      <c r="D2" s="8"/>
      <c r="E2" s="8"/>
      <c r="F2" s="9">
        <v>41274</v>
      </c>
      <c r="G2" s="8" t="s">
        <v>0</v>
      </c>
      <c r="H2" s="17">
        <v>15486.049999999988</v>
      </c>
    </row>
    <row r="3" spans="2:8" x14ac:dyDescent="0.25">
      <c r="B3" s="11" t="s">
        <v>11</v>
      </c>
      <c r="C3" s="3" t="s">
        <v>1</v>
      </c>
      <c r="D3" s="3" t="s">
        <v>2</v>
      </c>
      <c r="E3" s="3" t="s">
        <v>12</v>
      </c>
      <c r="F3" s="3" t="s">
        <v>3</v>
      </c>
      <c r="G3" s="3" t="s">
        <v>4</v>
      </c>
      <c r="H3" s="18" t="s">
        <v>0</v>
      </c>
    </row>
    <row r="4" spans="2:8" x14ac:dyDescent="0.25">
      <c r="B4" s="11"/>
      <c r="C4" s="4">
        <v>41290</v>
      </c>
      <c r="D4" s="3" t="s">
        <v>20</v>
      </c>
      <c r="E4" s="3" t="s">
        <v>6</v>
      </c>
      <c r="F4" s="14"/>
      <c r="G4" s="14">
        <v>2016</v>
      </c>
      <c r="H4" s="18">
        <f>(H2-G4)</f>
        <v>13470.049999999988</v>
      </c>
    </row>
    <row r="5" spans="2:8" x14ac:dyDescent="0.25">
      <c r="B5" s="11"/>
      <c r="C5" s="4">
        <v>41296</v>
      </c>
      <c r="D5" s="3" t="s">
        <v>13</v>
      </c>
      <c r="E5" s="3" t="s">
        <v>6</v>
      </c>
      <c r="F5" s="14"/>
      <c r="G5" s="14">
        <v>9.9499999999999993</v>
      </c>
      <c r="H5" s="18">
        <f t="shared" ref="H5:H12" si="0">(H4-G5)</f>
        <v>13460.099999999988</v>
      </c>
    </row>
    <row r="6" spans="2:8" x14ac:dyDescent="0.25">
      <c r="B6" s="11"/>
      <c r="C6" s="4">
        <v>41292</v>
      </c>
      <c r="D6" s="3" t="s">
        <v>20</v>
      </c>
      <c r="E6" s="3" t="s">
        <v>6</v>
      </c>
      <c r="F6" s="14"/>
      <c r="G6" s="14">
        <v>1295</v>
      </c>
      <c r="H6" s="18">
        <f t="shared" si="0"/>
        <v>12165.099999999988</v>
      </c>
    </row>
    <row r="7" spans="2:8" x14ac:dyDescent="0.25">
      <c r="B7" s="11"/>
      <c r="C7" s="4">
        <v>41297</v>
      </c>
      <c r="D7" s="3" t="s">
        <v>17</v>
      </c>
      <c r="E7" s="3" t="s">
        <v>6</v>
      </c>
      <c r="F7" s="14"/>
      <c r="G7" s="14">
        <v>1800</v>
      </c>
      <c r="H7" s="18">
        <f t="shared" si="0"/>
        <v>10365.099999999988</v>
      </c>
    </row>
    <row r="8" spans="2:8" x14ac:dyDescent="0.25">
      <c r="B8" s="11"/>
      <c r="C8" s="4">
        <v>41303</v>
      </c>
      <c r="D8" s="3" t="s">
        <v>18</v>
      </c>
      <c r="E8" s="3" t="s">
        <v>6</v>
      </c>
      <c r="F8" s="14"/>
      <c r="G8" s="14">
        <v>65.31</v>
      </c>
      <c r="H8" s="18">
        <f t="shared" si="0"/>
        <v>10299.789999999988</v>
      </c>
    </row>
    <row r="9" spans="2:8" x14ac:dyDescent="0.25">
      <c r="B9" s="11"/>
      <c r="C9" s="4">
        <v>41303</v>
      </c>
      <c r="D9" s="3" t="s">
        <v>18</v>
      </c>
      <c r="E9" s="3" t="s">
        <v>6</v>
      </c>
      <c r="F9" s="14"/>
      <c r="G9" s="14">
        <v>3.25</v>
      </c>
      <c r="H9" s="18">
        <f t="shared" si="0"/>
        <v>10296.539999999988</v>
      </c>
    </row>
    <row r="10" spans="2:8" x14ac:dyDescent="0.25">
      <c r="B10" s="11">
        <v>1014</v>
      </c>
      <c r="C10" s="4">
        <v>41277</v>
      </c>
      <c r="D10" s="3" t="s">
        <v>21</v>
      </c>
      <c r="E10" s="3" t="s">
        <v>6</v>
      </c>
      <c r="F10" s="14"/>
      <c r="G10" s="14">
        <v>747.25</v>
      </c>
      <c r="H10" s="18">
        <f t="shared" si="0"/>
        <v>9549.2899999999881</v>
      </c>
    </row>
    <row r="11" spans="2:8" x14ac:dyDescent="0.25">
      <c r="B11" s="11">
        <v>1015</v>
      </c>
      <c r="C11" s="4">
        <v>41277</v>
      </c>
      <c r="D11" s="3" t="s">
        <v>22</v>
      </c>
      <c r="E11" s="3" t="s">
        <v>6</v>
      </c>
      <c r="F11" s="14"/>
      <c r="G11" s="14">
        <v>1674.77</v>
      </c>
      <c r="H11" s="18">
        <f t="shared" si="0"/>
        <v>7874.5199999999877</v>
      </c>
    </row>
    <row r="12" spans="2:8" x14ac:dyDescent="0.25">
      <c r="B12" s="11">
        <v>1020</v>
      </c>
      <c r="C12" s="4">
        <v>41297</v>
      </c>
      <c r="D12" s="3" t="s">
        <v>19</v>
      </c>
      <c r="E12" s="3" t="s">
        <v>6</v>
      </c>
      <c r="F12" s="14"/>
      <c r="G12" s="14">
        <v>1500</v>
      </c>
      <c r="H12" s="18">
        <f t="shared" si="0"/>
        <v>6374.5199999999877</v>
      </c>
    </row>
    <row r="13" spans="2:8" x14ac:dyDescent="0.25">
      <c r="B13" s="11"/>
      <c r="C13" s="4">
        <v>41306</v>
      </c>
      <c r="D13" s="3" t="s">
        <v>7</v>
      </c>
      <c r="E13" s="3" t="s">
        <v>5</v>
      </c>
      <c r="F13" s="14">
        <v>10499.65</v>
      </c>
      <c r="G13" s="14"/>
      <c r="H13" s="18">
        <f>(H12 + F13)</f>
        <v>16874.169999999987</v>
      </c>
    </row>
    <row r="14" spans="2:8" x14ac:dyDescent="0.25">
      <c r="B14" s="11"/>
      <c r="C14" s="4">
        <v>41309</v>
      </c>
      <c r="D14" s="3" t="s">
        <v>61</v>
      </c>
      <c r="E14" s="3" t="s">
        <v>5</v>
      </c>
      <c r="F14" s="14">
        <v>2261</v>
      </c>
      <c r="G14" s="14"/>
      <c r="H14" s="18">
        <f>(H13 + F14)</f>
        <v>19135.169999999987</v>
      </c>
    </row>
    <row r="15" spans="2:8" x14ac:dyDescent="0.25">
      <c r="B15" s="11"/>
      <c r="C15" s="4">
        <v>41326</v>
      </c>
      <c r="D15" s="3" t="s">
        <v>13</v>
      </c>
      <c r="E15" s="3" t="s">
        <v>6</v>
      </c>
      <c r="F15" s="14"/>
      <c r="G15" s="14">
        <v>9.9499999999999993</v>
      </c>
      <c r="H15" s="18">
        <f t="shared" ref="H15:H22" si="1">(H14-G15)</f>
        <v>19125.219999999987</v>
      </c>
    </row>
    <row r="16" spans="2:8" x14ac:dyDescent="0.25">
      <c r="B16" s="11">
        <v>1021</v>
      </c>
      <c r="C16" s="4">
        <v>41333</v>
      </c>
      <c r="D16" s="3" t="s">
        <v>62</v>
      </c>
      <c r="E16" s="3" t="s">
        <v>6</v>
      </c>
      <c r="F16" s="14"/>
      <c r="G16" s="14">
        <v>7470.25</v>
      </c>
      <c r="H16" s="18">
        <f t="shared" si="1"/>
        <v>11654.969999999987</v>
      </c>
    </row>
    <row r="17" spans="2:8" x14ac:dyDescent="0.25">
      <c r="B17" s="11"/>
      <c r="C17" s="4">
        <v>41306</v>
      </c>
      <c r="D17" s="3" t="s">
        <v>23</v>
      </c>
      <c r="E17" s="3" t="s">
        <v>6</v>
      </c>
      <c r="F17" s="14"/>
      <c r="G17" s="14">
        <v>1.95</v>
      </c>
      <c r="H17" s="18">
        <f t="shared" si="1"/>
        <v>11653.019999999986</v>
      </c>
    </row>
    <row r="18" spans="2:8" x14ac:dyDescent="0.25">
      <c r="B18" s="11"/>
      <c r="C18" s="4">
        <v>41333</v>
      </c>
      <c r="D18" s="3" t="s">
        <v>23</v>
      </c>
      <c r="E18" s="3" t="s">
        <v>6</v>
      </c>
      <c r="F18" s="14"/>
      <c r="G18" s="14">
        <v>1.95</v>
      </c>
      <c r="H18" s="18">
        <f t="shared" si="1"/>
        <v>11651.069999999985</v>
      </c>
    </row>
    <row r="19" spans="2:8" x14ac:dyDescent="0.25">
      <c r="B19" s="11">
        <v>1010</v>
      </c>
      <c r="C19" s="4">
        <v>41355</v>
      </c>
      <c r="D19" s="6" t="s">
        <v>13</v>
      </c>
      <c r="E19" s="3" t="s">
        <v>6</v>
      </c>
      <c r="F19" s="14"/>
      <c r="G19" s="14">
        <v>9.9499999999999993</v>
      </c>
      <c r="H19" s="18">
        <f t="shared" si="1"/>
        <v>11641.119999999984</v>
      </c>
    </row>
    <row r="20" spans="2:8" x14ac:dyDescent="0.25">
      <c r="B20" s="11"/>
      <c r="C20" s="4">
        <v>41386</v>
      </c>
      <c r="D20" s="3" t="s">
        <v>20</v>
      </c>
      <c r="E20" s="3" t="s">
        <v>6</v>
      </c>
      <c r="F20" s="14"/>
      <c r="G20" s="14">
        <v>980</v>
      </c>
      <c r="H20" s="18">
        <f t="shared" si="1"/>
        <v>10661.119999999984</v>
      </c>
    </row>
    <row r="21" spans="2:8" x14ac:dyDescent="0.25">
      <c r="B21" s="11"/>
      <c r="C21" s="4">
        <v>41386</v>
      </c>
      <c r="D21" s="3" t="s">
        <v>13</v>
      </c>
      <c r="E21" s="3" t="s">
        <v>6</v>
      </c>
      <c r="F21" s="14"/>
      <c r="G21" s="14">
        <v>9.9499999999999993</v>
      </c>
      <c r="H21" s="18">
        <f t="shared" si="1"/>
        <v>10651.169999999984</v>
      </c>
    </row>
    <row r="22" spans="2:8" x14ac:dyDescent="0.25">
      <c r="B22" s="11">
        <v>1022</v>
      </c>
      <c r="C22" s="4">
        <v>41395</v>
      </c>
      <c r="D22" s="3" t="s">
        <v>35</v>
      </c>
      <c r="E22" s="3" t="s">
        <v>6</v>
      </c>
      <c r="F22" s="14"/>
      <c r="G22" s="14">
        <v>2132</v>
      </c>
      <c r="H22" s="18">
        <f t="shared" si="1"/>
        <v>8519.1699999999837</v>
      </c>
    </row>
    <row r="23" spans="2:8" x14ac:dyDescent="0.25">
      <c r="B23" s="11"/>
      <c r="C23" s="4">
        <v>41397</v>
      </c>
      <c r="D23" s="3" t="s">
        <v>7</v>
      </c>
      <c r="E23" s="3" t="s">
        <v>5</v>
      </c>
      <c r="F23" s="14">
        <v>16203.41</v>
      </c>
      <c r="G23" s="14"/>
      <c r="H23" s="18">
        <f>(H22 + F23)</f>
        <v>24722.579999999984</v>
      </c>
    </row>
    <row r="24" spans="2:8" x14ac:dyDescent="0.25">
      <c r="B24" s="11"/>
      <c r="C24" s="4">
        <v>41400</v>
      </c>
      <c r="D24" s="3" t="s">
        <v>24</v>
      </c>
      <c r="E24" s="3" t="s">
        <v>5</v>
      </c>
      <c r="F24" s="14">
        <v>603</v>
      </c>
      <c r="G24" s="14"/>
      <c r="H24" s="18">
        <f>(H23 + F24)</f>
        <v>25325.579999999984</v>
      </c>
    </row>
    <row r="25" spans="2:8" x14ac:dyDescent="0.25">
      <c r="B25" s="11"/>
      <c r="C25" s="4">
        <v>41400</v>
      </c>
      <c r="D25" s="3" t="s">
        <v>26</v>
      </c>
      <c r="E25" s="3" t="s">
        <v>6</v>
      </c>
      <c r="F25" s="14"/>
      <c r="G25" s="14">
        <v>303</v>
      </c>
      <c r="H25" s="18">
        <f>(H24-G25)</f>
        <v>25022.579999999984</v>
      </c>
    </row>
    <row r="26" spans="2:8" x14ac:dyDescent="0.25">
      <c r="B26" s="11"/>
      <c r="C26" s="4">
        <v>41401</v>
      </c>
      <c r="D26" s="3" t="s">
        <v>27</v>
      </c>
      <c r="E26" s="3" t="s">
        <v>6</v>
      </c>
      <c r="F26" s="14"/>
      <c r="G26" s="14">
        <v>9.1999999999999993</v>
      </c>
      <c r="H26" s="18">
        <f>(H25-G26)</f>
        <v>25013.379999999983</v>
      </c>
    </row>
    <row r="27" spans="2:8" x14ac:dyDescent="0.25">
      <c r="B27" s="11"/>
      <c r="C27" s="4">
        <v>41402</v>
      </c>
      <c r="D27" s="3" t="s">
        <v>32</v>
      </c>
      <c r="E27" s="3" t="s">
        <v>6</v>
      </c>
      <c r="F27" s="14"/>
      <c r="G27" s="14">
        <v>1317.19</v>
      </c>
      <c r="H27" s="18">
        <f>(H26-G27)</f>
        <v>23696.189999999984</v>
      </c>
    </row>
    <row r="28" spans="2:8" x14ac:dyDescent="0.25">
      <c r="B28" s="11"/>
      <c r="C28" s="4">
        <v>41407</v>
      </c>
      <c r="D28" s="3" t="s">
        <v>28</v>
      </c>
      <c r="E28" s="3" t="s">
        <v>6</v>
      </c>
      <c r="F28" s="14"/>
      <c r="G28" s="14">
        <v>300</v>
      </c>
      <c r="H28" s="18">
        <f>(H27-G28)</f>
        <v>23396.189999999984</v>
      </c>
    </row>
    <row r="29" spans="2:8" x14ac:dyDescent="0.25">
      <c r="B29" s="11"/>
      <c r="C29" s="4">
        <v>41409</v>
      </c>
      <c r="D29" s="3" t="s">
        <v>29</v>
      </c>
      <c r="E29" s="3" t="s">
        <v>6</v>
      </c>
      <c r="F29" s="14"/>
      <c r="G29" s="14">
        <v>1</v>
      </c>
      <c r="H29" s="18">
        <f>(H28-G29)</f>
        <v>23395.189999999984</v>
      </c>
    </row>
    <row r="30" spans="2:8" x14ac:dyDescent="0.25">
      <c r="B30" s="11">
        <v>1023</v>
      </c>
      <c r="C30" s="4">
        <v>41409</v>
      </c>
      <c r="D30" s="3" t="s">
        <v>36</v>
      </c>
      <c r="E30" s="3" t="s">
        <v>6</v>
      </c>
      <c r="F30" s="14"/>
      <c r="G30" s="14">
        <v>50</v>
      </c>
      <c r="H30" s="18">
        <f>(H29 - G30)</f>
        <v>23345.189999999984</v>
      </c>
    </row>
    <row r="31" spans="2:8" x14ac:dyDescent="0.25">
      <c r="B31" s="11"/>
      <c r="C31" s="4">
        <v>41410</v>
      </c>
      <c r="D31" s="3" t="s">
        <v>25</v>
      </c>
      <c r="E31" s="3" t="s">
        <v>5</v>
      </c>
      <c r="F31" s="14">
        <v>1</v>
      </c>
      <c r="G31" s="14"/>
      <c r="H31" s="18">
        <f>(H30+F31)</f>
        <v>23346.189999999984</v>
      </c>
    </row>
    <row r="32" spans="2:8" x14ac:dyDescent="0.25">
      <c r="B32" s="11"/>
      <c r="C32" s="4">
        <v>41411</v>
      </c>
      <c r="D32" s="3" t="s">
        <v>30</v>
      </c>
      <c r="E32" s="3" t="s">
        <v>6</v>
      </c>
      <c r="F32" s="14"/>
      <c r="G32" s="14">
        <v>129.77000000000001</v>
      </c>
      <c r="H32" s="18">
        <f>(H31-G32)</f>
        <v>23216.419999999984</v>
      </c>
    </row>
    <row r="33" spans="2:8" x14ac:dyDescent="0.25">
      <c r="B33" s="11"/>
      <c r="C33" s="4">
        <v>41411</v>
      </c>
      <c r="D33" s="3" t="s">
        <v>31</v>
      </c>
      <c r="E33" s="3" t="s">
        <v>6</v>
      </c>
      <c r="F33" s="14"/>
      <c r="G33" s="14">
        <v>97.33</v>
      </c>
      <c r="H33" s="18">
        <f>(H32-G33)</f>
        <v>23119.089999999982</v>
      </c>
    </row>
    <row r="34" spans="2:8" x14ac:dyDescent="0.25">
      <c r="B34" s="11"/>
      <c r="C34" s="4">
        <v>41414</v>
      </c>
      <c r="D34" s="3" t="s">
        <v>33</v>
      </c>
      <c r="E34" s="3" t="s">
        <v>6</v>
      </c>
      <c r="F34" s="14"/>
      <c r="G34" s="14">
        <v>303</v>
      </c>
      <c r="H34" s="18">
        <f>(H33-G34)</f>
        <v>22816.089999999982</v>
      </c>
    </row>
    <row r="35" spans="2:8" x14ac:dyDescent="0.25">
      <c r="B35" s="11">
        <v>1058</v>
      </c>
      <c r="C35" s="4">
        <v>41415</v>
      </c>
      <c r="D35" s="3" t="s">
        <v>34</v>
      </c>
      <c r="E35" s="3" t="s">
        <v>6</v>
      </c>
      <c r="F35" s="14"/>
      <c r="G35" s="14">
        <v>32.44</v>
      </c>
      <c r="H35" s="18">
        <f>(H34-G35)</f>
        <v>22783.649999999983</v>
      </c>
    </row>
    <row r="36" spans="2:8" x14ac:dyDescent="0.25">
      <c r="B36" s="11">
        <v>1024</v>
      </c>
      <c r="C36" s="4">
        <v>41415</v>
      </c>
      <c r="D36" s="3" t="s">
        <v>37</v>
      </c>
      <c r="E36" s="3" t="s">
        <v>6</v>
      </c>
      <c r="F36" s="14"/>
      <c r="G36" s="14">
        <v>160</v>
      </c>
      <c r="H36" s="18">
        <f>(H35-G36)</f>
        <v>22623.649999999983</v>
      </c>
    </row>
    <row r="37" spans="2:8" x14ac:dyDescent="0.25">
      <c r="B37" s="11">
        <v>1059</v>
      </c>
      <c r="C37" s="4">
        <v>41415</v>
      </c>
      <c r="D37" s="3" t="s">
        <v>38</v>
      </c>
      <c r="E37" s="3" t="s">
        <v>6</v>
      </c>
      <c r="F37" s="14"/>
      <c r="G37" s="14">
        <v>760</v>
      </c>
      <c r="H37" s="18">
        <f>(H36 - G37)</f>
        <v>21863.649999999983</v>
      </c>
    </row>
    <row r="38" spans="2:8" x14ac:dyDescent="0.25">
      <c r="B38" s="11"/>
      <c r="C38" s="4">
        <v>41428</v>
      </c>
      <c r="D38" s="3" t="s">
        <v>39</v>
      </c>
      <c r="E38" s="3" t="s">
        <v>5</v>
      </c>
      <c r="F38" s="14">
        <v>603</v>
      </c>
      <c r="G38" s="14"/>
      <c r="H38" s="18">
        <f>(H37 + F38)</f>
        <v>22466.649999999983</v>
      </c>
    </row>
    <row r="39" spans="2:8" x14ac:dyDescent="0.25">
      <c r="B39" s="11"/>
      <c r="C39" s="4">
        <v>41432</v>
      </c>
      <c r="D39" s="3" t="s">
        <v>40</v>
      </c>
      <c r="E39" s="3" t="s">
        <v>6</v>
      </c>
      <c r="F39" s="14"/>
      <c r="G39" s="14">
        <v>755.92</v>
      </c>
      <c r="H39" s="18">
        <f>(H38 -G39)</f>
        <v>21710.729999999985</v>
      </c>
    </row>
    <row r="40" spans="2:8" x14ac:dyDescent="0.25">
      <c r="B40" s="11"/>
      <c r="C40" s="4">
        <v>41437</v>
      </c>
      <c r="D40" s="3" t="s">
        <v>63</v>
      </c>
      <c r="E40" s="3" t="s">
        <v>5</v>
      </c>
      <c r="F40" s="14">
        <v>2777.4</v>
      </c>
      <c r="G40" s="14"/>
      <c r="H40" s="18">
        <f>(H39+F40)</f>
        <v>24488.129999999986</v>
      </c>
    </row>
    <row r="41" spans="2:8" x14ac:dyDescent="0.25">
      <c r="B41" s="11"/>
      <c r="C41" s="4">
        <v>41442</v>
      </c>
      <c r="D41" s="3" t="s">
        <v>41</v>
      </c>
      <c r="E41" s="3" t="s">
        <v>6</v>
      </c>
      <c r="F41" s="14"/>
      <c r="G41" s="14">
        <v>240</v>
      </c>
      <c r="H41" s="18">
        <f t="shared" ref="H41:H51" si="2">(H40-G41)</f>
        <v>24248.129999999986</v>
      </c>
    </row>
    <row r="42" spans="2:8" x14ac:dyDescent="0.25">
      <c r="B42" s="11"/>
      <c r="C42" s="4">
        <v>41453</v>
      </c>
      <c r="D42" s="3" t="s">
        <v>42</v>
      </c>
      <c r="E42" s="3" t="s">
        <v>6</v>
      </c>
      <c r="F42" s="14"/>
      <c r="G42" s="14">
        <v>1105</v>
      </c>
      <c r="H42" s="18">
        <f t="shared" si="2"/>
        <v>23143.129999999986</v>
      </c>
    </row>
    <row r="43" spans="2:8" x14ac:dyDescent="0.25">
      <c r="B43" s="11"/>
      <c r="C43" s="4">
        <v>41453</v>
      </c>
      <c r="D43" s="3" t="s">
        <v>43</v>
      </c>
      <c r="E43" s="3" t="s">
        <v>6</v>
      </c>
      <c r="F43" s="14"/>
      <c r="G43" s="14">
        <v>1027.5</v>
      </c>
      <c r="H43" s="18">
        <f t="shared" si="2"/>
        <v>22115.629999999986</v>
      </c>
    </row>
    <row r="44" spans="2:8" x14ac:dyDescent="0.25">
      <c r="B44" s="11"/>
      <c r="C44" s="4">
        <v>41456</v>
      </c>
      <c r="D44" s="3" t="s">
        <v>43</v>
      </c>
      <c r="E44" s="3" t="s">
        <v>6</v>
      </c>
      <c r="F44" s="14"/>
      <c r="G44" s="14">
        <v>1728</v>
      </c>
      <c r="H44" s="18">
        <f t="shared" si="2"/>
        <v>20387.629999999986</v>
      </c>
    </row>
    <row r="45" spans="2:8" x14ac:dyDescent="0.25">
      <c r="B45" s="11">
        <v>1025</v>
      </c>
      <c r="C45" s="4">
        <v>41457</v>
      </c>
      <c r="D45" s="3" t="s">
        <v>45</v>
      </c>
      <c r="E45" s="3" t="s">
        <v>6</v>
      </c>
      <c r="F45" s="14"/>
      <c r="G45" s="14">
        <v>568.4</v>
      </c>
      <c r="H45" s="18">
        <f t="shared" si="2"/>
        <v>19819.229999999985</v>
      </c>
    </row>
    <row r="46" spans="2:8" x14ac:dyDescent="0.25">
      <c r="B46" s="11">
        <v>1026</v>
      </c>
      <c r="C46" s="4">
        <v>41457</v>
      </c>
      <c r="D46" s="3" t="s">
        <v>45</v>
      </c>
      <c r="E46" s="3" t="s">
        <v>6</v>
      </c>
      <c r="F46" s="14"/>
      <c r="G46" s="14">
        <v>489.75</v>
      </c>
      <c r="H46" s="18">
        <f t="shared" si="2"/>
        <v>19329.479999999985</v>
      </c>
    </row>
    <row r="47" spans="2:8" x14ac:dyDescent="0.25">
      <c r="B47" s="11"/>
      <c r="C47" s="4">
        <v>41479</v>
      </c>
      <c r="D47" s="3" t="s">
        <v>44</v>
      </c>
      <c r="E47" s="3" t="s">
        <v>6</v>
      </c>
      <c r="F47" s="14"/>
      <c r="G47" s="14">
        <v>5.6</v>
      </c>
      <c r="H47" s="18">
        <f t="shared" si="2"/>
        <v>19323.879999999986</v>
      </c>
    </row>
    <row r="48" spans="2:8" x14ac:dyDescent="0.25">
      <c r="B48" s="11">
        <v>1027</v>
      </c>
      <c r="C48" s="4">
        <v>41479</v>
      </c>
      <c r="D48" s="3" t="s">
        <v>47</v>
      </c>
      <c r="E48" s="3" t="s">
        <v>6</v>
      </c>
      <c r="F48" s="14"/>
      <c r="G48" s="14">
        <v>575</v>
      </c>
      <c r="H48" s="18">
        <f t="shared" si="2"/>
        <v>18748.879999999986</v>
      </c>
    </row>
    <row r="49" spans="2:8" x14ac:dyDescent="0.25">
      <c r="B49" s="11">
        <v>1028</v>
      </c>
      <c r="C49" s="4">
        <v>41479</v>
      </c>
      <c r="D49" s="3" t="s">
        <v>46</v>
      </c>
      <c r="E49" s="3" t="s">
        <v>6</v>
      </c>
      <c r="F49" s="14"/>
      <c r="G49" s="14">
        <v>40</v>
      </c>
      <c r="H49" s="18">
        <f t="shared" si="2"/>
        <v>18708.879999999986</v>
      </c>
    </row>
    <row r="50" spans="2:8" x14ac:dyDescent="0.25">
      <c r="B50" s="11">
        <v>1100</v>
      </c>
      <c r="C50" s="4">
        <v>41487</v>
      </c>
      <c r="D50" s="3" t="s">
        <v>48</v>
      </c>
      <c r="E50" s="3" t="s">
        <v>6</v>
      </c>
      <c r="F50" s="14"/>
      <c r="G50" s="14">
        <v>50</v>
      </c>
      <c r="H50" s="18">
        <f t="shared" si="2"/>
        <v>18658.879999999986</v>
      </c>
    </row>
    <row r="51" spans="2:8" x14ac:dyDescent="0.25">
      <c r="B51" s="11"/>
      <c r="C51" s="4">
        <v>41495</v>
      </c>
      <c r="D51" s="3" t="s">
        <v>49</v>
      </c>
      <c r="E51" s="3" t="s">
        <v>6</v>
      </c>
      <c r="F51" s="14"/>
      <c r="G51" s="14">
        <v>1219.9000000000001</v>
      </c>
      <c r="H51" s="18">
        <f t="shared" si="2"/>
        <v>17438.979999999985</v>
      </c>
    </row>
    <row r="52" spans="2:8" x14ac:dyDescent="0.25">
      <c r="B52" s="11"/>
      <c r="C52" s="4">
        <v>41498</v>
      </c>
      <c r="D52" s="3" t="s">
        <v>66</v>
      </c>
      <c r="E52" s="3" t="s">
        <v>5</v>
      </c>
      <c r="F52" s="14">
        <v>16000</v>
      </c>
      <c r="G52" s="14"/>
      <c r="H52" s="18">
        <f>(H51+F52)</f>
        <v>33438.979999999981</v>
      </c>
    </row>
    <row r="53" spans="2:8" x14ac:dyDescent="0.25">
      <c r="B53" s="11"/>
      <c r="C53" s="4">
        <v>41498</v>
      </c>
      <c r="D53" s="3" t="s">
        <v>76</v>
      </c>
      <c r="E53" s="3" t="s">
        <v>6</v>
      </c>
      <c r="F53" s="14"/>
      <c r="G53" s="14">
        <v>40</v>
      </c>
      <c r="H53" s="18">
        <f>(H52 - G53)</f>
        <v>33398.979999999981</v>
      </c>
    </row>
    <row r="54" spans="2:8" x14ac:dyDescent="0.25">
      <c r="B54" s="11"/>
      <c r="C54" s="4">
        <v>41498</v>
      </c>
      <c r="D54" s="3" t="s">
        <v>51</v>
      </c>
      <c r="E54" s="3" t="s">
        <v>6</v>
      </c>
      <c r="F54" s="14"/>
      <c r="G54" s="14">
        <v>1235.94</v>
      </c>
      <c r="H54" s="18">
        <f>(H53 - G54)</f>
        <v>32163.039999999983</v>
      </c>
    </row>
    <row r="55" spans="2:8" x14ac:dyDescent="0.25">
      <c r="B55" s="11">
        <v>1029</v>
      </c>
      <c r="C55" s="4">
        <v>41505</v>
      </c>
      <c r="D55" s="3" t="s">
        <v>50</v>
      </c>
      <c r="E55" s="3" t="s">
        <v>6</v>
      </c>
      <c r="F55" s="14"/>
      <c r="G55" s="14">
        <v>105.62</v>
      </c>
      <c r="H55" s="18">
        <f>(H54 - G55)</f>
        <v>32057.419999999984</v>
      </c>
    </row>
    <row r="56" spans="2:8" x14ac:dyDescent="0.25">
      <c r="B56" s="11"/>
      <c r="C56" s="4">
        <v>41505</v>
      </c>
      <c r="D56" s="3" t="s">
        <v>114</v>
      </c>
      <c r="E56" s="3" t="s">
        <v>6</v>
      </c>
      <c r="F56" s="14"/>
      <c r="G56" s="14">
        <v>75</v>
      </c>
      <c r="H56" s="18">
        <f>(H55 - G56)</f>
        <v>31982.419999999984</v>
      </c>
    </row>
    <row r="57" spans="2:8" x14ac:dyDescent="0.25">
      <c r="B57" s="11"/>
      <c r="C57" s="4">
        <v>41505</v>
      </c>
      <c r="D57" s="3" t="s">
        <v>117</v>
      </c>
      <c r="E57" s="3" t="s">
        <v>5</v>
      </c>
      <c r="F57" s="14">
        <v>75</v>
      </c>
      <c r="G57" s="14"/>
      <c r="H57" s="18">
        <f>(H56+F57)</f>
        <v>32057.419999999984</v>
      </c>
    </row>
    <row r="58" spans="2:8" x14ac:dyDescent="0.25">
      <c r="B58" s="11"/>
      <c r="C58" s="4">
        <v>41505</v>
      </c>
      <c r="D58" s="3" t="s">
        <v>115</v>
      </c>
      <c r="E58" s="3" t="s">
        <v>6</v>
      </c>
      <c r="F58" s="3"/>
      <c r="G58" s="14">
        <v>125</v>
      </c>
      <c r="H58" s="18">
        <f>(H57 - G58)</f>
        <v>31932.419999999984</v>
      </c>
    </row>
    <row r="59" spans="2:8" x14ac:dyDescent="0.25">
      <c r="B59" s="11"/>
      <c r="C59" s="4">
        <v>41505</v>
      </c>
      <c r="D59" s="3" t="s">
        <v>116</v>
      </c>
      <c r="E59" s="3" t="s">
        <v>6</v>
      </c>
      <c r="F59" s="3"/>
      <c r="G59" s="14">
        <v>75</v>
      </c>
      <c r="H59" s="18">
        <f>(H58 - G59)</f>
        <v>31857.419999999984</v>
      </c>
    </row>
    <row r="60" spans="2:8" x14ac:dyDescent="0.25">
      <c r="B60" s="11">
        <v>1102</v>
      </c>
      <c r="C60" s="4">
        <v>41510</v>
      </c>
      <c r="D60" s="3" t="s">
        <v>52</v>
      </c>
      <c r="E60" s="3" t="s">
        <v>6</v>
      </c>
      <c r="F60" s="3"/>
      <c r="G60" s="14">
        <v>2270.7399999999998</v>
      </c>
      <c r="H60" s="18">
        <f>(H59 - G60)</f>
        <v>29586.679999999986</v>
      </c>
    </row>
    <row r="61" spans="2:8" x14ac:dyDescent="0.25">
      <c r="B61" s="11"/>
      <c r="C61" s="4">
        <v>41513</v>
      </c>
      <c r="D61" s="3" t="s">
        <v>53</v>
      </c>
      <c r="E61" s="3" t="s">
        <v>6</v>
      </c>
      <c r="F61" s="3"/>
      <c r="G61" s="14">
        <v>175</v>
      </c>
      <c r="H61" s="18">
        <f>(H60-G61)</f>
        <v>29411.679999999986</v>
      </c>
    </row>
    <row r="62" spans="2:8" x14ac:dyDescent="0.25">
      <c r="B62" s="11"/>
      <c r="C62" s="4">
        <v>41514</v>
      </c>
      <c r="D62" s="3" t="s">
        <v>54</v>
      </c>
      <c r="E62" s="3" t="s">
        <v>5</v>
      </c>
      <c r="F62" s="3">
        <v>121.42</v>
      </c>
      <c r="G62" s="14"/>
      <c r="H62" s="18">
        <f>(H61+F62)</f>
        <v>29533.099999999984</v>
      </c>
    </row>
    <row r="63" spans="2:8" x14ac:dyDescent="0.25">
      <c r="B63" s="11"/>
      <c r="C63" s="4">
        <v>41536</v>
      </c>
      <c r="D63" s="3" t="s">
        <v>55</v>
      </c>
      <c r="E63" s="3" t="s">
        <v>6</v>
      </c>
      <c r="F63" s="3"/>
      <c r="G63" s="14">
        <v>1800</v>
      </c>
      <c r="H63" s="18">
        <f t="shared" ref="H63:H68" si="3">(H62 - G63)</f>
        <v>27733.099999999984</v>
      </c>
    </row>
    <row r="64" spans="2:8" x14ac:dyDescent="0.25">
      <c r="B64" s="11"/>
      <c r="C64" s="4">
        <v>41537</v>
      </c>
      <c r="D64" s="3" t="s">
        <v>57</v>
      </c>
      <c r="E64" s="3" t="s">
        <v>6</v>
      </c>
      <c r="F64" s="3"/>
      <c r="G64" s="14">
        <v>55</v>
      </c>
      <c r="H64" s="18">
        <f t="shared" si="3"/>
        <v>27678.099999999984</v>
      </c>
    </row>
    <row r="65" spans="2:8" x14ac:dyDescent="0.25">
      <c r="B65" s="11"/>
      <c r="C65" s="4">
        <v>41540</v>
      </c>
      <c r="D65" s="3" t="s">
        <v>56</v>
      </c>
      <c r="E65" s="3" t="s">
        <v>6</v>
      </c>
      <c r="F65" s="3"/>
      <c r="G65" s="14">
        <v>1800</v>
      </c>
      <c r="H65" s="18">
        <f t="shared" si="3"/>
        <v>25878.099999999984</v>
      </c>
    </row>
    <row r="66" spans="2:8" x14ac:dyDescent="0.25">
      <c r="B66" s="11"/>
      <c r="C66" s="4">
        <v>41539</v>
      </c>
      <c r="D66" s="3" t="s">
        <v>58</v>
      </c>
      <c r="E66" s="3" t="s">
        <v>6</v>
      </c>
      <c r="F66" s="3"/>
      <c r="G66" s="14">
        <v>805</v>
      </c>
      <c r="H66" s="18">
        <f t="shared" si="3"/>
        <v>25073.099999999984</v>
      </c>
    </row>
    <row r="67" spans="2:8" x14ac:dyDescent="0.25">
      <c r="B67" s="11"/>
      <c r="C67" s="4">
        <v>41539</v>
      </c>
      <c r="D67" s="3" t="s">
        <v>59</v>
      </c>
      <c r="E67" s="3" t="s">
        <v>6</v>
      </c>
      <c r="F67" s="3"/>
      <c r="G67" s="14">
        <v>1205</v>
      </c>
      <c r="H67" s="18">
        <f t="shared" si="3"/>
        <v>23868.099999999984</v>
      </c>
    </row>
    <row r="68" spans="2:8" x14ac:dyDescent="0.25">
      <c r="B68" s="11"/>
      <c r="C68" s="4">
        <v>41541</v>
      </c>
      <c r="D68" s="3" t="s">
        <v>60</v>
      </c>
      <c r="E68" s="3" t="s">
        <v>6</v>
      </c>
      <c r="F68" s="3"/>
      <c r="G68" s="14">
        <v>4805</v>
      </c>
      <c r="H68" s="18">
        <f t="shared" si="3"/>
        <v>19063.099999999984</v>
      </c>
    </row>
    <row r="69" spans="2:8" x14ac:dyDescent="0.25">
      <c r="B69" s="11"/>
      <c r="C69" s="4">
        <v>41548</v>
      </c>
      <c r="D69" s="3" t="s">
        <v>64</v>
      </c>
      <c r="E69" s="3" t="s">
        <v>6</v>
      </c>
      <c r="F69" s="3"/>
      <c r="G69" s="14">
        <v>1210</v>
      </c>
      <c r="H69" s="18">
        <f>(H68-G69)</f>
        <v>17853.099999999984</v>
      </c>
    </row>
    <row r="70" spans="2:8" x14ac:dyDescent="0.25">
      <c r="B70" s="11"/>
      <c r="C70" s="4">
        <v>41568</v>
      </c>
      <c r="D70" s="3" t="s">
        <v>65</v>
      </c>
      <c r="E70" s="3" t="s">
        <v>5</v>
      </c>
      <c r="F70" s="5">
        <v>2749.4</v>
      </c>
      <c r="G70" s="14"/>
      <c r="H70" s="18">
        <f>(H69 + F70)</f>
        <v>20602.499999999985</v>
      </c>
    </row>
    <row r="71" spans="2:8" x14ac:dyDescent="0.25">
      <c r="B71" s="11">
        <v>1114</v>
      </c>
      <c r="C71" s="4">
        <v>41624</v>
      </c>
      <c r="D71" s="3" t="s">
        <v>67</v>
      </c>
      <c r="E71" s="3" t="s">
        <v>6</v>
      </c>
      <c r="F71" s="3"/>
      <c r="G71" s="14">
        <v>50</v>
      </c>
      <c r="H71" s="18">
        <f t="shared" ref="H71:H92" si="4">(H70 - G71)</f>
        <v>20552.499999999985</v>
      </c>
    </row>
    <row r="72" spans="2:8" x14ac:dyDescent="0.25">
      <c r="B72" s="11">
        <v>1107</v>
      </c>
      <c r="C72" s="4">
        <v>41625</v>
      </c>
      <c r="D72" s="3" t="s">
        <v>68</v>
      </c>
      <c r="E72" s="3" t="s">
        <v>6</v>
      </c>
      <c r="F72" s="3"/>
      <c r="G72" s="14">
        <v>50</v>
      </c>
      <c r="H72" s="18">
        <f t="shared" si="4"/>
        <v>20502.499999999985</v>
      </c>
    </row>
    <row r="73" spans="2:8" x14ac:dyDescent="0.25">
      <c r="B73" s="11">
        <v>1111</v>
      </c>
      <c r="C73" s="4">
        <v>41625</v>
      </c>
      <c r="D73" s="3" t="s">
        <v>69</v>
      </c>
      <c r="E73" s="3" t="s">
        <v>6</v>
      </c>
      <c r="F73" s="3"/>
      <c r="G73" s="14">
        <v>50</v>
      </c>
      <c r="H73" s="18">
        <f t="shared" si="4"/>
        <v>20452.499999999985</v>
      </c>
    </row>
    <row r="74" spans="2:8" x14ac:dyDescent="0.25">
      <c r="B74" s="11">
        <v>1113</v>
      </c>
      <c r="C74" s="4">
        <v>41625</v>
      </c>
      <c r="D74" s="3" t="s">
        <v>70</v>
      </c>
      <c r="E74" s="3" t="s">
        <v>6</v>
      </c>
      <c r="F74" s="3"/>
      <c r="G74" s="14">
        <v>50</v>
      </c>
      <c r="H74" s="18">
        <f t="shared" si="4"/>
        <v>20402.499999999985</v>
      </c>
    </row>
    <row r="75" spans="2:8" x14ac:dyDescent="0.25">
      <c r="B75" s="11">
        <v>1108</v>
      </c>
      <c r="C75" s="4">
        <v>41626</v>
      </c>
      <c r="D75" s="3" t="s">
        <v>71</v>
      </c>
      <c r="E75" s="3" t="s">
        <v>6</v>
      </c>
      <c r="F75" s="3"/>
      <c r="G75" s="14">
        <v>50</v>
      </c>
      <c r="H75" s="18">
        <f t="shared" si="4"/>
        <v>20352.499999999985</v>
      </c>
    </row>
    <row r="76" spans="2:8" x14ac:dyDescent="0.25">
      <c r="B76" s="11">
        <v>1110</v>
      </c>
      <c r="C76" s="4">
        <v>41626</v>
      </c>
      <c r="D76" s="3" t="s">
        <v>72</v>
      </c>
      <c r="E76" s="3" t="s">
        <v>6</v>
      </c>
      <c r="F76" s="3"/>
      <c r="G76" s="14">
        <v>50</v>
      </c>
      <c r="H76" s="18">
        <f t="shared" si="4"/>
        <v>20302.499999999985</v>
      </c>
    </row>
    <row r="77" spans="2:8" x14ac:dyDescent="0.25">
      <c r="B77" s="11">
        <v>1105</v>
      </c>
      <c r="C77" s="4">
        <v>41627</v>
      </c>
      <c r="D77" s="3" t="s">
        <v>73</v>
      </c>
      <c r="E77" s="3" t="s">
        <v>6</v>
      </c>
      <c r="F77" s="3"/>
      <c r="G77" s="14">
        <v>50</v>
      </c>
      <c r="H77" s="18">
        <f t="shared" si="4"/>
        <v>20252.499999999985</v>
      </c>
    </row>
    <row r="78" spans="2:8" x14ac:dyDescent="0.25">
      <c r="B78" s="11"/>
      <c r="C78" s="4">
        <v>41627</v>
      </c>
      <c r="D78" s="3" t="s">
        <v>55</v>
      </c>
      <c r="E78" s="3" t="s">
        <v>6</v>
      </c>
      <c r="F78" s="3"/>
      <c r="G78" s="14">
        <v>1944</v>
      </c>
      <c r="H78" s="18">
        <f t="shared" si="4"/>
        <v>18308.499999999985</v>
      </c>
    </row>
    <row r="79" spans="2:8" x14ac:dyDescent="0.25">
      <c r="B79" s="11"/>
      <c r="C79" s="4">
        <v>41627</v>
      </c>
      <c r="D79" s="3" t="s">
        <v>55</v>
      </c>
      <c r="E79" s="3" t="s">
        <v>6</v>
      </c>
      <c r="F79" s="3"/>
      <c r="G79" s="14">
        <v>3168</v>
      </c>
      <c r="H79" s="18">
        <f t="shared" si="4"/>
        <v>15140.499999999985</v>
      </c>
    </row>
    <row r="80" spans="2:8" x14ac:dyDescent="0.25">
      <c r="B80" s="11">
        <v>1115</v>
      </c>
      <c r="C80" s="4">
        <v>41627</v>
      </c>
      <c r="D80" s="3" t="s">
        <v>99</v>
      </c>
      <c r="E80" s="3" t="s">
        <v>6</v>
      </c>
      <c r="F80" s="3"/>
      <c r="G80" s="14">
        <v>100</v>
      </c>
      <c r="H80" s="18">
        <f t="shared" si="4"/>
        <v>15040.499999999985</v>
      </c>
    </row>
    <row r="81" spans="2:9" x14ac:dyDescent="0.25">
      <c r="B81" s="11">
        <v>1106</v>
      </c>
      <c r="C81" s="4">
        <v>41627</v>
      </c>
      <c r="D81" s="3" t="s">
        <v>98</v>
      </c>
      <c r="E81" s="3" t="s">
        <v>6</v>
      </c>
      <c r="F81" s="3"/>
      <c r="G81" s="14">
        <v>50</v>
      </c>
      <c r="H81" s="18">
        <f t="shared" si="4"/>
        <v>14990.499999999985</v>
      </c>
    </row>
    <row r="82" spans="2:9" x14ac:dyDescent="0.25">
      <c r="B82" s="11">
        <v>1112</v>
      </c>
      <c r="C82" s="4">
        <v>41635</v>
      </c>
      <c r="D82" s="3" t="s">
        <v>100</v>
      </c>
      <c r="E82" s="3" t="s">
        <v>6</v>
      </c>
      <c r="F82" s="3"/>
      <c r="G82" s="14">
        <v>50</v>
      </c>
      <c r="H82" s="18">
        <f t="shared" si="4"/>
        <v>14940.499999999985</v>
      </c>
    </row>
    <row r="83" spans="2:9" x14ac:dyDescent="0.25">
      <c r="B83" s="11">
        <v>1116</v>
      </c>
      <c r="C83" s="4">
        <v>41638</v>
      </c>
      <c r="D83" s="3" t="s">
        <v>91</v>
      </c>
      <c r="E83" s="3" t="s">
        <v>6</v>
      </c>
      <c r="F83" s="3"/>
      <c r="G83" s="14">
        <v>197.5</v>
      </c>
      <c r="H83" s="18">
        <f t="shared" si="4"/>
        <v>14742.999999999985</v>
      </c>
    </row>
    <row r="84" spans="2:9" x14ac:dyDescent="0.25">
      <c r="B84" s="11">
        <v>1103</v>
      </c>
      <c r="C84" s="4">
        <v>41988</v>
      </c>
      <c r="D84" s="3" t="s">
        <v>97</v>
      </c>
      <c r="E84" s="3" t="s">
        <v>6</v>
      </c>
      <c r="F84" s="3"/>
      <c r="G84" s="14">
        <v>50</v>
      </c>
      <c r="H84" s="18">
        <f t="shared" si="4"/>
        <v>14692.999999999985</v>
      </c>
    </row>
    <row r="85" spans="2:9" x14ac:dyDescent="0.25">
      <c r="B85" s="11"/>
      <c r="C85" s="4">
        <v>41649</v>
      </c>
      <c r="D85" s="3" t="s">
        <v>112</v>
      </c>
      <c r="E85" s="3" t="s">
        <v>6</v>
      </c>
      <c r="F85" s="3"/>
      <c r="G85" s="14">
        <v>500</v>
      </c>
      <c r="H85" s="18">
        <f t="shared" si="4"/>
        <v>14192.999999999985</v>
      </c>
    </row>
    <row r="86" spans="2:9" x14ac:dyDescent="0.25">
      <c r="B86" s="11"/>
      <c r="C86" s="4">
        <v>41649</v>
      </c>
      <c r="D86" s="25" t="s">
        <v>101</v>
      </c>
      <c r="E86" s="3" t="s">
        <v>6</v>
      </c>
      <c r="F86" s="3"/>
      <c r="G86" s="14">
        <v>350</v>
      </c>
      <c r="H86" s="18">
        <f t="shared" si="4"/>
        <v>13842.999999999985</v>
      </c>
    </row>
    <row r="87" spans="2:9" x14ac:dyDescent="0.25">
      <c r="B87" s="11"/>
      <c r="C87" s="4">
        <v>41649</v>
      </c>
      <c r="D87" s="25" t="s">
        <v>94</v>
      </c>
      <c r="E87" s="3" t="s">
        <v>6</v>
      </c>
      <c r="F87" s="3"/>
      <c r="G87" s="14">
        <v>600</v>
      </c>
      <c r="H87" s="18">
        <f t="shared" si="4"/>
        <v>13242.999999999985</v>
      </c>
    </row>
    <row r="88" spans="2:9" x14ac:dyDescent="0.25">
      <c r="B88" s="11"/>
      <c r="C88" s="4">
        <v>41655</v>
      </c>
      <c r="D88" s="3" t="s">
        <v>95</v>
      </c>
      <c r="E88" s="3" t="s">
        <v>6</v>
      </c>
      <c r="F88" s="3"/>
      <c r="G88" s="14">
        <v>2600</v>
      </c>
      <c r="H88" s="18">
        <f t="shared" si="4"/>
        <v>10642.999999999985</v>
      </c>
    </row>
    <row r="89" spans="2:9" x14ac:dyDescent="0.25">
      <c r="B89" s="20"/>
      <c r="C89" s="21">
        <v>41643</v>
      </c>
      <c r="D89" s="22" t="s">
        <v>102</v>
      </c>
      <c r="E89" s="3" t="s">
        <v>6</v>
      </c>
      <c r="F89" s="22"/>
      <c r="G89" s="23">
        <v>50</v>
      </c>
      <c r="H89" s="18">
        <f t="shared" si="4"/>
        <v>10592.999999999985</v>
      </c>
    </row>
    <row r="90" spans="2:9" x14ac:dyDescent="0.25">
      <c r="B90" s="20"/>
      <c r="C90" s="21">
        <v>41657</v>
      </c>
      <c r="D90" s="22" t="s">
        <v>96</v>
      </c>
      <c r="E90" s="3" t="s">
        <v>6</v>
      </c>
      <c r="F90" s="22"/>
      <c r="G90" s="23">
        <v>350</v>
      </c>
      <c r="H90" s="18">
        <f t="shared" si="4"/>
        <v>10242.999999999985</v>
      </c>
    </row>
    <row r="91" spans="2:9" x14ac:dyDescent="0.25">
      <c r="B91" s="20">
        <v>1030</v>
      </c>
      <c r="C91" s="21">
        <v>41657</v>
      </c>
      <c r="D91" s="22" t="s">
        <v>103</v>
      </c>
      <c r="E91" s="3" t="s">
        <v>6</v>
      </c>
      <c r="F91" s="22"/>
      <c r="G91" s="23">
        <v>200</v>
      </c>
      <c r="H91" s="18">
        <f t="shared" si="4"/>
        <v>10042.999999999985</v>
      </c>
    </row>
    <row r="92" spans="2:9" x14ac:dyDescent="0.25">
      <c r="B92" s="20"/>
      <c r="C92" s="21">
        <v>41657</v>
      </c>
      <c r="D92" s="22" t="s">
        <v>104</v>
      </c>
      <c r="E92" s="3" t="s">
        <v>6</v>
      </c>
      <c r="F92" s="22"/>
      <c r="G92" s="23">
        <v>100</v>
      </c>
      <c r="H92" s="18">
        <f t="shared" si="4"/>
        <v>9942.9999999999854</v>
      </c>
    </row>
    <row r="93" spans="2:9" x14ac:dyDescent="0.25">
      <c r="B93" s="20"/>
      <c r="C93" s="21">
        <v>41648</v>
      </c>
      <c r="D93" s="22" t="s">
        <v>92</v>
      </c>
      <c r="E93" s="22" t="s">
        <v>5</v>
      </c>
      <c r="F93" s="24">
        <v>748</v>
      </c>
      <c r="G93" s="23"/>
      <c r="H93" s="18">
        <f>(H92 + F93)</f>
        <v>10690.999999999985</v>
      </c>
    </row>
    <row r="94" spans="2:9" x14ac:dyDescent="0.25">
      <c r="B94" s="20"/>
      <c r="C94" s="21">
        <v>41653</v>
      </c>
      <c r="D94" s="22" t="s">
        <v>113</v>
      </c>
      <c r="E94" s="22" t="s">
        <v>5</v>
      </c>
      <c r="F94" s="24">
        <v>2503.5100000000002</v>
      </c>
      <c r="G94" s="23"/>
      <c r="H94" s="18">
        <f>(H93 + F94)</f>
        <v>13194.509999999986</v>
      </c>
    </row>
    <row r="95" spans="2:9" x14ac:dyDescent="0.25">
      <c r="B95" s="20"/>
      <c r="C95" s="21"/>
      <c r="D95" s="22"/>
      <c r="E95" s="22"/>
      <c r="F95" s="24"/>
      <c r="G95" s="23"/>
      <c r="H95" s="32"/>
    </row>
    <row r="96" spans="2:9" ht="15.75" thickBot="1" x14ac:dyDescent="0.3">
      <c r="B96" s="12"/>
      <c r="C96" s="13"/>
      <c r="D96" s="13"/>
      <c r="E96" s="13"/>
      <c r="F96" s="19">
        <f>SUM(F4:F88)</f>
        <v>51894.28</v>
      </c>
      <c r="G96" s="19">
        <f>SUM(G4:G90)</f>
        <v>57137.33</v>
      </c>
      <c r="H96" s="33">
        <f>(H94)</f>
        <v>13194.509999999986</v>
      </c>
      <c r="I96" s="34" t="s">
        <v>110</v>
      </c>
    </row>
    <row r="99" spans="2:8" ht="15.75" thickBot="1" x14ac:dyDescent="0.3">
      <c r="H99" t="s">
        <v>107</v>
      </c>
    </row>
    <row r="100" spans="2:8" x14ac:dyDescent="0.25">
      <c r="B100" s="2"/>
      <c r="C100" s="2"/>
      <c r="D100" t="s">
        <v>14</v>
      </c>
      <c r="E100" s="26">
        <f>(G4+G6+G12+G20+G42+G43+G44+G63+G65+G69+G78+G79+G83+G85+G86+G87)</f>
        <v>21221</v>
      </c>
      <c r="G100" s="4">
        <v>41277</v>
      </c>
      <c r="H100" s="15">
        <v>747.25</v>
      </c>
    </row>
    <row r="101" spans="2:8" x14ac:dyDescent="0.25">
      <c r="B101" s="2"/>
      <c r="C101" s="2"/>
      <c r="D101" t="s">
        <v>93</v>
      </c>
      <c r="E101" s="27">
        <v>4115</v>
      </c>
      <c r="G101" s="4">
        <v>41277</v>
      </c>
      <c r="H101" s="15">
        <v>1674.77</v>
      </c>
    </row>
    <row r="102" spans="2:8" x14ac:dyDescent="0.25">
      <c r="B102" s="2"/>
      <c r="C102" s="2"/>
      <c r="D102" t="s">
        <v>105</v>
      </c>
      <c r="E102" s="27">
        <f>(G36+G50+G71+G72+G73+G74+G75+G76+G77+G80+G81+G82+G84+G89+G90+G91+G92)</f>
        <v>1510</v>
      </c>
      <c r="G102" s="4">
        <v>41457</v>
      </c>
      <c r="H102" s="15">
        <v>568.4</v>
      </c>
    </row>
    <row r="103" spans="2:8" x14ac:dyDescent="0.25">
      <c r="B103" s="2"/>
      <c r="C103" s="2"/>
      <c r="D103" t="s">
        <v>74</v>
      </c>
      <c r="E103" s="27">
        <f>(G66+G67+G68)</f>
        <v>6815</v>
      </c>
      <c r="G103" s="4">
        <v>41457</v>
      </c>
      <c r="H103" s="15">
        <v>489.75</v>
      </c>
    </row>
    <row r="104" spans="2:8" x14ac:dyDescent="0.25">
      <c r="B104" s="2"/>
      <c r="C104" s="2"/>
      <c r="D104" t="s">
        <v>8</v>
      </c>
      <c r="E104" s="27">
        <v>82</v>
      </c>
      <c r="G104" s="4">
        <v>41510</v>
      </c>
      <c r="H104" s="15">
        <v>2270.7399999999998</v>
      </c>
    </row>
    <row r="105" spans="2:8" x14ac:dyDescent="0.25">
      <c r="B105" s="2"/>
      <c r="C105" s="2"/>
      <c r="D105" t="s">
        <v>9</v>
      </c>
      <c r="E105" s="27">
        <v>7470.25</v>
      </c>
      <c r="G105" s="1">
        <v>41655</v>
      </c>
      <c r="H105" s="15">
        <v>2600</v>
      </c>
    </row>
    <row r="106" spans="2:8" x14ac:dyDescent="0.25">
      <c r="B106" s="2"/>
      <c r="C106" s="2"/>
      <c r="D106" t="s">
        <v>15</v>
      </c>
      <c r="E106" s="27">
        <f>(G10+G11+G45+G46+G60+G88)</f>
        <v>8350.91</v>
      </c>
      <c r="H106" s="16">
        <f>SUM(H100:H105)</f>
        <v>8350.91</v>
      </c>
    </row>
    <row r="107" spans="2:8" x14ac:dyDescent="0.25">
      <c r="B107" s="2"/>
      <c r="C107" s="2"/>
      <c r="D107" t="s">
        <v>10</v>
      </c>
      <c r="E107" s="27">
        <f>(G27+G32+G33+G35+G37+G39)</f>
        <v>3092.65</v>
      </c>
    </row>
    <row r="108" spans="2:8" x14ac:dyDescent="0.25">
      <c r="B108" s="2"/>
      <c r="C108" s="2"/>
      <c r="D108" t="s">
        <v>16</v>
      </c>
      <c r="E108" s="27">
        <f>(G5+G15+G19+G21+G41)</f>
        <v>279.8</v>
      </c>
    </row>
    <row r="109" spans="2:8" x14ac:dyDescent="0.25">
      <c r="B109" s="2"/>
      <c r="C109" s="2"/>
      <c r="D109" t="s">
        <v>75</v>
      </c>
      <c r="E109" s="27">
        <f>(G55+G56+G58+G59)</f>
        <v>380.62</v>
      </c>
    </row>
    <row r="110" spans="2:8" ht="15.75" thickBot="1" x14ac:dyDescent="0.3">
      <c r="D110" t="s">
        <v>109</v>
      </c>
      <c r="E110" s="28">
        <f>(G48+G49)</f>
        <v>615</v>
      </c>
    </row>
    <row r="111" spans="2:8" x14ac:dyDescent="0.25">
      <c r="E111" s="16">
        <f>SUM(E100:E110)</f>
        <v>53932.23000000001</v>
      </c>
    </row>
    <row r="113" spans="5:7" ht="15.75" thickBot="1" x14ac:dyDescent="0.3"/>
    <row r="114" spans="5:7" x14ac:dyDescent="0.25">
      <c r="E114" s="7" t="s">
        <v>111</v>
      </c>
      <c r="F114" s="8"/>
      <c r="G114" s="10"/>
    </row>
    <row r="115" spans="5:7" x14ac:dyDescent="0.25">
      <c r="E115" s="11" t="s">
        <v>79</v>
      </c>
      <c r="F115" s="4">
        <v>41290</v>
      </c>
      <c r="G115" s="18">
        <v>2016</v>
      </c>
    </row>
    <row r="116" spans="5:7" x14ac:dyDescent="0.25">
      <c r="E116" s="11" t="s">
        <v>80</v>
      </c>
      <c r="F116" s="4">
        <v>41292</v>
      </c>
      <c r="G116" s="18">
        <v>1295</v>
      </c>
    </row>
    <row r="117" spans="5:7" x14ac:dyDescent="0.25">
      <c r="E117" s="11" t="s">
        <v>81</v>
      </c>
      <c r="F117" s="4">
        <v>41297</v>
      </c>
      <c r="G117" s="18">
        <v>1500</v>
      </c>
    </row>
    <row r="118" spans="5:7" x14ac:dyDescent="0.25">
      <c r="E118" s="11" t="s">
        <v>82</v>
      </c>
      <c r="F118" s="4">
        <v>41386</v>
      </c>
      <c r="G118" s="18">
        <v>980</v>
      </c>
    </row>
    <row r="119" spans="5:7" x14ac:dyDescent="0.25">
      <c r="E119" s="11" t="s">
        <v>83</v>
      </c>
      <c r="F119" s="4">
        <v>41453</v>
      </c>
      <c r="G119" s="18">
        <v>1105</v>
      </c>
    </row>
    <row r="120" spans="5:7" x14ac:dyDescent="0.25">
      <c r="E120" s="11" t="s">
        <v>84</v>
      </c>
      <c r="F120" s="4">
        <v>41453</v>
      </c>
      <c r="G120" s="18">
        <v>1027.5</v>
      </c>
    </row>
    <row r="121" spans="5:7" x14ac:dyDescent="0.25">
      <c r="E121" s="11" t="s">
        <v>85</v>
      </c>
      <c r="F121" s="4">
        <v>41456</v>
      </c>
      <c r="G121" s="18">
        <v>1728</v>
      </c>
    </row>
    <row r="122" spans="5:7" x14ac:dyDescent="0.25">
      <c r="E122" s="11" t="s">
        <v>86</v>
      </c>
      <c r="F122" s="4">
        <v>41536</v>
      </c>
      <c r="G122" s="18">
        <v>1800</v>
      </c>
    </row>
    <row r="123" spans="5:7" x14ac:dyDescent="0.25">
      <c r="E123" s="11" t="s">
        <v>87</v>
      </c>
      <c r="F123" s="4">
        <v>41540</v>
      </c>
      <c r="G123" s="18">
        <v>1800</v>
      </c>
    </row>
    <row r="124" spans="5:7" x14ac:dyDescent="0.25">
      <c r="E124" s="11" t="s">
        <v>90</v>
      </c>
      <c r="F124" s="4">
        <v>41548</v>
      </c>
      <c r="G124" s="18">
        <v>1210</v>
      </c>
    </row>
    <row r="125" spans="5:7" x14ac:dyDescent="0.25">
      <c r="E125" s="11" t="s">
        <v>88</v>
      </c>
      <c r="F125" s="4">
        <v>41627</v>
      </c>
      <c r="G125" s="18">
        <v>1944</v>
      </c>
    </row>
    <row r="126" spans="5:7" x14ac:dyDescent="0.25">
      <c r="E126" s="11" t="s">
        <v>89</v>
      </c>
      <c r="F126" s="4">
        <v>41627</v>
      </c>
      <c r="G126" s="18">
        <v>3168</v>
      </c>
    </row>
    <row r="127" spans="5:7" x14ac:dyDescent="0.25">
      <c r="E127" s="11" t="s">
        <v>77</v>
      </c>
      <c r="F127" s="4">
        <v>41649</v>
      </c>
      <c r="G127" s="18">
        <v>500</v>
      </c>
    </row>
    <row r="128" spans="5:7" x14ac:dyDescent="0.25">
      <c r="E128" s="11" t="s">
        <v>78</v>
      </c>
      <c r="F128" s="4">
        <v>41638</v>
      </c>
      <c r="G128" s="18">
        <v>197.5</v>
      </c>
    </row>
    <row r="129" spans="5:7" x14ac:dyDescent="0.25">
      <c r="E129" s="11" t="s">
        <v>106</v>
      </c>
      <c r="F129" s="4">
        <v>41649</v>
      </c>
      <c r="G129" s="29">
        <v>350</v>
      </c>
    </row>
    <row r="130" spans="5:7" ht="15.75" thickBot="1" x14ac:dyDescent="0.3">
      <c r="E130" s="12" t="s">
        <v>108</v>
      </c>
      <c r="F130" s="31">
        <v>41649</v>
      </c>
      <c r="G130" s="30">
        <v>600</v>
      </c>
    </row>
    <row r="131" spans="5:7" x14ac:dyDescent="0.25">
      <c r="G131" s="16">
        <f>SUM(G115:G130)</f>
        <v>21221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DCLBank2013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Verizon</cp:lastModifiedBy>
  <cp:lastPrinted>2013-07-06T13:06:20Z</cp:lastPrinted>
  <dcterms:created xsi:type="dcterms:W3CDTF">2013-05-11T05:57:17Z</dcterms:created>
  <dcterms:modified xsi:type="dcterms:W3CDTF">2014-03-11T21:05:41Z</dcterms:modified>
</cp:coreProperties>
</file>