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vk\Documents\DCL\Financials\"/>
    </mc:Choice>
  </mc:AlternateContent>
  <bookViews>
    <workbookView xWindow="0" yWindow="0" windowWidth="19200" windowHeight="8200" tabRatio="863" activeTab="7" xr2:uid="{00000000-000D-0000-FFFF-FFFF00000000}"/>
  </bookViews>
  <sheets>
    <sheet name="DCLBank2009" sheetId="5" r:id="rId1"/>
    <sheet name="DCLBank2010" sheetId="1" r:id="rId2"/>
    <sheet name="DCLBank2011" sheetId="2" r:id="rId3"/>
    <sheet name="DCLBank2012" sheetId="3" r:id="rId4"/>
    <sheet name="DCLBank2013" sheetId="4" r:id="rId5"/>
    <sheet name="DCLBank2014" sheetId="9" r:id="rId6"/>
    <sheet name="DCLBank2015" sheetId="7" r:id="rId7"/>
    <sheet name="DCLBank2016" sheetId="8" r:id="rId8"/>
  </sheets>
  <calcPr calcId="171027"/>
</workbook>
</file>

<file path=xl/calcChain.xml><?xml version="1.0" encoding="utf-8"?>
<calcChain xmlns="http://schemas.openxmlformats.org/spreadsheetml/2006/main">
  <c r="E212" i="9" l="1"/>
  <c r="E211" i="9"/>
  <c r="E210" i="9"/>
  <c r="I209" i="9"/>
  <c r="E209" i="9"/>
  <c r="I208" i="9"/>
  <c r="E208" i="9"/>
  <c r="I207" i="9"/>
  <c r="H207" i="9"/>
  <c r="E207" i="9"/>
  <c r="I206" i="9"/>
  <c r="H206" i="9"/>
  <c r="E206" i="9"/>
  <c r="I205" i="9"/>
  <c r="H205" i="9"/>
  <c r="E205" i="9"/>
  <c r="I204" i="9"/>
  <c r="H204" i="9"/>
  <c r="E204" i="9"/>
  <c r="I203" i="9"/>
  <c r="I210" i="9" s="1"/>
  <c r="H203" i="9"/>
  <c r="E203" i="9"/>
  <c r="E202" i="9"/>
  <c r="G197" i="9"/>
  <c r="F197" i="9"/>
  <c r="H7" i="9"/>
  <c r="H8" i="9" s="1"/>
  <c r="H9" i="9" s="1"/>
  <c r="H6" i="9"/>
  <c r="H12" i="9" l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0" i="9"/>
  <c r="H11" i="9" s="1"/>
  <c r="G4" i="7" l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E109" i="4" l="1"/>
  <c r="H4" i="4" l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E100" i="4"/>
  <c r="E102" i="4"/>
  <c r="E103" i="4"/>
  <c r="E106" i="4"/>
  <c r="E107" i="4"/>
  <c r="E108" i="4"/>
  <c r="E110" i="4"/>
  <c r="E111" i="4"/>
  <c r="G131" i="4"/>
  <c r="G96" i="4"/>
  <c r="H106" i="4"/>
  <c r="J9" i="1"/>
  <c r="F96" i="4"/>
  <c r="F22" i="5"/>
  <c r="E22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E47" i="2"/>
  <c r="F47" i="2"/>
  <c r="F57" i="1"/>
  <c r="E57" i="1"/>
  <c r="F46" i="3"/>
  <c r="E46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5" i="1"/>
  <c r="G6" i="1"/>
  <c r="G4" i="1"/>
  <c r="G48" i="1"/>
  <c r="G49" i="1" s="1"/>
  <c r="G50" i="1" s="1"/>
  <c r="G51" i="1" s="1"/>
  <c r="G52" i="1" s="1"/>
  <c r="G53" i="1" s="1"/>
  <c r="G54" i="1" s="1"/>
  <c r="G55" i="1" s="1"/>
  <c r="G56" i="1" s="1"/>
  <c r="H56" i="4" l="1"/>
  <c r="H57" i="4" l="1"/>
  <c r="H58" i="4" s="1"/>
  <c r="H59" i="4" s="1"/>
  <c r="H60" i="4" s="1"/>
  <c r="H61" i="4" s="1"/>
  <c r="H62" i="4" l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6" i="4" s="1"/>
</calcChain>
</file>

<file path=xl/sharedStrings.xml><?xml version="1.0" encoding="utf-8"?>
<sst xmlns="http://schemas.openxmlformats.org/spreadsheetml/2006/main" count="1972" uniqueCount="868">
  <si>
    <t>Balance</t>
  </si>
  <si>
    <t>Check Number</t>
  </si>
  <si>
    <t>Date</t>
  </si>
  <si>
    <t>Description</t>
  </si>
  <si>
    <t>Transaction Type</t>
  </si>
  <si>
    <t>Debit Amount</t>
  </si>
  <si>
    <t>Credit Amount</t>
  </si>
  <si>
    <t>Cash Deposit</t>
  </si>
  <si>
    <t>Deposit</t>
  </si>
  <si>
    <t>CTY OF PLANO PARKS Fall 2009 Tournament</t>
  </si>
  <si>
    <t>Withdrawl</t>
  </si>
  <si>
    <t>Verifybank</t>
  </si>
  <si>
    <t>PAYPAL Transfer</t>
  </si>
  <si>
    <t>ELECTRICIANS Depot</t>
  </si>
  <si>
    <t>Srinivasa Rao Kilaparti Umpiring</t>
  </si>
  <si>
    <t>Allen CC Team Pankaj Sharma</t>
  </si>
  <si>
    <t>CTY OF PLANO PARKS Spring 2010 Tournament</t>
  </si>
  <si>
    <t>The Ron Patterson Insurance Agency</t>
  </si>
  <si>
    <t>Kushal Shroff Finals Expenses</t>
  </si>
  <si>
    <t>Kushal Shroff Finals Umpiring</t>
  </si>
  <si>
    <t>Butchi Babu Veeramasune</t>
  </si>
  <si>
    <t>Kuljit-Singh Nijjar Captains Meeting Expense</t>
  </si>
  <si>
    <t>CROWN TROPHY DCL Debit Card</t>
  </si>
  <si>
    <t>Indus Business Solutions</t>
  </si>
  <si>
    <t>DISCOUNTASP.NET CHK CARD PUR 626-4464881</t>
  </si>
  <si>
    <t>Srinivasa Rao Kilaparti (Spades Refund)</t>
  </si>
  <si>
    <t>Kapil Kumar Patel (Vibha Tennis Ball Refund)</t>
  </si>
  <si>
    <t>IRS USATAXPYMT 200062984106887</t>
  </si>
  <si>
    <t>INTERNATIONAL POS FEE</t>
  </si>
  <si>
    <t>LANECHANGE.NET CHK CARD PUR OTTAWA</t>
  </si>
  <si>
    <t>CROWN TROPHY DCL Debit Card Sumer 2010</t>
  </si>
  <si>
    <t>Zahid Reza CPA</t>
  </si>
  <si>
    <t>Vamsi Krishna Nalluri</t>
  </si>
  <si>
    <t>Srikanth Puvvadi (Umpiring UTDCC)</t>
  </si>
  <si>
    <t>Dev Jivnani (Umpiring)</t>
  </si>
  <si>
    <t>Jaya Prakash Jetti (Umpiring)</t>
  </si>
  <si>
    <t>Srinivasa Rao Kilaparti (Finals Umpiring)</t>
  </si>
  <si>
    <t>CROWN TROPHY DCL Debit Card Fall 2010</t>
  </si>
  <si>
    <t>CTY OF PLANO PARKS Fall 2010 Tournament</t>
  </si>
  <si>
    <t>CROWN TROPHY  Spring 2011 Tournament</t>
  </si>
  <si>
    <t>Jaya Prakash Jetti (QuarterFinal Umpiring)</t>
  </si>
  <si>
    <t>Yeshwenth Jayaraman( QF Umpriring 2011)</t>
  </si>
  <si>
    <t>Hardik Talati (2 semifinals Spring 2011)</t>
  </si>
  <si>
    <t>Crown Trophies Summer 2011 (Krishna Kumar Paid)</t>
  </si>
  <si>
    <t>IRS USATAXPYMT 200168451865916</t>
  </si>
  <si>
    <t>DCL Insurance (Krishna Kumar Paid)</t>
  </si>
  <si>
    <t>Fakhruddin Shakir (Plano Tigers Registeration Refund)</t>
  </si>
  <si>
    <t>Pavan Paruchuri (Plano Tigers Registeration Refund)</t>
  </si>
  <si>
    <t>Sonu Antony (Spades Registration fee Refund)</t>
  </si>
  <si>
    <t>Crown Trophy Fall 2011 Trophies</t>
  </si>
  <si>
    <t>USPS 4875550083021 CHK CARD PUR RICHARDSON</t>
  </si>
  <si>
    <t>UNITED STATES TREASURY TAX PERIOD DEC 31 2011</t>
  </si>
  <si>
    <t>UNITED STATES TREASURY TAX PERIOD DEC 31 2010</t>
  </si>
  <si>
    <t>White Electrical Tape Kuljit-Singh Nijjar Cash Paid</t>
  </si>
  <si>
    <t>Specialty Markets DCL Insurance</t>
  </si>
  <si>
    <t>Sonu Antony (DCL Semi Finals Umpiring Fees)</t>
  </si>
  <si>
    <t>Crown Trophy Spring 2012 Trophies</t>
  </si>
  <si>
    <t>Muthukumaran Ramalingam (Captains Meeting Samosa)</t>
  </si>
  <si>
    <t>Sonu Antony (DCL Finals Umpiring Fees)</t>
  </si>
  <si>
    <t>Indus Business Solutions 2012 Summer</t>
  </si>
  <si>
    <t>BANK CARD REPLACEMENT FEE</t>
  </si>
  <si>
    <t>THE HOME DEPOT (Carpet G6)</t>
  </si>
  <si>
    <t>Jose R Alvarez (G6 Carpet Installation Labor)</t>
  </si>
  <si>
    <t>THE HOME DEPOT (Carpet G6) Return/Refund</t>
  </si>
  <si>
    <t>CTY OF PLANO PARKS CHK CARD PUR</t>
  </si>
  <si>
    <t xml:space="preserve"> CTY OF PLANO PARKS CHK CARD PUR</t>
  </si>
  <si>
    <t>Frisco Cricket Association</t>
  </si>
  <si>
    <t>Kuljit-Singh Nijjar (Umpiring Finals 2012)</t>
  </si>
  <si>
    <t>Veer Patel (Umpiring Finals 2012)</t>
  </si>
  <si>
    <t>Pranit Chada (Umpiring Finals 2012)</t>
  </si>
  <si>
    <t>Meeting</t>
  </si>
  <si>
    <t>Insurance</t>
  </si>
  <si>
    <t>City Of Frisco</t>
  </si>
  <si>
    <t>Ground Maintenance (Carpet Installation)</t>
  </si>
  <si>
    <t>Check#</t>
  </si>
  <si>
    <t>Transaction</t>
  </si>
  <si>
    <t>HOSTDEPARTMENT.COM CHK CARD</t>
  </si>
  <si>
    <t>City Of Plano Ground Usage Charges</t>
  </si>
  <si>
    <t>mmawards.com (Trophy) Cash withdrawl</t>
  </si>
  <si>
    <t>Indus Business Solutions Supplies Balls &amp; Tapes</t>
  </si>
  <si>
    <t>Contract Labor - Umpiring</t>
  </si>
  <si>
    <t>Trophies &amp; prizes</t>
  </si>
  <si>
    <t>Internet &amp; Website</t>
  </si>
  <si>
    <t>10 Total deductions less expenses for offsetting credits</t>
  </si>
  <si>
    <t>9 Total other deductions</t>
  </si>
  <si>
    <t>8 Internet &amp; Website</t>
  </si>
  <si>
    <t>7 Trophies &amp; prizes</t>
  </si>
  <si>
    <t>6 Supplies-Others</t>
  </si>
  <si>
    <t>5 Supplies- Balls &amp; tapes</t>
  </si>
  <si>
    <t>4 Miscellaneous</t>
  </si>
  <si>
    <t>3 Insurance</t>
  </si>
  <si>
    <t>2 Discounts</t>
  </si>
  <si>
    <t>1 Contract labor- Umpire</t>
  </si>
  <si>
    <t>Line 26 (1120) - Other Deductions 2010</t>
  </si>
  <si>
    <t>ELETRICIANS White Tape</t>
  </si>
  <si>
    <t xml:space="preserve">Captains Meeting ROYAL SWEETS </t>
  </si>
  <si>
    <t>Kamran Khan (Garland Ground Rent)</t>
  </si>
  <si>
    <t>CITY OF PLANO PARKS Ground Rent</t>
  </si>
  <si>
    <t>CITY OF PLANO PARKS Ground Rent Summer 2012 Tournament</t>
  </si>
  <si>
    <t>CITY OF PLANO PARKS Ground Rent Feb 2011 Tournament</t>
  </si>
  <si>
    <t>CITY OF PLANO PARKS Ground Rent Spring 2011 Tournament</t>
  </si>
  <si>
    <t>CITY OF PLANO PARKS Ground Rent Summer 2011 Tournament</t>
  </si>
  <si>
    <t>CITY OF PLANO PARKS Ground Rent June + April 2011</t>
  </si>
  <si>
    <t>CITY OF PLANO PARKS Ground Rent FALL 2011 Tournament</t>
  </si>
  <si>
    <t>CITY OF PLANO PARKS Ground Rent December 2011 ground Usage</t>
  </si>
  <si>
    <t>mmawards.com (Trophy) (Youth Cricket)</t>
  </si>
  <si>
    <t>mmawards.com (Trophy Fall 2012)</t>
  </si>
  <si>
    <t>Internet</t>
  </si>
  <si>
    <t>CHK ORDERS BNK OF TX</t>
  </si>
  <si>
    <t>CTY OF PLANO PARKS Summer 2009 Tournament</t>
  </si>
  <si>
    <t>CROWN TROPHY</t>
  </si>
  <si>
    <t>Rajan Vijayaraghavan (Umpiring)</t>
  </si>
  <si>
    <t>Anush isaac Umpiring</t>
  </si>
  <si>
    <t>Dinesh Srinivas</t>
  </si>
  <si>
    <t>CROWN TROPHY inv # 18345</t>
  </si>
  <si>
    <t>B Shakor Rj (Carrolton Umpiring)</t>
  </si>
  <si>
    <t>Check / Cash Deposit</t>
  </si>
  <si>
    <t>DEPOSIT CORRECTION 43435</t>
  </si>
  <si>
    <t>Srinivasa Rao Kilaparti Umpiring (Fall 2009)</t>
  </si>
  <si>
    <t>Check #</t>
  </si>
  <si>
    <t>Debit</t>
  </si>
  <si>
    <t>Credit</t>
  </si>
  <si>
    <t>CPA</t>
  </si>
  <si>
    <t>US treasury TAX</t>
  </si>
  <si>
    <t xml:space="preserve">Cash Deposit 400 COIT ROAD PLANO TX 006034 </t>
  </si>
  <si>
    <t>TX SECRETARY OF ST POS RETURN 512-463-5598 TX</t>
  </si>
  <si>
    <t>PLANO-LEGACY VE ATM CASH W/D PLANO TX 496556</t>
  </si>
  <si>
    <t xml:space="preserve">Stamps USPS 4822260248 POS PURCHASE DALLAS TX 001410 </t>
  </si>
  <si>
    <t>400 COIT ROAD ATM CASH W/D PLANO TX 006207</t>
  </si>
  <si>
    <t>TX SECRETARY OF ST CHK CARD PUR 512-463-5598 TX 063971</t>
  </si>
  <si>
    <t>Glue SOU THE HOME DEPOT POS PURCHASE PLANO TX 421601</t>
  </si>
  <si>
    <t>Glue SOU THE HOME DEPOT POS PURCHASE RICHARDSON TX 900201</t>
  </si>
  <si>
    <t xml:space="preserve">Carpet THE HOME DEPOT 650 CHK CARD PUR RICHARDSON TX 056559 </t>
  </si>
  <si>
    <t>PLANO-LEGACY VE ATM CASH W/D PLANO TX 206416</t>
  </si>
  <si>
    <t>HOME DEPOT 6502 PURCHASE ALLEN TX (Carpet Glue)</t>
  </si>
  <si>
    <t>Indus Business Solutions 2013 Spring/Summer</t>
  </si>
  <si>
    <t>STATE COMPTROLLER DCL 2012 REINSTATE</t>
  </si>
  <si>
    <t>Vamsi Krishna Chada (Finals Umpiring)</t>
  </si>
  <si>
    <t>Jose R Alvarez Carpet Installation (G3/G4)</t>
  </si>
  <si>
    <t>DEPOSIT BRANCH</t>
  </si>
  <si>
    <t>SOU THE HOME DEPOT POS PURCHASE RICHARDSON TX 448201 (G7)</t>
  </si>
  <si>
    <t>DISCOUNTASP.NET CHK CARD PUR 626-446-4881 CA 066694</t>
  </si>
  <si>
    <t>CITY OF PLANO PARKS Ground Rent Spring</t>
  </si>
  <si>
    <t>CITY OF PLANO PARKS Ground Rent Summer</t>
  </si>
  <si>
    <t>USPS 4822260248 POS PURCHASE DALLAS TX 000602 (IRS TAX)</t>
  </si>
  <si>
    <t>mmawards.com (Trophy) Spring 2013</t>
  </si>
  <si>
    <t>Zahid Reza CPA  (Change of Address Fees)</t>
  </si>
  <si>
    <t>Zahid Reza CPA  (2011/2012 TAX)</t>
  </si>
  <si>
    <t>Srinivasarao Kilaparti (Umpiring CC)</t>
  </si>
  <si>
    <t>Indoor Cricket Academy Nivia Balls for Summer 2013</t>
  </si>
  <si>
    <t>Sravan Koganti (Umpiring Seminar)</t>
  </si>
  <si>
    <t>INT'L WIRE OUT (Leather Ball League) Balls</t>
  </si>
  <si>
    <t>M&amp;M Awards (Summer Trophy 2013)</t>
  </si>
  <si>
    <t>THE HOME DEPOT 650 CHK CARD PUR RICHARDSON TX 092345(Generator)</t>
  </si>
  <si>
    <t>THE HOME DEPOT 650 POS RETURN RICHARDSON TX 072996(Refund)</t>
  </si>
  <si>
    <t>ACT*Plano Parks Re CHK CARD PUR 877-228-4881 CA 031523</t>
  </si>
  <si>
    <t>ACT*Plano Parks Re CHK CARD PUR 877-228-4881 CA 091481</t>
  </si>
  <si>
    <t>FEDEX 90157863 CHK CARD PUR 800-4633339 TN 018359(DUTY)</t>
  </si>
  <si>
    <t>266076139193-USACRICKETA</t>
  </si>
  <si>
    <t>266074024886-USACRICKETA</t>
  </si>
  <si>
    <t>267594662261-USACRICKETA</t>
  </si>
  <si>
    <t>Cash Deposit + mmawards.com (Trophy) (Youth Cricket) + 747.25</t>
  </si>
  <si>
    <t>SMIC Insurance (DCL/DLCL/DYCL)</t>
  </si>
  <si>
    <t>DEPOSIT BRANCH (DYCL Insurance + Ground Fees)</t>
  </si>
  <si>
    <t>ACT*Plano Parks Re CHK CARD PUR 877-228-4881 CA 071032</t>
  </si>
  <si>
    <t>DEPOSIT BRANCH (City Of Plano Carpet Check for G1,G2)</t>
  </si>
  <si>
    <t>Fall Registration + Umpiring Fines</t>
  </si>
  <si>
    <t>Arvind Balakrishnan  (Fall 2013 Umpiring on 12/15/2013)</t>
  </si>
  <si>
    <t>Sudharshan Kotha  (Fall 2013 Umpiring on 12/15/2013)</t>
  </si>
  <si>
    <t>Nitin Ranjan  (Fall 2013 Umpiring on 12/15/2013)</t>
  </si>
  <si>
    <t>Vivek Arora (Fall 2013 Umpiring on 12/15/2013)</t>
  </si>
  <si>
    <t>Praveen Vadlakonda (Fall 2013 Umpiring on 12/15/2013)</t>
  </si>
  <si>
    <t>Chandra Deep  (Fall 2013 Umpiring on 12/15/2013)</t>
  </si>
  <si>
    <t>Naresh Erna (Fall 2013 Umpiring on 12/15/2013)</t>
  </si>
  <si>
    <t>USACA Membership</t>
  </si>
  <si>
    <t>Umpiring Seminar</t>
  </si>
  <si>
    <t>INT'L WIRE OUT (Leather Ball League) Customs Duty Fees</t>
  </si>
  <si>
    <t>G78</t>
  </si>
  <si>
    <t>G79</t>
  </si>
  <si>
    <t>G4</t>
  </si>
  <si>
    <t>G6</t>
  </si>
  <si>
    <t>G12</t>
  </si>
  <si>
    <t>G20</t>
  </si>
  <si>
    <t>G42</t>
  </si>
  <si>
    <t>G43</t>
  </si>
  <si>
    <t>G44</t>
  </si>
  <si>
    <t>G59</t>
  </si>
  <si>
    <t>G61</t>
  </si>
  <si>
    <t>G74</t>
  </si>
  <si>
    <t>G75</t>
  </si>
  <si>
    <t>G65</t>
  </si>
  <si>
    <t>Murali Hanabe (Fall 2013 Russell Grounds G5,G7 Usage Fees)</t>
  </si>
  <si>
    <t>Dallas Youth Cricket League Ground Usage</t>
  </si>
  <si>
    <t>Balls &amp; Tapes</t>
  </si>
  <si>
    <r>
      <t>LoneStar Cricket Ground</t>
    </r>
    <r>
      <rPr>
        <b/>
        <sz val="11"/>
        <color rgb="FFFF0000"/>
        <rFont val="Calibri"/>
        <family val="2"/>
        <scheme val="minor"/>
      </rPr>
      <t xml:space="preserve">  (Pending)</t>
    </r>
  </si>
  <si>
    <r>
      <t>mmawards.com (Trophy Fall 2013)</t>
    </r>
    <r>
      <rPr>
        <b/>
        <sz val="11"/>
        <color rgb="FFFF0000"/>
        <rFont val="Calibri"/>
        <family val="2"/>
        <scheme val="minor"/>
      </rPr>
      <t xml:space="preserve">  (Pending)</t>
    </r>
  </si>
  <si>
    <t>Vamsi Krishna Chada (Fall 2013 Seven Umpiring on 1/4/2014)</t>
  </si>
  <si>
    <t>Vinay Ujjini (Fall 2013 One Umpiring on 12/15/2013)</t>
  </si>
  <si>
    <t>Ravi  Nellutla (Fall 2013 One Umpiring on 12/15/2013)</t>
  </si>
  <si>
    <t>Vikas Thorat  (Fall 2013 Two Umpiring on 12/15/2013)</t>
  </si>
  <si>
    <t>Mrutyunjaya Hota  (Fall 2013 One Umpiring on 12/15/2013)</t>
  </si>
  <si>
    <r>
      <t>LoneStar Cricket Ground</t>
    </r>
    <r>
      <rPr>
        <sz val="11"/>
        <rFont val="Calibri"/>
        <family val="2"/>
        <scheme val="minor"/>
      </rPr>
      <t xml:space="preserve">  (Paid through Naz Cricket Club Registration)</t>
    </r>
  </si>
  <si>
    <r>
      <t xml:space="preserve">Rahul Chalakaran (Fall 2013 One Umpiring on 1/4/2014) </t>
    </r>
    <r>
      <rPr>
        <b/>
        <sz val="11"/>
        <color rgb="FFFF0000"/>
        <rFont val="Calibri"/>
        <family val="2"/>
        <scheme val="minor"/>
      </rPr>
      <t>(Pending)</t>
    </r>
  </si>
  <si>
    <t>Kailas Magi and Vikas Thorat (Fall 2013 Two Umpiring's each on 1/4/2014)</t>
  </si>
  <si>
    <r>
      <t xml:space="preserve">Suman Vadlokonda (Fall 2013 Two Umpiring on 1/4/2014) </t>
    </r>
    <r>
      <rPr>
        <b/>
        <sz val="11"/>
        <color rgb="FFFF0000"/>
        <rFont val="Calibri"/>
        <family val="2"/>
        <scheme val="minor"/>
      </rPr>
      <t>(Pending)</t>
    </r>
  </si>
  <si>
    <t>Contract Labor - Umpiring 2013</t>
  </si>
  <si>
    <t>G82</t>
  </si>
  <si>
    <t>Trophies</t>
  </si>
  <si>
    <t>G83</t>
  </si>
  <si>
    <t xml:space="preserve">CPA </t>
  </si>
  <si>
    <t xml:space="preserve">DCL Final Balance </t>
  </si>
  <si>
    <t>Ground Usage Charges</t>
  </si>
  <si>
    <t>Lewisville Cricket Ground Aziz Valli</t>
  </si>
  <si>
    <t>DCL Teams Umpiring Fines + Practice Fields + Clads Ordered By the Teams</t>
  </si>
  <si>
    <t>Kailas Magi Umpiring Seminar Haggard Library booking</t>
  </si>
  <si>
    <t>PA System Rental (For Umpring Seminar)</t>
  </si>
  <si>
    <t>Projector Rental (For Umpring Seminar)</t>
  </si>
  <si>
    <t>Kailas Magi Leather Balls Sold</t>
  </si>
  <si>
    <t>Expense Category</t>
  </si>
  <si>
    <t>USPS 4822260248 POS PURCHASE DALLAS TX 004588</t>
  </si>
  <si>
    <t>DCL Office Supplies and Postage</t>
  </si>
  <si>
    <t>FXWIRE OUT-PREM ADV 102473</t>
  </si>
  <si>
    <t>FXWIRE OUT-PREM ADV 102474</t>
  </si>
  <si>
    <t>INT'L WIRE OU</t>
  </si>
  <si>
    <t>TNT USA INC CHK CARD PUR 631-760-0700 NY 024566</t>
  </si>
  <si>
    <t>FRONTIER AI XZK59B CHK CARD PUR DENVER CO 018320</t>
  </si>
  <si>
    <t>DCL Travelling Expenses</t>
  </si>
  <si>
    <t>THE HOME DEPOT 650 POS PURCHASE RICHARDSON TX 449372</t>
  </si>
  <si>
    <t>DYCL Registration</t>
  </si>
  <si>
    <t>TEXAS MUTUAL INSWEB PAY 0125160000006740505550000000000</t>
  </si>
  <si>
    <t>DCL Insurance</t>
  </si>
  <si>
    <t>USPS 4813790052 POS PURCHASE HOUSTON TX 003154</t>
  </si>
  <si>
    <t>PAYPAL TRANSFER 0129165PA229DGY6LLN 0000000000</t>
  </si>
  <si>
    <t>DCL/DLCL Spring Registration</t>
  </si>
  <si>
    <t>ACT*Plano Parks Re CHK CARD PUR 877-228-4881 TX 078815</t>
  </si>
  <si>
    <t>DCL Ground Usage Charges</t>
  </si>
  <si>
    <t>Lokesh Naicker DWCL Diwali Mela</t>
  </si>
  <si>
    <t>DCL Banner design / T-Shirts</t>
  </si>
  <si>
    <t>Lokesh Naicker DWCL Banner</t>
  </si>
  <si>
    <t>SPECIAL MARKETS IN CHK CARD PUR 715-3442281 WI 060743</t>
  </si>
  <si>
    <t>SPECIAL MARKETS IN CHK CARD PUR 715-3442281 WI 037596</t>
  </si>
  <si>
    <t>THE HOME DEPOT #68 CHK CARD PUR PLANO TX 036274</t>
  </si>
  <si>
    <t>Santiago Reyes (Carpet)</t>
  </si>
  <si>
    <t>THE HOME DEPOT #68 POS RETURN PLANO TX 036278</t>
  </si>
  <si>
    <t>Ground Maintenance (Carpet Installation) - Refund</t>
  </si>
  <si>
    <t>COP LIBRARY OL ROO CHK CARD PUR 972-7694507 TX 099299</t>
  </si>
  <si>
    <t>DCL Umpiring Seminar</t>
  </si>
  <si>
    <t>THE HOME DEPOT 550 CHK CARD PUR DALLAS TX 037512</t>
  </si>
  <si>
    <t>FRONTIER AI XZK59B CHK CARD PUR 720-3744390 CO 009077</t>
  </si>
  <si>
    <t>Santiago Reyes (Garland Ground)</t>
  </si>
  <si>
    <t>COP LIBRARY OL ROO CHK CARD PUR 972-7694507 TX 034291</t>
  </si>
  <si>
    <t>Krishna Kolukuluri (NJ DYCL )</t>
  </si>
  <si>
    <t>DYCL NYCL Tournament</t>
  </si>
  <si>
    <t>ACT*Plano Parks Re CHK CARD PUR 877-228-4881 TX 004699</t>
  </si>
  <si>
    <t>ACT*Plano Parks Re CHK CARD PUR 877-228-4881 TX 004702</t>
  </si>
  <si>
    <t>THE HOME DEPOT 650 CHK CARD PUR RICHARDSON TX 042766</t>
  </si>
  <si>
    <t>CARROLLTON ATHLETI CHK CARD PUR 972-466-3076 TX 013565</t>
  </si>
  <si>
    <t>Krishna Kumar</t>
  </si>
  <si>
    <t>DCL Organizers Meeting Expenses</t>
  </si>
  <si>
    <t>CARROLLTON ATHLETI CHK CARD PUR 972-466-3076 TX 058102</t>
  </si>
  <si>
    <t>SUNCTRYAIR 337820 CHK CARD PUR SAINT PAUL MN 002071</t>
  </si>
  <si>
    <t>SUNCTRYAIR 337820 CHK CARD PUR SAINT PAUL MN 001901</t>
  </si>
  <si>
    <t>DYCL NYCL Airfare</t>
  </si>
  <si>
    <t>PAYPAL TRANSFER 0419165PA229K4T5LHA 0000000000</t>
  </si>
  <si>
    <t>DCL/DLCL Summer Registration</t>
  </si>
  <si>
    <t>INTL WIRE OUT W/MAIL</t>
  </si>
  <si>
    <t>COACHUSA/MEGABUS CHK CARD PUR WWW.MEGABUS.C NJ 072239</t>
  </si>
  <si>
    <t>DYCL Coaching Fee</t>
  </si>
  <si>
    <t>COP LIBRARY OL ROO CHK CARD PUR 972-7694507 TX 099950</t>
  </si>
  <si>
    <t>FEDEXOFFICE 0003 CHK CARD PUR PLANO TX 031426</t>
  </si>
  <si>
    <t>400 COIT ROAD ATM DEPOSIT PLANO TX 009272</t>
  </si>
  <si>
    <t>Champions League / Independence Cup Registration</t>
  </si>
  <si>
    <t>ARUN SCHIPSE SENDER 050916DALLAS CRICKET 0000000000</t>
  </si>
  <si>
    <t>AA Sports (Corporate Balls)</t>
  </si>
  <si>
    <t>DCL Coporate Tournamanet</t>
  </si>
  <si>
    <t>SUNCTRYAIR 337820 CHK CARD PUR SAINT PAUL MN 001950</t>
  </si>
  <si>
    <t>Venkata Manoj (Chauka 2016)</t>
  </si>
  <si>
    <t>Cricket Scoring App (Chauka) Expenses</t>
  </si>
  <si>
    <t>Kamran Khan (Garland Cricket Ground)</t>
  </si>
  <si>
    <t>PAYPAL *TRIGGERSCR POS PURCHASE San Jose CA 573262</t>
  </si>
  <si>
    <t>DYCL Meal Expenses</t>
  </si>
  <si>
    <t>CARROLLTON ATHLETI POS RETURN CARROLLTON TX 025652</t>
  </si>
  <si>
    <t>DCL Ground Usage Charges (Refund)</t>
  </si>
  <si>
    <t>SICILY PIZZA AND P CHK CARD PUR 713-895-8887 TX 062421</t>
  </si>
  <si>
    <t>ALL BENGAL SWEETS CHK CARD PUR HOUSTON TX 092549</t>
  </si>
  <si>
    <t>SICILY PIZZA AND P CHK CARD PUR 713-895-8887 TX 021802</t>
  </si>
  <si>
    <t>COACHUSA/MEGABUS CHK CARD PUR WWW.MEGABUS.C NJ 004114</t>
  </si>
  <si>
    <t>TIME WISE # 837 CHK CARD PUR HOUSTON TX 427960</t>
  </si>
  <si>
    <t>DYCL Fuel Expenes</t>
  </si>
  <si>
    <t>KERALA KITCHEN INC CHK CARD PUR STAFFORD TX 000018</t>
  </si>
  <si>
    <t>Athidi Restaurant (Intercity Food)</t>
  </si>
  <si>
    <t>DCL Intercity Tournament</t>
  </si>
  <si>
    <t>CROWNE PLAZA BROOK CHK CARD PUR HOUSTON TX 037773</t>
  </si>
  <si>
    <t>DYCL Lodging Expenses</t>
  </si>
  <si>
    <t>CROWNE PLAZA BROOK CHK CARD PUR HOUSTON TX 037765</t>
  </si>
  <si>
    <t>CROWNE PLAZA BROOK CHK CARD PUR HOUSTON TX 037766</t>
  </si>
  <si>
    <t>DISCOUNT ASP.NET CHK CARD PUR 626-446-4881 CA 016045</t>
  </si>
  <si>
    <t>DCL Website</t>
  </si>
  <si>
    <t>NST THE HOME DEPOT POS PURCHASE PLANO TX 589201</t>
  </si>
  <si>
    <t>Hctra Violations C CHK CARD PUR 281-8753279 TX 043212</t>
  </si>
  <si>
    <t>DISCOUNT ASP.NET CHK CARD PUR 626-446-4881 CA 016049</t>
  </si>
  <si>
    <t>Internet &amp; Website (DYCL/DCL/DLCL) my.discountasp.net database, securing package and hosting fees</t>
  </si>
  <si>
    <t>M&amp;M Awards Fall 2015 Trophies</t>
  </si>
  <si>
    <t>M&amp;M Awards CPL 2016 Trophies</t>
  </si>
  <si>
    <t>ASHADULLAH KHAN (U-18 Coach)</t>
  </si>
  <si>
    <t>DISCOUNT ASP.NET CHK CARD PUR 626-446-4881 CA 016042</t>
  </si>
  <si>
    <t>THE HOME DEPOT 529 CHK CARD PUR FORT WORTH TX 061758</t>
  </si>
  <si>
    <t>THE HOME DEPOT 541 CHK CARD PUR ARLINGTON TX 068415</t>
  </si>
  <si>
    <t>THE HOME DEPOT 541 POS RETURN ARLINGTON TX 068435</t>
  </si>
  <si>
    <t>Santiago Reyes (Fortworth Carpet)</t>
  </si>
  <si>
    <t>THE HOME DEPOT 541 CHK CARD PUR ARLINGTON TX 045011</t>
  </si>
  <si>
    <t>SUNCTRYAIR 337820 CHK CARD PUR SAINT PAUL MN 000673</t>
  </si>
  <si>
    <t>PIONEER REVERE CHK CARD PUR REVEREPRODUCT OH 008729</t>
  </si>
  <si>
    <t>DCL Independence Cup</t>
  </si>
  <si>
    <t>400 COIT ROAD ATM DEPOSIT PLANO TX 001741</t>
  </si>
  <si>
    <t>WAL SAM'S Club POS PURCHASE PLANO TX 610409</t>
  </si>
  <si>
    <t>WAL Wal-Mart Super POS PURCHASE ROSEVILLE MN 877527</t>
  </si>
  <si>
    <t>PAPA JOHN'S 01116 CHK CARD PUR 651-487-9990 MN 027663</t>
  </si>
  <si>
    <t>SQ *BAWARCHI INDIA CHK CARD PUR MINNEAPOLIS MN 047246</t>
  </si>
  <si>
    <t>BAWARCHI INDIAN CU CHK CARD PUR PLYMOUTH MN 055009</t>
  </si>
  <si>
    <t>IHOP #5431 CHK CARD PUR BROOKLYN CENT MN 026899</t>
  </si>
  <si>
    <t>SUBWAY 0020 CHK CARD PUR PLYMOUTH MN 039262</t>
  </si>
  <si>
    <t>SUBWAY 0020 CHK CARD PUR PLYMOUTH MN 042452</t>
  </si>
  <si>
    <t>AMC ROSEDALE CTR # CHK CARD PUR ROSEVILLE MN 089142</t>
  </si>
  <si>
    <t>AMC ROSEDALE CTR # CHK CARD PUR ROSEVILLE MN 089141</t>
  </si>
  <si>
    <t>AMC ROSEDALE CTR # CHK CARD PUR ROSEVILLE MN 089140</t>
  </si>
  <si>
    <t>AMC ROSEDALE CTR # CHK CARD PUR ROSEVILLE MN 089139</t>
  </si>
  <si>
    <t>AMC ROSEDALE CTR # CHK CARD PUR ROSEVILLE MN 089128</t>
  </si>
  <si>
    <t>CHIPOTLE 1081 CHK CARD PUR ROSEVILLE MN 000159</t>
  </si>
  <si>
    <t>RED ROOF INN CHK CARD PUR ROSEVILLE MN 010306</t>
  </si>
  <si>
    <t>RED ROOF INN CHK CARD PUR ROSEVILLE MN 010307</t>
  </si>
  <si>
    <t>NOODLES &amp; CO 349 CHK CARD PUR COLUMBIA HEIG MN 080034</t>
  </si>
  <si>
    <t>NOODLES &amp; CO 349 CHK CARD PUR COLUMBIA HEIG MN 080039</t>
  </si>
  <si>
    <t>HOLIDAY STNSTORE 0 CHK CARD PUR MINNEAPOLIS MN 030130</t>
  </si>
  <si>
    <t>PAYPAL TRANSFER 0707165PA229QATX6KC 0000000000</t>
  </si>
  <si>
    <t>WAL SAM'S Club POS PURCHASE PLANO TX 715716</t>
  </si>
  <si>
    <t>WAL Wal-Mart Super POS PURCHASE PLANO TX 714735</t>
  </si>
  <si>
    <t>INDIA CHAAT CAFE CHK CARD PUR DALLAS TX 046638</t>
  </si>
  <si>
    <t>SAMS CLUB #8299 POS PURCHASE PLANO TX 038218</t>
  </si>
  <si>
    <t>LoneStar Cricket Club Ground Usage Fee</t>
  </si>
  <si>
    <t>INCHIN'S BAMBOO GA CHK CARD PUR PLANO TX 028174</t>
  </si>
  <si>
    <t>Royal Grandeur (Corporate Trophy Banquet)</t>
  </si>
  <si>
    <t>NST THE HOME DEPOT POS PURCHASE RICHARDSON TX 945401</t>
  </si>
  <si>
    <t>WAL Wal-Mart Super POS PURCHASE PLANO TX 675649</t>
  </si>
  <si>
    <t>SAMS CLUB #8299 POS PURCHASE PLANO TX 041849</t>
  </si>
  <si>
    <t>CVS/PHARMACY #03 POS PURCHASE Plano TX 026683</t>
  </si>
  <si>
    <t>ZAHIDREZA5433 ZAHID REZA081216DCL 0000000000</t>
  </si>
  <si>
    <t>CICI'S PIZZA #010 CHK CARD PUR PLANO TX 068560</t>
  </si>
  <si>
    <t>COP LIBRARY OL ROO CHK CARD PUR 972-7694507 TX 055495</t>
  </si>
  <si>
    <t>FXWIRE OUT-PREM ADV 116049</t>
  </si>
  <si>
    <t>BAWARCHI BIRYANI P CHK CARD PUR PLANO TX 080153</t>
  </si>
  <si>
    <t>NST THE HOME DEPOT POS PURCHASE RICHARDSON TX 013701</t>
  </si>
  <si>
    <t>WAL-MART #2926 CHK CARD PUR PLANO TX 000805</t>
  </si>
  <si>
    <t>SPICE RACK CHK CARD PUR PLANO TX 000137</t>
  </si>
  <si>
    <t>USPS 4822090234 POS PURCHASE DALLAS TX 006487</t>
  </si>
  <si>
    <t>COACHUSA/MEGABUS CHK CARD PUR WWW.MEGABUS.C NJ 053340</t>
  </si>
  <si>
    <t>MARRIOTT - HOUSTON CHK CARD PUR HOUSTON TX 011614</t>
  </si>
  <si>
    <t>DCL Sponsorship - Houston Tournament</t>
  </si>
  <si>
    <t>MARRIOTT - HOUSTON CHK CARD PUR HOUSTON TX 022396</t>
  </si>
  <si>
    <t>MARRIOTT - HOUSTON CHK CARD PUR HOUSTON TX 022408</t>
  </si>
  <si>
    <t>MARRIOTT - HOUSTON CHK CARD PUR HOUSTON TX 022397</t>
  </si>
  <si>
    <t>MARRIOTT - HOUSTON CHK CARD PUR HOUSTON TX 022398</t>
  </si>
  <si>
    <t>MARRIOTT - HOUSTON CHK CARD PUR HOUSTON TX 022399</t>
  </si>
  <si>
    <t>MARRIOTT - HOUSTON CHK CARD PUR HOUSTON TX 022383</t>
  </si>
  <si>
    <t>MARRIOTT - HOUSTON CHK CARD PUR HOUSTON TX 022403</t>
  </si>
  <si>
    <t>MARRIOTT - HOUSTON CHK CARD PUR HOUSTON TX 022384</t>
  </si>
  <si>
    <t>MARRIOTT - HOUSTON CHK CARD PUR HOUSTON TX 022404</t>
  </si>
  <si>
    <t>MARRIOTT - HOUSTON CHK CARD PUR HOUSTON TX 022395</t>
  </si>
  <si>
    <t>MARRIOTT - HOUSTON CHK CARD PUR HOUSTON TX 022385</t>
  </si>
  <si>
    <t>MARRIOTT - HOUSTON CHK CARD PUR HOUSTON TX 022386</t>
  </si>
  <si>
    <t>MARRIOTT - HOUSTON CHK CARD PUR HOUSTON TX 022387</t>
  </si>
  <si>
    <t>MARRIOTT - HOUSTON CHK CARD PUR HOUSTON TX 022389</t>
  </si>
  <si>
    <t>MARRIOTT - HOUSTON CHK CARD PUR HOUSTON TX 022405</t>
  </si>
  <si>
    <t>MARRIOTT - HOUSTON CHK CARD PUR HOUSTON TX 022406</t>
  </si>
  <si>
    <t>MARRIOTT - HOUSTON CHK CARD PUR HOUSTON TX 022390</t>
  </si>
  <si>
    <t>MARRIOTT - HOUSTON CHK CARD PUR HOUSTON TX 022407</t>
  </si>
  <si>
    <t>Choice Promotions Inc (Independence Cup Winning Prize)</t>
  </si>
  <si>
    <t>DCL Independence Cup - Prize Money</t>
  </si>
  <si>
    <t>PAYPAL TRANSFER 0912165PA229U4N9W6Y 0000000000</t>
  </si>
  <si>
    <t>DCL/DYCL Fall Registration</t>
  </si>
  <si>
    <t>SPICE RACK CHK CARD PUR PLANO TX 000077</t>
  </si>
  <si>
    <t>TNT USA INC CHK CARD PUR 6317600700 NY 080640</t>
  </si>
  <si>
    <t>THE HOME DEPOT #05 CHK CARD PUR ARLINGTON TX 038460</t>
  </si>
  <si>
    <t>Basera Restaurant (Corporate Trophy)</t>
  </si>
  <si>
    <t>FRY'S ELECTRONICS POS PURCHASE PLANO TX 006791</t>
  </si>
  <si>
    <t>RICE N ROTI CHK CARD PUR PLANO TX 062596</t>
  </si>
  <si>
    <t>Santiago Perez (Lonestar Ground Carpet)</t>
  </si>
  <si>
    <t>THE HOME DEPOT #05 CHK CARD PUR ARLINGTON TX 044400</t>
  </si>
  <si>
    <t>THE HOME DEPOT #05 POS RETURN ARLINGTON TX 044404</t>
  </si>
  <si>
    <t>ACT*Plano Parks Re CHK CARD PUR 877-228-4881 TX 022222</t>
  </si>
  <si>
    <t>ACT*Plano Parks Re CHK CARD PUR 877-228-4881 TX 022225</t>
  </si>
  <si>
    <t>ACT*Plano Parks Re CHK CARD PUR 877-228-4881 TX 098449</t>
  </si>
  <si>
    <t>Santiago Reyes (Horseshoe Park Carpet)</t>
  </si>
  <si>
    <t>THE HOME DEPOT #65 CHK CARD PUR CARROLLTON TX 067090</t>
  </si>
  <si>
    <t>THE HOME DEPOT #65 CHK CARD PUR CARROLLTON TX 067093</t>
  </si>
  <si>
    <t>THE HOME DEPOT #05 CHK CARD PUR LEWISVILLE TX 038874</t>
  </si>
  <si>
    <t>THE HOME DEPOT #05 CHK CARD PUR PLANO TX 039627</t>
  </si>
  <si>
    <t>THE HOME DEPOT #68 CHK CARD PUR PLANO TX 057190</t>
  </si>
  <si>
    <t>THE HOME DEPOT #65 POS RETURN CARROLLTON TX 068029</t>
  </si>
  <si>
    <t>INDIA CHAAT CAFE CHK CARD PUR DALLAS TX 014941</t>
  </si>
  <si>
    <t>Santiago Reyes (Lewisville Ground Carpet)</t>
  </si>
  <si>
    <t>PAYPAL TRANSFER 1018165PA229VTQ5Q4E 0000000000</t>
  </si>
  <si>
    <t>Corporate Tournament</t>
  </si>
  <si>
    <t>INDIA CHAAT CAFE CHK CARD PUR DALLAS TX 055505</t>
  </si>
  <si>
    <t>SAMS CLUB #8299 POS PURCHASE PLANO TX 047111</t>
  </si>
  <si>
    <t>BEDESSEE SPORT GOO CHK CARD PUR 718-2721300 NY 051805</t>
  </si>
  <si>
    <t>DYCL Cricket Equipment</t>
  </si>
  <si>
    <t>BEDESSEE SPORT GOO CHK CARD PUR 718-2721300 NY 071957</t>
  </si>
  <si>
    <t>MM Awards  (Summer &amp; Fall DYCL, DCL Trophies)</t>
  </si>
  <si>
    <t>CICI'S PIZZA #747 CHK CARD PUR FRISCO TX 005433</t>
  </si>
  <si>
    <t>DOMINO'S 9327 CHK CARD PUR 214-387-8000 TX 045243</t>
  </si>
  <si>
    <t>Ramsun Restaurant (DYCL Nov 19th Food)</t>
  </si>
  <si>
    <t>AA Sports</t>
  </si>
  <si>
    <t>ACT*Plano Parks Re CHK CARD PUR 877-228-4881 TX 066182</t>
  </si>
  <si>
    <t>Opening Balance As of 12/31/2015 : $14,829.78</t>
  </si>
  <si>
    <t>Amount</t>
  </si>
  <si>
    <t>2016 SUMMARY</t>
  </si>
  <si>
    <t>Opening Balanace as of 01/01/2016</t>
  </si>
  <si>
    <t>Expenses between 01/01/2016 to 12/31/2016</t>
  </si>
  <si>
    <t>Deposits between 01/01/2016 to 12/31/2016</t>
  </si>
  <si>
    <t>Total</t>
  </si>
  <si>
    <t>Opening Balanace as of 01/01/2017 ( C35-D35)</t>
  </si>
  <si>
    <t>Summary Of Expenses From 01/01/2016 to 12/31/2016</t>
  </si>
  <si>
    <t>Total Expenses</t>
  </si>
  <si>
    <t>Internet &amp; Website (DYCL/DCL/DLCL) my.discountasp.net</t>
  </si>
  <si>
    <t>Category</t>
  </si>
  <si>
    <t>Deposits</t>
  </si>
  <si>
    <t>NST THE HOME DEPOT POS PURCHASE RICHARDSON TX 269201  (DCL Alma Carpet Glue)</t>
  </si>
  <si>
    <t>NST THE HOME DEPOT POS PURCHASE PLANO TX 419301 (DCL Alma Carpet Glue)</t>
  </si>
  <si>
    <t>mmawards.com (DCL Summer Trophy 2014)</t>
  </si>
  <si>
    <t>USA Cricket Academy DCL Sponsoring Under 17/Under 19 India Tour</t>
  </si>
  <si>
    <t>DYCL Sponsorship</t>
  </si>
  <si>
    <t>Special Market Insurance (DCL/DYCL/DWCL/DLCL 2015 Insurance)</t>
  </si>
  <si>
    <t>Vamsi Krishna Chada (Fall 2014 Four Umpiring in December + Themesoft Tournament Expenses)</t>
  </si>
  <si>
    <t>Contract Labor - Umpiring 2015</t>
  </si>
  <si>
    <t>Saif Haque (Outrageous Cricket Ground)</t>
  </si>
  <si>
    <t>DCL/DYCL/DWCL/DLCL Chauka Application 2015 Fees Magnum Geo Solutions LLC</t>
  </si>
  <si>
    <t>AA Sports Asif Mujtaba Ji Stanford SF Test Special Balls 500 @ $15 each</t>
  </si>
  <si>
    <t>mmawards.com (DCL Fall Trophy 2014)</t>
  </si>
  <si>
    <t>Indoor Cricket Academy (Stanford DLCL Leather Ball Fall 2014) See Details Below Xoom Transaction)</t>
  </si>
  <si>
    <t>Jose R Alvarez Alma Cricket Ground Repair [Half Carpet] Installation</t>
  </si>
  <si>
    <t>THE HOME DEPOT 553 POS RETURN GARLAND TX 033660 639.75</t>
  </si>
  <si>
    <t>PAYPAL TRANSFER 5PA228M7VQSLA 5,000.00</t>
  </si>
  <si>
    <t>02-02 CANTINA LAREDO 181 CHK CARD PUR ADDISON TX 051178 170.60 (DCLMGMT / ACF Meeting)</t>
  </si>
  <si>
    <t>NST THE HOME DEPOT POS PURCHASE RICHARDSON TX 116801 32.44</t>
  </si>
  <si>
    <t>THE HOME DEPOT 539 CHK CARD PUR PLANO TX 025252 739.01</t>
  </si>
  <si>
    <t>THE HOME DEPOT 553 CHK CARD PUR GARLAND TX 033661 728.25</t>
  </si>
  <si>
    <t>Jose R Alvarez Garland Cricket Ground  Carpet Removal / Installation</t>
  </si>
  <si>
    <t>Jose R Alvarez Garland Cricket Ground  Carpet Extra Two Buckets of Glue</t>
  </si>
  <si>
    <t>400 COIT ROAD ATM DEPOSIT PLANO TX 001187</t>
  </si>
  <si>
    <t>TEXAS SECRETARY OF CHK CARD PUR 512-4635601 TX 025188 [Taxes]</t>
  </si>
  <si>
    <t>IN *ZAHID REZA CPA CHK CARD PUR 972-7331212 TX 052954 [CPA fees to File Taxes for 2014 Year]</t>
  </si>
  <si>
    <t>Biz Central/Charit CHK CARD PUR 407-8579002 FL 017922 [Applying for 501c3 to CPA in Florida]</t>
  </si>
  <si>
    <t>400 COIT ROAD ATM CASH W/D PLANO TX 001331 [DYCL Umpires]</t>
  </si>
  <si>
    <t>Indian Students Association [Sponsored UTD College Team for Florida]</t>
  </si>
  <si>
    <t>DCL Paid Sponsorship</t>
  </si>
  <si>
    <t>Lokesh Naicker [DCL Tshirts Design]</t>
  </si>
  <si>
    <t>400 COIT ROAD ATM DEPOSIT PLANO TX 001932</t>
  </si>
  <si>
    <t>400 COIT ROAD ATM CASH W/D PLANO TX 001646</t>
  </si>
  <si>
    <t>400 COIT ROAD ATM CASH W/D PLANO TX 001808</t>
  </si>
  <si>
    <t>DISCOUNT ASP.NET CHK CARD PUR 626-446-4881 CA 016043</t>
  </si>
  <si>
    <t>Biz Central/Charit CHK CARD PUR 407-8579002 FL 036742</t>
  </si>
  <si>
    <t>ATHLETICS CHK CARD PUR 972-466-3076 TX 047792</t>
  </si>
  <si>
    <t>400 COIT ROAD ATM CASH W/D PLANO TX 001891</t>
  </si>
  <si>
    <t>400 COIT ROAD ATM CASH W/D PLANO TX 001933</t>
  </si>
  <si>
    <t>STAPLES 0011 CHK CARD PUR DALLAS TX 018660</t>
  </si>
  <si>
    <t>Office Supplies</t>
  </si>
  <si>
    <t>ATHLETICS CHK CARD PUR 972-466-3076 TX 031096</t>
  </si>
  <si>
    <t>DISCOUNT ASP.NET CHK CARD PUR 626-446-4881 CA 016048 8.71</t>
  </si>
  <si>
    <t>DISCOUNT ASP.NET CHK CARD PUR 626-446-4881 CA 016047 17.08</t>
  </si>
  <si>
    <t>400 COIT ROAD ATM CASH W/D PLANO TX 002247 500.00</t>
  </si>
  <si>
    <t>Biz Central/Charit CHK CARD PUR 407-8579002 FL 085082 283.50</t>
  </si>
  <si>
    <t>400 COIT ROAD ATM CASH W/D PLANO TX 002581 400.00</t>
  </si>
  <si>
    <t xml:space="preserve">Lonestar Cricket Club (LoneStar Cricket Ground Fees) 2015 </t>
  </si>
  <si>
    <t>Air Ticket for Brihu Padmanabhan</t>
  </si>
  <si>
    <t>400 COIT ROAD ATM DEPOSIT PLANO TX 003956</t>
  </si>
  <si>
    <t>CITIBANK XFER POPMONEY ROHIT KHANNA [DYCL]</t>
  </si>
  <si>
    <t>RAVINDER NARULA SENDER DALLAS CRICKET [DYCL]</t>
  </si>
  <si>
    <t>JPMORGAN CHASE AUTH CRDT *****03716</t>
  </si>
  <si>
    <t>JPMORGAN CHASE AUTH CRDT *****03719</t>
  </si>
  <si>
    <t>400 COIT ROAD ATM CASH W/D PLANO TX 002933</t>
  </si>
  <si>
    <t>KFC J625044 2105 CHK CARD PUR PLANO TX 039348</t>
  </si>
  <si>
    <t>SAMS CLUB #8299 POS PURCHASE PLANO TX 049532</t>
  </si>
  <si>
    <t>DCL Expenses</t>
  </si>
  <si>
    <t>TEXAS MUTUAL INS WEB PAY *****0600215639</t>
  </si>
  <si>
    <t>INCHINS BAMBOO GAR CHK CARD PUR PLANO TX 024709</t>
  </si>
  <si>
    <t>400 COIT ROAD ATM CASH W/D PLANO TX 003494</t>
  </si>
  <si>
    <t>TOM THUMB STORE 25 POS PURCHASE PLANO TX 010020</t>
  </si>
  <si>
    <t>JPMORGAN CHASE AUTH DEBIT *****03721</t>
  </si>
  <si>
    <t>CITIBANK XFER POPMONEY ROHIT KHANNA</t>
  </si>
  <si>
    <t>THE HOME DEPOT 527 POS RETURN PLANO TX 033105</t>
  </si>
  <si>
    <t>WM SUPERCENTER # POS PURCHASE PLANO TX 064667</t>
  </si>
  <si>
    <t>SUBWAY 0035 CHK CARD PUR FARMERS BRANC TX 037473</t>
  </si>
  <si>
    <t>ENGLISH INDOOR CRI CHK CARD PUR DALLAS TX 067438</t>
  </si>
  <si>
    <t>Centralwest U14 Trails</t>
  </si>
  <si>
    <t>SUBWAY 0035 CHK CARD PUR FARMERS BRANC TX 068907</t>
  </si>
  <si>
    <t>WM SUPERCENTER # POS PURCHASE PLANO (C) TX 050364</t>
  </si>
  <si>
    <t>AMERICAN AI 001235 CHK CARD PUR DALLAS TX 022324</t>
  </si>
  <si>
    <t>DYCL Airfare Expenses</t>
  </si>
  <si>
    <t>INDIA CHAAT CAFE CHK CARD PUR DALLAS TX 005924</t>
  </si>
  <si>
    <t>SOUTHWES 526239 CHK CARD PUR 800-435-9792 TX 068689</t>
  </si>
  <si>
    <t>RICE N ROTI CHK CARD PUR PLANO TX 062592</t>
  </si>
  <si>
    <t>DYCL Expenses</t>
  </si>
  <si>
    <t>WAL SAM'S Club POS PURCHASE PLANO TX 692804</t>
  </si>
  <si>
    <t>USPS 4822260243020 CHK CARD PUR DALLAS TX 048618</t>
  </si>
  <si>
    <t>THE HOME DEPOT 527 CHK CARD PUR PLANO TX 033072</t>
  </si>
  <si>
    <t>WAL Wal-Mart Super POS PURCHASE PLANO (C) TX 178872</t>
  </si>
  <si>
    <t>400 COIT ROAD ATM CASH W/D PLANO TX 004806</t>
  </si>
  <si>
    <t>DISCOUNT ASP.NET CHK CARD PUR 626-446-4881 CA 016040</t>
  </si>
  <si>
    <t>DRY CLEAN SUPER CE CHK CARD PUR PLANO TX 070014</t>
  </si>
  <si>
    <t>WM SUPERCENTER #11 CHK CARD PUR PLANO TX 090182</t>
  </si>
  <si>
    <t>PIONEER REVERE 800 CHK CARD PUR 216-6715500 OH 017898</t>
  </si>
  <si>
    <t>CVS 03724 POS PURCHASE Plano TX 008081</t>
  </si>
  <si>
    <t>MASALA WOK CHK CARD PUR PLANO TX 001020</t>
  </si>
  <si>
    <t>MASALA WOK CHK CARD PUR PLANO TX 001021</t>
  </si>
  <si>
    <t>Lalit Kumar [Ritvik Arora] NYCL Air Fair</t>
  </si>
  <si>
    <t>Secretary Of State Fees for 501c3 Application</t>
  </si>
  <si>
    <t>Samuel Joseph [Petson Mathews DYCL Coaching out doors]</t>
  </si>
  <si>
    <t>DWCL/DYCL Spring &amp; Summer Cricket Ball Expenses AA-Sports</t>
  </si>
  <si>
    <t>400 COIT ROAD ATM DEPOSIT PLANO TX 005739 DYCL July 4th Tournament Fees</t>
  </si>
  <si>
    <t>CAPPS PLN POS RETURN PLANO TX 027175</t>
  </si>
  <si>
    <t>THE HOME DEPOT 650 POS PURCHASE RICHARDSON TX 056289</t>
  </si>
  <si>
    <t>CVS 03724 POS PURCHASE Plano TX 061219 12.51</t>
  </si>
  <si>
    <t>THE HOME DEPOT 650 POS PURCHASE RICHARDSON TX 657824 6.43</t>
  </si>
  <si>
    <t>THE HOME DEPOT 650 POS PURCHASE RICHARDSON TX 660370 6.46</t>
  </si>
  <si>
    <t>CVS 03724 POS PURCHASE Plano TX 013059 10.80</t>
  </si>
  <si>
    <t>7-ELEVEN 35417 CHK CARD PUR ALLEN TX 515048 59.32</t>
  </si>
  <si>
    <t>DYCL Fuel Expenses</t>
  </si>
  <si>
    <t>7-ELEVEN POS PURCHASE ALLEN TX 068389 3.99</t>
  </si>
  <si>
    <t>THE HOME DEPOT 527 CHK CARD PUR PLANO TX 034132 17.11</t>
  </si>
  <si>
    <t>PILOT 0000 CHK CARD PUR MUSKOGEE OK 069227 113.01</t>
  </si>
  <si>
    <t>PILOT 0000 CHK CARD PUR MUSKOGEE OK 032352 50.06</t>
  </si>
  <si>
    <t>DOWNSTREAM Q STORE CHK CARD PUR QUAPAW OK 010630 47.56</t>
  </si>
  <si>
    <t>PAPA JOHN'S #00503 CHK CARD PUR 314-291-5646 MO 008447 143.49</t>
  </si>
  <si>
    <t>CAPPS PLN CHK CARD PUR PLANO TX 027175 1,249.00</t>
  </si>
  <si>
    <t>DYCL Rental Car Expenses</t>
  </si>
  <si>
    <t>INDIA PALACE RESTA CHK CARD PUR BRIDGETON MO 000080 1,050.77</t>
  </si>
  <si>
    <t>QUIKTRIP CHK CARD PUR BRIDGETON MO 229178 77.42</t>
  </si>
  <si>
    <t>DAYS INN AND SUITE CHK CARD PUR SAINT LOUIS MO 030002 2,879.52</t>
  </si>
  <si>
    <t>PAPA JOHN'S #00503 CHK CARD PUR 314-291-5646 MO 073617 59.23</t>
  </si>
  <si>
    <t>SUBWAY 0024 CHK CARD PUR MARYLAND HTS MO 036456 285.17</t>
  </si>
  <si>
    <t>TACO BELL #029635 CHK CARD PUR MARYLAND HEIG MO 010067 85.91</t>
  </si>
  <si>
    <t>MPC 48 CHK CARD PUR ROLLA MO 032844 40.59</t>
  </si>
  <si>
    <t>TACO BELL #2278 CHK CARD PUR SPRINGFIELD MO 000137 61.22</t>
  </si>
  <si>
    <t>TIGER MART # 72 CHK CARD PUR MCALESTER OK 409975 64.30</t>
  </si>
  <si>
    <t>ENTERPRISE RENT-A- CHK CARD PUR CARROLLTON TX 009744 620.60</t>
  </si>
  <si>
    <t>SOUTHWES 526212 CHK CARD PUR 800-435-9792 TX 097718 506.50</t>
  </si>
  <si>
    <t>KFC/TB #022040 CHK CARD PUR MORRISVILLE NC 070225 72.86</t>
  </si>
  <si>
    <t>KFC/TB #022040 CHK CARD PUR MORRISVILLE NC 070232</t>
  </si>
  <si>
    <t>SAMSCLUB #6668 POS PURCHASE MORRISVILLE NC 415175</t>
  </si>
  <si>
    <t>KFC/TB #022040 CHK CARD PUR MORRISVILLE NC 070231</t>
  </si>
  <si>
    <t>KFC/TB #022040 CHK CARD PUR MORRISVILLE NC 070236</t>
  </si>
  <si>
    <t>BRIER CREEK VISION CHK CARD PUR RALEIGH NC 007725</t>
  </si>
  <si>
    <t>SUBWAY 0039 CHK CARD PUR DURHAM NC 020735</t>
  </si>
  <si>
    <t>SUBWAY 0039 CHK CARD PUR DURHAM NC 024582</t>
  </si>
  <si>
    <t>SUBWAY 0042 CHK CARD PUR MORRISVILLE NC 031188</t>
  </si>
  <si>
    <t>SUBWAY 0042 CHK CARD PUR MORRISVILLE NC 080364</t>
  </si>
  <si>
    <t>PARADISE INDIAN CU CHK CARD PUR MORRISVILLE NC 045831</t>
  </si>
  <si>
    <t>COUNTRY INN &amp; STS CHK CARD PUR MORRISVILLE NC 010029</t>
  </si>
  <si>
    <t>SHELL Service Stat POS PURCHASE MORRISVILLE NC 266220</t>
  </si>
  <si>
    <t>IHOP 3307 CHK CARD PUR CARY NC 003968</t>
  </si>
  <si>
    <t>NATIONAL CAR RENTA CHK CARD PUR RALEIGH NC 099534</t>
  </si>
  <si>
    <t>COUNTRY INN &amp; STS CHK CARD PUR MORRISVILLE NC 010035</t>
  </si>
  <si>
    <t>CHIPOTLE 0994 CHK CARD PUR DURHAM NC 040213</t>
  </si>
  <si>
    <t>COUNTRY INN &amp; STS CHK CARD PUR MORRISVILLE NC 010033</t>
  </si>
  <si>
    <t>COUNTRY INN &amp; STS CHK CARD PUR MORRISVILLE NC 010036</t>
  </si>
  <si>
    <t>COUNTRY INN &amp; STS CHK CARD PUR MORRISVILLE NC 010032</t>
  </si>
  <si>
    <t>COUNTRY INN &amp; STS CHK CARD PUR MORRISVILLE NC 010031</t>
  </si>
  <si>
    <t>SHEETZ 0000 CHK CARD PUR MORRISVILLE NC 083948</t>
  </si>
  <si>
    <t>NATIONAL CAR RENTA CHK CARD PUR RALEIGH NC 099553</t>
  </si>
  <si>
    <t>KFC J625044 2105 CHK CARD PUR PLANO TX 045581</t>
  </si>
  <si>
    <t>400 COIT ROAD ATM CASH W/D PLANO TX 006246</t>
  </si>
  <si>
    <t>City Of Plano Spring 2015 Ground Fees</t>
  </si>
  <si>
    <t>AA Sports DYCL U10, U14 and U16 Clothing</t>
  </si>
  <si>
    <t>DYCL Clothing Expenses</t>
  </si>
  <si>
    <t>AA Sports DYCL U13 Central West Tournament Clothing</t>
  </si>
  <si>
    <t>Business Intelli Solutions</t>
  </si>
  <si>
    <t>Independece cup Prize Money</t>
  </si>
  <si>
    <t>USPS 4822260248 POS PURCHASE DALLAS TX 002363</t>
  </si>
  <si>
    <t>Mailing Charges</t>
  </si>
  <si>
    <t>NATIONAL CAR TOLLS CHK CARD PUR 877-8601283 NY 054871</t>
  </si>
  <si>
    <t xml:space="preserve">U.S Treasury 501c3 Fees </t>
  </si>
  <si>
    <t>Taxes and Insurance</t>
  </si>
  <si>
    <t>MicroPIX Creations [DYCL Summer League Flyer]</t>
  </si>
  <si>
    <t>PAYPAL TRANSFER 5PA228YHSNBGA</t>
  </si>
  <si>
    <t>400 COIT ROAD ATM DEPOSIT PLANO TX 007452</t>
  </si>
  <si>
    <t>SOUTHWES 526239 CHK CARD PUR 800-435-9792 TX 021216</t>
  </si>
  <si>
    <t>FRY'S ELECTRONICS CHK CARD PUR PLANO TX 079307</t>
  </si>
  <si>
    <t>SPIRIT AIRL 487011 CHK CARD PUR MIRAMAR FL 043613</t>
  </si>
  <si>
    <t>SPIRIT AIRL 487011 CHK CARD PUR MIRAMAR FL 038582</t>
  </si>
  <si>
    <t>ENTERPRISE CAR TOL CHK CARD PUR 877-8601258 NY 057622</t>
  </si>
  <si>
    <t>SAMS CLUB #8299 POS PURCHASE PLANO TX 011066</t>
  </si>
  <si>
    <t>DCL Coporate Tournament Expenses</t>
  </si>
  <si>
    <t>SAMS CLUB #8299 POS PURCHASE PLANO TX 056000</t>
  </si>
  <si>
    <t>CVS 03724 POS PURCHASE Plano TX 039100</t>
  </si>
  <si>
    <t>400 COIT ROAD ATM CASH W/D PLANO TX 007253</t>
  </si>
  <si>
    <t>USPS 4822260248 POS PURCHASE DALLAS TX 002483</t>
  </si>
  <si>
    <t>SAMSCLUB #8299 POS PURCHASE PLANO TX 616885</t>
  </si>
  <si>
    <t>400 COIT ROAD ATM CASH W/D PLANO TX 007451</t>
  </si>
  <si>
    <t>Staples, Inc POS PURCHASE DALLAS TX 748587</t>
  </si>
  <si>
    <t>PP*SIGN MFG CHK CARD PUR DALLAS TX 003493</t>
  </si>
  <si>
    <t>DWCL Banners Expense</t>
  </si>
  <si>
    <t>PP*SIGN MFG CHK CARD PUR DALLAS TX 077567</t>
  </si>
  <si>
    <t>WAL SAM'S Club POS PURCHASE PLANO TX 012673</t>
  </si>
  <si>
    <t>INDIA CHAAT CAFE CHK CARD PUR DALLAS TX 010125</t>
  </si>
  <si>
    <t>WM SUPERCENTER # POS PURCHASE IRVING TX 035581</t>
  </si>
  <si>
    <t>WITHDRAWAL</t>
  </si>
  <si>
    <t>HYATT HOTELS O'HAR CHK CARD PUR ROSEMONT IL 003916</t>
  </si>
  <si>
    <t>BURRITO BEACH #7 CHK CARD PUR CHICAGO IL 007827</t>
  </si>
  <si>
    <t xml:space="preserve">Lonestar Cricket Club (LoneStar Cricket Ground Fees) Carpet Replacement Fees 2015 </t>
  </si>
  <si>
    <t>400 COIT ROAD ATM DEPOSIT PLANO TX 008338</t>
  </si>
  <si>
    <t>PAYPAL TRANSFER 5PA2294A7R484</t>
  </si>
  <si>
    <t>INTL WIRE OUT W/MAIL 150901141623804M [700 SF Cricket Balls]</t>
  </si>
  <si>
    <t>INT'L WIRE OUT FEE [SF Cricket Balls]</t>
  </si>
  <si>
    <t>400 COIT ROAD ATM CASH W/D PLANO TX 008339</t>
  </si>
  <si>
    <t>FEDELO S PIZZA CHK CARD PUR LAWRENCEVILLE NJ 010482</t>
  </si>
  <si>
    <t>7-ELEVEN POS PURCHASE RICHARDSON TX 614622</t>
  </si>
  <si>
    <t>HOLIDAY INN PRINCE CHK CARD PUR PRINCETON NJ 069027</t>
  </si>
  <si>
    <t>HOLIDAY INN PRINCE CHK CARD PUR PRINCETON NJ 069029</t>
  </si>
  <si>
    <t>HOLIDAY INN PRINCE CHK CARD PUR PRINCETON NJ 069030</t>
  </si>
  <si>
    <t>HOLIDAY INN PRINCE CHK CARD PUR PRINCETON NJ 069038</t>
  </si>
  <si>
    <t>Staples, Inc POS PURCHASE DALLAS TX 528473</t>
  </si>
  <si>
    <t>RICE N ROTI CHK CARD PUR PLANO TX 062594</t>
  </si>
  <si>
    <t>400 COIT ROAD ATM CASH W/D PLANO TX 009084</t>
  </si>
  <si>
    <t>ACT*Plano Parks Re CHK CARD PUR 877-228-4881 TX 022015</t>
  </si>
  <si>
    <t>ACT*Plano Parks Re CHK CARD PUR 877-228-4881 TX 049594</t>
  </si>
  <si>
    <t>Manoj Pagnis [DYCL U10 Expenses Water]</t>
  </si>
  <si>
    <t>Dev Jivnani [DCL Umpiring Spring 2015]</t>
  </si>
  <si>
    <t>Sattyic FCL LLS Insturance for DCL Corporate Tournament</t>
  </si>
  <si>
    <t>AA-Sports Cricket Equipment</t>
  </si>
  <si>
    <t>AA-Sports New Jersey Trip</t>
  </si>
  <si>
    <t>400 COIT ROAD ATM DEPOSIT PLANO TX 009744</t>
  </si>
  <si>
    <t>THE HOME DEPOT 589 POS PURCHASE DALLAS TX 417851</t>
  </si>
  <si>
    <t>THE HOME DEPOT 589 POS PURCHASE DALLAS TX 439692</t>
  </si>
  <si>
    <t>THE UPS STORE #067 POS PURCHASE DALLAS TX 438060</t>
  </si>
  <si>
    <t>WM SUPERCENTER # POS PURCHASE PLANO TX 042816</t>
  </si>
  <si>
    <t>400 COIT ROAD ATM CASH W/D PLANO TX 000046</t>
  </si>
  <si>
    <t>TOM THUMB STORE 25 POS PURCHASE PLANO TX 027488</t>
  </si>
  <si>
    <t>DYCL Expenses - Drinks</t>
  </si>
  <si>
    <t>NST THE HOME DEPOT POS PURCHASE CARROLLTON TX 193501</t>
  </si>
  <si>
    <t>Lokesh Naicker [DCL Tshirt Design]</t>
  </si>
  <si>
    <t>Lokesh Naicker [DCL Banner Design]</t>
  </si>
  <si>
    <t>Jose R Alvarez DFW Cricket Ground Carpet</t>
  </si>
  <si>
    <t>M&amp;M Awards DCL Summer Trophies</t>
  </si>
  <si>
    <t>400 COIT ROAD ATM CASH W/D PLANO TX 001255</t>
  </si>
  <si>
    <t>ANNAPURNA CHK CARD PUR PLANO TX 000043</t>
  </si>
  <si>
    <t>400 COIT ROAD ATM CASH W/D PLANO TX 001909</t>
  </si>
  <si>
    <t>MCDONALD'S F21318 CHK CARD PUR PLANO TX 098867</t>
  </si>
  <si>
    <t>TACO BELL #19832/K CHK CARD PUR FAIRFIELD TX 070116</t>
  </si>
  <si>
    <t>DANIEL'S - FAIRFIE CHK CARD PUR FAIRFIELD TX 336300</t>
  </si>
  <si>
    <t>PIZZA HUT #27120 CHK CARD PUR HOUSTON TX 090068</t>
  </si>
  <si>
    <t>HYDERABAD HOUSE CHK CARD PUR HOUSTON TX 020039</t>
  </si>
  <si>
    <t>INDIAN GRILL CHK CARD PUR HOUSTON TX 042026</t>
  </si>
  <si>
    <t>CHEVRON 00307230 CHK CARD PUR FAIRFIELD TX 991481</t>
  </si>
  <si>
    <t>7-ELEVEN CHK CARD PUR PLANO TX 915485</t>
  </si>
  <si>
    <t>HYATT HOUSE ENERGY CHK CARD PUR HOUSTON TX 014524</t>
  </si>
  <si>
    <t>HYATT HOUSE ENERGY CHK CARD PUR HOUSTON TX 014518</t>
  </si>
  <si>
    <t>HYATT HOUSE ENERGY CHK CARD PUR HOUSTON TX 014525</t>
  </si>
  <si>
    <t>AA-SPORTS Corporate Tournament Clothing and Cricket Equipment</t>
  </si>
  <si>
    <t>Santiago Reyes DCL Fortworth Cricket Ground Carpet</t>
  </si>
  <si>
    <t>400 COIT ROAD ATM DEPOSIT PLANO TX 002750</t>
  </si>
  <si>
    <t>400 COIT ROAD ATM DEPOSIT PLANO TX 003019</t>
  </si>
  <si>
    <t>ENTERPRISE RENT-A- CHK CARD PUR PLANO TX 023858</t>
  </si>
  <si>
    <t>ENTERPRISE CAR TOL CHK CARD PUR 877-8601258 NY 090910</t>
  </si>
  <si>
    <t>SUBWAY 0020 CHK CARD PUR PLANO TX 009841</t>
  </si>
  <si>
    <t>400 COIT ROAD ATM CASH W/D PLANO TX 003020</t>
  </si>
  <si>
    <t>Raj Shimpi DYCL New Jersey Trip Expense</t>
  </si>
  <si>
    <t>Ather Naqi [DYCL New Jersey Refund]</t>
  </si>
  <si>
    <t>Dhandapani Devarasan [DYCL U19 Training]</t>
  </si>
  <si>
    <t>AA-Sports Tshirts &amp; Stumps</t>
  </si>
  <si>
    <t>Opening Balance As of 12/31/2014 : $21563.48</t>
  </si>
  <si>
    <t>Detail Expense Category</t>
  </si>
  <si>
    <t>2015 SUMMARY</t>
  </si>
  <si>
    <t>Opening Balanace as of 01/01/2015</t>
  </si>
  <si>
    <t>Deposits between 01/01/2015 to 07/21/2015</t>
  </si>
  <si>
    <t>Deposits between 07/22/2015 to 12/31/2015</t>
  </si>
  <si>
    <t>Expenses between 01/01/2015 to 07/21/2015</t>
  </si>
  <si>
    <t>Expenses between 07/22/2015 to 12/31/2015</t>
  </si>
  <si>
    <t>Opening Balanace as of 01/01/2016 ( E276-E277)</t>
  </si>
  <si>
    <t>PAYPAL TRANSFER DCL Teams Summer 2015 Fees DCL /DLCL Registration Fees</t>
  </si>
  <si>
    <t>PAYPAL TRANSFER - DCL Teams Spring 2015 Fees DCL /DLCL Registration Fees</t>
  </si>
  <si>
    <t xml:space="preserve">Internet &amp; Website (DYCL/DCL/DLCL) my.discountasp.net </t>
  </si>
  <si>
    <t>Summary of Expenses from Jan 1st 2015 - July 21st 2015</t>
  </si>
  <si>
    <t>Summary of Expenses from Jul 22nd 2015 - Dec 31st 2015</t>
  </si>
  <si>
    <t>Aventa Bulls Spring 2014 Registration</t>
  </si>
  <si>
    <t>Naz Cricket Club Fall 2013 Registration</t>
  </si>
  <si>
    <r>
      <t>LoneStar Cricket Ground</t>
    </r>
    <r>
      <rPr>
        <sz val="11"/>
        <rFont val="Calibri"/>
        <family val="2"/>
        <scheme val="minor"/>
      </rPr>
      <t xml:space="preserve">  Fees 2013 (Paid through Naz Cricket Club Registration)</t>
    </r>
  </si>
  <si>
    <t>Aziz Valli (Carrolton XI 2014, bought 250 Nivia Tennis Balls from DCL)</t>
  </si>
  <si>
    <t>Saif Haque (Outrageous Cricket Ground) 2014</t>
  </si>
  <si>
    <t>Kamran Khan (Garland Ground Rent) 2014</t>
  </si>
  <si>
    <t>Srinivasa Rao Kilaparti (Fall 2013 Seven Umpiring on 1/4/2014)</t>
  </si>
  <si>
    <t>PAYPAL TRANSFER DLCL Leather Ball Teams Spring Registration Fees</t>
  </si>
  <si>
    <t>PAYPAL TRANSFER</t>
  </si>
  <si>
    <t>PAYPAL TRANSFER DCL Tape Ball Teams Spring Registration Fees</t>
  </si>
  <si>
    <t>COP LIBRARY OL ROO CHK CARD PUR 972-7694507 TX 060326 (Umpiring Seminar)</t>
  </si>
  <si>
    <t>INTL WIRE OUT W/MAIL (Robinson Leather Balls) Spring 2014</t>
  </si>
  <si>
    <t>INT'L WIRE OUT FEE Balls  (Spring 2014)</t>
  </si>
  <si>
    <t>Lokesh Naiker (DCL/DYCL/DWCL/DLCL Logo Designer)</t>
  </si>
  <si>
    <t>Patterson &amp; Associates (DCL/DLCL/DYCL/DWCL Insurance 2014)</t>
  </si>
  <si>
    <t>mmawards.com (Trophy Fall 2013)</t>
  </si>
  <si>
    <t>Indoor Cricket Academy (Nivia Tennis Ball)</t>
  </si>
  <si>
    <t>Zahid Reza (CPA 2014)</t>
  </si>
  <si>
    <t>ACF Membership</t>
  </si>
  <si>
    <t>04-02 PAYPAL *AMERCRICFE CHK CARD PUR 402-935-7733 CA 004362 150.00</t>
  </si>
  <si>
    <t>04-07 REGISTER.COM*12614 CHK CARD PUR 877-731-4442 NY 081717 59.94</t>
  </si>
  <si>
    <t>Lonestar Cricket Club (LoneStar Cricket Ground) 2013</t>
  </si>
  <si>
    <t>Lonestar Cricket Club (LoneStar Cricket Ground) 2014</t>
  </si>
  <si>
    <t>Rent-A-Umpire (Srinivasa Rao Kilaparti paid by the DCL Teams for Spring 2014)</t>
  </si>
  <si>
    <t>PAYPAL TRANSFER 5PA228BH64J5W DCL Tape Ball Teams Summer Registration Fees</t>
  </si>
  <si>
    <t>PAYPAL TRANSFER 5PA228BH64J5W DLCL Leather Ball Teams Summer Registration Fees</t>
  </si>
  <si>
    <t>Cash Deposit 400 COIT ROAD PLANO TX 006034 (DYCL Player Registrations 2014 Atlanta Trip)</t>
  </si>
  <si>
    <t>Rajesh Nair (DYCL Atlanta Trip)</t>
  </si>
  <si>
    <t>400 COIT ROAD ATM CASH W/D PLANO TX 007707 (Umpiring DYCL)</t>
  </si>
  <si>
    <t>COP LIBRARY OL ROO CHK CARD PUR 972-7694507 TX 066361 (Umpiring Seminar)</t>
  </si>
  <si>
    <t>COP LIBRARY OL ROO CHK CARD PUR 972-7694507 TX 066362 (Umpiring Seminar)</t>
  </si>
  <si>
    <t>ACE RENT A CAR DAL CHK CARD PUR DALLAS TX 024785 (DYCL Atlanta Trip)</t>
  </si>
  <si>
    <t>RICE N ROTI/2411 C POS PURCHASE PLANO TX 321078 (Captains Meeting)</t>
  </si>
  <si>
    <t>ACE RENT A CAR DAL CHK CARD PUR DALLAS TX 039357 220.00 (DYCL Atlanta Trip)</t>
  </si>
  <si>
    <t>CHILI'S CONYERS CHK CARD PUR CONYERS GA 000224 205.66 (DYCL Atlanta Trip)</t>
  </si>
  <si>
    <t>Printed DYCL Cotton Tshirt Exra Innings 135 Tshirt</t>
  </si>
  <si>
    <t>TRAVELODGE CHK CARD PUR COVINGTON GA 024671  (DYCL Atlanta Trip)</t>
  </si>
  <si>
    <t>TRAVELODGE CHK CARD PUR COVINGTON GA 024689  (DYCL Atlanta Trip)</t>
  </si>
  <si>
    <t>TRAVELODGE CHK CARD PUR COVINGTON GA 024697  (DYCL Atlanta Trip)</t>
  </si>
  <si>
    <t>TRAVELODGE CHK CARD PUR COVINGTON GA 024705  (DYCL Atlanta Trip)</t>
  </si>
  <si>
    <t>TRAVELODGE CHK CARD PUR COVINGTON GA 024713  (DYCL Atlanta Trip)</t>
  </si>
  <si>
    <t>TEXACO 00359826 CHK CARD PUR ATLANTA GA 327463  (DYCL Atlanta Trip)</t>
  </si>
  <si>
    <t>CHEVRON 00200109 CHK CARD PUR DELTA LA 334229  (DYCL Atlanta Trip)</t>
  </si>
  <si>
    <t>RACETRAC626 CHK CARD PUR DALLAS TX 077298  (DYCL Atlanta Trip)</t>
  </si>
  <si>
    <t>CHEVRON 00210159 CHK CARD PUR LITHONIA GA 640912 (DYCL Atlanta Trip)</t>
  </si>
  <si>
    <t>CHEVRON 00308518 CHK CARD PUR DELHI LA 954578  (DYCL Atlanta Trip)</t>
  </si>
  <si>
    <t>MARATHON PETRO1261 CHK CARD PUR BRIGHTON AL 004706  (DYCL Atlanta Trip)</t>
  </si>
  <si>
    <t>DAWAT EXPRESS CHK CARD PUR NORCROSS GA 014667  (DYCL Atlanta Trip)</t>
  </si>
  <si>
    <t>EOC #465 POS PURCHASE CALHOUN LA 467262  (DYCL Atlanta Trip)</t>
  </si>
  <si>
    <t>TACO BELL #2706 CHK CARD PUR MONROE LA 060166  (DYCL Atlanta Trip)</t>
  </si>
  <si>
    <t>SQ *MUMBAI MASALA CHK CARD PUR Norcross GA 007884  (DYCL Atlanta Trip)</t>
  </si>
  <si>
    <t>U-HAUL MOVING &amp; ST CHK CARD PUR PLANO TX 039892  (DYCL Atlanta Trip)</t>
  </si>
  <si>
    <t>SQ *MUMBAI MASALA CHK CARD PUR Norcross GA 021419  (DYCL Atlanta Trip)</t>
  </si>
  <si>
    <t>SRI KRISHNA VILAS CHK CARD PUR NORCROSS GA 000100  (DYCL Atlanta Trip)</t>
  </si>
  <si>
    <t>SQ *MUMBAI MASALA CHK CARD PUR Norcross GA 008388  (DYCL Atlanta Trip)</t>
  </si>
  <si>
    <t>DAWAT EXPRESS CHK CARD PUR NORCROSS GA 014672  (DYCL Atlanta Trip)</t>
  </si>
  <si>
    <t>SQ *MUMBAI MASALA CHK CARD PUR Norcross GA 026562  (DYCL Atlanta Trip)</t>
  </si>
  <si>
    <t>SQ *MUMBAI MASALA CHK CARD PUR Norcross GA 026558  (DYCL Atlanta Trip)</t>
  </si>
  <si>
    <t>NYCL Registration Fees (DEPOSIT BRANCH)</t>
  </si>
  <si>
    <t>DYCL Spring Registrations 2014</t>
  </si>
  <si>
    <t>THEME SOFT INC ACH PMT *****84614 (DCL Platinum Sponsorship)</t>
  </si>
  <si>
    <t>DEPOSIT BRANCH (american smb services DWCL Sponsorship) (Dallas Cricket League)</t>
  </si>
  <si>
    <t>DEPOSIT BRANCH (Rocket Realty DWCL Sponsorship)</t>
  </si>
  <si>
    <t>DYCL Player Registrations 2014 Atlanta Trip</t>
  </si>
  <si>
    <t>DEPOSIT</t>
  </si>
  <si>
    <t>DISCOUNT ASP.NET CHK CARD PUR 626-446-4881 CA 016049 (DYCL Website /MySQL)</t>
  </si>
  <si>
    <t>SOU THE HOME DEPOT POS PURCHASE PLANO TX 327001 (DCL Russell Creek Carpet G5)</t>
  </si>
  <si>
    <t>SOU THE HOME DEPOT POS PURCHASE PLANO TX 770001 (DCL Russell Creek Carpet G6)</t>
  </si>
  <si>
    <t>DISCOUNT ASP.NET CHK CARD PUR 626-446-4881 CA 016042 (DCL Website /MySQL)</t>
  </si>
  <si>
    <t>THE HOME DEPOT 650 CHK CARD PUR RICHARDSON TX 040287 (DCL Russell Creek Carpet Glue)</t>
  </si>
  <si>
    <t>THE HOME DEPOT 551 CHK CARD PUR PLANO TX 023528 (DCL Carpet)</t>
  </si>
  <si>
    <t>400 COIT ROAD ATM CASH W/D PLANO TX 009723</t>
  </si>
  <si>
    <t>FEDEX 91220299 CHK CARD PUR 800-4633339 TN 018235 (NYCL Under 12 Balls)</t>
  </si>
  <si>
    <t>BIG D PARTY RENTAL CHK CARD PUR 972-489-9585 TX 078748 (NYCL Tents)</t>
  </si>
  <si>
    <t>ACE MART RESTAURAN CHK CARD PUR GARLAND TX 000053 (NYCL ICE Cone Machine)</t>
  </si>
  <si>
    <t>SOU THE HOME DEPOT POS PURCHASE RICHARDSON TX 527301 (NYCL Generator)</t>
  </si>
  <si>
    <t>SAMSCLUB #8299 POS PURCHASE PLANO TX 129765 (NYCL Water)</t>
  </si>
  <si>
    <t>CITY OF PLANO HEAL CHK CARD PUR PLANO TX 023478</t>
  </si>
  <si>
    <t>INDIA CHAAT CAFE CHK CARD PUR DALLAS TX 010150 (NYCL Organizers food)</t>
  </si>
  <si>
    <t>Koti Bommineni (Fall 2013 Umpiring)</t>
  </si>
  <si>
    <t>Muthukumaran Ramalingam (Fall 2013 + Spring 2014) Umpiring</t>
  </si>
  <si>
    <t>Rent-A-Umpire (Srinivasa Rao Kilaparti paid by the DCL Teams for Spring/Summer 2014)</t>
  </si>
  <si>
    <t>AA Sports Asif Mujtaba Ji DWCL Clothing (Atlanta Womens Tournament)</t>
  </si>
  <si>
    <t>Jose R Alvarez Carpet Installation (G5/G6)</t>
  </si>
  <si>
    <t>Texas Department of Public Safety (Kuljit personal use)</t>
  </si>
  <si>
    <t>Special Market Insurance (NYCL Tournament July 4th 2014 Insurance)</t>
  </si>
  <si>
    <t>mmawards.com (DCL Spring Trophy 2014)</t>
  </si>
  <si>
    <t>Bounce For Fun (Bounce Houses) (NYCL Tournament July 4th 2014)</t>
  </si>
  <si>
    <t>mmawards.com (Sponsors Plaques for NYCL Tournament Trophy 2014 from DCL)</t>
  </si>
  <si>
    <t>mmawards.com (NYCL Tournament Trophies July 4th 2014)</t>
  </si>
  <si>
    <t>Rent-A-Umpire (Srinivasa Rao Kilaparti paid by DCL Teams for Summer 2014)</t>
  </si>
  <si>
    <t>BIG D PARTY RENTAL POS RETURN 972-489-9585 TX 078745</t>
  </si>
  <si>
    <t>Intellisoft Technologies INC. (Dallas Cricket League Sponsor)</t>
  </si>
  <si>
    <t>Infolab Solutions, INC. (Dallas Cricket League Sponsor)</t>
  </si>
  <si>
    <t>iTech US, Inc. (Dallas Cricket League Sponsor)</t>
  </si>
  <si>
    <t>400 COIT ROAD ATM DEPOSIT PLANO TX 000427</t>
  </si>
  <si>
    <t>Dr Paresh Jadav Houston Sponsored Dallas Youth Cricket League</t>
  </si>
  <si>
    <t>SOU THE HOME DEPOT POS PURCHASE PLANO TX 899801 (NYCL Tournament July 4th 2014)</t>
  </si>
  <si>
    <t>SOU THE HOME DEPOT POS PURCHASE PLANO TX 567701 (NYCL Tournament July 4th 2014)</t>
  </si>
  <si>
    <t>SOU THE HOME DEPOT POS PURCHASE RICHARDSON TX 384501 (NYCL Tournament July 4th 2014)</t>
  </si>
  <si>
    <t>ALEXANDER TENT CO CHK CARD PUR 9728692405 TX 069380 (NYCL Tournament July 4th 2014)</t>
  </si>
  <si>
    <t>ALEXANDER TENT CO CHK CARD PUR 9728692405 TX 069388 (NYCL Tournament July 4th 2014)</t>
  </si>
  <si>
    <t>TACO BELL 663 CHK CARD PUR PLANO TX 057301 (NYCL Tournament July 4th 2014 DCL Volunteers Food)</t>
  </si>
  <si>
    <t>400 COIT ROAD ATM CASH W/D PLANO TX 000112  (NYCL Tournament July 4th 2014 Umpiring)</t>
  </si>
  <si>
    <t>OFFICE MACHINES IN CHK CARD PUR DALLAS TX 017495(NYCL Tournament July 4th 2014 print outs)</t>
  </si>
  <si>
    <t>SOU THE HOME DEPOT POS PURCHASE PLANO TX 315001 (Mulch NYCL Tournament July 4th 2014)</t>
  </si>
  <si>
    <t>WAL-MART #3482 POS PURCHASE PLANO TX 955435 (NYCL Tournament July 4th 2014)</t>
  </si>
  <si>
    <t>SOU THE HOME DEPOT POS PURCHASE PLANO TX 023701 (NYCL Tournament July 4th 2014)</t>
  </si>
  <si>
    <t>SUBWAY 0001 CHK CARD PUR PLANO TX 016048 (NYCL Tournament July 4th 2014 DCL Volunteers Food )</t>
  </si>
  <si>
    <t>SOU THE HOME DEPOT POS PURCHASE PLANO TX 024001 (NYCL Tournament July 4th 2014)</t>
  </si>
  <si>
    <t>WITHDRAWAL  (NYCL Tournament July 4th 2014) Umpiring Fees</t>
  </si>
  <si>
    <t>RACETRAC 253 CHK CARD PUR PLANO TX 012084 (NYCL Tournament July 4th 2014) Gas for Uhaul</t>
  </si>
  <si>
    <t>RACETRAC 253 0000 CHK CARD PUR PLANO TX 075189 (NYCL Tournament July 4th 2014) Gas for Uhaul</t>
  </si>
  <si>
    <t>BOUNCE FOR FUN CHK CARD PUR 469-633-1500 TX 044891 (NYCL Tournament July 4th 2014)</t>
  </si>
  <si>
    <t>U-HAUL MOVING &amp; ST CHK CARD PUR PLANO TX 061861 (NYCL Tournament July 4th 2014) Truck</t>
  </si>
  <si>
    <t>U-HAUL MOVING &amp; ST CHK CARD PUR PLANO TX 061853 (NYCL Tournament July 4th 2014) Truck</t>
  </si>
  <si>
    <t>400 COIT ROAD ATM CASH W/D PLANO TX 000340</t>
  </si>
  <si>
    <t>UNITED SITE SERVIC CHK CARD PUR 800-864-5387 MA 060494 Rest rooms for Alma Ground (NYCL)</t>
  </si>
  <si>
    <t>INDIA CHAAT CAFE CHK CARD PUR DALLAS TX 010129 (NYCL Tournament July 4th 2014 DCL Volunteers Food )</t>
  </si>
  <si>
    <t>EMERGENCY ICE INC. CHK CARD PUR 214-717-6746 TX 050006  (NYCL Tournament July 4th 2014)</t>
  </si>
  <si>
    <t>USPS 4822260248 POS PURCHASE DALLAS TX 002500  (NYCL Tournament July 4th 2014 DCL Trophies shipped)</t>
  </si>
  <si>
    <t>400 COIT ROAD ATM DEPOSIT PLANO TX 001603</t>
  </si>
  <si>
    <t>400 COIT ROAD ATM CASH W/D PLANO TX 001604</t>
  </si>
  <si>
    <t>COP LIBRARY OL ROO CHK CARD PUR 972-7694507 TX 073488 (DCL Umpiring Seminar)</t>
  </si>
  <si>
    <t>Staples, Inc POS PURCHASE DALLAS TX 082001 (Printer Cartridge)</t>
  </si>
  <si>
    <t>NYCL Tshirt Fees  (Asif Mujtaba Ji)</t>
  </si>
  <si>
    <t>Holiday Inn Express (Banquet NYCL Tournament 4th 2014)</t>
  </si>
  <si>
    <t>City Of Plano (NYCL Tournament July 4th 2014 Ground Fees)</t>
  </si>
  <si>
    <t>Srinidhi Kaniyar First Aid Kits (NYCL Tournament July 4th 2014)</t>
  </si>
  <si>
    <t>City Of Plano DCL Spring / Summer 2014 Ground Usage Fees</t>
  </si>
  <si>
    <t>NYCL Food (Tournament + Banquet July 4th 2014)</t>
  </si>
  <si>
    <t>NYCL Tshirt Fees (Asif Mujtaba Ji) Second Payment</t>
  </si>
  <si>
    <t>PAYPAL TRANSFER 5PA228BH64J5W DCL Teams Summer /Fall Registration Fees DCL/DYCL</t>
  </si>
  <si>
    <t>DCL Event Funds Collected During July 4th 2014 from DCL Teams</t>
  </si>
  <si>
    <t>PAYPAL TRANSFER 5PA228BH64J5W DCL Tape Ball Teams Fall Registration Fees</t>
  </si>
  <si>
    <t>PAYPAL TRANSFER 5PA228BH64J5W DLCL Leather Ball Teams Fall Registration Fees</t>
  </si>
  <si>
    <t>RamaKrishna Korada (NYCL Banquet Food)</t>
  </si>
  <si>
    <t>Jose R Alvarez Carpet Installation (Garland Ground Repairs)</t>
  </si>
  <si>
    <t>WAL-MART #3482 POS PURCHASE PLANO TX 774790 9.92 (Water DYCL Fall 2014 Games)</t>
  </si>
  <si>
    <t>400 COIT ROAD ATM CASH W/D PLANO TX 002788 (Umpiring DYCL Fall 2014 Games)</t>
  </si>
  <si>
    <t>ACT*Plano Parks Re CHK CARD PUR 877-228-4881 CA 014609 (City Of Plano Summer Fees)</t>
  </si>
  <si>
    <t>400 COIT ROAD ATM CASH W/D PLANO TX 003049 (Umpiring DYCL Fall 2014 Games)</t>
  </si>
  <si>
    <t>INCHINS BAMBOO GAR CHK CARD PUR PLANO TX 062972 (ThemeSoft Champions Trophy)</t>
  </si>
  <si>
    <t>Themesoft Sponsored Lunch (Long weekend tournament!) (ThemeSoft Champions Trophy)</t>
  </si>
  <si>
    <t>400 COIT ROAD ATM CASH W/D PLANO TX 003643 (Umpiring DYCL Fall 2014 Games)</t>
  </si>
  <si>
    <t>400 COIT ROAD ATM CASH W/D PLANO TX 003705 (Umpiring DYCL Fall 2014 Games)</t>
  </si>
  <si>
    <t>Sold 100 Tennis Balls to AA Sports</t>
  </si>
  <si>
    <t>DCL Presented DYCL Player Guransh-Singh Nanda New Bat for Scoring two Centuries (Paid AA Sports)</t>
  </si>
  <si>
    <t>400 COIT ROAD ATM CASH W/D PLANO TX 004324 (Umpiring DYCL Fall 2014 Games)</t>
  </si>
  <si>
    <t>400 COIT ROAD ATM CASH W/D PLANO TX 004325 (Umpiring DYCL Fall 2014 Games)</t>
  </si>
  <si>
    <t>400 COIT ROAD ATM CASH W/D PLANO TX 004643 (Umpiring DYCL Fall 2014 Games)</t>
  </si>
  <si>
    <t>400 COIT ROAD ATM CASH W/D PLANO TX 004886 (Umpiring DYCL Fall 2014 Games)</t>
  </si>
  <si>
    <t>400 COIT ROAD ATM CASH W/D PLANO TX 004923 (Umpiring DYCL Fall 2014 Games)</t>
  </si>
  <si>
    <t>400 COIT ROAD ATM DEPOSIT PLANO TX 005870</t>
  </si>
  <si>
    <t>WITHDRAWAL (Umpiring DYCL Fall 2014 Games)</t>
  </si>
  <si>
    <t>BEDESSEE SPORTING CHK CARD PUR 718-272-1300 NY 020356 (Tape Tennis Balls for DCL 2015)</t>
  </si>
  <si>
    <t>NYCL Tshirt Fees  (Asif Mujtaba Ji) (First Payment)</t>
  </si>
  <si>
    <t>Carol Shih (DWCL Atlanta Trip)</t>
  </si>
  <si>
    <t>CITICARDS PAYMENT - *****4211220418 (HomeDepot NYCL Generator Return)</t>
  </si>
  <si>
    <t>400 COIT ROAD ATM CASH W/D PLANO TX 006734 (Umpiring DCL/DLCL/DYCL Fall 2014 Games)</t>
  </si>
  <si>
    <t>400 COIT ROAD ATM CASH W/D PLANO TX 006727 (Umpiring DCL/DLCL/DYCL Fall 2014 Games)</t>
  </si>
  <si>
    <t>400 COIT ROAD ATM CASH W/D PLANO TX 006710 (Umpiring DCL/DLCL/DYCL Fall 2014 Games)</t>
  </si>
  <si>
    <t>City Of Plano (DCL/DLCL/DYCL Summer/Fall 2014 Ground Fees)</t>
  </si>
  <si>
    <t>Rent-A-Umpire (Srinivasa Rao Kilaparti paid by DCL Teams for Fall 2014)</t>
  </si>
  <si>
    <t>TEXAS MUTUAL INS WEB PAY - *****0562255238 (Allen Workers Compensation Insurance)</t>
  </si>
  <si>
    <t>Kamran Khan (Garland Ground Rent 2015)</t>
  </si>
  <si>
    <t>Ending Balance 2014</t>
  </si>
  <si>
    <t>Future Expense 2015</t>
  </si>
  <si>
    <r>
      <t xml:space="preserve">USA Cricket Academy DCL Sponsoring Under 17/Under 19 India Tour </t>
    </r>
    <r>
      <rPr>
        <b/>
        <sz val="11"/>
        <color rgb="FFFF0000"/>
        <rFont val="Calibri"/>
        <family val="2"/>
        <scheme val="minor"/>
      </rPr>
      <t>(Pending)</t>
    </r>
  </si>
  <si>
    <r>
      <t>mmawards.com (DCL Fall Trophy 2014)</t>
    </r>
    <r>
      <rPr>
        <b/>
        <sz val="11"/>
        <color rgb="FFFF0000"/>
        <rFont val="Calibri"/>
        <family val="2"/>
        <scheme val="minor"/>
      </rPr>
      <t>(Pending)</t>
    </r>
  </si>
  <si>
    <r>
      <t>Saif Haque (Outrageous Cricket Ground) 2015</t>
    </r>
    <r>
      <rPr>
        <b/>
        <sz val="11"/>
        <color rgb="FFFF0000"/>
        <rFont val="Calibri"/>
        <family val="2"/>
        <scheme val="minor"/>
      </rPr>
      <t xml:space="preserve"> (Pending)</t>
    </r>
  </si>
  <si>
    <r>
      <t>Lonestar Cricket Club (LoneStar Cricket Ground) 2015</t>
    </r>
    <r>
      <rPr>
        <b/>
        <sz val="11"/>
        <color rgb="FFFF0000"/>
        <rFont val="Calibri"/>
        <family val="2"/>
        <scheme val="minor"/>
      </rPr>
      <t xml:space="preserve"> (Pending)</t>
    </r>
  </si>
  <si>
    <r>
      <t>Vijay The Fighters team (Fall 2014 Umpiring in December</t>
    </r>
    <r>
      <rPr>
        <b/>
        <sz val="11"/>
        <color rgb="FFFF0000"/>
        <rFont val="Calibri"/>
        <family val="2"/>
        <scheme val="minor"/>
      </rPr>
      <t xml:space="preserve"> (Pending)</t>
    </r>
  </si>
  <si>
    <r>
      <t xml:space="preserve">Electriciandepot.com White Electrical Tapes (Indoor Cricket Academy) </t>
    </r>
    <r>
      <rPr>
        <b/>
        <sz val="11"/>
        <color rgb="FFFF0000"/>
        <rFont val="Calibri"/>
        <family val="2"/>
        <scheme val="minor"/>
      </rPr>
      <t>(Pending)</t>
    </r>
  </si>
  <si>
    <r>
      <t xml:space="preserve">Indoor Cricket Academy </t>
    </r>
    <r>
      <rPr>
        <b/>
        <sz val="11"/>
        <color rgb="FFFF0000"/>
        <rFont val="Calibri"/>
        <family val="2"/>
        <scheme val="minor"/>
      </rPr>
      <t>(Stanford DLCL Leather Ball Fall 2014)</t>
    </r>
    <r>
      <rPr>
        <sz val="11"/>
        <color theme="1"/>
        <rFont val="Calibri"/>
        <family val="2"/>
        <scheme val="minor"/>
      </rPr>
      <t xml:space="preserve"> See Details Below Xoom Transaction)</t>
    </r>
  </si>
  <si>
    <t>Contract Labor - Umpiring 2014</t>
  </si>
  <si>
    <t>NYCL 2014 July 4th Tournament</t>
  </si>
  <si>
    <t>G21</t>
  </si>
  <si>
    <t>G91</t>
  </si>
  <si>
    <t>G93</t>
  </si>
  <si>
    <t>G94</t>
  </si>
  <si>
    <t>G155</t>
  </si>
  <si>
    <t>G182</t>
  </si>
  <si>
    <t>G184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</si>
</sst>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3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4" fontId="0" fillId="0" borderId="10" xfId="0" applyNumberFormat="1" applyBorder="1"/>
    <xf numFmtId="16" fontId="0" fillId="0" borderId="10" xfId="0" applyNumberFormat="1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8" fontId="0" fillId="0" borderId="10" xfId="0" applyNumberFormat="1" applyBorder="1"/>
    <xf numFmtId="8" fontId="0" fillId="0" borderId="0" xfId="0" applyNumberFormat="1" applyBorder="1"/>
    <xf numFmtId="8" fontId="0" fillId="0" borderId="0" xfId="0" applyNumberFormat="1"/>
    <xf numFmtId="8" fontId="0" fillId="0" borderId="13" xfId="0" applyNumberFormat="1" applyBorder="1"/>
    <xf numFmtId="8" fontId="0" fillId="0" borderId="15" xfId="0" applyNumberFormat="1" applyBorder="1"/>
    <xf numFmtId="8" fontId="0" fillId="0" borderId="17" xfId="0" applyNumberFormat="1" applyBorder="1"/>
    <xf numFmtId="0" fontId="0" fillId="0" borderId="19" xfId="0" applyBorder="1"/>
    <xf numFmtId="14" fontId="0" fillId="0" borderId="20" xfId="0" applyNumberFormat="1" applyBorder="1"/>
    <xf numFmtId="0" fontId="0" fillId="0" borderId="20" xfId="0" applyBorder="1"/>
    <xf numFmtId="8" fontId="0" fillId="0" borderId="20" xfId="0" applyNumberFormat="1" applyBorder="1"/>
    <xf numFmtId="6" fontId="0" fillId="0" borderId="20" xfId="0" applyNumberFormat="1" applyBorder="1"/>
    <xf numFmtId="0" fontId="0" fillId="0" borderId="10" xfId="0" applyFill="1" applyBorder="1"/>
    <xf numFmtId="8" fontId="0" fillId="0" borderId="21" xfId="0" applyNumberFormat="1" applyBorder="1" applyAlignment="1">
      <alignment horizontal="left"/>
    </xf>
    <xf numFmtId="8" fontId="0" fillId="0" borderId="22" xfId="0" applyNumberFormat="1" applyBorder="1" applyAlignment="1">
      <alignment horizontal="left"/>
    </xf>
    <xf numFmtId="8" fontId="0" fillId="0" borderId="23" xfId="0" applyNumberFormat="1" applyBorder="1" applyAlignment="1">
      <alignment horizontal="left"/>
    </xf>
    <xf numFmtId="8" fontId="0" fillId="0" borderId="15" xfId="0" applyNumberFormat="1" applyFill="1" applyBorder="1"/>
    <xf numFmtId="8" fontId="0" fillId="0" borderId="18" xfId="0" applyNumberFormat="1" applyFill="1" applyBorder="1"/>
    <xf numFmtId="14" fontId="0" fillId="0" borderId="17" xfId="0" applyNumberFormat="1" applyBorder="1"/>
    <xf numFmtId="8" fontId="0" fillId="0" borderId="24" xfId="0" applyNumberFormat="1" applyBorder="1"/>
    <xf numFmtId="8" fontId="16" fillId="33" borderId="18" xfId="0" applyNumberFormat="1" applyFont="1" applyFill="1" applyBorder="1"/>
    <xf numFmtId="0" fontId="0" fillId="34" borderId="0" xfId="0" applyFill="1"/>
    <xf numFmtId="0" fontId="0" fillId="0" borderId="10" xfId="0" applyBorder="1" applyAlignment="1">
      <alignment horizontal="left"/>
    </xf>
    <xf numFmtId="8" fontId="0" fillId="0" borderId="10" xfId="0" applyNumberFormat="1" applyBorder="1" applyAlignment="1">
      <alignment horizontal="left"/>
    </xf>
    <xf numFmtId="8" fontId="0" fillId="0" borderId="12" xfId="0" applyNumberFormat="1" applyBorder="1" applyAlignment="1">
      <alignment horizontal="left"/>
    </xf>
    <xf numFmtId="0" fontId="0" fillId="0" borderId="13" xfId="0" applyBorder="1" applyAlignment="1">
      <alignment horizontal="left"/>
    </xf>
    <xf numFmtId="8" fontId="0" fillId="0" borderId="15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8" fontId="0" fillId="0" borderId="17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21" fillId="0" borderId="30" xfId="0" applyFont="1" applyBorder="1"/>
    <xf numFmtId="0" fontId="21" fillId="0" borderId="31" xfId="0" applyFont="1" applyFill="1" applyBorder="1"/>
    <xf numFmtId="2" fontId="0" fillId="0" borderId="10" xfId="0" applyNumberFormat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left"/>
    </xf>
    <xf numFmtId="164" fontId="16" fillId="0" borderId="10" xfId="0" applyNumberFormat="1" applyFont="1" applyBorder="1" applyAlignment="1">
      <alignment horizontal="left"/>
    </xf>
    <xf numFmtId="0" fontId="16" fillId="36" borderId="10" xfId="0" applyFont="1" applyFill="1" applyBorder="1"/>
    <xf numFmtId="0" fontId="16" fillId="36" borderId="25" xfId="0" applyFont="1" applyFill="1" applyBorder="1"/>
    <xf numFmtId="0" fontId="16" fillId="36" borderId="26" xfId="0" applyFont="1" applyFill="1" applyBorder="1"/>
    <xf numFmtId="0" fontId="16" fillId="36" borderId="27" xfId="0" applyFont="1" applyFill="1" applyBorder="1"/>
    <xf numFmtId="14" fontId="0" fillId="0" borderId="11" xfId="0" applyNumberFormat="1" applyBorder="1"/>
    <xf numFmtId="0" fontId="0" fillId="0" borderId="12" xfId="0" applyBorder="1" applyAlignment="1">
      <alignment horizontal="left"/>
    </xf>
    <xf numFmtId="8" fontId="0" fillId="0" borderId="13" xfId="0" applyNumberFormat="1" applyBorder="1" applyAlignment="1">
      <alignment horizontal="left"/>
    </xf>
    <xf numFmtId="14" fontId="0" fillId="0" borderId="14" xfId="0" applyNumberFormat="1" applyBorder="1"/>
    <xf numFmtId="14" fontId="0" fillId="0" borderId="16" xfId="0" applyNumberFormat="1" applyBorder="1"/>
    <xf numFmtId="0" fontId="0" fillId="0" borderId="17" xfId="0" applyBorder="1" applyAlignment="1">
      <alignment horizontal="left"/>
    </xf>
    <xf numFmtId="0" fontId="20" fillId="0" borderId="10" xfId="0" applyFont="1" applyBorder="1"/>
    <xf numFmtId="0" fontId="16" fillId="36" borderId="14" xfId="0" applyFont="1" applyFill="1" applyBorder="1"/>
    <xf numFmtId="0" fontId="16" fillId="36" borderId="10" xfId="0" applyFont="1" applyFill="1" applyBorder="1" applyAlignment="1">
      <alignment horizontal="left"/>
    </xf>
    <xf numFmtId="0" fontId="16" fillId="36" borderId="15" xfId="0" applyFont="1" applyFill="1" applyBorder="1" applyAlignment="1">
      <alignment horizontal="left"/>
    </xf>
    <xf numFmtId="0" fontId="22" fillId="0" borderId="10" xfId="0" applyFont="1" applyBorder="1"/>
    <xf numFmtId="164" fontId="20" fillId="0" borderId="10" xfId="0" applyNumberFormat="1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10" xfId="0" applyFill="1" applyBorder="1"/>
    <xf numFmtId="0" fontId="0" fillId="34" borderId="0" xfId="0" applyFill="1"/>
    <xf numFmtId="0" fontId="0" fillId="0" borderId="14" xfId="0" applyBorder="1" applyAlignment="1">
      <alignment horizontal="center"/>
    </xf>
    <xf numFmtId="0" fontId="0" fillId="35" borderId="10" xfId="0" applyFill="1" applyBorder="1"/>
    <xf numFmtId="0" fontId="0" fillId="0" borderId="31" xfId="0" applyFill="1" applyBorder="1"/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8" fontId="0" fillId="0" borderId="10" xfId="0" applyNumberFormat="1" applyBorder="1" applyAlignment="1">
      <alignment horizontal="center"/>
    </xf>
    <xf numFmtId="8" fontId="0" fillId="0" borderId="20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20" xfId="0" applyFill="1" applyBorder="1"/>
    <xf numFmtId="0" fontId="0" fillId="0" borderId="20" xfId="0" applyFont="1" applyBorder="1"/>
    <xf numFmtId="8" fontId="0" fillId="0" borderId="15" xfId="0" applyNumberFormat="1" applyBorder="1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31" xfId="0" applyNumberFormat="1" applyFill="1" applyBorder="1" applyAlignment="1">
      <alignment horizontal="center"/>
    </xf>
    <xf numFmtId="8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8" fontId="0" fillId="33" borderId="15" xfId="0" applyNumberFormat="1" applyFill="1" applyBorder="1" applyAlignment="1">
      <alignment horizontal="center"/>
    </xf>
    <xf numFmtId="8" fontId="0" fillId="0" borderId="18" xfId="0" applyNumberFormat="1" applyBorder="1" applyAlignment="1">
      <alignment horizontal="center"/>
    </xf>
    <xf numFmtId="0" fontId="23" fillId="33" borderId="0" xfId="0" applyFont="1" applyFill="1"/>
    <xf numFmtId="8" fontId="0" fillId="0" borderId="32" xfId="0" applyNumberFormat="1" applyBorder="1" applyAlignment="1">
      <alignment horizontal="left"/>
    </xf>
    <xf numFmtId="8" fontId="0" fillId="0" borderId="33" xfId="0" applyNumberFormat="1" applyBorder="1" applyAlignment="1">
      <alignment horizontal="left"/>
    </xf>
    <xf numFmtId="8" fontId="0" fillId="0" borderId="34" xfId="0" applyNumberFormat="1" applyBorder="1" applyAlignment="1">
      <alignment horizontal="left"/>
    </xf>
    <xf numFmtId="0" fontId="18" fillId="0" borderId="10" xfId="0" applyFont="1" applyFill="1" applyBorder="1"/>
    <xf numFmtId="0" fontId="0" fillId="0" borderId="0" xfId="0" applyAlignment="1">
      <alignment horizontal="left"/>
    </xf>
    <xf numFmtId="164" fontId="0" fillId="0" borderId="10" xfId="0" applyNumberFormat="1" applyBorder="1" applyAlignment="1">
      <alignment horizontal="right"/>
    </xf>
    <xf numFmtId="14" fontId="0" fillId="35" borderId="20" xfId="0" applyNumberFormat="1" applyFill="1" applyBorder="1" applyAlignment="1">
      <alignment horizontal="center"/>
    </xf>
    <xf numFmtId="0" fontId="0" fillId="35" borderId="20" xfId="0" applyFill="1" applyBorder="1"/>
    <xf numFmtId="0" fontId="0" fillId="35" borderId="19" xfId="0" applyFill="1" applyBorder="1" applyAlignment="1">
      <alignment horizontal="center"/>
    </xf>
    <xf numFmtId="14" fontId="0" fillId="35" borderId="10" xfId="0" applyNumberFormat="1" applyFill="1" applyBorder="1" applyAlignment="1">
      <alignment horizontal="center"/>
    </xf>
    <xf numFmtId="164" fontId="0" fillId="35" borderId="20" xfId="0" applyNumberFormat="1" applyFill="1" applyBorder="1" applyAlignment="1">
      <alignment horizontal="center"/>
    </xf>
    <xf numFmtId="14" fontId="0" fillId="0" borderId="12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2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35" borderId="20" xfId="0" applyNumberFormat="1" applyFill="1" applyBorder="1" applyAlignment="1">
      <alignment horizontal="left"/>
    </xf>
    <xf numFmtId="8" fontId="0" fillId="0" borderId="17" xfId="0" applyNumberFormat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0" xfId="0" applyBorder="1" applyAlignment="1"/>
    <xf numFmtId="8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  <xf numFmtId="0" fontId="20" fillId="36" borderId="25" xfId="0" applyFont="1" applyFill="1" applyBorder="1" applyAlignment="1">
      <alignment horizontal="center"/>
    </xf>
    <xf numFmtId="0" fontId="20" fillId="36" borderId="27" xfId="0" applyFont="1" applyFill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36" borderId="28" xfId="0" applyFont="1" applyFill="1" applyBorder="1" applyAlignment="1">
      <alignment horizontal="center"/>
    </xf>
    <xf numFmtId="0" fontId="20" fillId="36" borderId="29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9"/>
  <sheetViews>
    <sheetView workbookViewId="0">
      <selection activeCell="E23" sqref="E23"/>
    </sheetView>
  </sheetViews>
  <sheetFormatPr defaultRowHeight="14.5" x14ac:dyDescent="0.35"/>
  <cols>
    <col min="1" max="1" width="14.1796875" bestFit="1" customWidth="1"/>
    <col min="2" max="2" width="10.7265625" bestFit="1" customWidth="1"/>
    <col min="3" max="3" width="50.81640625" bestFit="1" customWidth="1"/>
    <col min="4" max="4" width="12.1796875" customWidth="1"/>
    <col min="5" max="5" width="13.54296875" bestFit="1" customWidth="1"/>
    <col min="6" max="6" width="14.1796875" bestFit="1" customWidth="1"/>
  </cols>
  <sheetData>
    <row r="2" spans="1:7" x14ac:dyDescent="0.35">
      <c r="E2" s="1">
        <v>40178</v>
      </c>
      <c r="F2" t="s">
        <v>0</v>
      </c>
      <c r="G2">
        <v>0</v>
      </c>
    </row>
    <row r="3" spans="1: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0</v>
      </c>
    </row>
    <row r="4" spans="1:7" x14ac:dyDescent="0.35">
      <c r="B4" s="1">
        <v>39966</v>
      </c>
      <c r="C4" t="s">
        <v>7</v>
      </c>
      <c r="D4" t="s">
        <v>8</v>
      </c>
      <c r="E4">
        <v>60</v>
      </c>
      <c r="G4">
        <f>(G2 + E4)</f>
        <v>60</v>
      </c>
    </row>
    <row r="5" spans="1:7" x14ac:dyDescent="0.35">
      <c r="B5" s="1">
        <v>39973</v>
      </c>
      <c r="C5" t="s">
        <v>108</v>
      </c>
      <c r="D5" t="s">
        <v>10</v>
      </c>
      <c r="F5">
        <v>24.9</v>
      </c>
      <c r="G5">
        <f>(G4 -F5)</f>
        <v>35.1</v>
      </c>
    </row>
    <row r="6" spans="1:7" x14ac:dyDescent="0.35">
      <c r="B6" s="1">
        <v>40028</v>
      </c>
      <c r="C6" t="s">
        <v>7</v>
      </c>
      <c r="D6" t="s">
        <v>8</v>
      </c>
      <c r="E6" s="2">
        <v>8033.31</v>
      </c>
      <c r="G6" s="2">
        <f>( G5 + E6)</f>
        <v>8068.4100000000008</v>
      </c>
    </row>
    <row r="7" spans="1:7" x14ac:dyDescent="0.35">
      <c r="A7">
        <v>1031</v>
      </c>
      <c r="B7" s="1">
        <v>40032</v>
      </c>
      <c r="C7" t="s">
        <v>111</v>
      </c>
      <c r="D7" t="s">
        <v>10</v>
      </c>
      <c r="F7">
        <v>40</v>
      </c>
      <c r="G7">
        <f t="shared" ref="G7:G17" si="0">(G6 - F7)</f>
        <v>8028.4100000000008</v>
      </c>
    </row>
    <row r="8" spans="1:7" x14ac:dyDescent="0.35">
      <c r="A8">
        <v>1032</v>
      </c>
      <c r="B8" s="1">
        <v>40037</v>
      </c>
      <c r="C8" t="s">
        <v>110</v>
      </c>
      <c r="D8" t="s">
        <v>10</v>
      </c>
      <c r="F8">
        <v>319.11</v>
      </c>
      <c r="G8">
        <f t="shared" si="0"/>
        <v>7709.3000000000011</v>
      </c>
    </row>
    <row r="9" spans="1:7" x14ac:dyDescent="0.35">
      <c r="A9">
        <v>1033</v>
      </c>
      <c r="B9" s="1">
        <v>40046</v>
      </c>
      <c r="C9" t="s">
        <v>109</v>
      </c>
      <c r="D9" t="s">
        <v>10</v>
      </c>
      <c r="F9">
        <v>1396</v>
      </c>
      <c r="G9">
        <f t="shared" si="0"/>
        <v>6313.3000000000011</v>
      </c>
    </row>
    <row r="10" spans="1:7" x14ac:dyDescent="0.35">
      <c r="A10">
        <v>1034</v>
      </c>
      <c r="B10" s="1">
        <v>40065</v>
      </c>
      <c r="C10" t="s">
        <v>14</v>
      </c>
      <c r="D10" t="s">
        <v>10</v>
      </c>
      <c r="E10" s="2"/>
      <c r="F10">
        <v>120</v>
      </c>
      <c r="G10">
        <f t="shared" si="0"/>
        <v>6193.3000000000011</v>
      </c>
    </row>
    <row r="11" spans="1:7" x14ac:dyDescent="0.35">
      <c r="A11">
        <v>1036</v>
      </c>
      <c r="B11" s="1">
        <v>40072</v>
      </c>
      <c r="C11" t="s">
        <v>112</v>
      </c>
      <c r="D11" t="s">
        <v>10</v>
      </c>
      <c r="F11">
        <v>40</v>
      </c>
      <c r="G11">
        <f t="shared" si="0"/>
        <v>6153.3000000000011</v>
      </c>
    </row>
    <row r="12" spans="1:7" x14ac:dyDescent="0.35">
      <c r="A12">
        <v>1037</v>
      </c>
      <c r="B12" s="1">
        <v>40065</v>
      </c>
      <c r="C12" t="s">
        <v>14</v>
      </c>
      <c r="D12" t="s">
        <v>10</v>
      </c>
      <c r="F12">
        <v>40</v>
      </c>
      <c r="G12">
        <f t="shared" si="0"/>
        <v>6113.3000000000011</v>
      </c>
    </row>
    <row r="13" spans="1:7" x14ac:dyDescent="0.35">
      <c r="A13">
        <v>1038</v>
      </c>
      <c r="B13" s="1">
        <v>40072</v>
      </c>
      <c r="C13" t="s">
        <v>112</v>
      </c>
      <c r="D13" t="s">
        <v>10</v>
      </c>
      <c r="F13">
        <v>80</v>
      </c>
      <c r="G13">
        <f t="shared" si="0"/>
        <v>6033.3000000000011</v>
      </c>
    </row>
    <row r="14" spans="1:7" x14ac:dyDescent="0.35">
      <c r="A14">
        <v>1039</v>
      </c>
      <c r="B14" s="1">
        <v>40093</v>
      </c>
      <c r="C14" t="s">
        <v>14</v>
      </c>
      <c r="D14" t="s">
        <v>10</v>
      </c>
      <c r="F14">
        <v>40</v>
      </c>
      <c r="G14">
        <f t="shared" si="0"/>
        <v>5993.3000000000011</v>
      </c>
    </row>
    <row r="15" spans="1:7" x14ac:dyDescent="0.35">
      <c r="A15">
        <v>1040</v>
      </c>
      <c r="B15" s="1">
        <v>40106</v>
      </c>
      <c r="C15" t="s">
        <v>23</v>
      </c>
      <c r="D15" t="s">
        <v>10</v>
      </c>
      <c r="F15">
        <v>1135</v>
      </c>
      <c r="G15">
        <f t="shared" si="0"/>
        <v>4858.3000000000011</v>
      </c>
    </row>
    <row r="16" spans="1:7" x14ac:dyDescent="0.35">
      <c r="A16">
        <v>1041</v>
      </c>
      <c r="B16" s="1">
        <v>40121</v>
      </c>
      <c r="C16" t="s">
        <v>113</v>
      </c>
      <c r="D16" t="s">
        <v>10</v>
      </c>
      <c r="F16">
        <v>80</v>
      </c>
      <c r="G16">
        <f t="shared" si="0"/>
        <v>4778.3000000000011</v>
      </c>
    </row>
    <row r="17" spans="1:7" x14ac:dyDescent="0.35">
      <c r="A17">
        <v>1042</v>
      </c>
      <c r="B17" s="1">
        <v>40141</v>
      </c>
      <c r="C17" t="s">
        <v>114</v>
      </c>
      <c r="D17" t="s">
        <v>10</v>
      </c>
      <c r="F17" s="2">
        <v>319.11</v>
      </c>
      <c r="G17">
        <f t="shared" si="0"/>
        <v>4459.1900000000014</v>
      </c>
    </row>
    <row r="18" spans="1:7" x14ac:dyDescent="0.35">
      <c r="A18">
        <v>1044</v>
      </c>
      <c r="B18" s="1">
        <v>40141</v>
      </c>
      <c r="C18" t="s">
        <v>115</v>
      </c>
      <c r="D18" t="s">
        <v>10</v>
      </c>
      <c r="F18">
        <v>20</v>
      </c>
      <c r="G18">
        <f>(G17 -F18)</f>
        <v>4439.1900000000014</v>
      </c>
    </row>
    <row r="19" spans="1:7" x14ac:dyDescent="0.35">
      <c r="B19" s="1">
        <v>40154</v>
      </c>
      <c r="C19" t="s">
        <v>116</v>
      </c>
      <c r="D19" t="s">
        <v>8</v>
      </c>
      <c r="E19" s="2">
        <v>5835</v>
      </c>
      <c r="G19" s="2">
        <f>( G18 + E19)</f>
        <v>10274.190000000002</v>
      </c>
    </row>
    <row r="20" spans="1:7" x14ac:dyDescent="0.35">
      <c r="B20" s="1">
        <v>40154</v>
      </c>
      <c r="C20" t="s">
        <v>117</v>
      </c>
      <c r="D20" t="s">
        <v>10</v>
      </c>
      <c r="E20" s="2"/>
      <c r="F20">
        <v>720</v>
      </c>
      <c r="G20">
        <f>(G19 - F20)</f>
        <v>9554.1900000000023</v>
      </c>
    </row>
    <row r="21" spans="1:7" x14ac:dyDescent="0.35">
      <c r="A21">
        <v>1043</v>
      </c>
      <c r="B21" s="1">
        <v>40155</v>
      </c>
      <c r="C21" t="s">
        <v>118</v>
      </c>
      <c r="D21" t="s">
        <v>10</v>
      </c>
      <c r="E21" s="2"/>
      <c r="F21">
        <v>400</v>
      </c>
      <c r="G21">
        <f>(G20 - F21)</f>
        <v>9154.1900000000023</v>
      </c>
    </row>
    <row r="22" spans="1:7" x14ac:dyDescent="0.35">
      <c r="E22">
        <f>SUM(E4:E19)</f>
        <v>13928.310000000001</v>
      </c>
      <c r="F22">
        <f>SUM(F4:F21)</f>
        <v>4774.1200000000008</v>
      </c>
    </row>
    <row r="29" spans="1:7" x14ac:dyDescent="0.35">
      <c r="C29" t="s">
        <v>93</v>
      </c>
    </row>
    <row r="30" spans="1:7" x14ac:dyDescent="0.35">
      <c r="C30" t="s">
        <v>92</v>
      </c>
      <c r="D30">
        <v>1200</v>
      </c>
    </row>
    <row r="31" spans="1:7" x14ac:dyDescent="0.35">
      <c r="C31" t="s">
        <v>91</v>
      </c>
      <c r="D31">
        <v>2480</v>
      </c>
    </row>
    <row r="32" spans="1:7" x14ac:dyDescent="0.35">
      <c r="C32" t="s">
        <v>90</v>
      </c>
      <c r="D32">
        <v>1204</v>
      </c>
    </row>
    <row r="33" spans="3:4" x14ac:dyDescent="0.35">
      <c r="C33" t="s">
        <v>89</v>
      </c>
      <c r="D33">
        <v>200</v>
      </c>
    </row>
    <row r="34" spans="3:4" x14ac:dyDescent="0.35">
      <c r="C34" t="s">
        <v>88</v>
      </c>
      <c r="D34">
        <v>3082</v>
      </c>
    </row>
    <row r="35" spans="3:4" x14ac:dyDescent="0.35">
      <c r="C35" t="s">
        <v>87</v>
      </c>
      <c r="D35">
        <v>40</v>
      </c>
    </row>
    <row r="36" spans="3:4" x14ac:dyDescent="0.35">
      <c r="C36" t="s">
        <v>86</v>
      </c>
      <c r="D36">
        <v>1357</v>
      </c>
    </row>
    <row r="37" spans="3:4" x14ac:dyDescent="0.35">
      <c r="C37" t="s">
        <v>85</v>
      </c>
      <c r="D37">
        <v>109</v>
      </c>
    </row>
    <row r="38" spans="3:4" x14ac:dyDescent="0.35">
      <c r="C38" t="s">
        <v>84</v>
      </c>
      <c r="D38">
        <v>7672</v>
      </c>
    </row>
    <row r="39" spans="3:4" x14ac:dyDescent="0.35">
      <c r="C39" t="s">
        <v>83</v>
      </c>
      <c r="D39">
        <v>7672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70"/>
  <sheetViews>
    <sheetView topLeftCell="A45" workbookViewId="0">
      <selection activeCell="D76" sqref="D76"/>
    </sheetView>
  </sheetViews>
  <sheetFormatPr defaultRowHeight="14.5" x14ac:dyDescent="0.35"/>
  <cols>
    <col min="1" max="1" width="14.1796875" bestFit="1" customWidth="1"/>
    <col min="2" max="2" width="10.7265625" bestFit="1" customWidth="1"/>
    <col min="3" max="3" width="48.26953125" bestFit="1" customWidth="1"/>
    <col min="4" max="4" width="16" bestFit="1" customWidth="1"/>
    <col min="5" max="5" width="13.54296875" bestFit="1" customWidth="1"/>
    <col min="6" max="6" width="14.1796875" bestFit="1" customWidth="1"/>
    <col min="7" max="7" width="14.453125" customWidth="1"/>
  </cols>
  <sheetData>
    <row r="2" spans="1:10" x14ac:dyDescent="0.35">
      <c r="E2" s="1">
        <v>40178</v>
      </c>
      <c r="F2" t="s">
        <v>0</v>
      </c>
      <c r="G2">
        <v>9154.19</v>
      </c>
    </row>
    <row r="3" spans="1:10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0</v>
      </c>
    </row>
    <row r="4" spans="1:10" x14ac:dyDescent="0.35">
      <c r="B4" s="1">
        <v>40182</v>
      </c>
      <c r="C4" t="s">
        <v>7</v>
      </c>
      <c r="D4" t="s">
        <v>8</v>
      </c>
      <c r="E4">
        <v>240</v>
      </c>
      <c r="G4">
        <f>(G2 + E4)</f>
        <v>9394.19</v>
      </c>
    </row>
    <row r="5" spans="1:10" x14ac:dyDescent="0.35">
      <c r="B5" s="1">
        <v>40203</v>
      </c>
      <c r="C5" t="s">
        <v>7</v>
      </c>
      <c r="D5" t="s">
        <v>8</v>
      </c>
      <c r="E5">
        <v>480</v>
      </c>
      <c r="G5">
        <f>(G4 + E5)</f>
        <v>9874.19</v>
      </c>
    </row>
    <row r="6" spans="1:10" x14ac:dyDescent="0.35">
      <c r="A6">
        <v>1045</v>
      </c>
      <c r="B6" s="1">
        <v>40190</v>
      </c>
      <c r="C6" t="s">
        <v>9</v>
      </c>
      <c r="D6" t="s">
        <v>10</v>
      </c>
      <c r="F6">
        <v>1528</v>
      </c>
      <c r="G6">
        <f>(G5 - F6)</f>
        <v>8346.19</v>
      </c>
      <c r="J6">
        <v>490</v>
      </c>
    </row>
    <row r="7" spans="1:10" x14ac:dyDescent="0.35">
      <c r="B7" s="1">
        <v>40210</v>
      </c>
      <c r="C7" t="s">
        <v>11</v>
      </c>
      <c r="D7" t="s">
        <v>8</v>
      </c>
      <c r="E7">
        <v>0.19</v>
      </c>
      <c r="G7">
        <v>8346.3799999999992</v>
      </c>
      <c r="J7" s="2">
        <v>1740</v>
      </c>
    </row>
    <row r="8" spans="1:10" x14ac:dyDescent="0.35">
      <c r="B8" s="1">
        <v>40210</v>
      </c>
      <c r="C8" t="s">
        <v>11</v>
      </c>
      <c r="D8" t="s">
        <v>8</v>
      </c>
      <c r="E8">
        <v>0.06</v>
      </c>
      <c r="G8">
        <v>8346.44</v>
      </c>
      <c r="J8" s="2"/>
    </row>
    <row r="9" spans="1:10" x14ac:dyDescent="0.35">
      <c r="B9" s="1">
        <v>40238</v>
      </c>
      <c r="C9" t="s">
        <v>7</v>
      </c>
      <c r="D9" t="s">
        <v>8</v>
      </c>
      <c r="E9">
        <v>693.17</v>
      </c>
      <c r="G9">
        <v>9039.61</v>
      </c>
      <c r="J9">
        <f>SUM(J6:J8)</f>
        <v>2230</v>
      </c>
    </row>
    <row r="10" spans="1:10" x14ac:dyDescent="0.35">
      <c r="B10" s="1">
        <v>40255</v>
      </c>
      <c r="C10" t="s">
        <v>12</v>
      </c>
      <c r="D10" t="s">
        <v>8</v>
      </c>
      <c r="E10" s="2">
        <v>4891.83</v>
      </c>
      <c r="G10">
        <v>13931.44</v>
      </c>
    </row>
    <row r="11" spans="1:10" x14ac:dyDescent="0.35">
      <c r="B11" s="1">
        <v>40247</v>
      </c>
      <c r="C11" t="s">
        <v>12</v>
      </c>
      <c r="D11" t="s">
        <v>10</v>
      </c>
      <c r="F11">
        <v>1.95</v>
      </c>
      <c r="G11">
        <v>13929.49</v>
      </c>
    </row>
    <row r="12" spans="1:10" x14ac:dyDescent="0.35">
      <c r="B12" s="1">
        <v>40263</v>
      </c>
      <c r="C12" t="s">
        <v>13</v>
      </c>
      <c r="D12" t="s">
        <v>10</v>
      </c>
      <c r="F12">
        <v>490</v>
      </c>
      <c r="G12">
        <v>13439.49</v>
      </c>
    </row>
    <row r="13" spans="1:10" x14ac:dyDescent="0.35">
      <c r="A13">
        <v>1047</v>
      </c>
      <c r="B13" s="1">
        <v>40252</v>
      </c>
      <c r="C13" t="s">
        <v>14</v>
      </c>
      <c r="D13" t="s">
        <v>10</v>
      </c>
      <c r="F13">
        <v>40</v>
      </c>
      <c r="G13">
        <v>13399.49</v>
      </c>
    </row>
    <row r="14" spans="1:10" x14ac:dyDescent="0.35">
      <c r="B14" s="1">
        <v>40296</v>
      </c>
      <c r="C14" t="s">
        <v>7</v>
      </c>
      <c r="D14" t="s">
        <v>8</v>
      </c>
      <c r="E14">
        <v>405</v>
      </c>
      <c r="G14">
        <v>13804.49</v>
      </c>
    </row>
    <row r="15" spans="1:10" x14ac:dyDescent="0.35">
      <c r="B15" s="1">
        <v>40289</v>
      </c>
      <c r="C15" t="s">
        <v>76</v>
      </c>
      <c r="D15" t="s">
        <v>10</v>
      </c>
      <c r="F15">
        <v>9.93</v>
      </c>
      <c r="G15">
        <v>13794.56</v>
      </c>
    </row>
    <row r="16" spans="1:10" x14ac:dyDescent="0.35">
      <c r="A16">
        <v>1048</v>
      </c>
      <c r="B16" s="1">
        <v>40284</v>
      </c>
      <c r="C16" t="s">
        <v>15</v>
      </c>
      <c r="D16" t="s">
        <v>10</v>
      </c>
      <c r="F16">
        <v>120</v>
      </c>
      <c r="G16">
        <v>13674.56</v>
      </c>
    </row>
    <row r="17" spans="1:7" x14ac:dyDescent="0.35">
      <c r="A17">
        <v>1050</v>
      </c>
      <c r="B17" s="1">
        <v>40281</v>
      </c>
      <c r="C17" t="s">
        <v>16</v>
      </c>
      <c r="D17" t="s">
        <v>10</v>
      </c>
      <c r="F17" s="2">
        <v>1544</v>
      </c>
      <c r="G17">
        <v>12130.56</v>
      </c>
    </row>
    <row r="18" spans="1:7" x14ac:dyDescent="0.35">
      <c r="A18">
        <v>1051</v>
      </c>
      <c r="B18" s="1">
        <v>40290</v>
      </c>
      <c r="C18" t="s">
        <v>17</v>
      </c>
      <c r="D18" t="s">
        <v>10</v>
      </c>
      <c r="F18">
        <v>167.86</v>
      </c>
      <c r="G18">
        <v>11962.7</v>
      </c>
    </row>
    <row r="19" spans="1:7" x14ac:dyDescent="0.35">
      <c r="B19" s="1">
        <v>40318</v>
      </c>
      <c r="C19" t="s">
        <v>12</v>
      </c>
      <c r="D19" t="s">
        <v>8</v>
      </c>
      <c r="E19" s="2">
        <v>6380.18</v>
      </c>
      <c r="G19">
        <v>18342.88</v>
      </c>
    </row>
    <row r="20" spans="1:7" x14ac:dyDescent="0.35">
      <c r="B20" s="1">
        <v>40322</v>
      </c>
      <c r="C20" t="s">
        <v>7</v>
      </c>
      <c r="D20" t="s">
        <v>8</v>
      </c>
      <c r="E20">
        <v>179</v>
      </c>
      <c r="G20">
        <v>18521.88</v>
      </c>
    </row>
    <row r="21" spans="1:7" x14ac:dyDescent="0.35">
      <c r="A21">
        <v>1052</v>
      </c>
      <c r="B21" s="1">
        <v>40302</v>
      </c>
      <c r="C21" t="s">
        <v>18</v>
      </c>
      <c r="D21" t="s">
        <v>10</v>
      </c>
      <c r="F21">
        <v>40</v>
      </c>
      <c r="G21">
        <v>18481.88</v>
      </c>
    </row>
    <row r="22" spans="1:7" x14ac:dyDescent="0.35">
      <c r="A22">
        <v>1053</v>
      </c>
      <c r="B22" s="1">
        <v>40302</v>
      </c>
      <c r="C22" t="s">
        <v>19</v>
      </c>
      <c r="D22" t="s">
        <v>10</v>
      </c>
      <c r="F22">
        <v>160</v>
      </c>
      <c r="G22">
        <v>18321.88</v>
      </c>
    </row>
    <row r="23" spans="1:7" x14ac:dyDescent="0.35">
      <c r="A23">
        <v>1054</v>
      </c>
      <c r="B23" s="1">
        <v>40304</v>
      </c>
      <c r="C23" t="s">
        <v>20</v>
      </c>
      <c r="D23" t="s">
        <v>10</v>
      </c>
      <c r="F23">
        <v>120</v>
      </c>
      <c r="G23">
        <v>18201.88</v>
      </c>
    </row>
    <row r="24" spans="1:7" x14ac:dyDescent="0.35">
      <c r="A24">
        <v>1055</v>
      </c>
      <c r="B24" s="1">
        <v>40310</v>
      </c>
      <c r="C24" t="s">
        <v>14</v>
      </c>
      <c r="D24" t="s">
        <v>10</v>
      </c>
      <c r="F24">
        <v>120</v>
      </c>
      <c r="G24">
        <v>18081.88</v>
      </c>
    </row>
    <row r="25" spans="1:7" x14ac:dyDescent="0.35">
      <c r="A25">
        <v>1057</v>
      </c>
      <c r="B25" s="1">
        <v>40323</v>
      </c>
      <c r="C25" t="s">
        <v>21</v>
      </c>
      <c r="D25" t="s">
        <v>10</v>
      </c>
      <c r="F25">
        <v>60</v>
      </c>
      <c r="G25">
        <v>18021.88</v>
      </c>
    </row>
    <row r="26" spans="1:7" x14ac:dyDescent="0.35">
      <c r="B26" s="1">
        <v>40301</v>
      </c>
      <c r="C26" t="s">
        <v>22</v>
      </c>
      <c r="D26" t="s">
        <v>10</v>
      </c>
      <c r="F26">
        <v>319.11</v>
      </c>
      <c r="G26">
        <v>17702.77</v>
      </c>
    </row>
    <row r="27" spans="1:7" x14ac:dyDescent="0.35">
      <c r="B27" s="1">
        <v>40319</v>
      </c>
      <c r="C27" t="s">
        <v>76</v>
      </c>
      <c r="D27" t="s">
        <v>10</v>
      </c>
      <c r="F27">
        <v>9.93</v>
      </c>
      <c r="G27">
        <v>17692.84</v>
      </c>
    </row>
    <row r="28" spans="1:7" x14ac:dyDescent="0.35">
      <c r="B28" s="1">
        <v>40350</v>
      </c>
      <c r="C28" t="s">
        <v>76</v>
      </c>
      <c r="D28" t="s">
        <v>10</v>
      </c>
      <c r="F28">
        <v>9.93</v>
      </c>
      <c r="G28">
        <v>17682.91</v>
      </c>
    </row>
    <row r="29" spans="1:7" x14ac:dyDescent="0.35">
      <c r="A29">
        <v>1002</v>
      </c>
      <c r="B29" s="1">
        <v>40332</v>
      </c>
      <c r="C29" t="s">
        <v>17</v>
      </c>
      <c r="D29" t="s">
        <v>10</v>
      </c>
      <c r="F29" s="2">
        <v>1426.78</v>
      </c>
      <c r="G29">
        <v>16256.13</v>
      </c>
    </row>
    <row r="30" spans="1:7" x14ac:dyDescent="0.35">
      <c r="A30">
        <v>1056</v>
      </c>
      <c r="B30" s="1">
        <v>40330</v>
      </c>
      <c r="C30" t="s">
        <v>23</v>
      </c>
      <c r="D30" t="s">
        <v>10</v>
      </c>
      <c r="F30" s="2">
        <v>1740</v>
      </c>
      <c r="G30">
        <v>14516.13</v>
      </c>
    </row>
    <row r="31" spans="1:7" x14ac:dyDescent="0.35">
      <c r="B31" s="1">
        <v>40379</v>
      </c>
      <c r="C31" t="s">
        <v>7</v>
      </c>
      <c r="D31" t="s">
        <v>8</v>
      </c>
      <c r="E31">
        <v>70</v>
      </c>
      <c r="G31">
        <v>14586.13</v>
      </c>
    </row>
    <row r="32" spans="1:7" x14ac:dyDescent="0.35">
      <c r="B32" s="1">
        <v>40368</v>
      </c>
      <c r="C32" t="s">
        <v>24</v>
      </c>
      <c r="D32" t="s">
        <v>10</v>
      </c>
      <c r="F32">
        <v>109.48</v>
      </c>
      <c r="G32">
        <v>14476.65</v>
      </c>
    </row>
    <row r="33" spans="1:7" x14ac:dyDescent="0.35">
      <c r="B33" s="1">
        <v>40380</v>
      </c>
      <c r="C33" t="s">
        <v>76</v>
      </c>
      <c r="D33" t="s">
        <v>10</v>
      </c>
      <c r="F33">
        <v>9.9499999999999993</v>
      </c>
      <c r="G33">
        <v>14466.7</v>
      </c>
    </row>
    <row r="34" spans="1:7" x14ac:dyDescent="0.35">
      <c r="A34">
        <v>1061</v>
      </c>
      <c r="B34" s="1">
        <v>40368</v>
      </c>
      <c r="C34" t="s">
        <v>25</v>
      </c>
      <c r="D34" t="s">
        <v>10</v>
      </c>
      <c r="F34">
        <v>60</v>
      </c>
      <c r="G34">
        <v>14406.7</v>
      </c>
    </row>
    <row r="35" spans="1:7" x14ac:dyDescent="0.35">
      <c r="A35">
        <v>1062</v>
      </c>
      <c r="B35" s="1">
        <v>40379</v>
      </c>
      <c r="C35" t="s">
        <v>26</v>
      </c>
      <c r="D35" t="s">
        <v>10</v>
      </c>
      <c r="F35">
        <v>38</v>
      </c>
      <c r="G35">
        <v>14368.7</v>
      </c>
    </row>
    <row r="36" spans="1:7" x14ac:dyDescent="0.35">
      <c r="A36">
        <v>1063</v>
      </c>
      <c r="B36" s="1">
        <v>40389</v>
      </c>
      <c r="C36" t="s">
        <v>22</v>
      </c>
      <c r="D36" t="s">
        <v>10</v>
      </c>
      <c r="F36">
        <v>623.29999999999995</v>
      </c>
      <c r="G36">
        <v>13745.4</v>
      </c>
    </row>
    <row r="37" spans="1:7" x14ac:dyDescent="0.35">
      <c r="B37" s="1">
        <v>40407</v>
      </c>
      <c r="C37" t="s">
        <v>27</v>
      </c>
      <c r="D37" t="s">
        <v>10</v>
      </c>
      <c r="F37">
        <v>321</v>
      </c>
      <c r="G37">
        <v>13424.4</v>
      </c>
    </row>
    <row r="38" spans="1:7" x14ac:dyDescent="0.35">
      <c r="B38" s="1">
        <v>40409</v>
      </c>
      <c r="C38" t="s">
        <v>28</v>
      </c>
      <c r="D38" t="s">
        <v>10</v>
      </c>
      <c r="F38">
        <v>0.9</v>
      </c>
      <c r="G38">
        <v>13423.5</v>
      </c>
    </row>
    <row r="39" spans="1:7" x14ac:dyDescent="0.35">
      <c r="B39" s="1">
        <v>40409</v>
      </c>
      <c r="C39" t="s">
        <v>29</v>
      </c>
      <c r="D39" t="s">
        <v>10</v>
      </c>
      <c r="F39">
        <v>30</v>
      </c>
      <c r="G39">
        <v>13393.5</v>
      </c>
    </row>
    <row r="40" spans="1:7" x14ac:dyDescent="0.35">
      <c r="B40" s="1">
        <v>40413</v>
      </c>
      <c r="C40" t="s">
        <v>76</v>
      </c>
      <c r="D40" t="s">
        <v>10</v>
      </c>
      <c r="F40">
        <v>9.9499999999999993</v>
      </c>
      <c r="G40">
        <v>13383.55</v>
      </c>
    </row>
    <row r="41" spans="1:7" x14ac:dyDescent="0.35">
      <c r="A41">
        <v>1064</v>
      </c>
      <c r="B41" s="1">
        <v>40395</v>
      </c>
      <c r="C41" t="s">
        <v>22</v>
      </c>
      <c r="D41" t="s">
        <v>10</v>
      </c>
      <c r="F41">
        <v>15.64</v>
      </c>
      <c r="G41">
        <v>13367.91</v>
      </c>
    </row>
    <row r="42" spans="1:7" x14ac:dyDescent="0.35">
      <c r="A42">
        <v>1065</v>
      </c>
      <c r="B42" s="1">
        <v>40417</v>
      </c>
      <c r="C42" t="s">
        <v>30</v>
      </c>
      <c r="D42" t="s">
        <v>10</v>
      </c>
      <c r="F42" s="2">
        <v>1816</v>
      </c>
      <c r="G42">
        <v>11551.91</v>
      </c>
    </row>
    <row r="43" spans="1:7" x14ac:dyDescent="0.35">
      <c r="A43">
        <v>1066</v>
      </c>
      <c r="B43" s="1">
        <v>40406</v>
      </c>
      <c r="C43" t="s">
        <v>31</v>
      </c>
      <c r="D43" t="s">
        <v>10</v>
      </c>
      <c r="F43">
        <v>400</v>
      </c>
      <c r="G43">
        <v>11151.91</v>
      </c>
    </row>
    <row r="44" spans="1:7" x14ac:dyDescent="0.35">
      <c r="B44" s="1">
        <v>40442</v>
      </c>
      <c r="C44" t="s">
        <v>76</v>
      </c>
      <c r="D44" t="s">
        <v>10</v>
      </c>
      <c r="F44">
        <v>9.9499999999999993</v>
      </c>
      <c r="G44">
        <v>11141.96</v>
      </c>
    </row>
    <row r="45" spans="1:7" x14ac:dyDescent="0.35">
      <c r="B45" s="1">
        <v>40472</v>
      </c>
      <c r="C45" t="s">
        <v>76</v>
      </c>
      <c r="D45" t="s">
        <v>10</v>
      </c>
      <c r="F45">
        <v>9.9499999999999993</v>
      </c>
      <c r="G45">
        <v>11132.01</v>
      </c>
    </row>
    <row r="46" spans="1:7" x14ac:dyDescent="0.35">
      <c r="A46">
        <v>1070</v>
      </c>
      <c r="B46" s="1">
        <v>40457</v>
      </c>
      <c r="C46" t="s">
        <v>32</v>
      </c>
      <c r="D46" t="s">
        <v>10</v>
      </c>
      <c r="F46">
        <v>240</v>
      </c>
      <c r="G46">
        <v>10892.01</v>
      </c>
    </row>
    <row r="47" spans="1:7" x14ac:dyDescent="0.35">
      <c r="B47" s="1">
        <v>40492</v>
      </c>
      <c r="C47" t="s">
        <v>12</v>
      </c>
      <c r="D47" t="s">
        <v>8</v>
      </c>
      <c r="E47" s="2">
        <v>6186.28</v>
      </c>
      <c r="G47">
        <v>17078.29</v>
      </c>
    </row>
    <row r="48" spans="1:7" x14ac:dyDescent="0.35">
      <c r="B48" s="1">
        <v>40504</v>
      </c>
      <c r="C48" t="s">
        <v>76</v>
      </c>
      <c r="D48" t="s">
        <v>10</v>
      </c>
      <c r="E48" s="2"/>
      <c r="F48">
        <v>9.9499999999999993</v>
      </c>
      <c r="G48">
        <f t="shared" ref="G48:G56" si="0">(G47 - F48)</f>
        <v>17068.34</v>
      </c>
    </row>
    <row r="49" spans="1:7" x14ac:dyDescent="0.35">
      <c r="A49">
        <v>1071</v>
      </c>
      <c r="B49" s="1">
        <v>40492</v>
      </c>
      <c r="C49" t="s">
        <v>33</v>
      </c>
      <c r="D49" t="s">
        <v>10</v>
      </c>
      <c r="F49">
        <v>160</v>
      </c>
      <c r="G49">
        <f t="shared" si="0"/>
        <v>16908.34</v>
      </c>
    </row>
    <row r="50" spans="1:7" x14ac:dyDescent="0.35">
      <c r="A50">
        <v>1072</v>
      </c>
      <c r="B50" s="1">
        <v>40504</v>
      </c>
      <c r="C50" t="s">
        <v>34</v>
      </c>
      <c r="D50" t="s">
        <v>10</v>
      </c>
      <c r="F50">
        <v>80</v>
      </c>
      <c r="G50">
        <f t="shared" si="0"/>
        <v>16828.34</v>
      </c>
    </row>
    <row r="51" spans="1:7" x14ac:dyDescent="0.35">
      <c r="A51">
        <v>1073</v>
      </c>
      <c r="B51" s="1">
        <v>40491</v>
      </c>
      <c r="C51" t="s">
        <v>35</v>
      </c>
      <c r="D51" t="s">
        <v>10</v>
      </c>
      <c r="F51">
        <v>40</v>
      </c>
      <c r="G51">
        <f t="shared" si="0"/>
        <v>16788.34</v>
      </c>
    </row>
    <row r="52" spans="1:7" x14ac:dyDescent="0.35">
      <c r="A52">
        <v>1074</v>
      </c>
      <c r="B52" s="1">
        <v>40500</v>
      </c>
      <c r="C52" t="s">
        <v>35</v>
      </c>
      <c r="D52" t="s">
        <v>10</v>
      </c>
      <c r="F52">
        <v>80</v>
      </c>
      <c r="G52">
        <f t="shared" si="0"/>
        <v>16708.34</v>
      </c>
    </row>
    <row r="53" spans="1:7" x14ac:dyDescent="0.35">
      <c r="A53">
        <v>1075</v>
      </c>
      <c r="B53" s="1">
        <v>40511</v>
      </c>
      <c r="C53" t="s">
        <v>36</v>
      </c>
      <c r="D53" t="s">
        <v>10</v>
      </c>
      <c r="F53">
        <v>80</v>
      </c>
      <c r="G53">
        <f t="shared" si="0"/>
        <v>16628.34</v>
      </c>
    </row>
    <row r="54" spans="1:7" x14ac:dyDescent="0.35">
      <c r="A54">
        <v>1077</v>
      </c>
      <c r="B54" s="1">
        <v>40497</v>
      </c>
      <c r="C54" t="s">
        <v>37</v>
      </c>
      <c r="D54" t="s">
        <v>10</v>
      </c>
      <c r="F54">
        <v>652.54</v>
      </c>
      <c r="G54">
        <f t="shared" si="0"/>
        <v>15975.8</v>
      </c>
    </row>
    <row r="55" spans="1:7" x14ac:dyDescent="0.35">
      <c r="B55" s="1">
        <v>40533</v>
      </c>
      <c r="C55" t="s">
        <v>76</v>
      </c>
      <c r="D55" t="s">
        <v>10</v>
      </c>
      <c r="F55">
        <v>9.9499999999999993</v>
      </c>
      <c r="G55">
        <f t="shared" si="0"/>
        <v>15965.849999999999</v>
      </c>
    </row>
    <row r="56" spans="1:7" x14ac:dyDescent="0.35">
      <c r="A56">
        <v>1078</v>
      </c>
      <c r="B56" s="1">
        <v>40522</v>
      </c>
      <c r="C56" t="s">
        <v>38</v>
      </c>
      <c r="D56" t="s">
        <v>10</v>
      </c>
      <c r="F56" s="2">
        <v>1664</v>
      </c>
      <c r="G56">
        <f t="shared" si="0"/>
        <v>14301.849999999999</v>
      </c>
    </row>
    <row r="57" spans="1:7" x14ac:dyDescent="0.35">
      <c r="E57">
        <f>SUM(E4:E56)</f>
        <v>19525.71</v>
      </c>
      <c r="F57">
        <f>SUM(F4:F56)</f>
        <v>14378.050000000003</v>
      </c>
    </row>
    <row r="60" spans="1:7" x14ac:dyDescent="0.35">
      <c r="C60" t="s">
        <v>77</v>
      </c>
      <c r="D60">
        <v>4736</v>
      </c>
    </row>
    <row r="61" spans="1:7" x14ac:dyDescent="0.35">
      <c r="C61" t="s">
        <v>79</v>
      </c>
      <c r="D61">
        <v>2230</v>
      </c>
    </row>
    <row r="62" spans="1:7" x14ac:dyDescent="0.35">
      <c r="C62" t="s">
        <v>80</v>
      </c>
      <c r="D62" s="3"/>
    </row>
    <row r="63" spans="1:7" x14ac:dyDescent="0.35">
      <c r="C63" t="s">
        <v>70</v>
      </c>
      <c r="D63" s="3"/>
    </row>
    <row r="64" spans="1:7" x14ac:dyDescent="0.35">
      <c r="C64" t="s">
        <v>71</v>
      </c>
      <c r="D64" s="3"/>
    </row>
    <row r="65" spans="3:4" x14ac:dyDescent="0.35">
      <c r="C65" t="s">
        <v>81</v>
      </c>
      <c r="D65" s="3"/>
    </row>
    <row r="66" spans="3:4" x14ac:dyDescent="0.35">
      <c r="C66" t="s">
        <v>72</v>
      </c>
      <c r="D66" s="6"/>
    </row>
    <row r="67" spans="3:4" x14ac:dyDescent="0.35">
      <c r="C67" t="s">
        <v>73</v>
      </c>
      <c r="D67" s="3"/>
    </row>
    <row r="68" spans="3:4" x14ac:dyDescent="0.35">
      <c r="C68" t="s">
        <v>82</v>
      </c>
      <c r="D68" s="3"/>
    </row>
    <row r="69" spans="3:4" x14ac:dyDescent="0.35">
      <c r="C69" t="s">
        <v>122</v>
      </c>
      <c r="D69" s="3"/>
    </row>
    <row r="70" spans="3:4" x14ac:dyDescent="0.35">
      <c r="C70" t="s">
        <v>123</v>
      </c>
      <c r="D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62"/>
  <sheetViews>
    <sheetView topLeftCell="B43" workbookViewId="0">
      <selection activeCell="C74" sqref="C74"/>
    </sheetView>
  </sheetViews>
  <sheetFormatPr defaultRowHeight="14.5" x14ac:dyDescent="0.35"/>
  <cols>
    <col min="1" max="1" width="7.7265625" style="3" bestFit="1" customWidth="1"/>
    <col min="2" max="2" width="10.7265625" bestFit="1" customWidth="1"/>
    <col min="3" max="3" width="57" bestFit="1" customWidth="1"/>
    <col min="4" max="4" width="11.1796875" bestFit="1" customWidth="1"/>
    <col min="5" max="5" width="10.7265625" style="3" bestFit="1" customWidth="1"/>
    <col min="6" max="6" width="9" style="3" bestFit="1" customWidth="1"/>
    <col min="7" max="7" width="14.453125" style="3" customWidth="1"/>
  </cols>
  <sheetData>
    <row r="2" spans="1:7" x14ac:dyDescent="0.35">
      <c r="E2" s="4">
        <v>40543</v>
      </c>
      <c r="F2" s="3" t="s">
        <v>0</v>
      </c>
      <c r="G2" s="3">
        <v>14301.849999999999</v>
      </c>
    </row>
    <row r="3" spans="1:7" x14ac:dyDescent="0.35">
      <c r="A3" s="3" t="s">
        <v>119</v>
      </c>
      <c r="B3" t="s">
        <v>2</v>
      </c>
      <c r="C3" t="s">
        <v>3</v>
      </c>
      <c r="D3" t="s">
        <v>75</v>
      </c>
      <c r="E3" s="3" t="s">
        <v>120</v>
      </c>
      <c r="F3" s="3" t="s">
        <v>121</v>
      </c>
      <c r="G3" s="3" t="s">
        <v>0</v>
      </c>
    </row>
    <row r="4" spans="1:7" x14ac:dyDescent="0.35">
      <c r="B4" s="1">
        <v>40564</v>
      </c>
      <c r="C4" t="s">
        <v>76</v>
      </c>
      <c r="D4" t="s">
        <v>10</v>
      </c>
      <c r="F4" s="3">
        <v>9.9499999999999993</v>
      </c>
      <c r="G4" s="3">
        <f xml:space="preserve"> ( G2 - F4 )</f>
        <v>14291.899999999998</v>
      </c>
    </row>
    <row r="5" spans="1:7" x14ac:dyDescent="0.35">
      <c r="B5" s="1">
        <v>40596</v>
      </c>
      <c r="C5" t="s">
        <v>76</v>
      </c>
      <c r="D5" t="s">
        <v>10</v>
      </c>
      <c r="F5" s="3">
        <v>9.9499999999999993</v>
      </c>
      <c r="G5" s="3">
        <f xml:space="preserve"> ( G4 - F5 )</f>
        <v>14281.949999999997</v>
      </c>
    </row>
    <row r="6" spans="1:7" x14ac:dyDescent="0.35">
      <c r="B6" s="1">
        <v>40581</v>
      </c>
      <c r="C6" t="s">
        <v>12</v>
      </c>
      <c r="D6" t="s">
        <v>8</v>
      </c>
      <c r="E6" s="5">
        <v>4887.54</v>
      </c>
      <c r="G6" s="5">
        <f xml:space="preserve"> ( G5 + E6 )</f>
        <v>19169.489999999998</v>
      </c>
    </row>
    <row r="7" spans="1:7" x14ac:dyDescent="0.35">
      <c r="B7" s="1">
        <v>40623</v>
      </c>
      <c r="C7" t="s">
        <v>76</v>
      </c>
      <c r="D7" t="s">
        <v>10</v>
      </c>
      <c r="F7" s="3">
        <v>9.9499999999999993</v>
      </c>
      <c r="G7" s="5">
        <f t="shared" ref="G7:G17" si="0" xml:space="preserve"> (G6 - F7)</f>
        <v>19159.539999999997</v>
      </c>
    </row>
    <row r="8" spans="1:7" x14ac:dyDescent="0.35">
      <c r="A8" s="3">
        <v>1080</v>
      </c>
      <c r="B8" s="1">
        <v>40627</v>
      </c>
      <c r="C8" t="s">
        <v>99</v>
      </c>
      <c r="D8" t="s">
        <v>10</v>
      </c>
      <c r="F8" s="3">
        <v>585</v>
      </c>
      <c r="G8" s="5">
        <f t="shared" si="0"/>
        <v>18574.539999999997</v>
      </c>
    </row>
    <row r="9" spans="1:7" x14ac:dyDescent="0.35">
      <c r="A9" s="3">
        <v>1079</v>
      </c>
      <c r="B9" s="1">
        <v>40630</v>
      </c>
      <c r="C9" t="s">
        <v>23</v>
      </c>
      <c r="D9" t="s">
        <v>10</v>
      </c>
      <c r="F9" s="3">
        <v>1837</v>
      </c>
      <c r="G9" s="5">
        <f t="shared" si="0"/>
        <v>16737.539999999997</v>
      </c>
    </row>
    <row r="10" spans="1:7" x14ac:dyDescent="0.35">
      <c r="B10" s="1">
        <v>40625</v>
      </c>
      <c r="C10" t="s">
        <v>53</v>
      </c>
      <c r="D10" t="s">
        <v>10</v>
      </c>
      <c r="E10" s="5"/>
      <c r="F10" s="3">
        <v>1000</v>
      </c>
      <c r="G10" s="5">
        <f t="shared" si="0"/>
        <v>15737.539999999997</v>
      </c>
    </row>
    <row r="11" spans="1:7" x14ac:dyDescent="0.35">
      <c r="B11" s="1">
        <v>40654</v>
      </c>
      <c r="C11" t="s">
        <v>76</v>
      </c>
      <c r="D11" t="s">
        <v>10</v>
      </c>
      <c r="F11" s="3">
        <v>9.9499999999999993</v>
      </c>
      <c r="G11" s="5">
        <f t="shared" si="0"/>
        <v>15727.589999999997</v>
      </c>
    </row>
    <row r="12" spans="1:7" x14ac:dyDescent="0.35">
      <c r="A12" s="3">
        <v>1083</v>
      </c>
      <c r="B12" s="1">
        <v>40658</v>
      </c>
      <c r="C12" t="s">
        <v>100</v>
      </c>
      <c r="D12" t="s">
        <v>10</v>
      </c>
      <c r="F12" s="3">
        <v>2010</v>
      </c>
      <c r="G12" s="5">
        <f t="shared" si="0"/>
        <v>13717.589999999997</v>
      </c>
    </row>
    <row r="13" spans="1:7" x14ac:dyDescent="0.35">
      <c r="A13" s="3">
        <v>1084</v>
      </c>
      <c r="B13" s="1">
        <v>40658</v>
      </c>
      <c r="C13" t="s">
        <v>39</v>
      </c>
      <c r="D13" t="s">
        <v>10</v>
      </c>
      <c r="F13" s="3">
        <v>319.11</v>
      </c>
      <c r="G13" s="5">
        <f t="shared" si="0"/>
        <v>13398.479999999996</v>
      </c>
    </row>
    <row r="14" spans="1:7" x14ac:dyDescent="0.35">
      <c r="A14" s="3">
        <v>1086</v>
      </c>
      <c r="B14" s="1">
        <v>40652</v>
      </c>
      <c r="C14" t="s">
        <v>40</v>
      </c>
      <c r="D14" t="s">
        <v>10</v>
      </c>
      <c r="F14" s="3">
        <v>40</v>
      </c>
      <c r="G14" s="5">
        <f t="shared" si="0"/>
        <v>13358.479999999996</v>
      </c>
    </row>
    <row r="15" spans="1:7" x14ac:dyDescent="0.35">
      <c r="B15" s="1">
        <v>40686</v>
      </c>
      <c r="C15" t="s">
        <v>76</v>
      </c>
      <c r="D15" t="s">
        <v>10</v>
      </c>
      <c r="F15" s="3">
        <v>9.9499999999999993</v>
      </c>
      <c r="G15" s="5">
        <f t="shared" si="0"/>
        <v>13348.529999999995</v>
      </c>
    </row>
    <row r="16" spans="1:7" x14ac:dyDescent="0.35">
      <c r="A16" s="3">
        <v>1081</v>
      </c>
      <c r="B16" s="1">
        <v>40666</v>
      </c>
      <c r="C16" t="s">
        <v>41</v>
      </c>
      <c r="D16" t="s">
        <v>10</v>
      </c>
      <c r="F16" s="3">
        <v>100</v>
      </c>
      <c r="G16" s="5">
        <f t="shared" si="0"/>
        <v>13248.529999999995</v>
      </c>
    </row>
    <row r="17" spans="1:9" x14ac:dyDescent="0.35">
      <c r="A17" s="3">
        <v>1085</v>
      </c>
      <c r="B17" s="1">
        <v>40686</v>
      </c>
      <c r="C17" t="s">
        <v>42</v>
      </c>
      <c r="D17" t="s">
        <v>10</v>
      </c>
      <c r="F17" s="5">
        <v>240</v>
      </c>
      <c r="G17" s="5">
        <f t="shared" si="0"/>
        <v>13008.529999999995</v>
      </c>
      <c r="I17" s="5">
        <v>240</v>
      </c>
    </row>
    <row r="18" spans="1:9" x14ac:dyDescent="0.35">
      <c r="B18" s="1">
        <v>40290</v>
      </c>
      <c r="C18" t="s">
        <v>7</v>
      </c>
      <c r="D18" t="s">
        <v>8</v>
      </c>
      <c r="E18" s="3">
        <v>858</v>
      </c>
      <c r="G18" s="5">
        <f xml:space="preserve"> (G17 + E18)</f>
        <v>13866.529999999995</v>
      </c>
    </row>
    <row r="19" spans="1:9" x14ac:dyDescent="0.35">
      <c r="B19" s="1">
        <v>40703</v>
      </c>
      <c r="C19" t="s">
        <v>24</v>
      </c>
      <c r="D19" t="s">
        <v>10</v>
      </c>
      <c r="E19" s="5"/>
      <c r="F19" s="3">
        <v>240</v>
      </c>
      <c r="G19" s="5">
        <f xml:space="preserve"> (G18 -F19)</f>
        <v>13626.529999999995</v>
      </c>
    </row>
    <row r="20" spans="1:9" x14ac:dyDescent="0.35">
      <c r="B20" s="1">
        <v>40715</v>
      </c>
      <c r="C20" t="s">
        <v>76</v>
      </c>
      <c r="D20" t="s">
        <v>10</v>
      </c>
      <c r="F20" s="3">
        <v>9.9499999999999993</v>
      </c>
      <c r="G20" s="5">
        <f t="shared" ref="G20:G23" si="1" xml:space="preserve"> (G19 - F20)</f>
        <v>13616.579999999994</v>
      </c>
    </row>
    <row r="21" spans="1:9" x14ac:dyDescent="0.35">
      <c r="A21" s="3">
        <v>1087</v>
      </c>
      <c r="B21" s="1">
        <v>40717</v>
      </c>
      <c r="C21" t="s">
        <v>101</v>
      </c>
      <c r="D21" t="s">
        <v>10</v>
      </c>
      <c r="F21" s="3">
        <v>1280</v>
      </c>
      <c r="G21" s="5">
        <f t="shared" si="1"/>
        <v>12336.579999999994</v>
      </c>
    </row>
    <row r="22" spans="1:9" x14ac:dyDescent="0.35">
      <c r="B22" s="1">
        <v>40745</v>
      </c>
      <c r="C22" t="s">
        <v>76</v>
      </c>
      <c r="D22" t="s">
        <v>10</v>
      </c>
      <c r="F22" s="3">
        <v>9.9499999999999993</v>
      </c>
      <c r="G22" s="5">
        <f t="shared" si="1"/>
        <v>12326.629999999994</v>
      </c>
    </row>
    <row r="23" spans="1:9" x14ac:dyDescent="0.35">
      <c r="A23" s="3">
        <v>1088</v>
      </c>
      <c r="B23" s="1">
        <v>40739</v>
      </c>
      <c r="C23" t="s">
        <v>102</v>
      </c>
      <c r="D23" t="s">
        <v>10</v>
      </c>
      <c r="F23" s="3">
        <v>1390</v>
      </c>
      <c r="G23" s="5">
        <f t="shared" si="1"/>
        <v>10936.629999999994</v>
      </c>
    </row>
    <row r="24" spans="1:9" x14ac:dyDescent="0.35">
      <c r="B24" s="1">
        <v>40774</v>
      </c>
      <c r="C24" t="s">
        <v>12</v>
      </c>
      <c r="D24" t="s">
        <v>8</v>
      </c>
      <c r="E24" s="5">
        <v>16175.28</v>
      </c>
      <c r="F24" s="5"/>
      <c r="G24" s="5">
        <f xml:space="preserve"> (G23 + E24)</f>
        <v>27111.909999999996</v>
      </c>
    </row>
    <row r="25" spans="1:9" x14ac:dyDescent="0.35">
      <c r="B25" s="1">
        <v>40779</v>
      </c>
      <c r="C25" t="s">
        <v>7</v>
      </c>
      <c r="D25" t="s">
        <v>8</v>
      </c>
      <c r="E25" s="3">
        <v>1444</v>
      </c>
      <c r="G25" s="5">
        <f xml:space="preserve"> (G24 + E25)</f>
        <v>28555.909999999996</v>
      </c>
    </row>
    <row r="26" spans="1:9" x14ac:dyDescent="0.35">
      <c r="B26" s="1">
        <v>40777</v>
      </c>
      <c r="C26" t="s">
        <v>76</v>
      </c>
      <c r="D26" t="s">
        <v>10</v>
      </c>
      <c r="F26" s="3">
        <v>9.9499999999999993</v>
      </c>
      <c r="G26" s="5">
        <f t="shared" ref="G26:G28" si="2" xml:space="preserve"> (G25 - F26)</f>
        <v>28545.959999999995</v>
      </c>
    </row>
    <row r="27" spans="1:9" x14ac:dyDescent="0.35">
      <c r="A27" s="3">
        <v>1003</v>
      </c>
      <c r="B27" s="1">
        <v>40786</v>
      </c>
      <c r="C27" t="s">
        <v>101</v>
      </c>
      <c r="D27" t="s">
        <v>10</v>
      </c>
      <c r="F27" s="3">
        <v>3688.5</v>
      </c>
      <c r="G27" s="5">
        <f t="shared" si="2"/>
        <v>24857.459999999995</v>
      </c>
    </row>
    <row r="28" spans="1:9" x14ac:dyDescent="0.35">
      <c r="A28" s="3">
        <v>1090</v>
      </c>
      <c r="B28" s="1">
        <v>40777</v>
      </c>
      <c r="C28" t="s">
        <v>43</v>
      </c>
      <c r="D28" t="s">
        <v>10</v>
      </c>
      <c r="F28" s="3">
        <v>1080.27</v>
      </c>
      <c r="G28" s="5">
        <f t="shared" si="2"/>
        <v>23777.189999999995</v>
      </c>
    </row>
    <row r="29" spans="1:9" x14ac:dyDescent="0.35">
      <c r="B29" s="1">
        <v>40813</v>
      </c>
      <c r="C29" t="s">
        <v>7</v>
      </c>
      <c r="D29" t="s">
        <v>10</v>
      </c>
      <c r="E29" s="3">
        <v>480</v>
      </c>
      <c r="F29" s="5"/>
      <c r="G29" s="5">
        <f xml:space="preserve"> (G28 + E29)</f>
        <v>24257.189999999995</v>
      </c>
    </row>
    <row r="30" spans="1:9" x14ac:dyDescent="0.35">
      <c r="B30" s="1">
        <v>40807</v>
      </c>
      <c r="C30" t="s">
        <v>76</v>
      </c>
      <c r="D30" t="s">
        <v>10</v>
      </c>
      <c r="F30" s="5">
        <v>9.9499999999999993</v>
      </c>
      <c r="G30" s="5">
        <f t="shared" ref="G30:G39" si="3" xml:space="preserve"> (G29 -F30)</f>
        <v>24247.239999999994</v>
      </c>
    </row>
    <row r="31" spans="1:9" x14ac:dyDescent="0.35">
      <c r="B31" s="1">
        <v>40812</v>
      </c>
      <c r="C31" t="s">
        <v>53</v>
      </c>
      <c r="D31" t="s">
        <v>10</v>
      </c>
      <c r="F31" s="3">
        <v>1240</v>
      </c>
      <c r="G31" s="5">
        <f t="shared" si="3"/>
        <v>23007.239999999994</v>
      </c>
    </row>
    <row r="32" spans="1:9" x14ac:dyDescent="0.35">
      <c r="A32" s="3">
        <v>1089</v>
      </c>
      <c r="B32" s="1">
        <v>40792</v>
      </c>
      <c r="C32" t="s">
        <v>23</v>
      </c>
      <c r="D32" t="s">
        <v>10</v>
      </c>
      <c r="F32" s="3">
        <v>1963</v>
      </c>
      <c r="G32" s="5">
        <f t="shared" si="3"/>
        <v>21044.239999999994</v>
      </c>
    </row>
    <row r="33" spans="1:7" x14ac:dyDescent="0.35">
      <c r="B33" s="1">
        <v>40827</v>
      </c>
      <c r="C33" t="s">
        <v>44</v>
      </c>
      <c r="D33" t="s">
        <v>10</v>
      </c>
      <c r="F33" s="3">
        <v>512</v>
      </c>
      <c r="G33" s="5">
        <f t="shared" si="3"/>
        <v>20532.239999999994</v>
      </c>
    </row>
    <row r="34" spans="1:7" x14ac:dyDescent="0.35">
      <c r="B34" s="1">
        <v>40837</v>
      </c>
      <c r="C34" t="s">
        <v>76</v>
      </c>
      <c r="D34" t="s">
        <v>10</v>
      </c>
      <c r="F34" s="3">
        <v>9.9499999999999993</v>
      </c>
      <c r="G34" s="5">
        <f t="shared" si="3"/>
        <v>20522.289999999994</v>
      </c>
    </row>
    <row r="35" spans="1:7" x14ac:dyDescent="0.35">
      <c r="A35" s="3">
        <v>1004</v>
      </c>
      <c r="B35" s="1">
        <v>40823</v>
      </c>
      <c r="C35" t="s">
        <v>45</v>
      </c>
      <c r="D35" t="s">
        <v>10</v>
      </c>
      <c r="F35" s="3">
        <v>1521.2</v>
      </c>
      <c r="G35" s="5">
        <f t="shared" si="3"/>
        <v>19001.089999999993</v>
      </c>
    </row>
    <row r="36" spans="1:7" x14ac:dyDescent="0.35">
      <c r="A36" s="3">
        <v>1006</v>
      </c>
      <c r="B36" s="1">
        <v>40834</v>
      </c>
      <c r="C36" t="s">
        <v>46</v>
      </c>
      <c r="D36" t="s">
        <v>10</v>
      </c>
      <c r="F36" s="3">
        <v>232</v>
      </c>
      <c r="G36" s="5">
        <f t="shared" si="3"/>
        <v>18769.089999999993</v>
      </c>
    </row>
    <row r="37" spans="1:7" x14ac:dyDescent="0.35">
      <c r="A37" s="3">
        <v>1091</v>
      </c>
      <c r="B37" s="1">
        <v>40827</v>
      </c>
      <c r="C37" t="s">
        <v>31</v>
      </c>
      <c r="D37" t="s">
        <v>10</v>
      </c>
      <c r="F37" s="3">
        <v>350</v>
      </c>
      <c r="G37" s="5">
        <f t="shared" si="3"/>
        <v>18419.089999999993</v>
      </c>
    </row>
    <row r="38" spans="1:7" x14ac:dyDescent="0.35">
      <c r="B38" s="1">
        <v>40868</v>
      </c>
      <c r="C38" t="s">
        <v>76</v>
      </c>
      <c r="D38" t="s">
        <v>10</v>
      </c>
      <c r="F38" s="3">
        <v>9.9499999999999993</v>
      </c>
      <c r="G38" s="5">
        <f t="shared" si="3"/>
        <v>18409.139999999992</v>
      </c>
    </row>
    <row r="39" spans="1:7" x14ac:dyDescent="0.35">
      <c r="B39" s="1">
        <v>40876</v>
      </c>
      <c r="C39" t="s">
        <v>50</v>
      </c>
      <c r="D39" t="s">
        <v>10</v>
      </c>
      <c r="F39" s="3">
        <v>5.65</v>
      </c>
      <c r="G39" s="5">
        <f t="shared" si="3"/>
        <v>18403.489999999991</v>
      </c>
    </row>
    <row r="40" spans="1:7" x14ac:dyDescent="0.35">
      <c r="A40" s="3">
        <v>1005</v>
      </c>
      <c r="B40" s="1">
        <v>40870</v>
      </c>
      <c r="C40" t="s">
        <v>47</v>
      </c>
      <c r="D40" t="s">
        <v>10</v>
      </c>
      <c r="F40" s="3">
        <v>232</v>
      </c>
      <c r="G40" s="5">
        <f t="shared" ref="G40:G46" si="4" xml:space="preserve"> (G39 -F40)</f>
        <v>18171.489999999991</v>
      </c>
    </row>
    <row r="41" spans="1:7" x14ac:dyDescent="0.35">
      <c r="A41" s="3">
        <v>1007</v>
      </c>
      <c r="B41" s="1">
        <v>40876</v>
      </c>
      <c r="C41" t="s">
        <v>48</v>
      </c>
      <c r="D41" t="s">
        <v>10</v>
      </c>
      <c r="F41" s="3">
        <v>53</v>
      </c>
      <c r="G41" s="5">
        <f t="shared" si="4"/>
        <v>18118.489999999991</v>
      </c>
    </row>
    <row r="42" spans="1:7" x14ac:dyDescent="0.35">
      <c r="A42" s="3">
        <v>1092</v>
      </c>
      <c r="B42" s="1">
        <v>40861</v>
      </c>
      <c r="C42" t="s">
        <v>103</v>
      </c>
      <c r="D42" t="s">
        <v>10</v>
      </c>
      <c r="F42" s="3">
        <v>2837.5</v>
      </c>
      <c r="G42" s="5">
        <f t="shared" si="4"/>
        <v>15280.989999999991</v>
      </c>
    </row>
    <row r="43" spans="1:7" x14ac:dyDescent="0.35">
      <c r="A43" s="3">
        <v>1093</v>
      </c>
      <c r="B43" s="1">
        <v>40868</v>
      </c>
      <c r="C43" t="s">
        <v>49</v>
      </c>
      <c r="D43" t="s">
        <v>10</v>
      </c>
      <c r="F43" s="5">
        <v>1243.1600000000001</v>
      </c>
      <c r="G43" s="5">
        <f t="shared" si="4"/>
        <v>14037.829999999991</v>
      </c>
    </row>
    <row r="44" spans="1:7" x14ac:dyDescent="0.35">
      <c r="A44" s="4"/>
      <c r="B44" s="1">
        <v>40898</v>
      </c>
      <c r="C44" t="s">
        <v>76</v>
      </c>
      <c r="D44" t="s">
        <v>10</v>
      </c>
      <c r="F44" s="3">
        <v>9.9499999999999993</v>
      </c>
      <c r="G44" s="5">
        <f t="shared" si="4"/>
        <v>14027.87999999999</v>
      </c>
    </row>
    <row r="45" spans="1:7" x14ac:dyDescent="0.35">
      <c r="A45" s="3">
        <v>1008</v>
      </c>
      <c r="B45" s="1">
        <v>40883</v>
      </c>
      <c r="C45" t="s">
        <v>51</v>
      </c>
      <c r="D45" t="s">
        <v>10</v>
      </c>
      <c r="F45" s="3">
        <v>157.87</v>
      </c>
      <c r="G45" s="5">
        <f t="shared" si="4"/>
        <v>13870.009999999989</v>
      </c>
    </row>
    <row r="46" spans="1:7" x14ac:dyDescent="0.35">
      <c r="A46" s="3">
        <v>1009</v>
      </c>
      <c r="B46" s="1">
        <v>40892</v>
      </c>
      <c r="C46" t="s">
        <v>52</v>
      </c>
      <c r="D46" t="s">
        <v>10</v>
      </c>
      <c r="F46" s="3">
        <v>52.59</v>
      </c>
      <c r="G46" s="5">
        <f t="shared" si="4"/>
        <v>13817.419999999989</v>
      </c>
    </row>
    <row r="47" spans="1:7" x14ac:dyDescent="0.35">
      <c r="B47" s="1"/>
      <c r="E47" s="3">
        <f>SUM(E4:E46)</f>
        <v>23844.82</v>
      </c>
      <c r="F47" s="3">
        <f>SUM(F4:F46)</f>
        <v>24329.250000000004</v>
      </c>
    </row>
    <row r="48" spans="1:7" x14ac:dyDescent="0.35">
      <c r="B48" s="1"/>
      <c r="E48" s="5">
        <v>23844.82</v>
      </c>
    </row>
    <row r="49" spans="2:10" x14ac:dyDescent="0.35">
      <c r="B49" s="1"/>
      <c r="E49" s="5"/>
    </row>
    <row r="50" spans="2:10" x14ac:dyDescent="0.35">
      <c r="B50" s="1"/>
    </row>
    <row r="51" spans="2:10" x14ac:dyDescent="0.35">
      <c r="B51" s="1"/>
    </row>
    <row r="52" spans="2:10" x14ac:dyDescent="0.35">
      <c r="B52" s="1"/>
      <c r="C52" t="s">
        <v>77</v>
      </c>
      <c r="D52" s="3">
        <v>11791</v>
      </c>
      <c r="H52" s="3"/>
      <c r="I52" s="3"/>
      <c r="J52" s="3"/>
    </row>
    <row r="53" spans="2:10" x14ac:dyDescent="0.35">
      <c r="B53" s="1"/>
      <c r="C53" t="s">
        <v>79</v>
      </c>
      <c r="D53" s="3">
        <v>6040</v>
      </c>
      <c r="H53" s="3"/>
      <c r="I53" s="3"/>
    </row>
    <row r="54" spans="2:10" x14ac:dyDescent="0.35">
      <c r="B54" s="1"/>
      <c r="C54" t="s">
        <v>80</v>
      </c>
      <c r="D54" s="3">
        <v>280</v>
      </c>
    </row>
    <row r="55" spans="2:10" x14ac:dyDescent="0.35">
      <c r="B55" s="1"/>
      <c r="C55" t="s">
        <v>70</v>
      </c>
      <c r="D55" s="3">
        <v>5.65</v>
      </c>
    </row>
    <row r="56" spans="2:10" x14ac:dyDescent="0.35">
      <c r="B56" s="1"/>
      <c r="C56" t="s">
        <v>71</v>
      </c>
      <c r="D56" s="3">
        <v>1521.2</v>
      </c>
    </row>
    <row r="57" spans="2:10" x14ac:dyDescent="0.35">
      <c r="B57" s="1"/>
      <c r="C57" t="s">
        <v>81</v>
      </c>
      <c r="D57" s="3">
        <v>5480.04</v>
      </c>
      <c r="E57" s="5"/>
      <c r="H57" s="3"/>
      <c r="I57" s="2"/>
    </row>
    <row r="58" spans="2:10" x14ac:dyDescent="0.35">
      <c r="C58" t="s">
        <v>72</v>
      </c>
      <c r="D58" s="6">
        <v>1540</v>
      </c>
    </row>
    <row r="59" spans="2:10" x14ac:dyDescent="0.35">
      <c r="C59" t="s">
        <v>73</v>
      </c>
      <c r="D59" s="3">
        <v>1084.55</v>
      </c>
    </row>
    <row r="60" spans="2:10" x14ac:dyDescent="0.35">
      <c r="C60" t="s">
        <v>82</v>
      </c>
      <c r="D60" s="3">
        <v>359.4</v>
      </c>
    </row>
    <row r="61" spans="2:10" x14ac:dyDescent="0.35">
      <c r="C61" t="s">
        <v>122</v>
      </c>
      <c r="D61" s="3">
        <v>350</v>
      </c>
    </row>
    <row r="62" spans="2:10" x14ac:dyDescent="0.35">
      <c r="C62" t="s">
        <v>123</v>
      </c>
      <c r="D62" s="3">
        <v>722.46</v>
      </c>
    </row>
  </sheetData>
  <pageMargins left="0.7" right="0.7" top="0.75" bottom="0.75" header="0.3" footer="0.3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56"/>
  <sheetViews>
    <sheetView topLeftCell="A31" workbookViewId="0">
      <selection activeCell="D53" sqref="D53"/>
    </sheetView>
  </sheetViews>
  <sheetFormatPr defaultRowHeight="14.5" x14ac:dyDescent="0.35"/>
  <cols>
    <col min="1" max="1" width="7.26953125" style="3" bestFit="1" customWidth="1"/>
    <col min="2" max="2" width="10.7265625" style="3" bestFit="1" customWidth="1"/>
    <col min="3" max="3" width="60" bestFit="1" customWidth="1"/>
    <col min="4" max="4" width="11.1796875" bestFit="1" customWidth="1"/>
    <col min="5" max="5" width="10.7265625" style="3" bestFit="1" customWidth="1"/>
    <col min="6" max="6" width="9" style="3" bestFit="1" customWidth="1"/>
    <col min="7" max="7" width="9.1796875" style="3" bestFit="1" customWidth="1"/>
  </cols>
  <sheetData>
    <row r="2" spans="1:7" x14ac:dyDescent="0.35">
      <c r="E2" s="4">
        <v>40908</v>
      </c>
      <c r="F2" s="3" t="s">
        <v>0</v>
      </c>
      <c r="G2" s="3">
        <v>13817.42</v>
      </c>
    </row>
    <row r="3" spans="1:7" x14ac:dyDescent="0.35">
      <c r="A3" s="3" t="s">
        <v>74</v>
      </c>
      <c r="B3" s="3" t="s">
        <v>2</v>
      </c>
      <c r="C3" t="s">
        <v>3</v>
      </c>
      <c r="D3" t="s">
        <v>75</v>
      </c>
      <c r="E3" s="3" t="s">
        <v>120</v>
      </c>
      <c r="F3" s="3" t="s">
        <v>121</v>
      </c>
      <c r="G3" s="3" t="s">
        <v>0</v>
      </c>
    </row>
    <row r="4" spans="1:7" x14ac:dyDescent="0.35">
      <c r="B4" s="4">
        <v>40929</v>
      </c>
      <c r="C4" t="s">
        <v>76</v>
      </c>
      <c r="D4" t="s">
        <v>10</v>
      </c>
      <c r="F4" s="3">
        <v>9.9499999999999993</v>
      </c>
      <c r="G4" s="3">
        <f>(G2 - F4)</f>
        <v>13807.47</v>
      </c>
    </row>
    <row r="5" spans="1:7" x14ac:dyDescent="0.35">
      <c r="B5" s="4">
        <v>40960</v>
      </c>
      <c r="C5" t="s">
        <v>76</v>
      </c>
      <c r="D5" t="s">
        <v>10</v>
      </c>
      <c r="F5" s="3">
        <v>9.9499999999999993</v>
      </c>
      <c r="G5" s="3">
        <f>(G4 - F5)</f>
        <v>13797.519999999999</v>
      </c>
    </row>
    <row r="6" spans="1:7" x14ac:dyDescent="0.35">
      <c r="A6" s="3">
        <v>1094</v>
      </c>
      <c r="B6" s="4">
        <v>40945</v>
      </c>
      <c r="C6" t="s">
        <v>104</v>
      </c>
      <c r="D6" t="s">
        <v>10</v>
      </c>
      <c r="E6" s="5"/>
      <c r="F6" s="3">
        <v>487.5</v>
      </c>
      <c r="G6" s="3">
        <f>(G5 - F6)</f>
        <v>13310.019999999999</v>
      </c>
    </row>
    <row r="7" spans="1:7" x14ac:dyDescent="0.35">
      <c r="A7" s="3">
        <v>1095</v>
      </c>
      <c r="B7" s="4">
        <v>40967</v>
      </c>
      <c r="C7" t="s">
        <v>54</v>
      </c>
      <c r="D7" t="s">
        <v>10</v>
      </c>
      <c r="F7" s="3">
        <v>6388.1</v>
      </c>
      <c r="G7" s="3">
        <f>(G6 - F7)</f>
        <v>6921.9199999999983</v>
      </c>
    </row>
    <row r="8" spans="1:7" x14ac:dyDescent="0.35">
      <c r="B8" s="4">
        <v>40989</v>
      </c>
      <c r="C8" t="s">
        <v>76</v>
      </c>
      <c r="D8" t="s">
        <v>10</v>
      </c>
      <c r="F8" s="3">
        <v>9.9499999999999993</v>
      </c>
      <c r="G8" s="3">
        <f>(G7 - F8)</f>
        <v>6911.9699999999984</v>
      </c>
    </row>
    <row r="9" spans="1:7" x14ac:dyDescent="0.35">
      <c r="A9" s="3">
        <v>1079</v>
      </c>
      <c r="B9" s="4">
        <v>41026</v>
      </c>
      <c r="C9" t="s">
        <v>12</v>
      </c>
      <c r="D9" t="s">
        <v>8</v>
      </c>
      <c r="E9" s="3">
        <v>10764</v>
      </c>
      <c r="G9" s="5">
        <f>(G8 + E9)</f>
        <v>17675.969999999998</v>
      </c>
    </row>
    <row r="10" spans="1:7" x14ac:dyDescent="0.35">
      <c r="B10" s="4">
        <v>41022</v>
      </c>
      <c r="C10" t="s">
        <v>76</v>
      </c>
      <c r="D10" t="s">
        <v>10</v>
      </c>
      <c r="E10" s="5"/>
      <c r="F10" s="3">
        <v>9.9499999999999993</v>
      </c>
      <c r="G10" s="5">
        <f>(G9 -F10)</f>
        <v>17666.019999999997</v>
      </c>
    </row>
    <row r="11" spans="1:7" x14ac:dyDescent="0.35">
      <c r="B11" s="4">
        <v>41022</v>
      </c>
      <c r="C11" t="s">
        <v>97</v>
      </c>
      <c r="D11" t="s">
        <v>10</v>
      </c>
      <c r="F11" s="3">
        <v>2238.5</v>
      </c>
      <c r="G11" s="5">
        <f>(G10 -F11)</f>
        <v>15427.519999999997</v>
      </c>
    </row>
    <row r="12" spans="1:7" x14ac:dyDescent="0.35">
      <c r="A12" s="3">
        <v>1098</v>
      </c>
      <c r="B12" s="4">
        <v>41029</v>
      </c>
      <c r="C12" t="s">
        <v>55</v>
      </c>
      <c r="D12" t="s">
        <v>10</v>
      </c>
      <c r="F12" s="3">
        <v>160</v>
      </c>
      <c r="G12" s="5">
        <f>(G11 -F12)</f>
        <v>15267.519999999997</v>
      </c>
    </row>
    <row r="13" spans="1:7" x14ac:dyDescent="0.35">
      <c r="B13" s="4">
        <v>41052</v>
      </c>
      <c r="C13" t="s">
        <v>7</v>
      </c>
      <c r="D13" t="s">
        <v>8</v>
      </c>
      <c r="E13" s="3">
        <v>768.21</v>
      </c>
      <c r="G13" s="5">
        <f>(G12 + E13)</f>
        <v>16035.729999999996</v>
      </c>
    </row>
    <row r="14" spans="1:7" x14ac:dyDescent="0.35">
      <c r="B14" s="4">
        <v>41052</v>
      </c>
      <c r="C14" t="s">
        <v>7</v>
      </c>
      <c r="D14" t="s">
        <v>8</v>
      </c>
      <c r="E14" s="3">
        <v>245</v>
      </c>
      <c r="G14" s="5">
        <f>(G13 + E14)</f>
        <v>16280.729999999996</v>
      </c>
    </row>
    <row r="15" spans="1:7" x14ac:dyDescent="0.35">
      <c r="B15" s="4">
        <v>41036</v>
      </c>
      <c r="C15" t="s">
        <v>56</v>
      </c>
      <c r="D15" t="s">
        <v>10</v>
      </c>
      <c r="F15" s="3">
        <v>310.79000000000002</v>
      </c>
      <c r="G15" s="5">
        <f t="shared" ref="G15:G22" si="0">(G14 -F15)</f>
        <v>15969.939999999995</v>
      </c>
    </row>
    <row r="16" spans="1:7" x14ac:dyDescent="0.35">
      <c r="A16" s="3">
        <v>1097</v>
      </c>
      <c r="B16" s="4">
        <v>41040</v>
      </c>
      <c r="C16" t="s">
        <v>57</v>
      </c>
      <c r="D16" t="s">
        <v>10</v>
      </c>
      <c r="F16" s="3">
        <v>82</v>
      </c>
      <c r="G16" s="5">
        <f t="shared" si="0"/>
        <v>15887.939999999995</v>
      </c>
    </row>
    <row r="17" spans="1:7" x14ac:dyDescent="0.35">
      <c r="A17" s="3">
        <v>1099</v>
      </c>
      <c r="B17" s="4">
        <v>41052</v>
      </c>
      <c r="C17" t="s">
        <v>58</v>
      </c>
      <c r="D17" t="s">
        <v>10</v>
      </c>
      <c r="F17" s="5">
        <v>80</v>
      </c>
      <c r="G17" s="5">
        <f t="shared" si="0"/>
        <v>15807.939999999995</v>
      </c>
    </row>
    <row r="18" spans="1:7" x14ac:dyDescent="0.35">
      <c r="B18" s="4">
        <v>41050</v>
      </c>
      <c r="C18" t="s">
        <v>76</v>
      </c>
      <c r="D18" t="s">
        <v>10</v>
      </c>
      <c r="F18" s="3">
        <v>9.9499999999999993</v>
      </c>
      <c r="G18" s="5">
        <f t="shared" si="0"/>
        <v>15797.989999999994</v>
      </c>
    </row>
    <row r="19" spans="1:7" x14ac:dyDescent="0.35">
      <c r="B19" s="4">
        <v>41071</v>
      </c>
      <c r="C19" t="s">
        <v>24</v>
      </c>
      <c r="D19" t="s">
        <v>10</v>
      </c>
      <c r="E19" s="5"/>
      <c r="F19" s="3">
        <v>240</v>
      </c>
      <c r="G19" s="5">
        <f t="shared" si="0"/>
        <v>15557.989999999994</v>
      </c>
    </row>
    <row r="20" spans="1:7" x14ac:dyDescent="0.35">
      <c r="B20" s="4">
        <v>41081</v>
      </c>
      <c r="C20" t="s">
        <v>76</v>
      </c>
      <c r="D20" t="s">
        <v>10</v>
      </c>
      <c r="F20" s="3">
        <v>9.9499999999999993</v>
      </c>
      <c r="G20" s="5">
        <f t="shared" si="0"/>
        <v>15548.039999999994</v>
      </c>
    </row>
    <row r="21" spans="1:7" x14ac:dyDescent="0.35">
      <c r="B21" s="4">
        <v>41082</v>
      </c>
      <c r="C21" t="s">
        <v>98</v>
      </c>
      <c r="D21" t="s">
        <v>10</v>
      </c>
      <c r="F21" s="3">
        <v>767.5</v>
      </c>
      <c r="G21" s="5">
        <f t="shared" si="0"/>
        <v>14780.539999999994</v>
      </c>
    </row>
    <row r="22" spans="1:7" x14ac:dyDescent="0.35">
      <c r="A22" s="3">
        <v>1010</v>
      </c>
      <c r="B22" s="4">
        <v>41067</v>
      </c>
      <c r="C22" t="s">
        <v>59</v>
      </c>
      <c r="D22" t="s">
        <v>10</v>
      </c>
      <c r="F22" s="3">
        <v>2026</v>
      </c>
      <c r="G22" s="5">
        <f t="shared" si="0"/>
        <v>12754.539999999994</v>
      </c>
    </row>
    <row r="23" spans="1:7" x14ac:dyDescent="0.35">
      <c r="B23" s="4">
        <v>41099</v>
      </c>
      <c r="C23" t="s">
        <v>12</v>
      </c>
      <c r="D23" t="s">
        <v>8</v>
      </c>
      <c r="E23" s="5">
        <v>6498.04</v>
      </c>
      <c r="G23" s="5">
        <f>(G22 + E23)</f>
        <v>19252.579999999994</v>
      </c>
    </row>
    <row r="24" spans="1:7" x14ac:dyDescent="0.35">
      <c r="B24" s="4">
        <v>41113</v>
      </c>
      <c r="C24" t="s">
        <v>76</v>
      </c>
      <c r="D24" t="s">
        <v>10</v>
      </c>
      <c r="E24" s="5"/>
      <c r="F24" s="5">
        <v>9.9499999999999993</v>
      </c>
      <c r="G24" s="5">
        <f>(G23-F24)</f>
        <v>19242.629999999994</v>
      </c>
    </row>
    <row r="25" spans="1:7" x14ac:dyDescent="0.35">
      <c r="B25" s="4">
        <v>41137</v>
      </c>
      <c r="C25" t="s">
        <v>7</v>
      </c>
      <c r="D25" t="s">
        <v>8</v>
      </c>
      <c r="E25" s="3">
        <v>959</v>
      </c>
      <c r="G25" s="5">
        <f>(G24 +E25)</f>
        <v>20201.629999999994</v>
      </c>
    </row>
    <row r="26" spans="1:7" x14ac:dyDescent="0.35">
      <c r="B26" s="4">
        <v>41150</v>
      </c>
      <c r="C26" t="s">
        <v>76</v>
      </c>
      <c r="D26" t="s">
        <v>10</v>
      </c>
      <c r="F26" s="3">
        <v>9.9499999999999993</v>
      </c>
      <c r="G26" s="5">
        <f>(G25 -F26)</f>
        <v>20191.679999999993</v>
      </c>
    </row>
    <row r="27" spans="1:7" x14ac:dyDescent="0.35">
      <c r="B27" s="4">
        <v>41141</v>
      </c>
      <c r="C27" t="s">
        <v>12</v>
      </c>
      <c r="D27" t="s">
        <v>8</v>
      </c>
      <c r="E27" s="3">
        <v>9588.2199999999993</v>
      </c>
      <c r="G27" s="5">
        <f>(G26 + E27)</f>
        <v>29779.899999999994</v>
      </c>
    </row>
    <row r="28" spans="1:7" x14ac:dyDescent="0.35">
      <c r="B28" s="4">
        <v>41137</v>
      </c>
      <c r="C28" t="s">
        <v>60</v>
      </c>
      <c r="D28" t="s">
        <v>10</v>
      </c>
      <c r="F28" s="3">
        <v>5</v>
      </c>
      <c r="G28" s="5">
        <f t="shared" ref="G28:G33" si="1">(G27 - F28)</f>
        <v>29774.899999999994</v>
      </c>
    </row>
    <row r="29" spans="1:7" x14ac:dyDescent="0.35">
      <c r="B29" s="4">
        <v>41137</v>
      </c>
      <c r="C29" t="s">
        <v>78</v>
      </c>
      <c r="D29" t="s">
        <v>10</v>
      </c>
      <c r="F29" s="5">
        <v>1200</v>
      </c>
      <c r="G29" s="5">
        <f t="shared" si="1"/>
        <v>28574.899999999994</v>
      </c>
    </row>
    <row r="30" spans="1:7" x14ac:dyDescent="0.35">
      <c r="B30" s="4">
        <v>41152</v>
      </c>
      <c r="C30" t="s">
        <v>61</v>
      </c>
      <c r="D30" t="s">
        <v>10</v>
      </c>
      <c r="F30" s="5">
        <v>842.24</v>
      </c>
      <c r="G30" s="5">
        <f t="shared" si="1"/>
        <v>27732.659999999993</v>
      </c>
    </row>
    <row r="31" spans="1:7" x14ac:dyDescent="0.35">
      <c r="B31" s="4">
        <v>41176</v>
      </c>
      <c r="C31" t="s">
        <v>76</v>
      </c>
      <c r="D31" t="s">
        <v>10</v>
      </c>
      <c r="F31" s="3">
        <v>9.9499999999999993</v>
      </c>
      <c r="G31" s="5">
        <f t="shared" si="1"/>
        <v>27722.709999999992</v>
      </c>
    </row>
    <row r="32" spans="1:7" x14ac:dyDescent="0.35">
      <c r="A32" s="3">
        <v>1011</v>
      </c>
      <c r="B32" s="4">
        <v>41164</v>
      </c>
      <c r="C32" t="s">
        <v>23</v>
      </c>
      <c r="D32" t="s">
        <v>10</v>
      </c>
      <c r="F32" s="3">
        <v>2089</v>
      </c>
      <c r="G32" s="5">
        <f t="shared" si="1"/>
        <v>25633.709999999992</v>
      </c>
    </row>
    <row r="33" spans="1:7" x14ac:dyDescent="0.35">
      <c r="A33" s="3">
        <v>1013</v>
      </c>
      <c r="B33" s="4">
        <v>41169</v>
      </c>
      <c r="C33" t="s">
        <v>62</v>
      </c>
      <c r="D33" t="s">
        <v>10</v>
      </c>
      <c r="F33" s="3">
        <v>525</v>
      </c>
      <c r="G33" s="5">
        <f t="shared" si="1"/>
        <v>25108.709999999992</v>
      </c>
    </row>
    <row r="34" spans="1:7" x14ac:dyDescent="0.35">
      <c r="B34" s="4">
        <v>41185</v>
      </c>
      <c r="C34" t="s">
        <v>63</v>
      </c>
      <c r="D34" t="s">
        <v>10</v>
      </c>
      <c r="E34" s="3">
        <v>282.69</v>
      </c>
      <c r="G34" s="5">
        <f xml:space="preserve"> ( G33+E34 )</f>
        <v>25391.399999999991</v>
      </c>
    </row>
    <row r="35" spans="1:7" x14ac:dyDescent="0.35">
      <c r="B35" s="4">
        <v>41204</v>
      </c>
      <c r="C35" t="s">
        <v>76</v>
      </c>
      <c r="D35" t="s">
        <v>10</v>
      </c>
      <c r="F35" s="3">
        <v>9.9499999999999993</v>
      </c>
      <c r="G35" s="5">
        <f>(G34 -F35)</f>
        <v>25381.44999999999</v>
      </c>
    </row>
    <row r="36" spans="1:7" x14ac:dyDescent="0.35">
      <c r="B36" s="4">
        <v>41218</v>
      </c>
      <c r="C36" t="s">
        <v>64</v>
      </c>
      <c r="D36" t="s">
        <v>10</v>
      </c>
      <c r="F36" s="5">
        <v>2088</v>
      </c>
      <c r="G36" s="5">
        <f t="shared" ref="G36:G45" si="2">(G35 -F36)</f>
        <v>23293.44999999999</v>
      </c>
    </row>
    <row r="37" spans="1:7" x14ac:dyDescent="0.35">
      <c r="B37" s="4">
        <v>41219</v>
      </c>
      <c r="C37" t="s">
        <v>64</v>
      </c>
      <c r="D37" t="s">
        <v>10</v>
      </c>
      <c r="F37" s="5">
        <v>2100</v>
      </c>
      <c r="G37" s="5">
        <f t="shared" si="2"/>
        <v>21193.44999999999</v>
      </c>
    </row>
    <row r="38" spans="1:7" x14ac:dyDescent="0.35">
      <c r="B38" s="4">
        <v>41220</v>
      </c>
      <c r="C38" t="s">
        <v>64</v>
      </c>
      <c r="D38" t="s">
        <v>10</v>
      </c>
      <c r="F38" s="5">
        <v>2200</v>
      </c>
      <c r="G38" s="5">
        <f t="shared" si="2"/>
        <v>18993.44999999999</v>
      </c>
    </row>
    <row r="39" spans="1:7" x14ac:dyDescent="0.35">
      <c r="B39" s="4">
        <v>41221</v>
      </c>
      <c r="C39" t="s">
        <v>65</v>
      </c>
      <c r="D39" t="s">
        <v>10</v>
      </c>
      <c r="F39" s="5">
        <v>1627.5</v>
      </c>
      <c r="G39" s="5">
        <f t="shared" si="2"/>
        <v>17365.94999999999</v>
      </c>
    </row>
    <row r="40" spans="1:7" x14ac:dyDescent="0.35">
      <c r="B40" s="4">
        <v>41234</v>
      </c>
      <c r="C40" t="s">
        <v>76</v>
      </c>
      <c r="D40" t="s">
        <v>10</v>
      </c>
      <c r="F40" s="3">
        <v>9.9499999999999993</v>
      </c>
      <c r="G40" s="5">
        <f t="shared" si="2"/>
        <v>17355.999999999989</v>
      </c>
    </row>
    <row r="41" spans="1:7" x14ac:dyDescent="0.35">
      <c r="B41" s="4">
        <v>41264</v>
      </c>
      <c r="C41" t="s">
        <v>76</v>
      </c>
      <c r="D41" t="s">
        <v>10</v>
      </c>
      <c r="F41" s="3">
        <v>9.9499999999999993</v>
      </c>
      <c r="G41" s="5">
        <f t="shared" si="2"/>
        <v>17346.049999999988</v>
      </c>
    </row>
    <row r="42" spans="1:7" x14ac:dyDescent="0.35">
      <c r="A42" s="3">
        <v>1016</v>
      </c>
      <c r="B42" s="4">
        <v>41249</v>
      </c>
      <c r="C42" t="s">
        <v>66</v>
      </c>
      <c r="D42" t="s">
        <v>10</v>
      </c>
      <c r="F42" s="5">
        <v>1540</v>
      </c>
      <c r="G42" s="5">
        <f t="shared" si="2"/>
        <v>15806.049999999988</v>
      </c>
    </row>
    <row r="43" spans="1:7" x14ac:dyDescent="0.35">
      <c r="A43" s="3">
        <v>1017</v>
      </c>
      <c r="B43" s="4">
        <v>41247</v>
      </c>
      <c r="C43" t="s">
        <v>69</v>
      </c>
      <c r="D43" t="s">
        <v>10</v>
      </c>
      <c r="F43" s="5">
        <v>80</v>
      </c>
      <c r="G43" s="5">
        <f t="shared" si="2"/>
        <v>15726.049999999988</v>
      </c>
    </row>
    <row r="44" spans="1:7" x14ac:dyDescent="0.35">
      <c r="A44" s="3">
        <v>1018</v>
      </c>
      <c r="B44" s="4">
        <v>41255</v>
      </c>
      <c r="C44" t="s">
        <v>68</v>
      </c>
      <c r="D44" t="s">
        <v>10</v>
      </c>
      <c r="F44" s="3">
        <v>80</v>
      </c>
      <c r="G44" s="5">
        <f t="shared" si="2"/>
        <v>15646.049999999988</v>
      </c>
    </row>
    <row r="45" spans="1:7" x14ac:dyDescent="0.35">
      <c r="A45" s="3">
        <v>1019</v>
      </c>
      <c r="B45" s="4">
        <v>41257</v>
      </c>
      <c r="C45" t="s">
        <v>67</v>
      </c>
      <c r="D45" t="s">
        <v>10</v>
      </c>
      <c r="F45" s="5">
        <v>160</v>
      </c>
      <c r="G45" s="5">
        <f t="shared" si="2"/>
        <v>15486.049999999988</v>
      </c>
    </row>
    <row r="46" spans="1:7" x14ac:dyDescent="0.35">
      <c r="B46" s="4"/>
      <c r="E46" s="3">
        <f>SUM(E4:E45)</f>
        <v>29105.16</v>
      </c>
      <c r="F46" s="3">
        <f>SUM(F4:F45)</f>
        <v>27436.530000000006</v>
      </c>
      <c r="G46" s="5"/>
    </row>
    <row r="48" spans="1:7" x14ac:dyDescent="0.35">
      <c r="C48" t="s">
        <v>77</v>
      </c>
      <c r="D48" s="3">
        <v>13049</v>
      </c>
    </row>
    <row r="49" spans="3:4" x14ac:dyDescent="0.35">
      <c r="C49" t="s">
        <v>79</v>
      </c>
      <c r="D49" s="3">
        <v>4115</v>
      </c>
    </row>
    <row r="50" spans="3:4" x14ac:dyDescent="0.35">
      <c r="C50" t="s">
        <v>80</v>
      </c>
      <c r="D50" s="3">
        <v>560</v>
      </c>
    </row>
    <row r="51" spans="3:4" x14ac:dyDescent="0.35">
      <c r="C51" t="s">
        <v>70</v>
      </c>
      <c r="D51" s="3">
        <v>82</v>
      </c>
    </row>
    <row r="52" spans="3:4" x14ac:dyDescent="0.35">
      <c r="C52" t="s">
        <v>71</v>
      </c>
      <c r="D52" s="3">
        <v>6388.1</v>
      </c>
    </row>
    <row r="53" spans="3:4" x14ac:dyDescent="0.35">
      <c r="C53" t="s">
        <v>81</v>
      </c>
      <c r="D53" s="3">
        <v>1510.79</v>
      </c>
    </row>
    <row r="54" spans="3:4" x14ac:dyDescent="0.35">
      <c r="C54" t="s">
        <v>72</v>
      </c>
      <c r="D54" s="6">
        <v>1540</v>
      </c>
    </row>
    <row r="55" spans="3:4" x14ac:dyDescent="0.35">
      <c r="C55" t="s">
        <v>73</v>
      </c>
      <c r="D55" s="3">
        <v>1084.55</v>
      </c>
    </row>
    <row r="56" spans="3:4" x14ac:dyDescent="0.35">
      <c r="C56" t="s">
        <v>82</v>
      </c>
      <c r="D56" s="3">
        <v>359.4</v>
      </c>
    </row>
  </sheetData>
  <pageMargins left="0.7" right="0.7" top="0.75" bottom="0.75" header="0.3" footer="0.3"/>
  <pageSetup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31"/>
  <sheetViews>
    <sheetView workbookViewId="0">
      <selection activeCell="H4" sqref="H4"/>
    </sheetView>
  </sheetViews>
  <sheetFormatPr defaultRowHeight="14.5" x14ac:dyDescent="0.35"/>
  <cols>
    <col min="2" max="2" width="7.26953125" bestFit="1" customWidth="1"/>
    <col min="3" max="3" width="10.7265625" bestFit="1" customWidth="1"/>
    <col min="4" max="4" width="66.54296875" bestFit="1" customWidth="1"/>
    <col min="5" max="5" width="11.1796875" bestFit="1" customWidth="1"/>
    <col min="6" max="6" width="13.54296875" bestFit="1" customWidth="1"/>
    <col min="7" max="7" width="14.1796875" bestFit="1" customWidth="1"/>
    <col min="8" max="8" width="14.453125" customWidth="1"/>
    <col min="9" max="9" width="16.81640625" bestFit="1" customWidth="1"/>
  </cols>
  <sheetData>
    <row r="1" spans="2:8" ht="15" thickBot="1" x14ac:dyDescent="0.4"/>
    <row r="2" spans="2:8" x14ac:dyDescent="0.35">
      <c r="B2" s="11"/>
      <c r="C2" s="12"/>
      <c r="D2" s="12"/>
      <c r="E2" s="12"/>
      <c r="F2" s="13">
        <v>41274</v>
      </c>
      <c r="G2" s="12" t="s">
        <v>0</v>
      </c>
      <c r="H2" s="21">
        <v>15486.049999999988</v>
      </c>
    </row>
    <row r="3" spans="2:8" x14ac:dyDescent="0.35">
      <c r="B3" s="15" t="s">
        <v>74</v>
      </c>
      <c r="C3" s="7" t="s">
        <v>2</v>
      </c>
      <c r="D3" s="7" t="s">
        <v>3</v>
      </c>
      <c r="E3" s="7" t="s">
        <v>75</v>
      </c>
      <c r="F3" s="7" t="s">
        <v>5</v>
      </c>
      <c r="G3" s="7" t="s">
        <v>6</v>
      </c>
      <c r="H3" s="22" t="s">
        <v>0</v>
      </c>
    </row>
    <row r="4" spans="2:8" x14ac:dyDescent="0.35">
      <c r="B4" s="15"/>
      <c r="C4" s="8">
        <v>41290</v>
      </c>
      <c r="D4" s="7" t="s">
        <v>97</v>
      </c>
      <c r="E4" s="7" t="s">
        <v>10</v>
      </c>
      <c r="F4" s="18"/>
      <c r="G4" s="18">
        <v>2016</v>
      </c>
      <c r="H4" s="22">
        <f>(H2-G4)</f>
        <v>13470.049999999988</v>
      </c>
    </row>
    <row r="5" spans="2:8" x14ac:dyDescent="0.35">
      <c r="B5" s="15"/>
      <c r="C5" s="8">
        <v>41296</v>
      </c>
      <c r="D5" s="7" t="s">
        <v>76</v>
      </c>
      <c r="E5" s="7" t="s">
        <v>10</v>
      </c>
      <c r="F5" s="18"/>
      <c r="G5" s="18">
        <v>9.9499999999999993</v>
      </c>
      <c r="H5" s="22">
        <f t="shared" ref="H5:H12" si="0">(H4-G5)</f>
        <v>13460.099999999988</v>
      </c>
    </row>
    <row r="6" spans="2:8" x14ac:dyDescent="0.35">
      <c r="B6" s="15"/>
      <c r="C6" s="8">
        <v>41292</v>
      </c>
      <c r="D6" s="7" t="s">
        <v>97</v>
      </c>
      <c r="E6" s="7" t="s">
        <v>10</v>
      </c>
      <c r="F6" s="18"/>
      <c r="G6" s="18">
        <v>1295</v>
      </c>
      <c r="H6" s="22">
        <f t="shared" si="0"/>
        <v>12165.099999999988</v>
      </c>
    </row>
    <row r="7" spans="2:8" x14ac:dyDescent="0.35">
      <c r="B7" s="15"/>
      <c r="C7" s="8">
        <v>41297</v>
      </c>
      <c r="D7" s="7" t="s">
        <v>94</v>
      </c>
      <c r="E7" s="7" t="s">
        <v>10</v>
      </c>
      <c r="F7" s="18"/>
      <c r="G7" s="18">
        <v>1800</v>
      </c>
      <c r="H7" s="22">
        <f t="shared" si="0"/>
        <v>10365.099999999988</v>
      </c>
    </row>
    <row r="8" spans="2:8" x14ac:dyDescent="0.35">
      <c r="B8" s="15"/>
      <c r="C8" s="8">
        <v>41303</v>
      </c>
      <c r="D8" s="7" t="s">
        <v>95</v>
      </c>
      <c r="E8" s="7" t="s">
        <v>10</v>
      </c>
      <c r="F8" s="18"/>
      <c r="G8" s="18">
        <v>65.31</v>
      </c>
      <c r="H8" s="22">
        <f t="shared" si="0"/>
        <v>10299.789999999988</v>
      </c>
    </row>
    <row r="9" spans="2:8" x14ac:dyDescent="0.35">
      <c r="B9" s="15"/>
      <c r="C9" s="8">
        <v>41303</v>
      </c>
      <c r="D9" s="7" t="s">
        <v>95</v>
      </c>
      <c r="E9" s="7" t="s">
        <v>10</v>
      </c>
      <c r="F9" s="18"/>
      <c r="G9" s="18">
        <v>3.25</v>
      </c>
      <c r="H9" s="22">
        <f t="shared" si="0"/>
        <v>10296.539999999988</v>
      </c>
    </row>
    <row r="10" spans="2:8" x14ac:dyDescent="0.35">
      <c r="B10" s="15">
        <v>1014</v>
      </c>
      <c r="C10" s="8">
        <v>41277</v>
      </c>
      <c r="D10" s="7" t="s">
        <v>105</v>
      </c>
      <c r="E10" s="7" t="s">
        <v>10</v>
      </c>
      <c r="F10" s="18"/>
      <c r="G10" s="18">
        <v>747.25</v>
      </c>
      <c r="H10" s="22">
        <f t="shared" si="0"/>
        <v>9549.2899999999881</v>
      </c>
    </row>
    <row r="11" spans="2:8" x14ac:dyDescent="0.35">
      <c r="B11" s="15">
        <v>1015</v>
      </c>
      <c r="C11" s="8">
        <v>41277</v>
      </c>
      <c r="D11" s="7" t="s">
        <v>106</v>
      </c>
      <c r="E11" s="7" t="s">
        <v>10</v>
      </c>
      <c r="F11" s="18"/>
      <c r="G11" s="18">
        <v>1674.77</v>
      </c>
      <c r="H11" s="22">
        <f t="shared" si="0"/>
        <v>7874.5199999999877</v>
      </c>
    </row>
    <row r="12" spans="2:8" x14ac:dyDescent="0.35">
      <c r="B12" s="15">
        <v>1020</v>
      </c>
      <c r="C12" s="8">
        <v>41297</v>
      </c>
      <c r="D12" s="7" t="s">
        <v>96</v>
      </c>
      <c r="E12" s="7" t="s">
        <v>10</v>
      </c>
      <c r="F12" s="18"/>
      <c r="G12" s="18">
        <v>1500</v>
      </c>
      <c r="H12" s="22">
        <f t="shared" si="0"/>
        <v>6374.5199999999877</v>
      </c>
    </row>
    <row r="13" spans="2:8" x14ac:dyDescent="0.35">
      <c r="B13" s="15"/>
      <c r="C13" s="8">
        <v>41306</v>
      </c>
      <c r="D13" s="7" t="s">
        <v>12</v>
      </c>
      <c r="E13" s="7" t="s">
        <v>8</v>
      </c>
      <c r="F13" s="18">
        <v>10499.65</v>
      </c>
      <c r="G13" s="18"/>
      <c r="H13" s="22">
        <f>(H12 + F13)</f>
        <v>16874.169999999987</v>
      </c>
    </row>
    <row r="14" spans="2:8" x14ac:dyDescent="0.35">
      <c r="B14" s="15"/>
      <c r="C14" s="8">
        <v>41309</v>
      </c>
      <c r="D14" s="7" t="s">
        <v>161</v>
      </c>
      <c r="E14" s="7" t="s">
        <v>8</v>
      </c>
      <c r="F14" s="18">
        <v>2261</v>
      </c>
      <c r="G14" s="18"/>
      <c r="H14" s="22">
        <f>(H13 + F14)</f>
        <v>19135.169999999987</v>
      </c>
    </row>
    <row r="15" spans="2:8" x14ac:dyDescent="0.35">
      <c r="B15" s="15"/>
      <c r="C15" s="8">
        <v>41326</v>
      </c>
      <c r="D15" s="7" t="s">
        <v>76</v>
      </c>
      <c r="E15" s="7" t="s">
        <v>10</v>
      </c>
      <c r="F15" s="18"/>
      <c r="G15" s="18">
        <v>9.9499999999999993</v>
      </c>
      <c r="H15" s="22">
        <f t="shared" ref="H15:H22" si="1">(H14-G15)</f>
        <v>19125.219999999987</v>
      </c>
    </row>
    <row r="16" spans="2:8" x14ac:dyDescent="0.35">
      <c r="B16" s="15">
        <v>1021</v>
      </c>
      <c r="C16" s="8">
        <v>41333</v>
      </c>
      <c r="D16" s="7" t="s">
        <v>162</v>
      </c>
      <c r="E16" s="7" t="s">
        <v>10</v>
      </c>
      <c r="F16" s="18"/>
      <c r="G16" s="18">
        <v>7470.25</v>
      </c>
      <c r="H16" s="22">
        <f t="shared" si="1"/>
        <v>11654.969999999987</v>
      </c>
    </row>
    <row r="17" spans="2:8" x14ac:dyDescent="0.35">
      <c r="B17" s="15"/>
      <c r="C17" s="8">
        <v>41306</v>
      </c>
      <c r="D17" s="7" t="s">
        <v>107</v>
      </c>
      <c r="E17" s="7" t="s">
        <v>10</v>
      </c>
      <c r="F17" s="18"/>
      <c r="G17" s="18">
        <v>1.95</v>
      </c>
      <c r="H17" s="22">
        <f t="shared" si="1"/>
        <v>11653.019999999986</v>
      </c>
    </row>
    <row r="18" spans="2:8" x14ac:dyDescent="0.35">
      <c r="B18" s="15"/>
      <c r="C18" s="8">
        <v>41333</v>
      </c>
      <c r="D18" s="7" t="s">
        <v>107</v>
      </c>
      <c r="E18" s="7" t="s">
        <v>10</v>
      </c>
      <c r="F18" s="18"/>
      <c r="G18" s="18">
        <v>1.95</v>
      </c>
      <c r="H18" s="22">
        <f t="shared" si="1"/>
        <v>11651.069999999985</v>
      </c>
    </row>
    <row r="19" spans="2:8" x14ac:dyDescent="0.35">
      <c r="B19" s="15">
        <v>1010</v>
      </c>
      <c r="C19" s="8">
        <v>41355</v>
      </c>
      <c r="D19" s="10" t="s">
        <v>76</v>
      </c>
      <c r="E19" s="7" t="s">
        <v>10</v>
      </c>
      <c r="F19" s="18"/>
      <c r="G19" s="18">
        <v>9.9499999999999993</v>
      </c>
      <c r="H19" s="22">
        <f t="shared" si="1"/>
        <v>11641.119999999984</v>
      </c>
    </row>
    <row r="20" spans="2:8" x14ac:dyDescent="0.35">
      <c r="B20" s="15"/>
      <c r="C20" s="8">
        <v>41386</v>
      </c>
      <c r="D20" s="7" t="s">
        <v>97</v>
      </c>
      <c r="E20" s="7" t="s">
        <v>10</v>
      </c>
      <c r="F20" s="18"/>
      <c r="G20" s="18">
        <v>980</v>
      </c>
      <c r="H20" s="22">
        <f t="shared" si="1"/>
        <v>10661.119999999984</v>
      </c>
    </row>
    <row r="21" spans="2:8" x14ac:dyDescent="0.35">
      <c r="B21" s="15"/>
      <c r="C21" s="8">
        <v>41386</v>
      </c>
      <c r="D21" s="7" t="s">
        <v>76</v>
      </c>
      <c r="E21" s="7" t="s">
        <v>10</v>
      </c>
      <c r="F21" s="18"/>
      <c r="G21" s="18">
        <v>9.9499999999999993</v>
      </c>
      <c r="H21" s="22">
        <f t="shared" si="1"/>
        <v>10651.169999999984</v>
      </c>
    </row>
    <row r="22" spans="2:8" x14ac:dyDescent="0.35">
      <c r="B22" s="15">
        <v>1022</v>
      </c>
      <c r="C22" s="8">
        <v>41395</v>
      </c>
      <c r="D22" s="7" t="s">
        <v>135</v>
      </c>
      <c r="E22" s="7" t="s">
        <v>10</v>
      </c>
      <c r="F22" s="18"/>
      <c r="G22" s="18">
        <v>2132</v>
      </c>
      <c r="H22" s="22">
        <f t="shared" si="1"/>
        <v>8519.1699999999837</v>
      </c>
    </row>
    <row r="23" spans="2:8" x14ac:dyDescent="0.35">
      <c r="B23" s="15"/>
      <c r="C23" s="8">
        <v>41397</v>
      </c>
      <c r="D23" s="7" t="s">
        <v>12</v>
      </c>
      <c r="E23" s="7" t="s">
        <v>8</v>
      </c>
      <c r="F23" s="18">
        <v>16203.41</v>
      </c>
      <c r="G23" s="18"/>
      <c r="H23" s="22">
        <f>(H22 + F23)</f>
        <v>24722.579999999984</v>
      </c>
    </row>
    <row r="24" spans="2:8" x14ac:dyDescent="0.35">
      <c r="B24" s="15"/>
      <c r="C24" s="8">
        <v>41400</v>
      </c>
      <c r="D24" s="7" t="s">
        <v>124</v>
      </c>
      <c r="E24" s="7" t="s">
        <v>8</v>
      </c>
      <c r="F24" s="18">
        <v>603</v>
      </c>
      <c r="G24" s="18"/>
      <c r="H24" s="22">
        <f>(H23 + F24)</f>
        <v>25325.579999999984</v>
      </c>
    </row>
    <row r="25" spans="2:8" x14ac:dyDescent="0.35">
      <c r="B25" s="15"/>
      <c r="C25" s="8">
        <v>41400</v>
      </c>
      <c r="D25" s="7" t="s">
        <v>126</v>
      </c>
      <c r="E25" s="7" t="s">
        <v>10</v>
      </c>
      <c r="F25" s="18"/>
      <c r="G25" s="18">
        <v>303</v>
      </c>
      <c r="H25" s="22">
        <f>(H24-G25)</f>
        <v>25022.579999999984</v>
      </c>
    </row>
    <row r="26" spans="2:8" x14ac:dyDescent="0.35">
      <c r="B26" s="15"/>
      <c r="C26" s="8">
        <v>41401</v>
      </c>
      <c r="D26" s="7" t="s">
        <v>127</v>
      </c>
      <c r="E26" s="7" t="s">
        <v>10</v>
      </c>
      <c r="F26" s="18"/>
      <c r="G26" s="18">
        <v>9.1999999999999993</v>
      </c>
      <c r="H26" s="22">
        <f>(H25-G26)</f>
        <v>25013.379999999983</v>
      </c>
    </row>
    <row r="27" spans="2:8" x14ac:dyDescent="0.35">
      <c r="B27" s="15"/>
      <c r="C27" s="8">
        <v>41402</v>
      </c>
      <c r="D27" s="7" t="s">
        <v>132</v>
      </c>
      <c r="E27" s="7" t="s">
        <v>10</v>
      </c>
      <c r="F27" s="18"/>
      <c r="G27" s="18">
        <v>1317.19</v>
      </c>
      <c r="H27" s="22">
        <f>(H26-G27)</f>
        <v>23696.189999999984</v>
      </c>
    </row>
    <row r="28" spans="2:8" x14ac:dyDescent="0.35">
      <c r="B28" s="15"/>
      <c r="C28" s="8">
        <v>41407</v>
      </c>
      <c r="D28" s="7" t="s">
        <v>128</v>
      </c>
      <c r="E28" s="7" t="s">
        <v>10</v>
      </c>
      <c r="F28" s="18"/>
      <c r="G28" s="18">
        <v>300</v>
      </c>
      <c r="H28" s="22">
        <f>(H27-G28)</f>
        <v>23396.189999999984</v>
      </c>
    </row>
    <row r="29" spans="2:8" x14ac:dyDescent="0.35">
      <c r="B29" s="15"/>
      <c r="C29" s="8">
        <v>41409</v>
      </c>
      <c r="D29" s="7" t="s">
        <v>129</v>
      </c>
      <c r="E29" s="7" t="s">
        <v>10</v>
      </c>
      <c r="F29" s="18"/>
      <c r="G29" s="18">
        <v>1</v>
      </c>
      <c r="H29" s="22">
        <f>(H28-G29)</f>
        <v>23395.189999999984</v>
      </c>
    </row>
    <row r="30" spans="2:8" x14ac:dyDescent="0.35">
      <c r="B30" s="15">
        <v>1023</v>
      </c>
      <c r="C30" s="8">
        <v>41409</v>
      </c>
      <c r="D30" s="7" t="s">
        <v>136</v>
      </c>
      <c r="E30" s="7" t="s">
        <v>10</v>
      </c>
      <c r="F30" s="18"/>
      <c r="G30" s="18">
        <v>50</v>
      </c>
      <c r="H30" s="22">
        <f>(H29 - G30)</f>
        <v>23345.189999999984</v>
      </c>
    </row>
    <row r="31" spans="2:8" x14ac:dyDescent="0.35">
      <c r="B31" s="15"/>
      <c r="C31" s="8">
        <v>41410</v>
      </c>
      <c r="D31" s="7" t="s">
        <v>125</v>
      </c>
      <c r="E31" s="7" t="s">
        <v>8</v>
      </c>
      <c r="F31" s="18">
        <v>1</v>
      </c>
      <c r="G31" s="18"/>
      <c r="H31" s="22">
        <f>(H30+F31)</f>
        <v>23346.189999999984</v>
      </c>
    </row>
    <row r="32" spans="2:8" x14ac:dyDescent="0.35">
      <c r="B32" s="15"/>
      <c r="C32" s="8">
        <v>41411</v>
      </c>
      <c r="D32" s="7" t="s">
        <v>130</v>
      </c>
      <c r="E32" s="7" t="s">
        <v>10</v>
      </c>
      <c r="F32" s="18"/>
      <c r="G32" s="18">
        <v>129.77000000000001</v>
      </c>
      <c r="H32" s="22">
        <f>(H31-G32)</f>
        <v>23216.419999999984</v>
      </c>
    </row>
    <row r="33" spans="2:8" x14ac:dyDescent="0.35">
      <c r="B33" s="15"/>
      <c r="C33" s="8">
        <v>41411</v>
      </c>
      <c r="D33" s="7" t="s">
        <v>131</v>
      </c>
      <c r="E33" s="7" t="s">
        <v>10</v>
      </c>
      <c r="F33" s="18"/>
      <c r="G33" s="18">
        <v>97.33</v>
      </c>
      <c r="H33" s="22">
        <f>(H32-G33)</f>
        <v>23119.089999999982</v>
      </c>
    </row>
    <row r="34" spans="2:8" x14ac:dyDescent="0.35">
      <c r="B34" s="15"/>
      <c r="C34" s="8">
        <v>41414</v>
      </c>
      <c r="D34" s="7" t="s">
        <v>133</v>
      </c>
      <c r="E34" s="7" t="s">
        <v>10</v>
      </c>
      <c r="F34" s="18"/>
      <c r="G34" s="18">
        <v>303</v>
      </c>
      <c r="H34" s="22">
        <f>(H33-G34)</f>
        <v>22816.089999999982</v>
      </c>
    </row>
    <row r="35" spans="2:8" x14ac:dyDescent="0.35">
      <c r="B35" s="15">
        <v>1058</v>
      </c>
      <c r="C35" s="8">
        <v>41415</v>
      </c>
      <c r="D35" s="7" t="s">
        <v>134</v>
      </c>
      <c r="E35" s="7" t="s">
        <v>10</v>
      </c>
      <c r="F35" s="18"/>
      <c r="G35" s="18">
        <v>32.44</v>
      </c>
      <c r="H35" s="22">
        <f>(H34-G35)</f>
        <v>22783.649999999983</v>
      </c>
    </row>
    <row r="36" spans="2:8" x14ac:dyDescent="0.35">
      <c r="B36" s="15">
        <v>1024</v>
      </c>
      <c r="C36" s="8">
        <v>41415</v>
      </c>
      <c r="D36" s="7" t="s">
        <v>137</v>
      </c>
      <c r="E36" s="7" t="s">
        <v>10</v>
      </c>
      <c r="F36" s="18"/>
      <c r="G36" s="18">
        <v>160</v>
      </c>
      <c r="H36" s="22">
        <f>(H35-G36)</f>
        <v>22623.649999999983</v>
      </c>
    </row>
    <row r="37" spans="2:8" x14ac:dyDescent="0.35">
      <c r="B37" s="15">
        <v>1059</v>
      </c>
      <c r="C37" s="8">
        <v>41415</v>
      </c>
      <c r="D37" s="7" t="s">
        <v>138</v>
      </c>
      <c r="E37" s="7" t="s">
        <v>10</v>
      </c>
      <c r="F37" s="18"/>
      <c r="G37" s="18">
        <v>760</v>
      </c>
      <c r="H37" s="22">
        <f>(H36 - G37)</f>
        <v>21863.649999999983</v>
      </c>
    </row>
    <row r="38" spans="2:8" x14ac:dyDescent="0.35">
      <c r="B38" s="15"/>
      <c r="C38" s="8">
        <v>41428</v>
      </c>
      <c r="D38" s="7" t="s">
        <v>139</v>
      </c>
      <c r="E38" s="7" t="s">
        <v>8</v>
      </c>
      <c r="F38" s="18">
        <v>603</v>
      </c>
      <c r="G38" s="18"/>
      <c r="H38" s="22">
        <f>(H37 + F38)</f>
        <v>22466.649999999983</v>
      </c>
    </row>
    <row r="39" spans="2:8" x14ac:dyDescent="0.35">
      <c r="B39" s="15"/>
      <c r="C39" s="8">
        <v>41432</v>
      </c>
      <c r="D39" s="7" t="s">
        <v>140</v>
      </c>
      <c r="E39" s="7" t="s">
        <v>10</v>
      </c>
      <c r="F39" s="18"/>
      <c r="G39" s="18">
        <v>755.92</v>
      </c>
      <c r="H39" s="22">
        <f>(H38 -G39)</f>
        <v>21710.729999999985</v>
      </c>
    </row>
    <row r="40" spans="2:8" x14ac:dyDescent="0.35">
      <c r="B40" s="15"/>
      <c r="C40" s="8">
        <v>41437</v>
      </c>
      <c r="D40" s="7" t="s">
        <v>163</v>
      </c>
      <c r="E40" s="7" t="s">
        <v>8</v>
      </c>
      <c r="F40" s="18">
        <v>2777.4</v>
      </c>
      <c r="G40" s="18"/>
      <c r="H40" s="22">
        <f>(H39+F40)</f>
        <v>24488.129999999986</v>
      </c>
    </row>
    <row r="41" spans="2:8" x14ac:dyDescent="0.35">
      <c r="B41" s="15"/>
      <c r="C41" s="8">
        <v>41442</v>
      </c>
      <c r="D41" s="7" t="s">
        <v>141</v>
      </c>
      <c r="E41" s="7" t="s">
        <v>10</v>
      </c>
      <c r="F41" s="18"/>
      <c r="G41" s="18">
        <v>240</v>
      </c>
      <c r="H41" s="22">
        <f t="shared" ref="H41:H51" si="2">(H40-G41)</f>
        <v>24248.129999999986</v>
      </c>
    </row>
    <row r="42" spans="2:8" x14ac:dyDescent="0.35">
      <c r="B42" s="15"/>
      <c r="C42" s="8">
        <v>41453</v>
      </c>
      <c r="D42" s="7" t="s">
        <v>142</v>
      </c>
      <c r="E42" s="7" t="s">
        <v>10</v>
      </c>
      <c r="F42" s="18"/>
      <c r="G42" s="18">
        <v>1105</v>
      </c>
      <c r="H42" s="22">
        <f t="shared" si="2"/>
        <v>23143.129999999986</v>
      </c>
    </row>
    <row r="43" spans="2:8" x14ac:dyDescent="0.35">
      <c r="B43" s="15"/>
      <c r="C43" s="8">
        <v>41453</v>
      </c>
      <c r="D43" s="7" t="s">
        <v>143</v>
      </c>
      <c r="E43" s="7" t="s">
        <v>10</v>
      </c>
      <c r="F43" s="18"/>
      <c r="G43" s="18">
        <v>1027.5</v>
      </c>
      <c r="H43" s="22">
        <f t="shared" si="2"/>
        <v>22115.629999999986</v>
      </c>
    </row>
    <row r="44" spans="2:8" x14ac:dyDescent="0.35">
      <c r="B44" s="15"/>
      <c r="C44" s="8">
        <v>41456</v>
      </c>
      <c r="D44" s="7" t="s">
        <v>143</v>
      </c>
      <c r="E44" s="7" t="s">
        <v>10</v>
      </c>
      <c r="F44" s="18"/>
      <c r="G44" s="18">
        <v>1728</v>
      </c>
      <c r="H44" s="22">
        <f t="shared" si="2"/>
        <v>20387.629999999986</v>
      </c>
    </row>
    <row r="45" spans="2:8" x14ac:dyDescent="0.35">
      <c r="B45" s="15">
        <v>1025</v>
      </c>
      <c r="C45" s="8">
        <v>41457</v>
      </c>
      <c r="D45" s="7" t="s">
        <v>145</v>
      </c>
      <c r="E45" s="7" t="s">
        <v>10</v>
      </c>
      <c r="F45" s="18"/>
      <c r="G45" s="18">
        <v>568.4</v>
      </c>
      <c r="H45" s="22">
        <f t="shared" si="2"/>
        <v>19819.229999999985</v>
      </c>
    </row>
    <row r="46" spans="2:8" x14ac:dyDescent="0.35">
      <c r="B46" s="15">
        <v>1026</v>
      </c>
      <c r="C46" s="8">
        <v>41457</v>
      </c>
      <c r="D46" s="7" t="s">
        <v>145</v>
      </c>
      <c r="E46" s="7" t="s">
        <v>10</v>
      </c>
      <c r="F46" s="18"/>
      <c r="G46" s="18">
        <v>489.75</v>
      </c>
      <c r="H46" s="22">
        <f t="shared" si="2"/>
        <v>19329.479999999985</v>
      </c>
    </row>
    <row r="47" spans="2:8" x14ac:dyDescent="0.35">
      <c r="B47" s="15"/>
      <c r="C47" s="8">
        <v>41479</v>
      </c>
      <c r="D47" s="7" t="s">
        <v>144</v>
      </c>
      <c r="E47" s="7" t="s">
        <v>10</v>
      </c>
      <c r="F47" s="18"/>
      <c r="G47" s="18">
        <v>5.6</v>
      </c>
      <c r="H47" s="22">
        <f t="shared" si="2"/>
        <v>19323.879999999986</v>
      </c>
    </row>
    <row r="48" spans="2:8" x14ac:dyDescent="0.35">
      <c r="B48" s="15">
        <v>1027</v>
      </c>
      <c r="C48" s="8">
        <v>41479</v>
      </c>
      <c r="D48" s="7" t="s">
        <v>147</v>
      </c>
      <c r="E48" s="7" t="s">
        <v>10</v>
      </c>
      <c r="F48" s="18"/>
      <c r="G48" s="18">
        <v>575</v>
      </c>
      <c r="H48" s="22">
        <f t="shared" si="2"/>
        <v>18748.879999999986</v>
      </c>
    </row>
    <row r="49" spans="2:8" x14ac:dyDescent="0.35">
      <c r="B49" s="15">
        <v>1028</v>
      </c>
      <c r="C49" s="8">
        <v>41479</v>
      </c>
      <c r="D49" s="7" t="s">
        <v>146</v>
      </c>
      <c r="E49" s="7" t="s">
        <v>10</v>
      </c>
      <c r="F49" s="18"/>
      <c r="G49" s="18">
        <v>40</v>
      </c>
      <c r="H49" s="22">
        <f t="shared" si="2"/>
        <v>18708.879999999986</v>
      </c>
    </row>
    <row r="50" spans="2:8" x14ac:dyDescent="0.35">
      <c r="B50" s="15">
        <v>1100</v>
      </c>
      <c r="C50" s="8">
        <v>41487</v>
      </c>
      <c r="D50" s="7" t="s">
        <v>148</v>
      </c>
      <c r="E50" s="7" t="s">
        <v>10</v>
      </c>
      <c r="F50" s="18"/>
      <c r="G50" s="18">
        <v>50</v>
      </c>
      <c r="H50" s="22">
        <f t="shared" si="2"/>
        <v>18658.879999999986</v>
      </c>
    </row>
    <row r="51" spans="2:8" x14ac:dyDescent="0.35">
      <c r="B51" s="15"/>
      <c r="C51" s="8">
        <v>41495</v>
      </c>
      <c r="D51" s="7" t="s">
        <v>149</v>
      </c>
      <c r="E51" s="7" t="s">
        <v>10</v>
      </c>
      <c r="F51" s="18"/>
      <c r="G51" s="18">
        <v>1219.9000000000001</v>
      </c>
      <c r="H51" s="22">
        <f t="shared" si="2"/>
        <v>17438.979999999985</v>
      </c>
    </row>
    <row r="52" spans="2:8" x14ac:dyDescent="0.35">
      <c r="B52" s="15"/>
      <c r="C52" s="8">
        <v>41498</v>
      </c>
      <c r="D52" s="7" t="s">
        <v>166</v>
      </c>
      <c r="E52" s="7" t="s">
        <v>8</v>
      </c>
      <c r="F52" s="18">
        <v>16000</v>
      </c>
      <c r="G52" s="18"/>
      <c r="H52" s="22">
        <f>(H51+F52)</f>
        <v>33438.979999999981</v>
      </c>
    </row>
    <row r="53" spans="2:8" x14ac:dyDescent="0.35">
      <c r="B53" s="15"/>
      <c r="C53" s="8">
        <v>41498</v>
      </c>
      <c r="D53" s="7" t="s">
        <v>176</v>
      </c>
      <c r="E53" s="7" t="s">
        <v>10</v>
      </c>
      <c r="F53" s="18"/>
      <c r="G53" s="18">
        <v>40</v>
      </c>
      <c r="H53" s="22">
        <f>(H52 - G53)</f>
        <v>33398.979999999981</v>
      </c>
    </row>
    <row r="54" spans="2:8" x14ac:dyDescent="0.35">
      <c r="B54" s="15"/>
      <c r="C54" s="8">
        <v>41498</v>
      </c>
      <c r="D54" s="7" t="s">
        <v>151</v>
      </c>
      <c r="E54" s="7" t="s">
        <v>10</v>
      </c>
      <c r="F54" s="18"/>
      <c r="G54" s="18">
        <v>1235.94</v>
      </c>
      <c r="H54" s="22">
        <f>(H53 - G54)</f>
        <v>32163.039999999983</v>
      </c>
    </row>
    <row r="55" spans="2:8" x14ac:dyDescent="0.35">
      <c r="B55" s="15">
        <v>1029</v>
      </c>
      <c r="C55" s="8">
        <v>41505</v>
      </c>
      <c r="D55" s="7" t="s">
        <v>150</v>
      </c>
      <c r="E55" s="7" t="s">
        <v>10</v>
      </c>
      <c r="F55" s="18"/>
      <c r="G55" s="18">
        <v>105.62</v>
      </c>
      <c r="H55" s="22">
        <f>(H54 - G55)</f>
        <v>32057.419999999984</v>
      </c>
    </row>
    <row r="56" spans="2:8" x14ac:dyDescent="0.35">
      <c r="B56" s="15"/>
      <c r="C56" s="8">
        <v>41505</v>
      </c>
      <c r="D56" s="7" t="s">
        <v>214</v>
      </c>
      <c r="E56" s="7" t="s">
        <v>10</v>
      </c>
      <c r="F56" s="18"/>
      <c r="G56" s="18">
        <v>75</v>
      </c>
      <c r="H56" s="22">
        <f>(H55 - G56)</f>
        <v>31982.419999999984</v>
      </c>
    </row>
    <row r="57" spans="2:8" x14ac:dyDescent="0.35">
      <c r="B57" s="15"/>
      <c r="C57" s="8">
        <v>41505</v>
      </c>
      <c r="D57" s="7" t="s">
        <v>217</v>
      </c>
      <c r="E57" s="7" t="s">
        <v>8</v>
      </c>
      <c r="F57" s="18">
        <v>75</v>
      </c>
      <c r="G57" s="18"/>
      <c r="H57" s="22">
        <f>(H56+F57)</f>
        <v>32057.419999999984</v>
      </c>
    </row>
    <row r="58" spans="2:8" x14ac:dyDescent="0.35">
      <c r="B58" s="15"/>
      <c r="C58" s="8">
        <v>41505</v>
      </c>
      <c r="D58" s="7" t="s">
        <v>215</v>
      </c>
      <c r="E58" s="7" t="s">
        <v>10</v>
      </c>
      <c r="F58" s="7"/>
      <c r="G58" s="18">
        <v>125</v>
      </c>
      <c r="H58" s="22">
        <f>(H57 - G58)</f>
        <v>31932.419999999984</v>
      </c>
    </row>
    <row r="59" spans="2:8" x14ac:dyDescent="0.35">
      <c r="B59" s="15"/>
      <c r="C59" s="8">
        <v>41505</v>
      </c>
      <c r="D59" s="7" t="s">
        <v>216</v>
      </c>
      <c r="E59" s="7" t="s">
        <v>10</v>
      </c>
      <c r="F59" s="7"/>
      <c r="G59" s="18">
        <v>75</v>
      </c>
      <c r="H59" s="22">
        <f>(H58 - G59)</f>
        <v>31857.419999999984</v>
      </c>
    </row>
    <row r="60" spans="2:8" x14ac:dyDescent="0.35">
      <c r="B60" s="15">
        <v>1102</v>
      </c>
      <c r="C60" s="8">
        <v>41510</v>
      </c>
      <c r="D60" s="7" t="s">
        <v>152</v>
      </c>
      <c r="E60" s="7" t="s">
        <v>10</v>
      </c>
      <c r="F60" s="7"/>
      <c r="G60" s="18">
        <v>2270.7399999999998</v>
      </c>
      <c r="H60" s="22">
        <f>(H59 - G60)</f>
        <v>29586.679999999986</v>
      </c>
    </row>
    <row r="61" spans="2:8" x14ac:dyDescent="0.35">
      <c r="B61" s="15"/>
      <c r="C61" s="8">
        <v>41513</v>
      </c>
      <c r="D61" s="7" t="s">
        <v>153</v>
      </c>
      <c r="E61" s="7" t="s">
        <v>10</v>
      </c>
      <c r="F61" s="7"/>
      <c r="G61" s="18">
        <v>175</v>
      </c>
      <c r="H61" s="22">
        <f>(H60-G61)</f>
        <v>29411.679999999986</v>
      </c>
    </row>
    <row r="62" spans="2:8" x14ac:dyDescent="0.35">
      <c r="B62" s="15"/>
      <c r="C62" s="8">
        <v>41514</v>
      </c>
      <c r="D62" s="7" t="s">
        <v>154</v>
      </c>
      <c r="E62" s="7" t="s">
        <v>8</v>
      </c>
      <c r="F62" s="7">
        <v>121.42</v>
      </c>
      <c r="G62" s="18"/>
      <c r="H62" s="22">
        <f>(H61+F62)</f>
        <v>29533.099999999984</v>
      </c>
    </row>
    <row r="63" spans="2:8" x14ac:dyDescent="0.35">
      <c r="B63" s="15"/>
      <c r="C63" s="8">
        <v>41536</v>
      </c>
      <c r="D63" s="7" t="s">
        <v>155</v>
      </c>
      <c r="E63" s="7" t="s">
        <v>10</v>
      </c>
      <c r="F63" s="7"/>
      <c r="G63" s="18">
        <v>1800</v>
      </c>
      <c r="H63" s="22">
        <f t="shared" ref="H63:H68" si="3">(H62 - G63)</f>
        <v>27733.099999999984</v>
      </c>
    </row>
    <row r="64" spans="2:8" x14ac:dyDescent="0.35">
      <c r="B64" s="15"/>
      <c r="C64" s="8">
        <v>41537</v>
      </c>
      <c r="D64" s="7" t="s">
        <v>157</v>
      </c>
      <c r="E64" s="7" t="s">
        <v>10</v>
      </c>
      <c r="F64" s="7"/>
      <c r="G64" s="18">
        <v>55</v>
      </c>
      <c r="H64" s="22">
        <f t="shared" si="3"/>
        <v>27678.099999999984</v>
      </c>
    </row>
    <row r="65" spans="2:8" x14ac:dyDescent="0.35">
      <c r="B65" s="15"/>
      <c r="C65" s="8">
        <v>41540</v>
      </c>
      <c r="D65" s="7" t="s">
        <v>156</v>
      </c>
      <c r="E65" s="7" t="s">
        <v>10</v>
      </c>
      <c r="F65" s="7"/>
      <c r="G65" s="18">
        <v>1800</v>
      </c>
      <c r="H65" s="22">
        <f t="shared" si="3"/>
        <v>25878.099999999984</v>
      </c>
    </row>
    <row r="66" spans="2:8" x14ac:dyDescent="0.35">
      <c r="B66" s="15"/>
      <c r="C66" s="8">
        <v>41539</v>
      </c>
      <c r="D66" s="7" t="s">
        <v>158</v>
      </c>
      <c r="E66" s="7" t="s">
        <v>10</v>
      </c>
      <c r="F66" s="7"/>
      <c r="G66" s="18">
        <v>805</v>
      </c>
      <c r="H66" s="22">
        <f t="shared" si="3"/>
        <v>25073.099999999984</v>
      </c>
    </row>
    <row r="67" spans="2:8" x14ac:dyDescent="0.35">
      <c r="B67" s="15"/>
      <c r="C67" s="8">
        <v>41539</v>
      </c>
      <c r="D67" s="7" t="s">
        <v>159</v>
      </c>
      <c r="E67" s="7" t="s">
        <v>10</v>
      </c>
      <c r="F67" s="7"/>
      <c r="G67" s="18">
        <v>1205</v>
      </c>
      <c r="H67" s="22">
        <f t="shared" si="3"/>
        <v>23868.099999999984</v>
      </c>
    </row>
    <row r="68" spans="2:8" x14ac:dyDescent="0.35">
      <c r="B68" s="15"/>
      <c r="C68" s="8">
        <v>41541</v>
      </c>
      <c r="D68" s="7" t="s">
        <v>160</v>
      </c>
      <c r="E68" s="7" t="s">
        <v>10</v>
      </c>
      <c r="F68" s="7"/>
      <c r="G68" s="18">
        <v>4805</v>
      </c>
      <c r="H68" s="22">
        <f t="shared" si="3"/>
        <v>19063.099999999984</v>
      </c>
    </row>
    <row r="69" spans="2:8" x14ac:dyDescent="0.35">
      <c r="B69" s="15"/>
      <c r="C69" s="8">
        <v>41548</v>
      </c>
      <c r="D69" s="7" t="s">
        <v>164</v>
      </c>
      <c r="E69" s="7" t="s">
        <v>10</v>
      </c>
      <c r="F69" s="7"/>
      <c r="G69" s="18">
        <v>1210</v>
      </c>
      <c r="H69" s="22">
        <f>(H68-G69)</f>
        <v>17853.099999999984</v>
      </c>
    </row>
    <row r="70" spans="2:8" x14ac:dyDescent="0.35">
      <c r="B70" s="15"/>
      <c r="C70" s="8">
        <v>41568</v>
      </c>
      <c r="D70" s="7" t="s">
        <v>165</v>
      </c>
      <c r="E70" s="7" t="s">
        <v>8</v>
      </c>
      <c r="F70" s="9">
        <v>2749.4</v>
      </c>
      <c r="G70" s="18"/>
      <c r="H70" s="22">
        <f>(H69 + F70)</f>
        <v>20602.499999999985</v>
      </c>
    </row>
    <row r="71" spans="2:8" x14ac:dyDescent="0.35">
      <c r="B71" s="15">
        <v>1114</v>
      </c>
      <c r="C71" s="8">
        <v>41624</v>
      </c>
      <c r="D71" s="7" t="s">
        <v>167</v>
      </c>
      <c r="E71" s="7" t="s">
        <v>10</v>
      </c>
      <c r="F71" s="7"/>
      <c r="G71" s="18">
        <v>50</v>
      </c>
      <c r="H71" s="22">
        <f t="shared" ref="H71:H92" si="4">(H70 - G71)</f>
        <v>20552.499999999985</v>
      </c>
    </row>
    <row r="72" spans="2:8" x14ac:dyDescent="0.35">
      <c r="B72" s="15">
        <v>1107</v>
      </c>
      <c r="C72" s="8">
        <v>41625</v>
      </c>
      <c r="D72" s="7" t="s">
        <v>168</v>
      </c>
      <c r="E72" s="7" t="s">
        <v>10</v>
      </c>
      <c r="F72" s="7"/>
      <c r="G72" s="18">
        <v>50</v>
      </c>
      <c r="H72" s="22">
        <f t="shared" si="4"/>
        <v>20502.499999999985</v>
      </c>
    </row>
    <row r="73" spans="2:8" x14ac:dyDescent="0.35">
      <c r="B73" s="15">
        <v>1111</v>
      </c>
      <c r="C73" s="8">
        <v>41625</v>
      </c>
      <c r="D73" s="7" t="s">
        <v>169</v>
      </c>
      <c r="E73" s="7" t="s">
        <v>10</v>
      </c>
      <c r="F73" s="7"/>
      <c r="G73" s="18">
        <v>50</v>
      </c>
      <c r="H73" s="22">
        <f t="shared" si="4"/>
        <v>20452.499999999985</v>
      </c>
    </row>
    <row r="74" spans="2:8" x14ac:dyDescent="0.35">
      <c r="B74" s="15">
        <v>1113</v>
      </c>
      <c r="C74" s="8">
        <v>41625</v>
      </c>
      <c r="D74" s="7" t="s">
        <v>170</v>
      </c>
      <c r="E74" s="7" t="s">
        <v>10</v>
      </c>
      <c r="F74" s="7"/>
      <c r="G74" s="18">
        <v>50</v>
      </c>
      <c r="H74" s="22">
        <f t="shared" si="4"/>
        <v>20402.499999999985</v>
      </c>
    </row>
    <row r="75" spans="2:8" x14ac:dyDescent="0.35">
      <c r="B75" s="15">
        <v>1108</v>
      </c>
      <c r="C75" s="8">
        <v>41626</v>
      </c>
      <c r="D75" s="7" t="s">
        <v>171</v>
      </c>
      <c r="E75" s="7" t="s">
        <v>10</v>
      </c>
      <c r="F75" s="7"/>
      <c r="G75" s="18">
        <v>50</v>
      </c>
      <c r="H75" s="22">
        <f t="shared" si="4"/>
        <v>20352.499999999985</v>
      </c>
    </row>
    <row r="76" spans="2:8" x14ac:dyDescent="0.35">
      <c r="B76" s="15">
        <v>1110</v>
      </c>
      <c r="C76" s="8">
        <v>41626</v>
      </c>
      <c r="D76" s="7" t="s">
        <v>172</v>
      </c>
      <c r="E76" s="7" t="s">
        <v>10</v>
      </c>
      <c r="F76" s="7"/>
      <c r="G76" s="18">
        <v>50</v>
      </c>
      <c r="H76" s="22">
        <f t="shared" si="4"/>
        <v>20302.499999999985</v>
      </c>
    </row>
    <row r="77" spans="2:8" x14ac:dyDescent="0.35">
      <c r="B77" s="15">
        <v>1105</v>
      </c>
      <c r="C77" s="8">
        <v>41627</v>
      </c>
      <c r="D77" s="7" t="s">
        <v>173</v>
      </c>
      <c r="E77" s="7" t="s">
        <v>10</v>
      </c>
      <c r="F77" s="7"/>
      <c r="G77" s="18">
        <v>50</v>
      </c>
      <c r="H77" s="22">
        <f t="shared" si="4"/>
        <v>20252.499999999985</v>
      </c>
    </row>
    <row r="78" spans="2:8" x14ac:dyDescent="0.35">
      <c r="B78" s="15"/>
      <c r="C78" s="8">
        <v>41627</v>
      </c>
      <c r="D78" s="7" t="s">
        <v>155</v>
      </c>
      <c r="E78" s="7" t="s">
        <v>10</v>
      </c>
      <c r="F78" s="7"/>
      <c r="G78" s="18">
        <v>1944</v>
      </c>
      <c r="H78" s="22">
        <f t="shared" si="4"/>
        <v>18308.499999999985</v>
      </c>
    </row>
    <row r="79" spans="2:8" x14ac:dyDescent="0.35">
      <c r="B79" s="15"/>
      <c r="C79" s="8">
        <v>41627</v>
      </c>
      <c r="D79" s="7" t="s">
        <v>155</v>
      </c>
      <c r="E79" s="7" t="s">
        <v>10</v>
      </c>
      <c r="F79" s="7"/>
      <c r="G79" s="18">
        <v>3168</v>
      </c>
      <c r="H79" s="22">
        <f t="shared" si="4"/>
        <v>15140.499999999985</v>
      </c>
    </row>
    <row r="80" spans="2:8" x14ac:dyDescent="0.35">
      <c r="B80" s="15">
        <v>1115</v>
      </c>
      <c r="C80" s="8">
        <v>41627</v>
      </c>
      <c r="D80" s="7" t="s">
        <v>199</v>
      </c>
      <c r="E80" s="7" t="s">
        <v>10</v>
      </c>
      <c r="F80" s="7"/>
      <c r="G80" s="18">
        <v>100</v>
      </c>
      <c r="H80" s="22">
        <f t="shared" si="4"/>
        <v>15040.499999999985</v>
      </c>
    </row>
    <row r="81" spans="2:9" x14ac:dyDescent="0.35">
      <c r="B81" s="15">
        <v>1106</v>
      </c>
      <c r="C81" s="8">
        <v>41627</v>
      </c>
      <c r="D81" s="7" t="s">
        <v>198</v>
      </c>
      <c r="E81" s="7" t="s">
        <v>10</v>
      </c>
      <c r="F81" s="7"/>
      <c r="G81" s="18">
        <v>50</v>
      </c>
      <c r="H81" s="22">
        <f t="shared" si="4"/>
        <v>14990.499999999985</v>
      </c>
    </row>
    <row r="82" spans="2:9" x14ac:dyDescent="0.35">
      <c r="B82" s="15">
        <v>1112</v>
      </c>
      <c r="C82" s="8">
        <v>41635</v>
      </c>
      <c r="D82" s="7" t="s">
        <v>200</v>
      </c>
      <c r="E82" s="7" t="s">
        <v>10</v>
      </c>
      <c r="F82" s="7"/>
      <c r="G82" s="18">
        <v>50</v>
      </c>
      <c r="H82" s="22">
        <f t="shared" si="4"/>
        <v>14940.499999999985</v>
      </c>
    </row>
    <row r="83" spans="2:9" x14ac:dyDescent="0.35">
      <c r="B83" s="15">
        <v>1116</v>
      </c>
      <c r="C83" s="8">
        <v>41638</v>
      </c>
      <c r="D83" s="7" t="s">
        <v>191</v>
      </c>
      <c r="E83" s="7" t="s">
        <v>10</v>
      </c>
      <c r="F83" s="7"/>
      <c r="G83" s="18">
        <v>197.5</v>
      </c>
      <c r="H83" s="22">
        <f t="shared" si="4"/>
        <v>14742.999999999985</v>
      </c>
    </row>
    <row r="84" spans="2:9" x14ac:dyDescent="0.35">
      <c r="B84" s="15">
        <v>1103</v>
      </c>
      <c r="C84" s="8">
        <v>41988</v>
      </c>
      <c r="D84" s="7" t="s">
        <v>197</v>
      </c>
      <c r="E84" s="7" t="s">
        <v>10</v>
      </c>
      <c r="F84" s="7"/>
      <c r="G84" s="18">
        <v>50</v>
      </c>
      <c r="H84" s="22">
        <f t="shared" si="4"/>
        <v>14692.999999999985</v>
      </c>
    </row>
    <row r="85" spans="2:9" x14ac:dyDescent="0.35">
      <c r="B85" s="15"/>
      <c r="C85" s="8">
        <v>41649</v>
      </c>
      <c r="D85" s="7" t="s">
        <v>212</v>
      </c>
      <c r="E85" s="7" t="s">
        <v>10</v>
      </c>
      <c r="F85" s="7"/>
      <c r="G85" s="18">
        <v>500</v>
      </c>
      <c r="H85" s="22">
        <f t="shared" si="4"/>
        <v>14192.999999999985</v>
      </c>
    </row>
    <row r="86" spans="2:9" x14ac:dyDescent="0.35">
      <c r="B86" s="15"/>
      <c r="C86" s="8">
        <v>41649</v>
      </c>
      <c r="D86" s="29" t="s">
        <v>201</v>
      </c>
      <c r="E86" s="7" t="s">
        <v>10</v>
      </c>
      <c r="F86" s="7"/>
      <c r="G86" s="18">
        <v>350</v>
      </c>
      <c r="H86" s="22">
        <f t="shared" si="4"/>
        <v>13842.999999999985</v>
      </c>
    </row>
    <row r="87" spans="2:9" x14ac:dyDescent="0.35">
      <c r="B87" s="15"/>
      <c r="C87" s="8">
        <v>41649</v>
      </c>
      <c r="D87" s="29" t="s">
        <v>194</v>
      </c>
      <c r="E87" s="7" t="s">
        <v>10</v>
      </c>
      <c r="F87" s="7"/>
      <c r="G87" s="18">
        <v>600</v>
      </c>
      <c r="H87" s="22">
        <f t="shared" si="4"/>
        <v>13242.999999999985</v>
      </c>
    </row>
    <row r="88" spans="2:9" x14ac:dyDescent="0.35">
      <c r="B88" s="15"/>
      <c r="C88" s="8">
        <v>41655</v>
      </c>
      <c r="D88" s="7" t="s">
        <v>195</v>
      </c>
      <c r="E88" s="7" t="s">
        <v>10</v>
      </c>
      <c r="F88" s="7"/>
      <c r="G88" s="18">
        <v>2600</v>
      </c>
      <c r="H88" s="22">
        <f t="shared" si="4"/>
        <v>10642.999999999985</v>
      </c>
    </row>
    <row r="89" spans="2:9" x14ac:dyDescent="0.35">
      <c r="B89" s="24"/>
      <c r="C89" s="25">
        <v>41643</v>
      </c>
      <c r="D89" s="26" t="s">
        <v>202</v>
      </c>
      <c r="E89" s="7" t="s">
        <v>10</v>
      </c>
      <c r="F89" s="26"/>
      <c r="G89" s="27">
        <v>50</v>
      </c>
      <c r="H89" s="22">
        <f t="shared" si="4"/>
        <v>10592.999999999985</v>
      </c>
    </row>
    <row r="90" spans="2:9" x14ac:dyDescent="0.35">
      <c r="B90" s="24"/>
      <c r="C90" s="25">
        <v>41657</v>
      </c>
      <c r="D90" s="26" t="s">
        <v>196</v>
      </c>
      <c r="E90" s="7" t="s">
        <v>10</v>
      </c>
      <c r="F90" s="26"/>
      <c r="G90" s="27">
        <v>350</v>
      </c>
      <c r="H90" s="22">
        <f t="shared" si="4"/>
        <v>10242.999999999985</v>
      </c>
    </row>
    <row r="91" spans="2:9" x14ac:dyDescent="0.35">
      <c r="B91" s="24">
        <v>1030</v>
      </c>
      <c r="C91" s="25">
        <v>41657</v>
      </c>
      <c r="D91" s="26" t="s">
        <v>203</v>
      </c>
      <c r="E91" s="7" t="s">
        <v>10</v>
      </c>
      <c r="F91" s="26"/>
      <c r="G91" s="27">
        <v>200</v>
      </c>
      <c r="H91" s="22">
        <f t="shared" si="4"/>
        <v>10042.999999999985</v>
      </c>
    </row>
    <row r="92" spans="2:9" x14ac:dyDescent="0.35">
      <c r="B92" s="24"/>
      <c r="C92" s="25">
        <v>41657</v>
      </c>
      <c r="D92" s="26" t="s">
        <v>204</v>
      </c>
      <c r="E92" s="7" t="s">
        <v>10</v>
      </c>
      <c r="F92" s="26"/>
      <c r="G92" s="27">
        <v>100</v>
      </c>
      <c r="H92" s="22">
        <f t="shared" si="4"/>
        <v>9942.9999999999854</v>
      </c>
    </row>
    <row r="93" spans="2:9" x14ac:dyDescent="0.35">
      <c r="B93" s="24"/>
      <c r="C93" s="25">
        <v>41648</v>
      </c>
      <c r="D93" s="26" t="s">
        <v>192</v>
      </c>
      <c r="E93" s="26" t="s">
        <v>8</v>
      </c>
      <c r="F93" s="28">
        <v>748</v>
      </c>
      <c r="G93" s="27"/>
      <c r="H93" s="22">
        <f>(H92 + F93)</f>
        <v>10690.999999999985</v>
      </c>
    </row>
    <row r="94" spans="2:9" x14ac:dyDescent="0.35">
      <c r="B94" s="24"/>
      <c r="C94" s="25">
        <v>41653</v>
      </c>
      <c r="D94" s="26" t="s">
        <v>213</v>
      </c>
      <c r="E94" s="26" t="s">
        <v>8</v>
      </c>
      <c r="F94" s="28">
        <v>2503.5100000000002</v>
      </c>
      <c r="G94" s="27"/>
      <c r="H94" s="22">
        <f>(H93 + F94)</f>
        <v>13194.509999999986</v>
      </c>
    </row>
    <row r="95" spans="2:9" x14ac:dyDescent="0.35">
      <c r="B95" s="24"/>
      <c r="C95" s="25"/>
      <c r="D95" s="26"/>
      <c r="E95" s="26"/>
      <c r="F95" s="28"/>
      <c r="G95" s="27"/>
      <c r="H95" s="36"/>
    </row>
    <row r="96" spans="2:9" ht="15" thickBot="1" x14ac:dyDescent="0.4">
      <c r="B96" s="16"/>
      <c r="C96" s="17"/>
      <c r="D96" s="17"/>
      <c r="E96" s="17"/>
      <c r="F96" s="23">
        <f>SUM(F4:F88)</f>
        <v>51894.28</v>
      </c>
      <c r="G96" s="23">
        <f>SUM(G4:G90)</f>
        <v>57137.33</v>
      </c>
      <c r="H96" s="37">
        <f>(H94)</f>
        <v>13194.509999999986</v>
      </c>
      <c r="I96" s="38" t="s">
        <v>210</v>
      </c>
    </row>
    <row r="99" spans="2:8" ht="15" thickBot="1" x14ac:dyDescent="0.4">
      <c r="H99" t="s">
        <v>207</v>
      </c>
    </row>
    <row r="100" spans="2:8" x14ac:dyDescent="0.35">
      <c r="B100" s="3"/>
      <c r="C100" s="3"/>
      <c r="D100" t="s">
        <v>77</v>
      </c>
      <c r="E100" s="30">
        <f>(G4+G6+G12+G20+G42+G43+G44+G63+G65+G69+G78+G79+G83+G85+G86+G87)</f>
        <v>21221</v>
      </c>
      <c r="G100" s="8">
        <v>41277</v>
      </c>
      <c r="H100" s="19">
        <v>747.25</v>
      </c>
    </row>
    <row r="101" spans="2:8" x14ac:dyDescent="0.35">
      <c r="B101" s="3"/>
      <c r="C101" s="3"/>
      <c r="D101" t="s">
        <v>193</v>
      </c>
      <c r="E101" s="31">
        <v>4115</v>
      </c>
      <c r="G101" s="8">
        <v>41277</v>
      </c>
      <c r="H101" s="19">
        <v>1674.77</v>
      </c>
    </row>
    <row r="102" spans="2:8" x14ac:dyDescent="0.35">
      <c r="B102" s="3"/>
      <c r="C102" s="3"/>
      <c r="D102" t="s">
        <v>205</v>
      </c>
      <c r="E102" s="31">
        <f>(G36+G50+G71+G72+G73+G74+G75+G76+G77+G80+G81+G82+G84+G89+G90+G91+G92)</f>
        <v>1510</v>
      </c>
      <c r="G102" s="8">
        <v>41457</v>
      </c>
      <c r="H102" s="19">
        <v>568.4</v>
      </c>
    </row>
    <row r="103" spans="2:8" x14ac:dyDescent="0.35">
      <c r="B103" s="3"/>
      <c r="C103" s="3"/>
      <c r="D103" t="s">
        <v>174</v>
      </c>
      <c r="E103" s="31">
        <f>(G66+G67+G68)</f>
        <v>6815</v>
      </c>
      <c r="G103" s="8">
        <v>41457</v>
      </c>
      <c r="H103" s="19">
        <v>489.75</v>
      </c>
    </row>
    <row r="104" spans="2:8" x14ac:dyDescent="0.35">
      <c r="B104" s="3"/>
      <c r="C104" s="3"/>
      <c r="D104" t="s">
        <v>70</v>
      </c>
      <c r="E104" s="31">
        <v>82</v>
      </c>
      <c r="G104" s="8">
        <v>41510</v>
      </c>
      <c r="H104" s="19">
        <v>2270.7399999999998</v>
      </c>
    </row>
    <row r="105" spans="2:8" x14ac:dyDescent="0.35">
      <c r="B105" s="3"/>
      <c r="C105" s="3"/>
      <c r="D105" t="s">
        <v>71</v>
      </c>
      <c r="E105" s="31">
        <v>7470.25</v>
      </c>
      <c r="G105" s="1">
        <v>41655</v>
      </c>
      <c r="H105" s="19">
        <v>2600</v>
      </c>
    </row>
    <row r="106" spans="2:8" x14ac:dyDescent="0.35">
      <c r="B106" s="3"/>
      <c r="C106" s="3"/>
      <c r="D106" t="s">
        <v>81</v>
      </c>
      <c r="E106" s="31">
        <f>(G10+G11+G45+G46+G60+G88)</f>
        <v>8350.91</v>
      </c>
      <c r="H106" s="20">
        <f>SUM(H100:H105)</f>
        <v>8350.91</v>
      </c>
    </row>
    <row r="107" spans="2:8" x14ac:dyDescent="0.35">
      <c r="B107" s="3"/>
      <c r="C107" s="3"/>
      <c r="D107" t="s">
        <v>73</v>
      </c>
      <c r="E107" s="31">
        <f>(G27+G32+G33+G35+G37+G39)</f>
        <v>3092.65</v>
      </c>
    </row>
    <row r="108" spans="2:8" x14ac:dyDescent="0.35">
      <c r="B108" s="3"/>
      <c r="C108" s="3"/>
      <c r="D108" t="s">
        <v>82</v>
      </c>
      <c r="E108" s="31">
        <f>(G5+G15+G19+G21+G41)</f>
        <v>279.8</v>
      </c>
    </row>
    <row r="109" spans="2:8" x14ac:dyDescent="0.35">
      <c r="B109" s="3"/>
      <c r="C109" s="3"/>
      <c r="D109" t="s">
        <v>175</v>
      </c>
      <c r="E109" s="31">
        <f>(G55+G56+G58+G59)</f>
        <v>380.62</v>
      </c>
    </row>
    <row r="110" spans="2:8" ht="15" thickBot="1" x14ac:dyDescent="0.4">
      <c r="D110" t="s">
        <v>209</v>
      </c>
      <c r="E110" s="32">
        <f>(G48+G49)</f>
        <v>615</v>
      </c>
    </row>
    <row r="111" spans="2:8" x14ac:dyDescent="0.35">
      <c r="E111" s="20">
        <f>SUM(E100:E110)</f>
        <v>53932.23000000001</v>
      </c>
    </row>
    <row r="113" spans="5:7" ht="15" thickBot="1" x14ac:dyDescent="0.4"/>
    <row r="114" spans="5:7" x14ac:dyDescent="0.35">
      <c r="E114" s="11" t="s">
        <v>211</v>
      </c>
      <c r="F114" s="12"/>
      <c r="G114" s="14"/>
    </row>
    <row r="115" spans="5:7" x14ac:dyDescent="0.35">
      <c r="E115" s="15" t="s">
        <v>179</v>
      </c>
      <c r="F115" s="8">
        <v>41290</v>
      </c>
      <c r="G115" s="22">
        <v>2016</v>
      </c>
    </row>
    <row r="116" spans="5:7" x14ac:dyDescent="0.35">
      <c r="E116" s="15" t="s">
        <v>180</v>
      </c>
      <c r="F116" s="8">
        <v>41292</v>
      </c>
      <c r="G116" s="22">
        <v>1295</v>
      </c>
    </row>
    <row r="117" spans="5:7" x14ac:dyDescent="0.35">
      <c r="E117" s="15" t="s">
        <v>181</v>
      </c>
      <c r="F117" s="8">
        <v>41297</v>
      </c>
      <c r="G117" s="22">
        <v>1500</v>
      </c>
    </row>
    <row r="118" spans="5:7" x14ac:dyDescent="0.35">
      <c r="E118" s="15" t="s">
        <v>182</v>
      </c>
      <c r="F118" s="8">
        <v>41386</v>
      </c>
      <c r="G118" s="22">
        <v>980</v>
      </c>
    </row>
    <row r="119" spans="5:7" x14ac:dyDescent="0.35">
      <c r="E119" s="15" t="s">
        <v>183</v>
      </c>
      <c r="F119" s="8">
        <v>41453</v>
      </c>
      <c r="G119" s="22">
        <v>1105</v>
      </c>
    </row>
    <row r="120" spans="5:7" x14ac:dyDescent="0.35">
      <c r="E120" s="15" t="s">
        <v>184</v>
      </c>
      <c r="F120" s="8">
        <v>41453</v>
      </c>
      <c r="G120" s="22">
        <v>1027.5</v>
      </c>
    </row>
    <row r="121" spans="5:7" x14ac:dyDescent="0.35">
      <c r="E121" s="15" t="s">
        <v>185</v>
      </c>
      <c r="F121" s="8">
        <v>41456</v>
      </c>
      <c r="G121" s="22">
        <v>1728</v>
      </c>
    </row>
    <row r="122" spans="5:7" x14ac:dyDescent="0.35">
      <c r="E122" s="15" t="s">
        <v>186</v>
      </c>
      <c r="F122" s="8">
        <v>41536</v>
      </c>
      <c r="G122" s="22">
        <v>1800</v>
      </c>
    </row>
    <row r="123" spans="5:7" x14ac:dyDescent="0.35">
      <c r="E123" s="15" t="s">
        <v>187</v>
      </c>
      <c r="F123" s="8">
        <v>41540</v>
      </c>
      <c r="G123" s="22">
        <v>1800</v>
      </c>
    </row>
    <row r="124" spans="5:7" x14ac:dyDescent="0.35">
      <c r="E124" s="15" t="s">
        <v>190</v>
      </c>
      <c r="F124" s="8">
        <v>41548</v>
      </c>
      <c r="G124" s="22">
        <v>1210</v>
      </c>
    </row>
    <row r="125" spans="5:7" x14ac:dyDescent="0.35">
      <c r="E125" s="15" t="s">
        <v>188</v>
      </c>
      <c r="F125" s="8">
        <v>41627</v>
      </c>
      <c r="G125" s="22">
        <v>1944</v>
      </c>
    </row>
    <row r="126" spans="5:7" x14ac:dyDescent="0.35">
      <c r="E126" s="15" t="s">
        <v>189</v>
      </c>
      <c r="F126" s="8">
        <v>41627</v>
      </c>
      <c r="G126" s="22">
        <v>3168</v>
      </c>
    </row>
    <row r="127" spans="5:7" x14ac:dyDescent="0.35">
      <c r="E127" s="15" t="s">
        <v>177</v>
      </c>
      <c r="F127" s="8">
        <v>41649</v>
      </c>
      <c r="G127" s="22">
        <v>500</v>
      </c>
    </row>
    <row r="128" spans="5:7" x14ac:dyDescent="0.35">
      <c r="E128" s="15" t="s">
        <v>178</v>
      </c>
      <c r="F128" s="8">
        <v>41638</v>
      </c>
      <c r="G128" s="22">
        <v>197.5</v>
      </c>
    </row>
    <row r="129" spans="5:7" x14ac:dyDescent="0.35">
      <c r="E129" s="15" t="s">
        <v>206</v>
      </c>
      <c r="F129" s="8">
        <v>41649</v>
      </c>
      <c r="G129" s="33">
        <v>350</v>
      </c>
    </row>
    <row r="130" spans="5:7" ht="15" thickBot="1" x14ac:dyDescent="0.4">
      <c r="E130" s="16" t="s">
        <v>208</v>
      </c>
      <c r="F130" s="35">
        <v>41649</v>
      </c>
      <c r="G130" s="34">
        <v>600</v>
      </c>
    </row>
    <row r="131" spans="5:7" x14ac:dyDescent="0.35">
      <c r="G131" s="20">
        <f>SUM(G115:G130)</f>
        <v>21221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2"/>
  <sheetViews>
    <sheetView topLeftCell="A187" workbookViewId="0">
      <selection activeCell="F220" sqref="F220"/>
    </sheetView>
  </sheetViews>
  <sheetFormatPr defaultRowHeight="14.5" x14ac:dyDescent="0.35"/>
  <cols>
    <col min="2" max="2" width="7.26953125" bestFit="1" customWidth="1"/>
    <col min="3" max="3" width="10.7265625" bestFit="1" customWidth="1"/>
    <col min="4" max="4" width="98.1796875" bestFit="1" customWidth="1"/>
    <col min="5" max="5" width="11.1796875" bestFit="1" customWidth="1"/>
    <col min="6" max="6" width="14.1796875" bestFit="1" customWidth="1"/>
    <col min="8" max="8" width="10.81640625" bestFit="1" customWidth="1"/>
    <col min="9" max="9" width="19.453125" bestFit="1" customWidth="1"/>
  </cols>
  <sheetData>
    <row r="1" spans="1:9" ht="15" thickBot="1" x14ac:dyDescent="0.4">
      <c r="A1" s="69"/>
      <c r="B1" s="70"/>
      <c r="C1" s="70"/>
      <c r="D1" s="69"/>
      <c r="E1" s="69"/>
      <c r="F1" s="109"/>
      <c r="G1" s="70"/>
      <c r="H1" s="97"/>
      <c r="I1" s="69"/>
    </row>
    <row r="2" spans="1:9" x14ac:dyDescent="0.35">
      <c r="A2" s="69"/>
      <c r="B2" s="84"/>
      <c r="C2" s="87"/>
      <c r="D2" s="74"/>
      <c r="E2" s="74"/>
      <c r="F2" s="116">
        <v>41639</v>
      </c>
      <c r="G2" s="87" t="s">
        <v>0</v>
      </c>
      <c r="H2" s="97">
        <v>20055.039999999979</v>
      </c>
      <c r="I2" s="69"/>
    </row>
    <row r="3" spans="1:9" x14ac:dyDescent="0.35">
      <c r="A3" s="69"/>
      <c r="B3" s="81" t="s">
        <v>74</v>
      </c>
      <c r="C3" s="88" t="s">
        <v>2</v>
      </c>
      <c r="D3" s="72" t="s">
        <v>3</v>
      </c>
      <c r="E3" s="72" t="s">
        <v>75</v>
      </c>
      <c r="F3" s="117" t="s">
        <v>6</v>
      </c>
      <c r="G3" s="88" t="s">
        <v>5</v>
      </c>
      <c r="H3" s="97" t="s">
        <v>0</v>
      </c>
      <c r="I3" s="69"/>
    </row>
    <row r="4" spans="1:9" x14ac:dyDescent="0.35">
      <c r="A4" s="69"/>
      <c r="B4" s="85"/>
      <c r="C4" s="89">
        <v>41643</v>
      </c>
      <c r="D4" s="78" t="s">
        <v>202</v>
      </c>
      <c r="E4" s="72" t="s">
        <v>10</v>
      </c>
      <c r="F4" s="118"/>
      <c r="G4" s="93">
        <v>50</v>
      </c>
      <c r="H4" s="97"/>
      <c r="I4" s="69"/>
    </row>
    <row r="5" spans="1:9" x14ac:dyDescent="0.35">
      <c r="A5" s="69"/>
      <c r="B5" s="85"/>
      <c r="C5" s="89">
        <v>41657</v>
      </c>
      <c r="D5" s="78" t="s">
        <v>204</v>
      </c>
      <c r="E5" s="72" t="s">
        <v>10</v>
      </c>
      <c r="F5" s="118"/>
      <c r="G5" s="93">
        <v>100</v>
      </c>
      <c r="H5" s="97"/>
      <c r="I5" s="69"/>
    </row>
    <row r="6" spans="1:9" x14ac:dyDescent="0.35">
      <c r="A6" s="69"/>
      <c r="B6" s="85"/>
      <c r="C6" s="89">
        <v>41657</v>
      </c>
      <c r="D6" s="78" t="s">
        <v>196</v>
      </c>
      <c r="E6" s="72" t="s">
        <v>10</v>
      </c>
      <c r="F6" s="118"/>
      <c r="G6" s="93">
        <v>350</v>
      </c>
      <c r="H6" s="97">
        <f>(H2 - G6)</f>
        <v>19705.039999999979</v>
      </c>
      <c r="I6" s="69"/>
    </row>
    <row r="7" spans="1:9" x14ac:dyDescent="0.35">
      <c r="A7" s="69"/>
      <c r="B7" s="85"/>
      <c r="C7" s="89">
        <v>41657</v>
      </c>
      <c r="D7" s="78" t="s">
        <v>684</v>
      </c>
      <c r="E7" s="72" t="s">
        <v>8</v>
      </c>
      <c r="F7" s="118">
        <v>350</v>
      </c>
      <c r="G7" s="93"/>
      <c r="H7" s="97">
        <f>(H6 +F7)</f>
        <v>20055.039999999979</v>
      </c>
      <c r="I7" s="69"/>
    </row>
    <row r="8" spans="1:9" x14ac:dyDescent="0.35">
      <c r="A8" s="69"/>
      <c r="B8" s="85"/>
      <c r="C8" s="90">
        <v>41649</v>
      </c>
      <c r="D8" s="108" t="s">
        <v>685</v>
      </c>
      <c r="E8" s="72" t="s">
        <v>8</v>
      </c>
      <c r="F8" s="119">
        <v>350</v>
      </c>
      <c r="G8" s="92"/>
      <c r="H8" s="97">
        <f>(H7 +F8)</f>
        <v>20405.039999999979</v>
      </c>
      <c r="I8" s="69"/>
    </row>
    <row r="9" spans="1:9" x14ac:dyDescent="0.35">
      <c r="A9" s="69"/>
      <c r="B9" s="85"/>
      <c r="C9" s="90">
        <v>41649</v>
      </c>
      <c r="D9" s="79" t="s">
        <v>686</v>
      </c>
      <c r="E9" s="72" t="s">
        <v>10</v>
      </c>
      <c r="F9" s="119"/>
      <c r="G9" s="92">
        <v>350</v>
      </c>
      <c r="H9" s="97">
        <f>(H8 - G9)</f>
        <v>20055.039999999979</v>
      </c>
      <c r="I9" s="69"/>
    </row>
    <row r="10" spans="1:9" x14ac:dyDescent="0.35">
      <c r="A10" s="69"/>
      <c r="B10" s="85"/>
      <c r="C10" s="90">
        <v>41649</v>
      </c>
      <c r="D10" s="72" t="s">
        <v>212</v>
      </c>
      <c r="E10" s="72" t="s">
        <v>10</v>
      </c>
      <c r="F10" s="119"/>
      <c r="G10" s="92">
        <v>500</v>
      </c>
      <c r="H10" s="97">
        <f>(H9 - G10)</f>
        <v>19555.039999999979</v>
      </c>
      <c r="I10" s="69"/>
    </row>
    <row r="11" spans="1:9" x14ac:dyDescent="0.35">
      <c r="A11" s="69"/>
      <c r="B11" s="85"/>
      <c r="C11" s="90">
        <v>41649</v>
      </c>
      <c r="D11" s="108" t="s">
        <v>687</v>
      </c>
      <c r="E11" s="72" t="s">
        <v>8</v>
      </c>
      <c r="F11" s="119">
        <v>500</v>
      </c>
      <c r="G11" s="92"/>
      <c r="H11" s="97">
        <f>(H10 +F11)</f>
        <v>20055.039999999979</v>
      </c>
      <c r="I11" s="69"/>
    </row>
    <row r="12" spans="1:9" x14ac:dyDescent="0.35">
      <c r="A12" s="69"/>
      <c r="B12" s="85">
        <v>1030</v>
      </c>
      <c r="C12" s="89">
        <v>41653</v>
      </c>
      <c r="D12" s="78" t="s">
        <v>203</v>
      </c>
      <c r="E12" s="72" t="s">
        <v>10</v>
      </c>
      <c r="F12" s="118"/>
      <c r="G12" s="93">
        <v>200</v>
      </c>
      <c r="H12" s="97">
        <f>(H9 - G12)</f>
        <v>19855.039999999979</v>
      </c>
      <c r="I12" s="69"/>
    </row>
    <row r="13" spans="1:9" x14ac:dyDescent="0.35">
      <c r="A13" s="69"/>
      <c r="B13" s="81">
        <v>1103</v>
      </c>
      <c r="C13" s="90">
        <v>41276</v>
      </c>
      <c r="D13" s="72" t="s">
        <v>197</v>
      </c>
      <c r="E13" s="72" t="s">
        <v>10</v>
      </c>
      <c r="F13" s="119"/>
      <c r="G13" s="92">
        <v>50</v>
      </c>
      <c r="H13" s="97">
        <f t="shared" ref="H13:H36" si="0">(H12 - G13)</f>
        <v>19805.039999999979</v>
      </c>
      <c r="I13" s="69"/>
    </row>
    <row r="14" spans="1:9" x14ac:dyDescent="0.35">
      <c r="A14" s="69"/>
      <c r="B14" s="85">
        <v>1502</v>
      </c>
      <c r="C14" s="89">
        <v>41666</v>
      </c>
      <c r="D14" s="78" t="s">
        <v>688</v>
      </c>
      <c r="E14" s="78" t="s">
        <v>10</v>
      </c>
      <c r="F14" s="118"/>
      <c r="G14" s="93">
        <v>1500</v>
      </c>
      <c r="H14" s="97">
        <f t="shared" si="0"/>
        <v>18305.039999999979</v>
      </c>
      <c r="I14" s="69"/>
    </row>
    <row r="15" spans="1:9" x14ac:dyDescent="0.35">
      <c r="A15" s="69"/>
      <c r="B15" s="85">
        <v>1504</v>
      </c>
      <c r="C15" s="89">
        <v>41662</v>
      </c>
      <c r="D15" s="72" t="s">
        <v>689</v>
      </c>
      <c r="E15" s="72" t="s">
        <v>10</v>
      </c>
      <c r="F15" s="119"/>
      <c r="G15" s="92">
        <v>1500</v>
      </c>
      <c r="H15" s="97">
        <f t="shared" si="0"/>
        <v>16805.039999999979</v>
      </c>
      <c r="I15" s="69"/>
    </row>
    <row r="16" spans="1:9" x14ac:dyDescent="0.35">
      <c r="A16" s="69"/>
      <c r="B16" s="85">
        <v>1506</v>
      </c>
      <c r="C16" s="89">
        <v>41667</v>
      </c>
      <c r="D16" s="78" t="s">
        <v>690</v>
      </c>
      <c r="E16" s="78" t="s">
        <v>10</v>
      </c>
      <c r="F16" s="118"/>
      <c r="G16" s="93">
        <v>50</v>
      </c>
      <c r="H16" s="97">
        <f t="shared" si="0"/>
        <v>16755.039999999979</v>
      </c>
      <c r="I16" s="69"/>
    </row>
    <row r="17" spans="1:9" x14ac:dyDescent="0.35">
      <c r="A17" s="69"/>
      <c r="B17" s="85"/>
      <c r="C17" s="89">
        <v>41648</v>
      </c>
      <c r="D17" s="78" t="s">
        <v>192</v>
      </c>
      <c r="E17" s="78" t="s">
        <v>8</v>
      </c>
      <c r="F17" s="118">
        <v>748</v>
      </c>
      <c r="G17" s="93"/>
      <c r="H17" s="97">
        <f>(H16 +F17)</f>
        <v>17503.039999999979</v>
      </c>
      <c r="I17" s="69"/>
    </row>
    <row r="18" spans="1:9" x14ac:dyDescent="0.35">
      <c r="A18" s="69"/>
      <c r="B18" s="85"/>
      <c r="C18" s="89">
        <v>41653</v>
      </c>
      <c r="D18" s="78" t="s">
        <v>213</v>
      </c>
      <c r="E18" s="78" t="s">
        <v>8</v>
      </c>
      <c r="F18" s="118">
        <v>2503.5100000000002</v>
      </c>
      <c r="G18" s="93"/>
      <c r="H18" s="97">
        <f>(H17 +F18)</f>
        <v>20006.549999999981</v>
      </c>
      <c r="I18" s="69"/>
    </row>
    <row r="19" spans="1:9" x14ac:dyDescent="0.35">
      <c r="A19" s="69"/>
      <c r="B19" s="85"/>
      <c r="C19" s="90">
        <v>41676</v>
      </c>
      <c r="D19" s="78" t="s">
        <v>691</v>
      </c>
      <c r="E19" s="72" t="s">
        <v>8</v>
      </c>
      <c r="F19" s="118">
        <v>5432.8000000000011</v>
      </c>
      <c r="G19" s="93"/>
      <c r="H19" s="97">
        <f>(H18 +F19)</f>
        <v>25439.349999999984</v>
      </c>
      <c r="I19" s="69"/>
    </row>
    <row r="20" spans="1:9" x14ac:dyDescent="0.35">
      <c r="A20" s="69"/>
      <c r="B20" s="85"/>
      <c r="C20" s="90">
        <v>41676</v>
      </c>
      <c r="D20" s="78" t="s">
        <v>692</v>
      </c>
      <c r="E20" s="72" t="s">
        <v>8</v>
      </c>
      <c r="F20" s="118">
        <v>17.47</v>
      </c>
      <c r="G20" s="93"/>
      <c r="H20" s="97">
        <f>(H19 +F20)</f>
        <v>25456.819999999985</v>
      </c>
      <c r="I20" s="69"/>
    </row>
    <row r="21" spans="1:9" x14ac:dyDescent="0.35">
      <c r="A21" s="69"/>
      <c r="B21" s="85"/>
      <c r="C21" s="90">
        <v>41676</v>
      </c>
      <c r="D21" s="78" t="s">
        <v>693</v>
      </c>
      <c r="E21" s="72" t="s">
        <v>8</v>
      </c>
      <c r="F21" s="118">
        <v>10418.639999999996</v>
      </c>
      <c r="G21" s="93"/>
      <c r="H21" s="97">
        <f>(H20 +F21)</f>
        <v>35875.459999999977</v>
      </c>
      <c r="I21" s="69"/>
    </row>
    <row r="22" spans="1:9" x14ac:dyDescent="0.35">
      <c r="A22" s="69"/>
      <c r="B22" s="85"/>
      <c r="C22" s="90">
        <v>41677</v>
      </c>
      <c r="D22" s="78" t="s">
        <v>694</v>
      </c>
      <c r="E22" s="78" t="s">
        <v>10</v>
      </c>
      <c r="F22" s="118"/>
      <c r="G22" s="93">
        <v>87.5</v>
      </c>
      <c r="H22" s="97">
        <f t="shared" si="0"/>
        <v>35787.959999999977</v>
      </c>
      <c r="I22" s="69"/>
    </row>
    <row r="23" spans="1:9" x14ac:dyDescent="0.35">
      <c r="A23" s="69"/>
      <c r="B23" s="85"/>
      <c r="C23" s="90">
        <v>41682</v>
      </c>
      <c r="D23" s="72" t="s">
        <v>695</v>
      </c>
      <c r="E23" s="72" t="s">
        <v>10</v>
      </c>
      <c r="F23" s="119"/>
      <c r="G23" s="92">
        <v>3260</v>
      </c>
      <c r="H23" s="97">
        <f t="shared" si="0"/>
        <v>32527.959999999977</v>
      </c>
      <c r="I23" s="69"/>
    </row>
    <row r="24" spans="1:9" x14ac:dyDescent="0.35">
      <c r="A24" s="69"/>
      <c r="B24" s="85"/>
      <c r="C24" s="90">
        <v>41682</v>
      </c>
      <c r="D24" s="78" t="s">
        <v>696</v>
      </c>
      <c r="E24" s="78" t="s">
        <v>10</v>
      </c>
      <c r="F24" s="118"/>
      <c r="G24" s="93">
        <v>40</v>
      </c>
      <c r="H24" s="97">
        <f t="shared" si="0"/>
        <v>32487.959999999977</v>
      </c>
      <c r="I24" s="69"/>
    </row>
    <row r="25" spans="1:9" x14ac:dyDescent="0.35">
      <c r="A25" s="69"/>
      <c r="B25" s="85">
        <v>1507</v>
      </c>
      <c r="C25" s="90">
        <v>41684</v>
      </c>
      <c r="D25" s="78" t="s">
        <v>697</v>
      </c>
      <c r="E25" s="78" t="s">
        <v>10</v>
      </c>
      <c r="F25" s="118"/>
      <c r="G25" s="93">
        <v>200</v>
      </c>
      <c r="H25" s="97">
        <f t="shared" si="0"/>
        <v>32287.959999999977</v>
      </c>
      <c r="I25" s="69"/>
    </row>
    <row r="26" spans="1:9" x14ac:dyDescent="0.35">
      <c r="A26" s="69"/>
      <c r="B26" s="85">
        <v>1509</v>
      </c>
      <c r="C26" s="90">
        <v>41694</v>
      </c>
      <c r="D26" s="72" t="s">
        <v>698</v>
      </c>
      <c r="E26" s="72" t="s">
        <v>10</v>
      </c>
      <c r="F26" s="119"/>
      <c r="G26" s="92">
        <v>7218.25</v>
      </c>
      <c r="H26" s="97">
        <f t="shared" si="0"/>
        <v>25069.709999999977</v>
      </c>
      <c r="I26" s="69"/>
    </row>
    <row r="27" spans="1:9" x14ac:dyDescent="0.35">
      <c r="A27" s="69"/>
      <c r="B27" s="85">
        <v>1505</v>
      </c>
      <c r="C27" s="89">
        <v>41704</v>
      </c>
      <c r="D27" s="72" t="s">
        <v>699</v>
      </c>
      <c r="E27" s="72" t="s">
        <v>10</v>
      </c>
      <c r="F27" s="119"/>
      <c r="G27" s="92">
        <v>3150</v>
      </c>
      <c r="H27" s="97">
        <f t="shared" si="0"/>
        <v>21919.709999999977</v>
      </c>
      <c r="I27" s="69"/>
    </row>
    <row r="28" spans="1:9" x14ac:dyDescent="0.35">
      <c r="A28" s="69"/>
      <c r="B28" s="85">
        <v>1510</v>
      </c>
      <c r="C28" s="90">
        <v>41717</v>
      </c>
      <c r="D28" s="72" t="s">
        <v>700</v>
      </c>
      <c r="E28" s="72" t="s">
        <v>10</v>
      </c>
      <c r="F28" s="119"/>
      <c r="G28" s="92">
        <v>3654.85</v>
      </c>
      <c r="H28" s="97">
        <f t="shared" si="0"/>
        <v>18264.859999999979</v>
      </c>
      <c r="I28" s="69"/>
    </row>
    <row r="29" spans="1:9" x14ac:dyDescent="0.35">
      <c r="A29" s="69"/>
      <c r="B29" s="85">
        <v>1508</v>
      </c>
      <c r="C29" s="89">
        <v>41718</v>
      </c>
      <c r="D29" s="78" t="s">
        <v>701</v>
      </c>
      <c r="E29" s="72" t="s">
        <v>10</v>
      </c>
      <c r="F29" s="118"/>
      <c r="G29" s="93">
        <v>345</v>
      </c>
      <c r="H29" s="97">
        <f t="shared" si="0"/>
        <v>17919.859999999979</v>
      </c>
      <c r="I29" s="69"/>
    </row>
    <row r="30" spans="1:9" x14ac:dyDescent="0.35">
      <c r="A30" s="69"/>
      <c r="B30" s="85"/>
      <c r="C30" s="90">
        <v>41716</v>
      </c>
      <c r="D30" s="72" t="s">
        <v>124</v>
      </c>
      <c r="E30" s="72" t="s">
        <v>8</v>
      </c>
      <c r="F30" s="119">
        <v>1050</v>
      </c>
      <c r="G30" s="93"/>
      <c r="H30" s="97">
        <f>(H29 +F30)</f>
        <v>18969.859999999979</v>
      </c>
      <c r="I30" s="69"/>
    </row>
    <row r="31" spans="1:9" x14ac:dyDescent="0.35">
      <c r="A31" s="69"/>
      <c r="B31" s="85"/>
      <c r="C31" s="89">
        <v>41731</v>
      </c>
      <c r="D31" s="78" t="s">
        <v>702</v>
      </c>
      <c r="E31" s="72" t="s">
        <v>10</v>
      </c>
      <c r="F31" s="118"/>
      <c r="G31" s="93">
        <v>250</v>
      </c>
      <c r="H31" s="97">
        <f t="shared" si="0"/>
        <v>18719.859999999979</v>
      </c>
      <c r="I31" s="69"/>
    </row>
    <row r="32" spans="1:9" x14ac:dyDescent="0.35">
      <c r="A32" s="69"/>
      <c r="B32" s="85"/>
      <c r="C32" s="89">
        <v>41731</v>
      </c>
      <c r="D32" s="78" t="s">
        <v>703</v>
      </c>
      <c r="E32" s="72" t="s">
        <v>10</v>
      </c>
      <c r="F32" s="118"/>
      <c r="G32" s="93">
        <v>150</v>
      </c>
      <c r="H32" s="97">
        <f t="shared" si="0"/>
        <v>18569.859999999979</v>
      </c>
      <c r="I32" s="69"/>
    </row>
    <row r="33" spans="1:9" x14ac:dyDescent="0.35">
      <c r="A33" s="69"/>
      <c r="B33" s="85"/>
      <c r="C33" s="89">
        <v>41736</v>
      </c>
      <c r="D33" s="78" t="s">
        <v>704</v>
      </c>
      <c r="E33" s="72" t="s">
        <v>10</v>
      </c>
      <c r="F33" s="118"/>
      <c r="G33" s="93">
        <v>59.94</v>
      </c>
      <c r="H33" s="97">
        <f t="shared" si="0"/>
        <v>18509.91999999998</v>
      </c>
      <c r="I33" s="69"/>
    </row>
    <row r="34" spans="1:9" x14ac:dyDescent="0.35">
      <c r="A34" s="69"/>
      <c r="B34" s="85">
        <v>1500</v>
      </c>
      <c r="C34" s="90">
        <v>41758</v>
      </c>
      <c r="D34" s="79" t="s">
        <v>705</v>
      </c>
      <c r="E34" s="72" t="s">
        <v>10</v>
      </c>
      <c r="F34" s="119"/>
      <c r="G34" s="92">
        <v>600</v>
      </c>
      <c r="H34" s="97">
        <f t="shared" si="0"/>
        <v>17909.91999999998</v>
      </c>
      <c r="I34" s="69"/>
    </row>
    <row r="35" spans="1:9" x14ac:dyDescent="0.35">
      <c r="A35" s="69"/>
      <c r="B35" s="85">
        <v>1501</v>
      </c>
      <c r="C35" s="90">
        <v>41758</v>
      </c>
      <c r="D35" s="79" t="s">
        <v>706</v>
      </c>
      <c r="E35" s="72" t="s">
        <v>10</v>
      </c>
      <c r="F35" s="119"/>
      <c r="G35" s="92">
        <v>1500</v>
      </c>
      <c r="H35" s="97">
        <f t="shared" si="0"/>
        <v>16409.91999999998</v>
      </c>
      <c r="I35" s="69"/>
    </row>
    <row r="36" spans="1:9" x14ac:dyDescent="0.35">
      <c r="A36" s="69"/>
      <c r="B36" s="81">
        <v>1511</v>
      </c>
      <c r="C36" s="89">
        <v>41738</v>
      </c>
      <c r="D36" s="78" t="s">
        <v>707</v>
      </c>
      <c r="E36" s="72" t="s">
        <v>10</v>
      </c>
      <c r="F36" s="118"/>
      <c r="G36" s="93">
        <v>1026</v>
      </c>
      <c r="H36" s="97">
        <f t="shared" si="0"/>
        <v>15383.91999999998</v>
      </c>
      <c r="I36" s="69"/>
    </row>
    <row r="37" spans="1:9" x14ac:dyDescent="0.35">
      <c r="A37" s="69"/>
      <c r="B37" s="81"/>
      <c r="C37" s="90">
        <v>41781</v>
      </c>
      <c r="D37" s="72" t="s">
        <v>12</v>
      </c>
      <c r="E37" s="72" t="s">
        <v>8</v>
      </c>
      <c r="F37" s="118">
        <v>3088.31</v>
      </c>
      <c r="G37" s="93"/>
      <c r="H37" s="97">
        <f>(H36 +F37)</f>
        <v>18472.229999999981</v>
      </c>
      <c r="I37" s="69"/>
    </row>
    <row r="38" spans="1:9" x14ac:dyDescent="0.35">
      <c r="A38" s="69"/>
      <c r="B38" s="85"/>
      <c r="C38" s="90">
        <v>41781</v>
      </c>
      <c r="D38" s="78" t="s">
        <v>708</v>
      </c>
      <c r="E38" s="72" t="s">
        <v>8</v>
      </c>
      <c r="F38" s="118">
        <v>12814.44</v>
      </c>
      <c r="G38" s="93"/>
      <c r="H38" s="97">
        <f>(H37 +F38)</f>
        <v>31286.669999999984</v>
      </c>
      <c r="I38" s="69"/>
    </row>
    <row r="39" spans="1:9" x14ac:dyDescent="0.35">
      <c r="A39" s="69"/>
      <c r="B39" s="85"/>
      <c r="C39" s="90">
        <v>41781</v>
      </c>
      <c r="D39" s="78" t="s">
        <v>709</v>
      </c>
      <c r="E39" s="72" t="s">
        <v>8</v>
      </c>
      <c r="F39" s="118">
        <v>5098.1499999999996</v>
      </c>
      <c r="G39" s="93"/>
      <c r="H39" s="97">
        <f>(H38 +F39)</f>
        <v>36384.819999999985</v>
      </c>
      <c r="I39" s="69"/>
    </row>
    <row r="40" spans="1:9" x14ac:dyDescent="0.35">
      <c r="A40" s="69"/>
      <c r="B40" s="85"/>
      <c r="C40" s="90">
        <v>41767</v>
      </c>
      <c r="D40" s="72" t="s">
        <v>710</v>
      </c>
      <c r="E40" s="72" t="s">
        <v>8</v>
      </c>
      <c r="F40" s="119">
        <v>1850</v>
      </c>
      <c r="G40" s="93"/>
      <c r="H40" s="97">
        <f>(H39 +F40)</f>
        <v>38234.819999999985</v>
      </c>
      <c r="I40" s="69"/>
    </row>
    <row r="41" spans="1:9" x14ac:dyDescent="0.35">
      <c r="A41" s="69"/>
      <c r="B41" s="85"/>
      <c r="C41" s="89">
        <v>41772</v>
      </c>
      <c r="D41" s="78" t="s">
        <v>711</v>
      </c>
      <c r="E41" s="72" t="s">
        <v>8</v>
      </c>
      <c r="F41" s="119">
        <v>200</v>
      </c>
      <c r="G41" s="93"/>
      <c r="H41" s="97">
        <f>(H40 +F41)</f>
        <v>38434.819999999985</v>
      </c>
      <c r="I41" s="69"/>
    </row>
    <row r="42" spans="1:9" x14ac:dyDescent="0.35">
      <c r="A42" s="69"/>
      <c r="B42" s="85"/>
      <c r="C42" s="89">
        <v>41764</v>
      </c>
      <c r="D42" s="78" t="s">
        <v>712</v>
      </c>
      <c r="E42" s="72" t="s">
        <v>10</v>
      </c>
      <c r="F42" s="118"/>
      <c r="G42" s="93">
        <v>100</v>
      </c>
      <c r="H42" s="97">
        <f t="shared" ref="H42:H71" si="1">(H41 - G42)</f>
        <v>38334.819999999985</v>
      </c>
      <c r="I42" s="69"/>
    </row>
    <row r="43" spans="1:9" x14ac:dyDescent="0.35">
      <c r="A43" s="69"/>
      <c r="B43" s="85"/>
      <c r="C43" s="89">
        <v>41767</v>
      </c>
      <c r="D43" s="78" t="s">
        <v>713</v>
      </c>
      <c r="E43" s="72" t="s">
        <v>10</v>
      </c>
      <c r="F43" s="118"/>
      <c r="G43" s="93">
        <v>100</v>
      </c>
      <c r="H43" s="97">
        <f t="shared" si="1"/>
        <v>38234.819999999985</v>
      </c>
      <c r="I43" s="69"/>
    </row>
    <row r="44" spans="1:9" x14ac:dyDescent="0.35">
      <c r="A44" s="69"/>
      <c r="B44" s="85"/>
      <c r="C44" s="89">
        <v>41767</v>
      </c>
      <c r="D44" s="78" t="s">
        <v>714</v>
      </c>
      <c r="E44" s="72" t="s">
        <v>10</v>
      </c>
      <c r="F44" s="118"/>
      <c r="G44" s="93">
        <v>72.5</v>
      </c>
      <c r="H44" s="97">
        <f t="shared" si="1"/>
        <v>38162.319999999985</v>
      </c>
      <c r="I44" s="69"/>
    </row>
    <row r="45" spans="1:9" x14ac:dyDescent="0.35">
      <c r="A45" s="69"/>
      <c r="B45" s="85"/>
      <c r="C45" s="89">
        <v>41771</v>
      </c>
      <c r="D45" s="78" t="s">
        <v>715</v>
      </c>
      <c r="E45" s="72" t="s">
        <v>10</v>
      </c>
      <c r="F45" s="118"/>
      <c r="G45" s="93">
        <v>698.55</v>
      </c>
      <c r="H45" s="97">
        <f t="shared" si="1"/>
        <v>37463.769999999982</v>
      </c>
      <c r="I45" s="69"/>
    </row>
    <row r="46" spans="1:9" x14ac:dyDescent="0.35">
      <c r="A46" s="69"/>
      <c r="B46" s="85"/>
      <c r="C46" s="89">
        <v>41771</v>
      </c>
      <c r="D46" s="78" t="s">
        <v>716</v>
      </c>
      <c r="E46" s="72" t="s">
        <v>10</v>
      </c>
      <c r="F46" s="118"/>
      <c r="G46" s="93">
        <v>70.36</v>
      </c>
      <c r="H46" s="97">
        <f t="shared" si="1"/>
        <v>37393.409999999982</v>
      </c>
      <c r="I46" s="69"/>
    </row>
    <row r="47" spans="1:9" x14ac:dyDescent="0.35">
      <c r="A47" s="69"/>
      <c r="B47" s="85"/>
      <c r="C47" s="89">
        <v>41786</v>
      </c>
      <c r="D47" s="78" t="s">
        <v>717</v>
      </c>
      <c r="E47" s="72" t="s">
        <v>10</v>
      </c>
      <c r="F47" s="118"/>
      <c r="G47" s="93">
        <v>220</v>
      </c>
      <c r="H47" s="97">
        <f t="shared" si="1"/>
        <v>37173.409999999982</v>
      </c>
      <c r="I47" s="69"/>
    </row>
    <row r="48" spans="1:9" x14ac:dyDescent="0.35">
      <c r="A48" s="69"/>
      <c r="B48" s="85"/>
      <c r="C48" s="89">
        <v>41786</v>
      </c>
      <c r="D48" s="78" t="s">
        <v>718</v>
      </c>
      <c r="E48" s="72" t="s">
        <v>10</v>
      </c>
      <c r="F48" s="118"/>
      <c r="G48" s="93">
        <v>205.66</v>
      </c>
      <c r="H48" s="97">
        <f t="shared" si="1"/>
        <v>36967.749999999978</v>
      </c>
      <c r="I48" s="69"/>
    </row>
    <row r="49" spans="1:9" x14ac:dyDescent="0.35">
      <c r="A49" s="69"/>
      <c r="B49" s="85"/>
      <c r="C49" s="89">
        <v>41775</v>
      </c>
      <c r="D49" s="78" t="s">
        <v>719</v>
      </c>
      <c r="E49" s="72" t="s">
        <v>10</v>
      </c>
      <c r="F49" s="118"/>
      <c r="G49" s="93">
        <v>637.5</v>
      </c>
      <c r="H49" s="97">
        <f t="shared" si="1"/>
        <v>36330.249999999978</v>
      </c>
      <c r="I49" s="69"/>
    </row>
    <row r="50" spans="1:9" x14ac:dyDescent="0.35">
      <c r="A50" s="69"/>
      <c r="B50" s="81"/>
      <c r="C50" s="89">
        <v>41786</v>
      </c>
      <c r="D50" s="78" t="s">
        <v>720</v>
      </c>
      <c r="E50" s="72" t="s">
        <v>10</v>
      </c>
      <c r="F50" s="118"/>
      <c r="G50" s="93">
        <v>172.47</v>
      </c>
      <c r="H50" s="97">
        <f t="shared" si="1"/>
        <v>36157.779999999977</v>
      </c>
      <c r="I50" s="69"/>
    </row>
    <row r="51" spans="1:9" x14ac:dyDescent="0.35">
      <c r="A51" s="69"/>
      <c r="B51" s="81"/>
      <c r="C51" s="89">
        <v>41786</v>
      </c>
      <c r="D51" s="78" t="s">
        <v>721</v>
      </c>
      <c r="E51" s="72" t="s">
        <v>10</v>
      </c>
      <c r="F51" s="118"/>
      <c r="G51" s="93">
        <v>172.47</v>
      </c>
      <c r="H51" s="97">
        <f t="shared" si="1"/>
        <v>35985.309999999976</v>
      </c>
      <c r="I51" s="69"/>
    </row>
    <row r="52" spans="1:9" x14ac:dyDescent="0.35">
      <c r="A52" s="69"/>
      <c r="B52" s="81"/>
      <c r="C52" s="89">
        <v>41786</v>
      </c>
      <c r="D52" s="78" t="s">
        <v>722</v>
      </c>
      <c r="E52" s="72" t="s">
        <v>10</v>
      </c>
      <c r="F52" s="118"/>
      <c r="G52" s="93">
        <v>172.47</v>
      </c>
      <c r="H52" s="97">
        <f t="shared" si="1"/>
        <v>35812.839999999975</v>
      </c>
      <c r="I52" s="69"/>
    </row>
    <row r="53" spans="1:9" x14ac:dyDescent="0.35">
      <c r="A53" s="69"/>
      <c r="B53" s="81"/>
      <c r="C53" s="89">
        <v>41786</v>
      </c>
      <c r="D53" s="78" t="s">
        <v>723</v>
      </c>
      <c r="E53" s="72" t="s">
        <v>10</v>
      </c>
      <c r="F53" s="118"/>
      <c r="G53" s="93">
        <v>172.47</v>
      </c>
      <c r="H53" s="97">
        <f t="shared" si="1"/>
        <v>35640.369999999974</v>
      </c>
      <c r="I53" s="69"/>
    </row>
    <row r="54" spans="1:9" x14ac:dyDescent="0.35">
      <c r="A54" s="69"/>
      <c r="B54" s="81"/>
      <c r="C54" s="89">
        <v>41786</v>
      </c>
      <c r="D54" s="78" t="s">
        <v>724</v>
      </c>
      <c r="E54" s="72" t="s">
        <v>10</v>
      </c>
      <c r="F54" s="118"/>
      <c r="G54" s="93">
        <v>172.47</v>
      </c>
      <c r="H54" s="97">
        <f t="shared" si="1"/>
        <v>35467.899999999972</v>
      </c>
      <c r="I54" s="69"/>
    </row>
    <row r="55" spans="1:9" x14ac:dyDescent="0.35">
      <c r="A55" s="69"/>
      <c r="B55" s="81"/>
      <c r="C55" s="89">
        <v>41786</v>
      </c>
      <c r="D55" s="78" t="s">
        <v>725</v>
      </c>
      <c r="E55" s="72" t="s">
        <v>10</v>
      </c>
      <c r="F55" s="118"/>
      <c r="G55" s="93">
        <v>103.05</v>
      </c>
      <c r="H55" s="97">
        <f t="shared" si="1"/>
        <v>35364.849999999969</v>
      </c>
      <c r="I55" s="69"/>
    </row>
    <row r="56" spans="1:9" x14ac:dyDescent="0.35">
      <c r="A56" s="69"/>
      <c r="B56" s="81"/>
      <c r="C56" s="89">
        <v>41786</v>
      </c>
      <c r="D56" s="78" t="s">
        <v>726</v>
      </c>
      <c r="E56" s="72" t="s">
        <v>10</v>
      </c>
      <c r="F56" s="118"/>
      <c r="G56" s="93">
        <v>98.97</v>
      </c>
      <c r="H56" s="97">
        <f t="shared" si="1"/>
        <v>35265.879999999968</v>
      </c>
      <c r="I56" s="69"/>
    </row>
    <row r="57" spans="1:9" x14ac:dyDescent="0.35">
      <c r="A57" s="69"/>
      <c r="B57" s="81"/>
      <c r="C57" s="89">
        <v>41786</v>
      </c>
      <c r="D57" s="78" t="s">
        <v>727</v>
      </c>
      <c r="E57" s="72" t="s">
        <v>10</v>
      </c>
      <c r="F57" s="118"/>
      <c r="G57" s="93">
        <v>91.47</v>
      </c>
      <c r="H57" s="97">
        <f t="shared" si="1"/>
        <v>35174.409999999967</v>
      </c>
      <c r="I57" s="69"/>
    </row>
    <row r="58" spans="1:9" x14ac:dyDescent="0.35">
      <c r="A58" s="69"/>
      <c r="B58" s="81"/>
      <c r="C58" s="89">
        <v>41786</v>
      </c>
      <c r="D58" s="78" t="s">
        <v>728</v>
      </c>
      <c r="E58" s="72" t="s">
        <v>10</v>
      </c>
      <c r="F58" s="118"/>
      <c r="G58" s="93">
        <v>74.61</v>
      </c>
      <c r="H58" s="97">
        <f t="shared" si="1"/>
        <v>35099.799999999967</v>
      </c>
      <c r="I58" s="69"/>
    </row>
    <row r="59" spans="1:9" x14ac:dyDescent="0.35">
      <c r="A59" s="69"/>
      <c r="B59" s="81"/>
      <c r="C59" s="89">
        <v>41786</v>
      </c>
      <c r="D59" s="78" t="s">
        <v>729</v>
      </c>
      <c r="E59" s="72" t="s">
        <v>10</v>
      </c>
      <c r="F59" s="118"/>
      <c r="G59" s="93">
        <v>74.52</v>
      </c>
      <c r="H59" s="97">
        <f t="shared" si="1"/>
        <v>35025.27999999997</v>
      </c>
      <c r="I59" s="69"/>
    </row>
    <row r="60" spans="1:9" x14ac:dyDescent="0.35">
      <c r="A60" s="69"/>
      <c r="B60" s="81"/>
      <c r="C60" s="89">
        <v>41786</v>
      </c>
      <c r="D60" s="78" t="s">
        <v>730</v>
      </c>
      <c r="E60" s="72" t="s">
        <v>10</v>
      </c>
      <c r="F60" s="118"/>
      <c r="G60" s="93">
        <v>65.77</v>
      </c>
      <c r="H60" s="97">
        <f t="shared" si="1"/>
        <v>34959.509999999973</v>
      </c>
      <c r="I60" s="69"/>
    </row>
    <row r="61" spans="1:9" x14ac:dyDescent="0.35">
      <c r="A61" s="69"/>
      <c r="B61" s="81"/>
      <c r="C61" s="89">
        <v>41786</v>
      </c>
      <c r="D61" s="78" t="s">
        <v>731</v>
      </c>
      <c r="E61" s="72" t="s">
        <v>10</v>
      </c>
      <c r="F61" s="118"/>
      <c r="G61" s="93">
        <v>58.78</v>
      </c>
      <c r="H61" s="97">
        <f t="shared" si="1"/>
        <v>34900.729999999974</v>
      </c>
      <c r="I61" s="69"/>
    </row>
    <row r="62" spans="1:9" x14ac:dyDescent="0.35">
      <c r="A62" s="69"/>
      <c r="B62" s="81"/>
      <c r="C62" s="89">
        <v>41786</v>
      </c>
      <c r="D62" s="78" t="s">
        <v>732</v>
      </c>
      <c r="E62" s="72" t="s">
        <v>10</v>
      </c>
      <c r="F62" s="118"/>
      <c r="G62" s="93">
        <v>55.9</v>
      </c>
      <c r="H62" s="97">
        <f t="shared" si="1"/>
        <v>34844.829999999973</v>
      </c>
      <c r="I62" s="69"/>
    </row>
    <row r="63" spans="1:9" x14ac:dyDescent="0.35">
      <c r="A63" s="69"/>
      <c r="B63" s="85"/>
      <c r="C63" s="89">
        <v>41786</v>
      </c>
      <c r="D63" s="78" t="s">
        <v>733</v>
      </c>
      <c r="E63" s="72" t="s">
        <v>10</v>
      </c>
      <c r="F63" s="118"/>
      <c r="G63" s="93">
        <v>50.29</v>
      </c>
      <c r="H63" s="97">
        <f t="shared" si="1"/>
        <v>34794.539999999972</v>
      </c>
      <c r="I63" s="69"/>
    </row>
    <row r="64" spans="1:9" x14ac:dyDescent="0.35">
      <c r="A64" s="69"/>
      <c r="B64" s="85"/>
      <c r="C64" s="89">
        <v>41786</v>
      </c>
      <c r="D64" s="78" t="s">
        <v>734</v>
      </c>
      <c r="E64" s="72" t="s">
        <v>10</v>
      </c>
      <c r="F64" s="118"/>
      <c r="G64" s="93">
        <v>45.33</v>
      </c>
      <c r="H64" s="97">
        <f t="shared" si="1"/>
        <v>34749.20999999997</v>
      </c>
      <c r="I64" s="69"/>
    </row>
    <row r="65" spans="1:9" x14ac:dyDescent="0.35">
      <c r="A65" s="69"/>
      <c r="B65" s="85"/>
      <c r="C65" s="89">
        <v>41786</v>
      </c>
      <c r="D65" s="72" t="s">
        <v>735</v>
      </c>
      <c r="E65" s="72" t="s">
        <v>10</v>
      </c>
      <c r="F65" s="119"/>
      <c r="G65" s="92">
        <v>42.71</v>
      </c>
      <c r="H65" s="97">
        <f t="shared" si="1"/>
        <v>34706.499999999971</v>
      </c>
      <c r="I65" s="69"/>
    </row>
    <row r="66" spans="1:9" x14ac:dyDescent="0.35">
      <c r="A66" s="69"/>
      <c r="B66" s="81"/>
      <c r="C66" s="89">
        <v>41786</v>
      </c>
      <c r="D66" s="78" t="s">
        <v>736</v>
      </c>
      <c r="E66" s="72" t="s">
        <v>10</v>
      </c>
      <c r="F66" s="118"/>
      <c r="G66" s="93">
        <v>38.08</v>
      </c>
      <c r="H66" s="97">
        <f t="shared" si="1"/>
        <v>34668.419999999969</v>
      </c>
      <c r="I66" s="69"/>
    </row>
    <row r="67" spans="1:9" x14ac:dyDescent="0.35">
      <c r="A67" s="69"/>
      <c r="B67" s="81"/>
      <c r="C67" s="89">
        <v>41786</v>
      </c>
      <c r="D67" s="78" t="s">
        <v>737</v>
      </c>
      <c r="E67" s="72" t="s">
        <v>10</v>
      </c>
      <c r="F67" s="118"/>
      <c r="G67" s="93">
        <v>22.79</v>
      </c>
      <c r="H67" s="97">
        <f t="shared" si="1"/>
        <v>34645.629999999968</v>
      </c>
      <c r="I67" s="69"/>
    </row>
    <row r="68" spans="1:9" x14ac:dyDescent="0.35">
      <c r="A68" s="69"/>
      <c r="B68" s="85"/>
      <c r="C68" s="89">
        <v>41786</v>
      </c>
      <c r="D68" s="78" t="s">
        <v>738</v>
      </c>
      <c r="E68" s="72" t="s">
        <v>10</v>
      </c>
      <c r="F68" s="118"/>
      <c r="G68" s="93">
        <v>18.309999999999999</v>
      </c>
      <c r="H68" s="97">
        <f t="shared" si="1"/>
        <v>34627.319999999971</v>
      </c>
      <c r="I68" s="69"/>
    </row>
    <row r="69" spans="1:9" x14ac:dyDescent="0.35">
      <c r="A69" s="69"/>
      <c r="B69" s="85"/>
      <c r="C69" s="89">
        <v>41786</v>
      </c>
      <c r="D69" s="78" t="s">
        <v>739</v>
      </c>
      <c r="E69" s="72" t="s">
        <v>10</v>
      </c>
      <c r="F69" s="118"/>
      <c r="G69" s="93">
        <v>11.22</v>
      </c>
      <c r="H69" s="97">
        <f t="shared" si="1"/>
        <v>34616.099999999969</v>
      </c>
      <c r="I69" s="69"/>
    </row>
    <row r="70" spans="1:9" x14ac:dyDescent="0.35">
      <c r="A70" s="69"/>
      <c r="B70" s="85"/>
      <c r="C70" s="89">
        <v>41786</v>
      </c>
      <c r="D70" s="72" t="s">
        <v>740</v>
      </c>
      <c r="E70" s="72" t="s">
        <v>10</v>
      </c>
      <c r="F70" s="119"/>
      <c r="G70" s="92">
        <v>4.2300000000000004</v>
      </c>
      <c r="H70" s="97">
        <f t="shared" si="1"/>
        <v>34611.869999999966</v>
      </c>
      <c r="I70" s="69"/>
    </row>
    <row r="71" spans="1:9" x14ac:dyDescent="0.35">
      <c r="A71" s="69"/>
      <c r="B71" s="81"/>
      <c r="C71" s="89">
        <v>41786</v>
      </c>
      <c r="D71" s="78" t="s">
        <v>741</v>
      </c>
      <c r="E71" s="72" t="s">
        <v>10</v>
      </c>
      <c r="F71" s="118"/>
      <c r="G71" s="93">
        <v>4.12</v>
      </c>
      <c r="H71" s="97">
        <f t="shared" si="1"/>
        <v>34607.749999999964</v>
      </c>
      <c r="I71" s="69"/>
    </row>
    <row r="72" spans="1:9" x14ac:dyDescent="0.35">
      <c r="A72" s="69"/>
      <c r="B72" s="81">
        <v>1129</v>
      </c>
      <c r="C72" s="90">
        <v>41795</v>
      </c>
      <c r="D72" s="72" t="s">
        <v>742</v>
      </c>
      <c r="E72" s="72" t="s">
        <v>8</v>
      </c>
      <c r="F72" s="118">
        <v>8365.35</v>
      </c>
      <c r="G72" s="93"/>
      <c r="H72" s="97">
        <f t="shared" ref="H72:H78" si="2">(H71 +F72)</f>
        <v>42973.099999999962</v>
      </c>
      <c r="I72" s="69"/>
    </row>
    <row r="73" spans="1:9" x14ac:dyDescent="0.35">
      <c r="A73" s="69"/>
      <c r="B73" s="81"/>
      <c r="C73" s="90">
        <v>41795</v>
      </c>
      <c r="D73" s="78" t="s">
        <v>743</v>
      </c>
      <c r="E73" s="72" t="s">
        <v>8</v>
      </c>
      <c r="F73" s="118">
        <v>1482</v>
      </c>
      <c r="G73" s="93"/>
      <c r="H73" s="97">
        <f t="shared" si="2"/>
        <v>44455.099999999962</v>
      </c>
      <c r="I73" s="69"/>
    </row>
    <row r="74" spans="1:9" x14ac:dyDescent="0.35">
      <c r="A74" s="69"/>
      <c r="B74" s="81"/>
      <c r="C74" s="89">
        <v>41802</v>
      </c>
      <c r="D74" s="78" t="s">
        <v>744</v>
      </c>
      <c r="E74" s="72" t="s">
        <v>8</v>
      </c>
      <c r="F74" s="118">
        <v>10000</v>
      </c>
      <c r="G74" s="93"/>
      <c r="H74" s="97">
        <f t="shared" si="2"/>
        <v>54455.099999999962</v>
      </c>
      <c r="I74" s="69"/>
    </row>
    <row r="75" spans="1:9" x14ac:dyDescent="0.35">
      <c r="A75" s="69"/>
      <c r="B75" s="81">
        <v>10001</v>
      </c>
      <c r="C75" s="89">
        <v>41814</v>
      </c>
      <c r="D75" s="78" t="s">
        <v>745</v>
      </c>
      <c r="E75" s="72" t="s">
        <v>8</v>
      </c>
      <c r="F75" s="118">
        <v>750</v>
      </c>
      <c r="G75" s="93"/>
      <c r="H75" s="97">
        <f t="shared" si="2"/>
        <v>55205.099999999962</v>
      </c>
      <c r="I75" s="69"/>
    </row>
    <row r="76" spans="1:9" x14ac:dyDescent="0.35">
      <c r="A76" s="69"/>
      <c r="B76" s="81"/>
      <c r="C76" s="89">
        <v>41814</v>
      </c>
      <c r="D76" s="78" t="s">
        <v>746</v>
      </c>
      <c r="E76" s="72" t="s">
        <v>8</v>
      </c>
      <c r="F76" s="118">
        <v>500</v>
      </c>
      <c r="G76" s="93"/>
      <c r="H76" s="97">
        <f t="shared" si="2"/>
        <v>55705.099999999962</v>
      </c>
      <c r="I76" s="69"/>
    </row>
    <row r="77" spans="1:9" x14ac:dyDescent="0.35">
      <c r="A77" s="69"/>
      <c r="B77" s="81"/>
      <c r="C77" s="89">
        <v>41814</v>
      </c>
      <c r="D77" s="78" t="s">
        <v>747</v>
      </c>
      <c r="E77" s="72" t="s">
        <v>8</v>
      </c>
      <c r="F77" s="118">
        <v>206</v>
      </c>
      <c r="G77" s="93"/>
      <c r="H77" s="97">
        <f t="shared" si="2"/>
        <v>55911.099999999962</v>
      </c>
      <c r="I77" s="69"/>
    </row>
    <row r="78" spans="1:9" x14ac:dyDescent="0.35">
      <c r="A78" s="69"/>
      <c r="B78" s="81"/>
      <c r="C78" s="89">
        <v>41814</v>
      </c>
      <c r="D78" s="78" t="s">
        <v>748</v>
      </c>
      <c r="E78" s="72" t="s">
        <v>8</v>
      </c>
      <c r="F78" s="118">
        <v>544</v>
      </c>
      <c r="G78" s="93"/>
      <c r="H78" s="97">
        <f t="shared" si="2"/>
        <v>56455.099999999962</v>
      </c>
      <c r="I78" s="69"/>
    </row>
    <row r="79" spans="1:9" x14ac:dyDescent="0.35">
      <c r="A79" s="69"/>
      <c r="B79" s="81"/>
      <c r="C79" s="89">
        <v>41794</v>
      </c>
      <c r="D79" s="78" t="s">
        <v>749</v>
      </c>
      <c r="E79" s="72" t="s">
        <v>10</v>
      </c>
      <c r="F79" s="118"/>
      <c r="G79" s="93">
        <v>480</v>
      </c>
      <c r="H79" s="97">
        <f>(H78 - G79)</f>
        <v>55975.099999999962</v>
      </c>
      <c r="I79" s="69"/>
    </row>
    <row r="80" spans="1:9" x14ac:dyDescent="0.35">
      <c r="A80" s="69"/>
      <c r="B80" s="81"/>
      <c r="C80" s="89">
        <v>41796</v>
      </c>
      <c r="D80" s="78" t="s">
        <v>750</v>
      </c>
      <c r="E80" s="72" t="s">
        <v>10</v>
      </c>
      <c r="F80" s="118"/>
      <c r="G80" s="93">
        <v>772.83</v>
      </c>
      <c r="H80" s="97">
        <f t="shared" ref="H80:H106" si="3">(H79 - G80)</f>
        <v>55202.26999999996</v>
      </c>
      <c r="I80" s="69"/>
    </row>
    <row r="81" spans="1:9" x14ac:dyDescent="0.35">
      <c r="A81" s="69"/>
      <c r="B81" s="81"/>
      <c r="C81" s="89">
        <v>41796</v>
      </c>
      <c r="D81" s="78" t="s">
        <v>751</v>
      </c>
      <c r="E81" s="72" t="s">
        <v>10</v>
      </c>
      <c r="F81" s="118"/>
      <c r="G81" s="93">
        <v>689.43</v>
      </c>
      <c r="H81" s="97">
        <f t="shared" si="3"/>
        <v>54512.83999999996</v>
      </c>
      <c r="I81" s="69"/>
    </row>
    <row r="82" spans="1:9" x14ac:dyDescent="0.35">
      <c r="A82" s="69"/>
      <c r="B82" s="81"/>
      <c r="C82" s="89">
        <v>41799</v>
      </c>
      <c r="D82" s="78" t="s">
        <v>752</v>
      </c>
      <c r="E82" s="72" t="s">
        <v>10</v>
      </c>
      <c r="F82" s="118"/>
      <c r="G82" s="93">
        <v>240</v>
      </c>
      <c r="H82" s="97">
        <f t="shared" si="3"/>
        <v>54272.83999999996</v>
      </c>
      <c r="I82" s="69"/>
    </row>
    <row r="83" spans="1:9" x14ac:dyDescent="0.35">
      <c r="A83" s="69"/>
      <c r="B83" s="81"/>
      <c r="C83" s="89">
        <v>41799</v>
      </c>
      <c r="D83" s="78" t="s">
        <v>753</v>
      </c>
      <c r="E83" s="72" t="s">
        <v>10</v>
      </c>
      <c r="F83" s="118"/>
      <c r="G83" s="93">
        <v>162.21</v>
      </c>
      <c r="H83" s="97">
        <f t="shared" si="3"/>
        <v>54110.629999999961</v>
      </c>
      <c r="I83" s="69"/>
    </row>
    <row r="84" spans="1:9" x14ac:dyDescent="0.35">
      <c r="A84" s="69"/>
      <c r="B84" s="81"/>
      <c r="C84" s="89">
        <v>41801</v>
      </c>
      <c r="D84" s="78" t="s">
        <v>60</v>
      </c>
      <c r="E84" s="72" t="s">
        <v>10</v>
      </c>
      <c r="F84" s="118"/>
      <c r="G84" s="93">
        <v>5</v>
      </c>
      <c r="H84" s="97">
        <f t="shared" si="3"/>
        <v>54105.629999999961</v>
      </c>
      <c r="I84" s="69"/>
    </row>
    <row r="85" spans="1:9" x14ac:dyDescent="0.35">
      <c r="A85" s="69"/>
      <c r="B85" s="81"/>
      <c r="C85" s="89">
        <v>41814</v>
      </c>
      <c r="D85" s="78" t="s">
        <v>754</v>
      </c>
      <c r="E85" s="72" t="s">
        <v>10</v>
      </c>
      <c r="F85" s="118"/>
      <c r="G85" s="93">
        <v>592.11</v>
      </c>
      <c r="H85" s="97">
        <f t="shared" si="3"/>
        <v>53513.51999999996</v>
      </c>
      <c r="I85" s="69"/>
    </row>
    <row r="86" spans="1:9" x14ac:dyDescent="0.35">
      <c r="A86" s="69"/>
      <c r="B86" s="81"/>
      <c r="C86" s="89">
        <v>41815</v>
      </c>
      <c r="D86" s="78" t="s">
        <v>755</v>
      </c>
      <c r="E86" s="72" t="s">
        <v>10</v>
      </c>
      <c r="F86" s="118"/>
      <c r="G86" s="93">
        <v>300</v>
      </c>
      <c r="H86" s="97">
        <f t="shared" si="3"/>
        <v>53213.51999999996</v>
      </c>
      <c r="I86" s="69"/>
    </row>
    <row r="87" spans="1:9" x14ac:dyDescent="0.35">
      <c r="A87" s="69"/>
      <c r="B87" s="81"/>
      <c r="C87" s="89">
        <v>41815</v>
      </c>
      <c r="D87" s="78" t="s">
        <v>756</v>
      </c>
      <c r="E87" s="72" t="s">
        <v>10</v>
      </c>
      <c r="F87" s="118"/>
      <c r="G87" s="93">
        <v>191.13</v>
      </c>
      <c r="H87" s="97">
        <f t="shared" si="3"/>
        <v>53022.389999999963</v>
      </c>
      <c r="I87" s="69"/>
    </row>
    <row r="88" spans="1:9" x14ac:dyDescent="0.35">
      <c r="A88" s="69"/>
      <c r="B88" s="85"/>
      <c r="C88" s="89">
        <v>41817</v>
      </c>
      <c r="D88" s="78" t="s">
        <v>757</v>
      </c>
      <c r="E88" s="72" t="s">
        <v>10</v>
      </c>
      <c r="F88" s="118"/>
      <c r="G88" s="93">
        <v>173.2</v>
      </c>
      <c r="H88" s="97">
        <f t="shared" si="3"/>
        <v>52849.189999999966</v>
      </c>
      <c r="I88" s="69"/>
    </row>
    <row r="89" spans="1:9" x14ac:dyDescent="0.35">
      <c r="A89" s="69"/>
      <c r="B89" s="85"/>
      <c r="C89" s="89">
        <v>41820</v>
      </c>
      <c r="D89" s="78" t="s">
        <v>758</v>
      </c>
      <c r="E89" s="72" t="s">
        <v>10</v>
      </c>
      <c r="F89" s="118"/>
      <c r="G89" s="93">
        <v>935.31</v>
      </c>
      <c r="H89" s="97">
        <f t="shared" si="3"/>
        <v>51913.879999999968</v>
      </c>
      <c r="I89" s="69"/>
    </row>
    <row r="90" spans="1:9" x14ac:dyDescent="0.35">
      <c r="A90" s="69"/>
      <c r="B90" s="85"/>
      <c r="C90" s="89">
        <v>41820</v>
      </c>
      <c r="D90" s="72" t="s">
        <v>759</v>
      </c>
      <c r="E90" s="72" t="s">
        <v>10</v>
      </c>
      <c r="F90" s="118"/>
      <c r="G90" s="92">
        <v>616</v>
      </c>
      <c r="H90" s="97">
        <f t="shared" si="3"/>
        <v>51297.879999999968</v>
      </c>
      <c r="I90" s="69"/>
    </row>
    <row r="91" spans="1:9" x14ac:dyDescent="0.35">
      <c r="A91" s="69"/>
      <c r="B91" s="81"/>
      <c r="C91" s="89">
        <v>41820</v>
      </c>
      <c r="D91" s="78" t="s">
        <v>760</v>
      </c>
      <c r="E91" s="72" t="s">
        <v>10</v>
      </c>
      <c r="F91" s="118"/>
      <c r="G91" s="92">
        <v>123.48</v>
      </c>
      <c r="H91" s="97">
        <f t="shared" si="3"/>
        <v>51174.399999999965</v>
      </c>
      <c r="I91" s="69"/>
    </row>
    <row r="92" spans="1:9" x14ac:dyDescent="0.35">
      <c r="A92" s="69"/>
      <c r="B92" s="81"/>
      <c r="C92" s="89">
        <v>41820</v>
      </c>
      <c r="D92" s="78" t="s">
        <v>761</v>
      </c>
      <c r="E92" s="72" t="s">
        <v>10</v>
      </c>
      <c r="F92" s="118"/>
      <c r="G92" s="92">
        <v>75</v>
      </c>
      <c r="H92" s="97">
        <f t="shared" si="3"/>
        <v>51099.399999999965</v>
      </c>
      <c r="I92" s="69"/>
    </row>
    <row r="93" spans="1:9" x14ac:dyDescent="0.35">
      <c r="A93" s="69"/>
      <c r="B93" s="85"/>
      <c r="C93" s="89">
        <v>41820</v>
      </c>
      <c r="D93" s="78" t="s">
        <v>762</v>
      </c>
      <c r="E93" s="72" t="s">
        <v>10</v>
      </c>
      <c r="F93" s="118"/>
      <c r="G93" s="92">
        <v>19.45</v>
      </c>
      <c r="H93" s="97">
        <f t="shared" si="3"/>
        <v>51079.949999999968</v>
      </c>
      <c r="I93" s="69"/>
    </row>
    <row r="94" spans="1:9" x14ac:dyDescent="0.35">
      <c r="A94" s="69"/>
      <c r="B94" s="85">
        <v>1109</v>
      </c>
      <c r="C94" s="89">
        <v>41792</v>
      </c>
      <c r="D94" s="78" t="s">
        <v>763</v>
      </c>
      <c r="E94" s="72" t="s">
        <v>10</v>
      </c>
      <c r="F94" s="118"/>
      <c r="G94" s="92">
        <v>50</v>
      </c>
      <c r="H94" s="97">
        <f t="shared" si="3"/>
        <v>51029.949999999968</v>
      </c>
      <c r="I94" s="69"/>
    </row>
    <row r="95" spans="1:9" x14ac:dyDescent="0.35">
      <c r="A95" s="69"/>
      <c r="B95" s="85">
        <v>1512</v>
      </c>
      <c r="C95" s="89">
        <v>41800</v>
      </c>
      <c r="D95" s="78" t="s">
        <v>764</v>
      </c>
      <c r="E95" s="72" t="s">
        <v>10</v>
      </c>
      <c r="F95" s="118"/>
      <c r="G95" s="92">
        <v>100</v>
      </c>
      <c r="H95" s="97">
        <f t="shared" si="3"/>
        <v>50929.949999999968</v>
      </c>
      <c r="I95" s="69"/>
    </row>
    <row r="96" spans="1:9" x14ac:dyDescent="0.35">
      <c r="A96" s="69"/>
      <c r="B96" s="85">
        <v>1513</v>
      </c>
      <c r="C96" s="90">
        <v>41793</v>
      </c>
      <c r="D96" s="78" t="s">
        <v>765</v>
      </c>
      <c r="E96" s="72" t="s">
        <v>10</v>
      </c>
      <c r="F96" s="118"/>
      <c r="G96" s="92">
        <v>480</v>
      </c>
      <c r="H96" s="97">
        <f t="shared" si="3"/>
        <v>50449.949999999968</v>
      </c>
      <c r="I96" s="69"/>
    </row>
    <row r="97" spans="1:9" x14ac:dyDescent="0.35">
      <c r="A97" s="69"/>
      <c r="B97" s="85">
        <v>1514</v>
      </c>
      <c r="C97" s="90">
        <v>41793</v>
      </c>
      <c r="D97" s="78" t="s">
        <v>765</v>
      </c>
      <c r="E97" s="83" t="s">
        <v>10</v>
      </c>
      <c r="F97" s="118"/>
      <c r="G97" s="99">
        <v>550</v>
      </c>
      <c r="H97" s="97">
        <f t="shared" si="3"/>
        <v>49899.949999999968</v>
      </c>
      <c r="I97" s="69"/>
    </row>
    <row r="98" spans="1:9" x14ac:dyDescent="0.35">
      <c r="A98" s="69"/>
      <c r="B98" s="81">
        <v>1515</v>
      </c>
      <c r="C98" s="71">
        <v>41800</v>
      </c>
      <c r="D98" s="69" t="s">
        <v>766</v>
      </c>
      <c r="E98" s="83" t="s">
        <v>10</v>
      </c>
      <c r="F98" s="118"/>
      <c r="G98" s="99">
        <v>1300</v>
      </c>
      <c r="H98" s="97">
        <f t="shared" si="3"/>
        <v>48599.949999999968</v>
      </c>
      <c r="I98" s="69"/>
    </row>
    <row r="99" spans="1:9" x14ac:dyDescent="0.35">
      <c r="A99" s="69"/>
      <c r="B99" s="81">
        <v>1516</v>
      </c>
      <c r="C99" s="90">
        <v>41803</v>
      </c>
      <c r="D99" s="72" t="s">
        <v>767</v>
      </c>
      <c r="E99" s="72" t="s">
        <v>10</v>
      </c>
      <c r="F99" s="118"/>
      <c r="G99" s="93">
        <v>800</v>
      </c>
      <c r="H99" s="97">
        <f t="shared" si="3"/>
        <v>47799.949999999968</v>
      </c>
      <c r="I99" s="69"/>
    </row>
    <row r="100" spans="1:9" x14ac:dyDescent="0.35">
      <c r="A100" s="69"/>
      <c r="B100" s="85">
        <v>1518</v>
      </c>
      <c r="C100" s="90">
        <v>41820</v>
      </c>
      <c r="D100" s="78" t="s">
        <v>768</v>
      </c>
      <c r="E100" s="72" t="s">
        <v>10</v>
      </c>
      <c r="F100" s="118"/>
      <c r="G100" s="93">
        <v>10</v>
      </c>
      <c r="H100" s="97">
        <f t="shared" si="3"/>
        <v>47789.949999999968</v>
      </c>
      <c r="I100" s="69"/>
    </row>
    <row r="101" spans="1:9" x14ac:dyDescent="0.35">
      <c r="A101" s="69"/>
      <c r="B101" s="85">
        <v>1517</v>
      </c>
      <c r="C101" s="90">
        <v>41831</v>
      </c>
      <c r="D101" s="78" t="s">
        <v>769</v>
      </c>
      <c r="E101" s="72" t="s">
        <v>10</v>
      </c>
      <c r="F101" s="118"/>
      <c r="G101" s="93">
        <v>987</v>
      </c>
      <c r="H101" s="97">
        <f t="shared" si="3"/>
        <v>46802.949999999968</v>
      </c>
      <c r="I101" s="69"/>
    </row>
    <row r="102" spans="1:9" x14ac:dyDescent="0.35">
      <c r="A102" s="69"/>
      <c r="B102" s="85">
        <v>1520</v>
      </c>
      <c r="C102" s="90">
        <v>41828</v>
      </c>
      <c r="D102" s="72" t="s">
        <v>770</v>
      </c>
      <c r="E102" s="72" t="s">
        <v>10</v>
      </c>
      <c r="F102" s="118"/>
      <c r="G102" s="93">
        <v>1455.25</v>
      </c>
      <c r="H102" s="97">
        <f t="shared" si="3"/>
        <v>45347.699999999968</v>
      </c>
      <c r="I102" s="69"/>
    </row>
    <row r="103" spans="1:9" x14ac:dyDescent="0.35">
      <c r="A103" s="69"/>
      <c r="B103" s="85">
        <v>1521</v>
      </c>
      <c r="C103" s="90">
        <v>41836</v>
      </c>
      <c r="D103" s="78" t="s">
        <v>771</v>
      </c>
      <c r="E103" s="72" t="s">
        <v>10</v>
      </c>
      <c r="F103" s="118"/>
      <c r="G103" s="93">
        <v>259.8</v>
      </c>
      <c r="H103" s="97">
        <f t="shared" si="3"/>
        <v>45087.899999999965</v>
      </c>
      <c r="I103" s="69"/>
    </row>
    <row r="104" spans="1:9" x14ac:dyDescent="0.35">
      <c r="A104" s="69"/>
      <c r="B104" s="85">
        <v>1523</v>
      </c>
      <c r="C104" s="90">
        <v>41828</v>
      </c>
      <c r="D104" s="78" t="s">
        <v>772</v>
      </c>
      <c r="E104" s="72" t="s">
        <v>10</v>
      </c>
      <c r="F104" s="118"/>
      <c r="G104" s="93">
        <v>378.95</v>
      </c>
      <c r="H104" s="97">
        <f t="shared" si="3"/>
        <v>44708.949999999968</v>
      </c>
      <c r="I104" s="69"/>
    </row>
    <row r="105" spans="1:9" x14ac:dyDescent="0.35">
      <c r="A105" s="69"/>
      <c r="B105" s="85">
        <v>1524</v>
      </c>
      <c r="C105" s="90">
        <v>41828</v>
      </c>
      <c r="D105" s="78" t="s">
        <v>773</v>
      </c>
      <c r="E105" s="72" t="s">
        <v>10</v>
      </c>
      <c r="F105" s="118"/>
      <c r="G105" s="93">
        <v>2400</v>
      </c>
      <c r="H105" s="97">
        <f t="shared" si="3"/>
        <v>42308.949999999968</v>
      </c>
      <c r="I105" s="69"/>
    </row>
    <row r="106" spans="1:9" x14ac:dyDescent="0.35">
      <c r="A106" s="69"/>
      <c r="B106" s="85">
        <v>1525</v>
      </c>
      <c r="C106" s="90">
        <v>41835</v>
      </c>
      <c r="D106" s="78" t="s">
        <v>774</v>
      </c>
      <c r="E106" s="72" t="s">
        <v>10</v>
      </c>
      <c r="F106" s="118"/>
      <c r="G106" s="93">
        <v>500</v>
      </c>
      <c r="H106" s="97">
        <f t="shared" si="3"/>
        <v>41808.949999999968</v>
      </c>
      <c r="I106" s="69"/>
    </row>
    <row r="107" spans="1:9" x14ac:dyDescent="0.35">
      <c r="A107" s="69"/>
      <c r="B107" s="85"/>
      <c r="C107" s="90">
        <v>41829</v>
      </c>
      <c r="D107" s="78" t="s">
        <v>775</v>
      </c>
      <c r="E107" s="72" t="s">
        <v>8</v>
      </c>
      <c r="F107" s="118">
        <v>86.6</v>
      </c>
      <c r="G107" s="93"/>
      <c r="H107" s="97">
        <f t="shared" ref="H107:H112" si="4">(H106 +F107)</f>
        <v>41895.549999999967</v>
      </c>
      <c r="I107" s="69"/>
    </row>
    <row r="108" spans="1:9" x14ac:dyDescent="0.35">
      <c r="A108" s="69"/>
      <c r="B108" s="85">
        <v>1972</v>
      </c>
      <c r="C108" s="90">
        <v>41830</v>
      </c>
      <c r="D108" s="78" t="s">
        <v>776</v>
      </c>
      <c r="E108" s="72" t="s">
        <v>8</v>
      </c>
      <c r="F108" s="118">
        <v>500</v>
      </c>
      <c r="G108" s="93"/>
      <c r="H108" s="97">
        <f t="shared" si="4"/>
        <v>42395.549999999967</v>
      </c>
      <c r="I108" s="69"/>
    </row>
    <row r="109" spans="1:9" x14ac:dyDescent="0.35">
      <c r="A109" s="69"/>
      <c r="B109" s="85">
        <v>2392</v>
      </c>
      <c r="C109" s="90">
        <v>41818</v>
      </c>
      <c r="D109" s="78" t="s">
        <v>777</v>
      </c>
      <c r="E109" s="72" t="s">
        <v>8</v>
      </c>
      <c r="F109" s="118">
        <v>1000</v>
      </c>
      <c r="G109" s="93"/>
      <c r="H109" s="97">
        <f t="shared" si="4"/>
        <v>43395.549999999967</v>
      </c>
      <c r="I109" s="69"/>
    </row>
    <row r="110" spans="1:9" x14ac:dyDescent="0.35">
      <c r="A110" s="69"/>
      <c r="B110" s="85">
        <v>22161</v>
      </c>
      <c r="C110" s="90">
        <v>41796</v>
      </c>
      <c r="D110" s="78" t="s">
        <v>778</v>
      </c>
      <c r="E110" s="72" t="s">
        <v>8</v>
      </c>
      <c r="F110" s="118">
        <v>2000</v>
      </c>
      <c r="G110" s="93"/>
      <c r="H110" s="97">
        <f t="shared" si="4"/>
        <v>45395.549999999967</v>
      </c>
      <c r="I110" s="69"/>
    </row>
    <row r="111" spans="1:9" x14ac:dyDescent="0.35">
      <c r="A111" s="69"/>
      <c r="B111" s="85"/>
      <c r="C111" s="90">
        <v>41834</v>
      </c>
      <c r="D111" s="78" t="s">
        <v>779</v>
      </c>
      <c r="E111" s="72" t="s">
        <v>8</v>
      </c>
      <c r="F111" s="118">
        <v>252.14</v>
      </c>
      <c r="G111" s="93"/>
      <c r="H111" s="97">
        <f t="shared" si="4"/>
        <v>45647.689999999966</v>
      </c>
      <c r="I111" s="69"/>
    </row>
    <row r="112" spans="1:9" x14ac:dyDescent="0.35">
      <c r="A112" s="69"/>
      <c r="B112" s="85"/>
      <c r="C112" s="90">
        <v>41838</v>
      </c>
      <c r="D112" s="78" t="s">
        <v>780</v>
      </c>
      <c r="E112" s="72" t="s">
        <v>8</v>
      </c>
      <c r="F112" s="118">
        <v>1000</v>
      </c>
      <c r="G112" s="93"/>
      <c r="H112" s="97">
        <f t="shared" si="4"/>
        <v>46647.689999999966</v>
      </c>
      <c r="I112" s="69"/>
    </row>
    <row r="113" spans="1:9" x14ac:dyDescent="0.35">
      <c r="A113" s="69"/>
      <c r="B113" s="85"/>
      <c r="C113" s="90">
        <v>41821</v>
      </c>
      <c r="D113" s="78" t="s">
        <v>781</v>
      </c>
      <c r="E113" s="72" t="s">
        <v>10</v>
      </c>
      <c r="F113" s="118"/>
      <c r="G113" s="93">
        <v>107.17</v>
      </c>
      <c r="H113" s="97">
        <f t="shared" ref="H113:H176" si="5">(H112 - G113)</f>
        <v>46540.519999999968</v>
      </c>
      <c r="I113" s="69"/>
    </row>
    <row r="114" spans="1:9" x14ac:dyDescent="0.35">
      <c r="A114" s="69"/>
      <c r="B114" s="85"/>
      <c r="C114" s="90">
        <v>41821</v>
      </c>
      <c r="D114" s="78" t="s">
        <v>782</v>
      </c>
      <c r="E114" s="72" t="s">
        <v>10</v>
      </c>
      <c r="F114" s="118"/>
      <c r="G114" s="93">
        <v>48.55</v>
      </c>
      <c r="H114" s="97">
        <f t="shared" si="5"/>
        <v>46491.969999999965</v>
      </c>
      <c r="I114" s="69"/>
    </row>
    <row r="115" spans="1:9" x14ac:dyDescent="0.35">
      <c r="A115" s="69"/>
      <c r="B115" s="85"/>
      <c r="C115" s="90">
        <v>41822</v>
      </c>
      <c r="D115" s="78" t="s">
        <v>783</v>
      </c>
      <c r="E115" s="72" t="s">
        <v>10</v>
      </c>
      <c r="F115" s="118"/>
      <c r="G115" s="93">
        <v>93.51</v>
      </c>
      <c r="H115" s="97">
        <f t="shared" si="5"/>
        <v>46398.459999999963</v>
      </c>
      <c r="I115" s="69"/>
    </row>
    <row r="116" spans="1:9" x14ac:dyDescent="0.35">
      <c r="A116" s="69"/>
      <c r="B116" s="85"/>
      <c r="C116" s="90">
        <v>41823</v>
      </c>
      <c r="D116" s="78" t="s">
        <v>784</v>
      </c>
      <c r="E116" s="72" t="s">
        <v>10</v>
      </c>
      <c r="F116" s="118"/>
      <c r="G116" s="93">
        <v>1922.52</v>
      </c>
      <c r="H116" s="97">
        <f t="shared" si="5"/>
        <v>44475.939999999966</v>
      </c>
      <c r="I116" s="69"/>
    </row>
    <row r="117" spans="1:9" x14ac:dyDescent="0.35">
      <c r="A117" s="69"/>
      <c r="B117" s="85"/>
      <c r="C117" s="90">
        <v>41823</v>
      </c>
      <c r="D117" s="78" t="s">
        <v>785</v>
      </c>
      <c r="E117" s="72" t="s">
        <v>10</v>
      </c>
      <c r="F117" s="118"/>
      <c r="G117" s="93">
        <v>476.3</v>
      </c>
      <c r="H117" s="97">
        <f t="shared" si="5"/>
        <v>43999.639999999963</v>
      </c>
      <c r="I117" s="69"/>
    </row>
    <row r="118" spans="1:9" x14ac:dyDescent="0.35">
      <c r="A118" s="69"/>
      <c r="B118" s="85"/>
      <c r="C118" s="90">
        <v>41823</v>
      </c>
      <c r="D118" s="78" t="s">
        <v>786</v>
      </c>
      <c r="E118" s="72" t="s">
        <v>10</v>
      </c>
      <c r="F118" s="118"/>
      <c r="G118" s="93">
        <v>33.200000000000003</v>
      </c>
      <c r="H118" s="97">
        <f t="shared" si="5"/>
        <v>43966.439999999966</v>
      </c>
      <c r="I118" s="69"/>
    </row>
    <row r="119" spans="1:9" x14ac:dyDescent="0.35">
      <c r="A119" s="69"/>
      <c r="B119" s="85"/>
      <c r="C119" s="90">
        <v>41827</v>
      </c>
      <c r="D119" s="78" t="s">
        <v>787</v>
      </c>
      <c r="E119" s="72" t="s">
        <v>10</v>
      </c>
      <c r="F119" s="118"/>
      <c r="G119" s="93">
        <v>300</v>
      </c>
      <c r="H119" s="97">
        <f t="shared" si="5"/>
        <v>43666.439999999966</v>
      </c>
      <c r="I119" s="69"/>
    </row>
    <row r="120" spans="1:9" x14ac:dyDescent="0.35">
      <c r="A120" s="69"/>
      <c r="B120" s="85"/>
      <c r="C120" s="90">
        <v>41827</v>
      </c>
      <c r="D120" s="78" t="s">
        <v>788</v>
      </c>
      <c r="E120" s="72" t="s">
        <v>10</v>
      </c>
      <c r="F120" s="118"/>
      <c r="G120" s="93">
        <v>105.54</v>
      </c>
      <c r="H120" s="97">
        <f t="shared" si="5"/>
        <v>43560.899999999965</v>
      </c>
      <c r="I120" s="69"/>
    </row>
    <row r="121" spans="1:9" x14ac:dyDescent="0.35">
      <c r="A121" s="69"/>
      <c r="B121" s="85"/>
      <c r="C121" s="90">
        <v>41827</v>
      </c>
      <c r="D121" s="78" t="s">
        <v>789</v>
      </c>
      <c r="E121" s="72" t="s">
        <v>10</v>
      </c>
      <c r="F121" s="118"/>
      <c r="G121" s="93">
        <v>58.26</v>
      </c>
      <c r="H121" s="97">
        <f t="shared" si="5"/>
        <v>43502.639999999963</v>
      </c>
      <c r="I121" s="69"/>
    </row>
    <row r="122" spans="1:9" x14ac:dyDescent="0.35">
      <c r="A122" s="69"/>
      <c r="B122" s="85"/>
      <c r="C122" s="90">
        <v>41827</v>
      </c>
      <c r="D122" s="78" t="s">
        <v>790</v>
      </c>
      <c r="E122" s="72" t="s">
        <v>10</v>
      </c>
      <c r="F122" s="118"/>
      <c r="G122" s="93">
        <v>43.3</v>
      </c>
      <c r="H122" s="97">
        <f t="shared" si="5"/>
        <v>43459.33999999996</v>
      </c>
      <c r="I122" s="69"/>
    </row>
    <row r="123" spans="1:9" x14ac:dyDescent="0.35">
      <c r="A123" s="69"/>
      <c r="B123" s="85"/>
      <c r="C123" s="90">
        <v>41827</v>
      </c>
      <c r="D123" s="78" t="s">
        <v>791</v>
      </c>
      <c r="E123" s="72" t="s">
        <v>10</v>
      </c>
      <c r="F123" s="118"/>
      <c r="G123" s="93">
        <v>32.26</v>
      </c>
      <c r="H123" s="97">
        <f t="shared" si="5"/>
        <v>43427.079999999958</v>
      </c>
      <c r="I123" s="69"/>
    </row>
    <row r="124" spans="1:9" x14ac:dyDescent="0.35">
      <c r="A124" s="69"/>
      <c r="B124" s="85"/>
      <c r="C124" s="90">
        <v>41827</v>
      </c>
      <c r="D124" s="78" t="s">
        <v>792</v>
      </c>
      <c r="E124" s="72" t="s">
        <v>10</v>
      </c>
      <c r="F124" s="118"/>
      <c r="G124" s="93">
        <v>26.52</v>
      </c>
      <c r="H124" s="97">
        <f t="shared" si="5"/>
        <v>43400.559999999961</v>
      </c>
      <c r="I124" s="69"/>
    </row>
    <row r="125" spans="1:9" x14ac:dyDescent="0.35">
      <c r="A125" s="69"/>
      <c r="B125" s="85"/>
      <c r="C125" s="90">
        <v>41827</v>
      </c>
      <c r="D125" s="78" t="s">
        <v>793</v>
      </c>
      <c r="E125" s="72" t="s">
        <v>10</v>
      </c>
      <c r="F125" s="118"/>
      <c r="G125" s="93">
        <v>18.29</v>
      </c>
      <c r="H125" s="97">
        <f t="shared" si="5"/>
        <v>43382.26999999996</v>
      </c>
      <c r="I125" s="69"/>
    </row>
    <row r="126" spans="1:9" x14ac:dyDescent="0.35">
      <c r="A126" s="69"/>
      <c r="B126" s="85"/>
      <c r="C126" s="90">
        <v>41828</v>
      </c>
      <c r="D126" s="78" t="s">
        <v>794</v>
      </c>
      <c r="E126" s="72" t="s">
        <v>10</v>
      </c>
      <c r="F126" s="118"/>
      <c r="G126" s="93">
        <v>2560</v>
      </c>
      <c r="H126" s="97">
        <f t="shared" si="5"/>
        <v>40822.26999999996</v>
      </c>
      <c r="I126" s="69"/>
    </row>
    <row r="127" spans="1:9" x14ac:dyDescent="0.35">
      <c r="A127" s="69"/>
      <c r="B127" s="85"/>
      <c r="C127" s="90">
        <v>41828</v>
      </c>
      <c r="D127" s="78" t="s">
        <v>795</v>
      </c>
      <c r="E127" s="72" t="s">
        <v>10</v>
      </c>
      <c r="F127" s="118"/>
      <c r="G127" s="93">
        <v>30</v>
      </c>
      <c r="H127" s="97">
        <f t="shared" si="5"/>
        <v>40792.26999999996</v>
      </c>
      <c r="I127" s="69"/>
    </row>
    <row r="128" spans="1:9" x14ac:dyDescent="0.35">
      <c r="A128" s="69"/>
      <c r="B128" s="85"/>
      <c r="C128" s="90">
        <v>41829</v>
      </c>
      <c r="D128" s="79" t="s">
        <v>796</v>
      </c>
      <c r="E128" s="72" t="s">
        <v>10</v>
      </c>
      <c r="F128" s="118"/>
      <c r="G128" s="93">
        <v>21.45</v>
      </c>
      <c r="H128" s="97">
        <f t="shared" si="5"/>
        <v>40770.819999999963</v>
      </c>
      <c r="I128" s="69"/>
    </row>
    <row r="129" spans="1:9" x14ac:dyDescent="0.35">
      <c r="A129" s="69"/>
      <c r="B129" s="85"/>
      <c r="C129" s="90">
        <v>41829</v>
      </c>
      <c r="D129" s="78" t="s">
        <v>797</v>
      </c>
      <c r="E129" s="72" t="s">
        <v>10</v>
      </c>
      <c r="F129" s="118"/>
      <c r="G129" s="92">
        <v>259.8</v>
      </c>
      <c r="H129" s="97">
        <f t="shared" si="5"/>
        <v>40511.01999999996</v>
      </c>
      <c r="I129" s="69"/>
    </row>
    <row r="130" spans="1:9" x14ac:dyDescent="0.35">
      <c r="A130" s="69"/>
      <c r="B130" s="85"/>
      <c r="C130" s="90">
        <v>41830</v>
      </c>
      <c r="D130" s="78" t="s">
        <v>798</v>
      </c>
      <c r="E130" s="72" t="s">
        <v>10</v>
      </c>
      <c r="F130" s="118"/>
      <c r="G130" s="93">
        <v>43.64</v>
      </c>
      <c r="H130" s="97">
        <f t="shared" si="5"/>
        <v>40467.379999999961</v>
      </c>
      <c r="I130" s="69"/>
    </row>
    <row r="131" spans="1:9" x14ac:dyDescent="0.35">
      <c r="A131" s="69"/>
      <c r="B131" s="85"/>
      <c r="C131" s="90">
        <v>41830</v>
      </c>
      <c r="D131" s="79" t="s">
        <v>799</v>
      </c>
      <c r="E131" s="72" t="s">
        <v>10</v>
      </c>
      <c r="F131" s="118"/>
      <c r="G131" s="93">
        <v>268.07</v>
      </c>
      <c r="H131" s="97">
        <f t="shared" si="5"/>
        <v>40199.309999999961</v>
      </c>
      <c r="I131" s="69"/>
    </row>
    <row r="132" spans="1:9" x14ac:dyDescent="0.35">
      <c r="A132" s="69"/>
      <c r="B132" s="85"/>
      <c r="C132" s="90">
        <v>41830</v>
      </c>
      <c r="D132" s="78" t="s">
        <v>800</v>
      </c>
      <c r="E132" s="72" t="s">
        <v>10</v>
      </c>
      <c r="F132" s="118"/>
      <c r="G132" s="92">
        <v>220</v>
      </c>
      <c r="H132" s="97">
        <f t="shared" si="5"/>
        <v>39979.309999999961</v>
      </c>
      <c r="I132" s="69"/>
    </row>
    <row r="133" spans="1:9" x14ac:dyDescent="0.35">
      <c r="A133" s="69"/>
      <c r="B133" s="85"/>
      <c r="C133" s="90">
        <v>41835</v>
      </c>
      <c r="D133" s="79" t="s">
        <v>801</v>
      </c>
      <c r="E133" s="78" t="s">
        <v>10</v>
      </c>
      <c r="F133" s="118"/>
      <c r="G133" s="93">
        <v>246.87</v>
      </c>
      <c r="H133" s="97">
        <f t="shared" si="5"/>
        <v>39732.439999999959</v>
      </c>
      <c r="I133" s="69"/>
    </row>
    <row r="134" spans="1:9" x14ac:dyDescent="0.35">
      <c r="A134" s="69"/>
      <c r="B134" s="85"/>
      <c r="C134" s="90">
        <v>41841</v>
      </c>
      <c r="D134" s="78" t="s">
        <v>802</v>
      </c>
      <c r="E134" s="72" t="s">
        <v>10</v>
      </c>
      <c r="F134" s="118"/>
      <c r="G134" s="92">
        <v>17.829999999999998</v>
      </c>
      <c r="H134" s="97">
        <f t="shared" si="5"/>
        <v>39714.609999999957</v>
      </c>
      <c r="I134" s="69"/>
    </row>
    <row r="135" spans="1:9" x14ac:dyDescent="0.35">
      <c r="A135" s="69"/>
      <c r="B135" s="85"/>
      <c r="C135" s="90">
        <v>41848</v>
      </c>
      <c r="D135" s="78" t="s">
        <v>803</v>
      </c>
      <c r="E135" s="72" t="s">
        <v>10</v>
      </c>
      <c r="F135" s="118"/>
      <c r="G135" s="93">
        <v>350</v>
      </c>
      <c r="H135" s="97">
        <f t="shared" si="5"/>
        <v>39364.609999999957</v>
      </c>
      <c r="I135" s="69"/>
    </row>
    <row r="136" spans="1:9" x14ac:dyDescent="0.35">
      <c r="A136" s="69"/>
      <c r="B136" s="85"/>
      <c r="C136" s="90">
        <v>41849</v>
      </c>
      <c r="D136" s="79" t="s">
        <v>804</v>
      </c>
      <c r="E136" s="72" t="s">
        <v>10</v>
      </c>
      <c r="F136" s="118"/>
      <c r="G136" s="93">
        <v>41.8</v>
      </c>
      <c r="H136" s="97">
        <f t="shared" si="5"/>
        <v>39322.809999999954</v>
      </c>
      <c r="I136" s="69"/>
    </row>
    <row r="137" spans="1:9" x14ac:dyDescent="0.35">
      <c r="A137" s="69"/>
      <c r="B137" s="85"/>
      <c r="C137" s="114">
        <v>41862</v>
      </c>
      <c r="D137" s="82" t="s">
        <v>805</v>
      </c>
      <c r="E137" s="82" t="s">
        <v>8</v>
      </c>
      <c r="F137" s="120">
        <v>60</v>
      </c>
      <c r="G137" s="93"/>
      <c r="H137" s="97">
        <f t="shared" ref="H137" si="6">(H136 +F137)</f>
        <v>39382.809999999954</v>
      </c>
      <c r="I137" s="69"/>
    </row>
    <row r="138" spans="1:9" x14ac:dyDescent="0.35">
      <c r="A138" s="69"/>
      <c r="B138" s="85"/>
      <c r="C138" s="90">
        <v>41862</v>
      </c>
      <c r="D138" s="95" t="s">
        <v>806</v>
      </c>
      <c r="E138" s="78" t="s">
        <v>10</v>
      </c>
      <c r="F138" s="118"/>
      <c r="G138" s="93">
        <v>300</v>
      </c>
      <c r="H138" s="97">
        <f t="shared" si="5"/>
        <v>39082.809999999954</v>
      </c>
      <c r="I138" s="69"/>
    </row>
    <row r="139" spans="1:9" x14ac:dyDescent="0.35">
      <c r="A139" s="69"/>
      <c r="B139" s="85"/>
      <c r="C139" s="89">
        <v>41870</v>
      </c>
      <c r="D139" s="95" t="s">
        <v>807</v>
      </c>
      <c r="E139" s="78" t="s">
        <v>10</v>
      </c>
      <c r="F139" s="118"/>
      <c r="G139" s="93">
        <v>100</v>
      </c>
      <c r="H139" s="97">
        <f t="shared" si="5"/>
        <v>38982.809999999954</v>
      </c>
      <c r="I139" s="69"/>
    </row>
    <row r="140" spans="1:9" x14ac:dyDescent="0.35">
      <c r="A140" s="69"/>
      <c r="B140" s="85"/>
      <c r="C140" s="89">
        <v>41872</v>
      </c>
      <c r="D140" s="95" t="s">
        <v>808</v>
      </c>
      <c r="E140" s="78" t="s">
        <v>10</v>
      </c>
      <c r="F140" s="118"/>
      <c r="G140" s="93">
        <v>80.09</v>
      </c>
      <c r="H140" s="97">
        <f t="shared" si="5"/>
        <v>38902.719999999958</v>
      </c>
      <c r="I140" s="69"/>
    </row>
    <row r="141" spans="1:9" x14ac:dyDescent="0.35">
      <c r="A141" s="69"/>
      <c r="B141" s="85"/>
      <c r="C141" s="89">
        <v>41876</v>
      </c>
      <c r="D141" s="95" t="s">
        <v>809</v>
      </c>
      <c r="E141" s="78" t="s">
        <v>10</v>
      </c>
      <c r="F141" s="118"/>
      <c r="G141" s="93">
        <v>2500</v>
      </c>
      <c r="H141" s="97">
        <f t="shared" si="5"/>
        <v>36402.719999999958</v>
      </c>
      <c r="I141" s="69"/>
    </row>
    <row r="142" spans="1:9" x14ac:dyDescent="0.35">
      <c r="A142" s="69"/>
      <c r="B142" s="85">
        <v>1519</v>
      </c>
      <c r="C142" s="89">
        <v>41877</v>
      </c>
      <c r="D142" s="95" t="s">
        <v>810</v>
      </c>
      <c r="E142" s="78" t="s">
        <v>10</v>
      </c>
      <c r="F142" s="118"/>
      <c r="G142" s="93">
        <v>1000</v>
      </c>
      <c r="H142" s="97">
        <f t="shared" si="5"/>
        <v>35402.719999999958</v>
      </c>
      <c r="I142" s="69"/>
    </row>
    <row r="143" spans="1:9" x14ac:dyDescent="0.35">
      <c r="A143" s="69"/>
      <c r="B143" s="85">
        <v>1526</v>
      </c>
      <c r="C143" s="89">
        <v>41859</v>
      </c>
      <c r="D143" s="95" t="s">
        <v>811</v>
      </c>
      <c r="E143" s="78" t="s">
        <v>10</v>
      </c>
      <c r="F143" s="118"/>
      <c r="G143" s="93">
        <v>2484</v>
      </c>
      <c r="H143" s="97">
        <f t="shared" si="5"/>
        <v>32918.719999999958</v>
      </c>
      <c r="I143" s="69"/>
    </row>
    <row r="144" spans="1:9" x14ac:dyDescent="0.35">
      <c r="A144" s="69"/>
      <c r="B144" s="85">
        <v>1528</v>
      </c>
      <c r="C144" s="89">
        <v>41856</v>
      </c>
      <c r="D144" s="95" t="s">
        <v>812</v>
      </c>
      <c r="E144" s="78" t="s">
        <v>10</v>
      </c>
      <c r="F144" s="118"/>
      <c r="G144" s="93">
        <v>120</v>
      </c>
      <c r="H144" s="97">
        <f t="shared" si="5"/>
        <v>32798.719999999958</v>
      </c>
      <c r="I144" s="69"/>
    </row>
    <row r="145" spans="1:9" x14ac:dyDescent="0.35">
      <c r="A145" s="69"/>
      <c r="B145" s="85">
        <v>1530</v>
      </c>
      <c r="C145" s="89">
        <v>41859</v>
      </c>
      <c r="D145" s="95" t="s">
        <v>813</v>
      </c>
      <c r="E145" s="78" t="s">
        <v>10</v>
      </c>
      <c r="F145" s="118"/>
      <c r="G145" s="93">
        <v>9816</v>
      </c>
      <c r="H145" s="97">
        <f t="shared" si="5"/>
        <v>22982.719999999958</v>
      </c>
      <c r="I145" s="69"/>
    </row>
    <row r="146" spans="1:9" x14ac:dyDescent="0.35">
      <c r="A146" s="69"/>
      <c r="B146" s="85">
        <v>1531</v>
      </c>
      <c r="C146" s="89">
        <v>41856</v>
      </c>
      <c r="D146" s="95" t="s">
        <v>814</v>
      </c>
      <c r="E146" s="78" t="s">
        <v>10</v>
      </c>
      <c r="F146" s="118"/>
      <c r="G146" s="93">
        <v>8580</v>
      </c>
      <c r="H146" s="97">
        <f t="shared" si="5"/>
        <v>14402.719999999958</v>
      </c>
      <c r="I146" s="69"/>
    </row>
    <row r="147" spans="1:9" x14ac:dyDescent="0.35">
      <c r="A147" s="69"/>
      <c r="B147" s="85">
        <v>1532</v>
      </c>
      <c r="C147" s="89">
        <v>41877</v>
      </c>
      <c r="D147" s="95" t="s">
        <v>815</v>
      </c>
      <c r="E147" s="78" t="s">
        <v>10</v>
      </c>
      <c r="F147" s="118"/>
      <c r="G147" s="93">
        <v>2000</v>
      </c>
      <c r="H147" s="97">
        <f t="shared" si="5"/>
        <v>12402.719999999958</v>
      </c>
      <c r="I147" s="69"/>
    </row>
    <row r="148" spans="1:9" x14ac:dyDescent="0.35">
      <c r="A148" s="69"/>
      <c r="B148" s="85">
        <v>1536</v>
      </c>
      <c r="C148" s="89">
        <v>41880</v>
      </c>
      <c r="D148" s="78" t="s">
        <v>774</v>
      </c>
      <c r="E148" s="78" t="s">
        <v>10</v>
      </c>
      <c r="F148" s="118"/>
      <c r="G148" s="93">
        <v>1000</v>
      </c>
      <c r="H148" s="97">
        <f t="shared" si="5"/>
        <v>11402.719999999958</v>
      </c>
      <c r="I148" s="69"/>
    </row>
    <row r="149" spans="1:9" x14ac:dyDescent="0.35">
      <c r="A149" s="69"/>
      <c r="B149" s="85"/>
      <c r="C149" s="89">
        <v>41887</v>
      </c>
      <c r="D149" s="78" t="s">
        <v>816</v>
      </c>
      <c r="E149" s="72" t="s">
        <v>8</v>
      </c>
      <c r="F149" s="118">
        <v>13408.67</v>
      </c>
      <c r="G149" s="115"/>
      <c r="H149" s="97">
        <f t="shared" ref="H149:H151" si="7">(H148 +F149)</f>
        <v>24811.389999999956</v>
      </c>
      <c r="I149" s="69"/>
    </row>
    <row r="150" spans="1:9" x14ac:dyDescent="0.35">
      <c r="A150" s="69"/>
      <c r="B150" s="85"/>
      <c r="C150" s="89">
        <v>41887</v>
      </c>
      <c r="D150" s="69" t="s">
        <v>817</v>
      </c>
      <c r="E150" s="72" t="s">
        <v>8</v>
      </c>
      <c r="F150" s="118">
        <v>2725.7999999999997</v>
      </c>
      <c r="G150" s="115"/>
      <c r="H150" s="97">
        <f t="shared" si="7"/>
        <v>27537.189999999955</v>
      </c>
      <c r="I150" s="69"/>
    </row>
    <row r="151" spans="1:9" x14ac:dyDescent="0.35">
      <c r="A151" s="69"/>
      <c r="B151" s="85"/>
      <c r="C151" s="89">
        <v>41887</v>
      </c>
      <c r="D151" s="78" t="s">
        <v>818</v>
      </c>
      <c r="E151" s="72" t="s">
        <v>8</v>
      </c>
      <c r="F151" s="118">
        <v>12225.990000000005</v>
      </c>
      <c r="G151" s="93"/>
      <c r="H151" s="97">
        <f t="shared" si="7"/>
        <v>39763.179999999964</v>
      </c>
      <c r="I151" s="69"/>
    </row>
    <row r="152" spans="1:9" x14ac:dyDescent="0.35">
      <c r="A152" s="69"/>
      <c r="B152" s="85"/>
      <c r="C152" s="89">
        <v>41887</v>
      </c>
      <c r="D152" s="78" t="s">
        <v>819</v>
      </c>
      <c r="E152" s="72" t="s">
        <v>8</v>
      </c>
      <c r="F152" s="118">
        <v>6639.5399999999981</v>
      </c>
      <c r="G152" s="93"/>
      <c r="H152" s="97">
        <f>(H151 +F152)</f>
        <v>46402.719999999965</v>
      </c>
      <c r="I152" s="69"/>
    </row>
    <row r="153" spans="1:9" x14ac:dyDescent="0.35">
      <c r="A153" s="69"/>
      <c r="B153" s="85">
        <v>1529</v>
      </c>
      <c r="C153" s="89">
        <v>41884</v>
      </c>
      <c r="D153" s="78" t="s">
        <v>820</v>
      </c>
      <c r="E153" s="78" t="s">
        <v>10</v>
      </c>
      <c r="F153" s="118"/>
      <c r="G153" s="93">
        <v>324.08</v>
      </c>
      <c r="H153" s="97">
        <f>(H152 - G153)</f>
        <v>46078.639999999963</v>
      </c>
      <c r="I153" s="69"/>
    </row>
    <row r="154" spans="1:9" x14ac:dyDescent="0.35">
      <c r="A154" s="69"/>
      <c r="B154" s="85">
        <v>1537</v>
      </c>
      <c r="C154" s="89">
        <v>41904</v>
      </c>
      <c r="D154" s="78" t="s">
        <v>821</v>
      </c>
      <c r="E154" s="78" t="s">
        <v>10</v>
      </c>
      <c r="F154" s="118"/>
      <c r="G154" s="93">
        <v>160</v>
      </c>
      <c r="H154" s="97">
        <f t="shared" si="5"/>
        <v>45918.639999999963</v>
      </c>
      <c r="I154" s="69"/>
    </row>
    <row r="155" spans="1:9" x14ac:dyDescent="0.35">
      <c r="A155" s="69"/>
      <c r="B155" s="85"/>
      <c r="C155" s="89">
        <v>41884</v>
      </c>
      <c r="D155" s="78" t="s">
        <v>822</v>
      </c>
      <c r="E155" s="78" t="s">
        <v>10</v>
      </c>
      <c r="F155" s="118"/>
      <c r="G155" s="93">
        <v>9.92</v>
      </c>
      <c r="H155" s="97">
        <f t="shared" si="5"/>
        <v>45908.719999999965</v>
      </c>
      <c r="I155" s="69"/>
    </row>
    <row r="156" spans="1:9" x14ac:dyDescent="0.35">
      <c r="A156" s="69"/>
      <c r="B156" s="85"/>
      <c r="C156" s="89">
        <v>41890</v>
      </c>
      <c r="D156" s="96" t="s">
        <v>823</v>
      </c>
      <c r="E156" s="78" t="s">
        <v>10</v>
      </c>
      <c r="F156" s="118"/>
      <c r="G156" s="93">
        <v>300</v>
      </c>
      <c r="H156" s="97">
        <f t="shared" si="5"/>
        <v>45608.719999999965</v>
      </c>
      <c r="I156" s="69"/>
    </row>
    <row r="157" spans="1:9" x14ac:dyDescent="0.35">
      <c r="A157" s="69"/>
      <c r="B157" s="85"/>
      <c r="C157" s="89">
        <v>41892</v>
      </c>
      <c r="D157" s="96" t="s">
        <v>824</v>
      </c>
      <c r="E157" s="78" t="s">
        <v>10</v>
      </c>
      <c r="F157" s="118"/>
      <c r="G157" s="93">
        <v>3380</v>
      </c>
      <c r="H157" s="97">
        <f t="shared" si="5"/>
        <v>42228.719999999965</v>
      </c>
      <c r="I157" s="69"/>
    </row>
    <row r="158" spans="1:9" x14ac:dyDescent="0.35">
      <c r="A158" s="69"/>
      <c r="B158" s="85"/>
      <c r="C158" s="89">
        <v>41897</v>
      </c>
      <c r="D158" s="78" t="s">
        <v>305</v>
      </c>
      <c r="E158" s="78" t="s">
        <v>10</v>
      </c>
      <c r="F158" s="118"/>
      <c r="G158" s="93">
        <v>88.76</v>
      </c>
      <c r="H158" s="97">
        <f t="shared" si="5"/>
        <v>42139.959999999963</v>
      </c>
      <c r="I158" s="69"/>
    </row>
    <row r="159" spans="1:9" x14ac:dyDescent="0.35">
      <c r="A159" s="69"/>
      <c r="B159" s="85"/>
      <c r="C159" s="89">
        <v>41897</v>
      </c>
      <c r="D159" s="78" t="s">
        <v>825</v>
      </c>
      <c r="E159" s="78" t="s">
        <v>10</v>
      </c>
      <c r="F159" s="118"/>
      <c r="G159" s="93">
        <v>200</v>
      </c>
      <c r="H159" s="97">
        <f t="shared" si="5"/>
        <v>41939.959999999963</v>
      </c>
      <c r="I159" s="69"/>
    </row>
    <row r="160" spans="1:9" x14ac:dyDescent="0.35">
      <c r="A160" s="69"/>
      <c r="B160" s="85"/>
      <c r="C160" s="89">
        <v>41904</v>
      </c>
      <c r="D160" s="78" t="s">
        <v>826</v>
      </c>
      <c r="E160" s="78" t="s">
        <v>10</v>
      </c>
      <c r="F160" s="118"/>
      <c r="G160" s="93">
        <v>238.15</v>
      </c>
      <c r="H160" s="97">
        <f t="shared" si="5"/>
        <v>41701.809999999961</v>
      </c>
      <c r="I160" s="69"/>
    </row>
    <row r="161" spans="1:9" x14ac:dyDescent="0.35">
      <c r="A161" s="69"/>
      <c r="B161" s="85"/>
      <c r="C161" s="89">
        <v>41907</v>
      </c>
      <c r="D161" s="78" t="s">
        <v>827</v>
      </c>
      <c r="E161" s="82" t="s">
        <v>8</v>
      </c>
      <c r="F161" s="124">
        <v>234.42</v>
      </c>
      <c r="G161" s="93"/>
      <c r="H161" s="97">
        <f>(H160 +F161)</f>
        <v>41936.22999999996</v>
      </c>
      <c r="I161" s="69"/>
    </row>
    <row r="162" spans="1:9" x14ac:dyDescent="0.35">
      <c r="A162" s="69"/>
      <c r="B162" s="85"/>
      <c r="C162" s="89">
        <v>41911</v>
      </c>
      <c r="D162" s="78" t="s">
        <v>828</v>
      </c>
      <c r="E162" s="78" t="s">
        <v>10</v>
      </c>
      <c r="F162" s="118"/>
      <c r="G162" s="93">
        <v>300</v>
      </c>
      <c r="H162" s="97">
        <f t="shared" si="5"/>
        <v>41636.22999999996</v>
      </c>
      <c r="I162" s="69"/>
    </row>
    <row r="163" spans="1:9" x14ac:dyDescent="0.35">
      <c r="A163" s="69"/>
      <c r="B163" s="85"/>
      <c r="C163" s="89">
        <v>41911</v>
      </c>
      <c r="D163" s="78" t="s">
        <v>829</v>
      </c>
      <c r="E163" s="78" t="s">
        <v>10</v>
      </c>
      <c r="F163" s="118"/>
      <c r="G163" s="93">
        <v>200</v>
      </c>
      <c r="H163" s="97">
        <f t="shared" si="5"/>
        <v>41436.22999999996</v>
      </c>
      <c r="I163" s="69"/>
    </row>
    <row r="164" spans="1:9" x14ac:dyDescent="0.35">
      <c r="A164" s="69"/>
      <c r="B164" s="113"/>
      <c r="C164" s="111">
        <v>41913</v>
      </c>
      <c r="D164" s="112" t="s">
        <v>139</v>
      </c>
      <c r="E164" s="82" t="s">
        <v>8</v>
      </c>
      <c r="F164" s="120">
        <v>1369.58</v>
      </c>
      <c r="G164" s="93"/>
      <c r="H164" s="97">
        <f>(H163 +F164)</f>
        <v>42805.809999999961</v>
      </c>
      <c r="I164" s="69"/>
    </row>
    <row r="165" spans="1:9" x14ac:dyDescent="0.35">
      <c r="A165" s="69"/>
      <c r="B165" s="85"/>
      <c r="C165" s="89">
        <v>41917</v>
      </c>
      <c r="D165" s="78" t="s">
        <v>830</v>
      </c>
      <c r="E165" s="78" t="s">
        <v>8</v>
      </c>
      <c r="F165" s="118">
        <v>200</v>
      </c>
      <c r="G165" s="93"/>
      <c r="H165" s="97">
        <f>(H164 +F165)</f>
        <v>43005.809999999961</v>
      </c>
      <c r="I165" s="69"/>
    </row>
    <row r="166" spans="1:9" x14ac:dyDescent="0.35">
      <c r="A166" s="69"/>
      <c r="B166" s="85"/>
      <c r="C166" s="89">
        <v>41922</v>
      </c>
      <c r="D166" s="78" t="s">
        <v>831</v>
      </c>
      <c r="E166" s="78" t="s">
        <v>10</v>
      </c>
      <c r="F166" s="118"/>
      <c r="G166" s="93">
        <v>200</v>
      </c>
      <c r="H166" s="97">
        <f>(H165 - G166)</f>
        <v>42805.809999999961</v>
      </c>
      <c r="I166" s="69"/>
    </row>
    <row r="167" spans="1:9" x14ac:dyDescent="0.35">
      <c r="A167" s="69"/>
      <c r="B167" s="85"/>
      <c r="C167" s="89">
        <v>41926</v>
      </c>
      <c r="D167" s="78" t="s">
        <v>832</v>
      </c>
      <c r="E167" s="78" t="s">
        <v>10</v>
      </c>
      <c r="F167" s="118"/>
      <c r="G167" s="93">
        <v>20</v>
      </c>
      <c r="H167" s="97">
        <f t="shared" si="5"/>
        <v>42785.809999999961</v>
      </c>
      <c r="I167" s="69"/>
    </row>
    <row r="168" spans="1:9" x14ac:dyDescent="0.35">
      <c r="A168" s="69"/>
      <c r="B168" s="85"/>
      <c r="C168" s="89">
        <v>41926</v>
      </c>
      <c r="D168" s="78" t="s">
        <v>833</v>
      </c>
      <c r="E168" s="78" t="s">
        <v>10</v>
      </c>
      <c r="F168" s="118"/>
      <c r="G168" s="93">
        <v>100</v>
      </c>
      <c r="H168" s="97">
        <f t="shared" si="5"/>
        <v>42685.809999999961</v>
      </c>
      <c r="I168" s="69"/>
    </row>
    <row r="169" spans="1:9" x14ac:dyDescent="0.35">
      <c r="A169" s="69"/>
      <c r="B169" s="85"/>
      <c r="C169" s="89">
        <v>41932</v>
      </c>
      <c r="D169" s="78" t="s">
        <v>834</v>
      </c>
      <c r="E169" s="78" t="s">
        <v>10</v>
      </c>
      <c r="F169" s="118"/>
      <c r="G169" s="93">
        <v>200</v>
      </c>
      <c r="H169" s="97">
        <f t="shared" si="5"/>
        <v>42485.809999999961</v>
      </c>
      <c r="I169" s="69"/>
    </row>
    <row r="170" spans="1:9" x14ac:dyDescent="0.35">
      <c r="A170" s="69"/>
      <c r="B170" s="85"/>
      <c r="C170" s="89">
        <v>41939</v>
      </c>
      <c r="D170" s="78" t="s">
        <v>835</v>
      </c>
      <c r="E170" s="78" t="s">
        <v>10</v>
      </c>
      <c r="F170" s="118"/>
      <c r="G170" s="93">
        <v>80</v>
      </c>
      <c r="H170" s="97">
        <f t="shared" si="5"/>
        <v>42405.809999999961</v>
      </c>
      <c r="I170" s="69"/>
    </row>
    <row r="171" spans="1:9" x14ac:dyDescent="0.35">
      <c r="A171" s="69"/>
      <c r="B171" s="85"/>
      <c r="C171" s="89">
        <v>41939</v>
      </c>
      <c r="D171" s="78" t="s">
        <v>836</v>
      </c>
      <c r="E171" s="78" t="s">
        <v>10</v>
      </c>
      <c r="F171" s="118"/>
      <c r="G171" s="93">
        <v>100</v>
      </c>
      <c r="H171" s="97">
        <f t="shared" si="5"/>
        <v>42305.809999999961</v>
      </c>
      <c r="I171" s="69"/>
    </row>
    <row r="172" spans="1:9" x14ac:dyDescent="0.35">
      <c r="A172" s="69"/>
      <c r="B172" s="85"/>
      <c r="C172" s="111">
        <v>41960</v>
      </c>
      <c r="D172" s="112" t="s">
        <v>837</v>
      </c>
      <c r="E172" s="112" t="s">
        <v>8</v>
      </c>
      <c r="F172" s="120">
        <v>80</v>
      </c>
      <c r="G172" s="93"/>
      <c r="H172" s="97">
        <f>(H171 +F172)</f>
        <v>42385.809999999961</v>
      </c>
      <c r="I172" s="69"/>
    </row>
    <row r="173" spans="1:9" x14ac:dyDescent="0.35">
      <c r="A173" s="69"/>
      <c r="B173" s="85"/>
      <c r="C173" s="89">
        <v>41946</v>
      </c>
      <c r="D173" s="78" t="s">
        <v>838</v>
      </c>
      <c r="E173" s="78" t="s">
        <v>10</v>
      </c>
      <c r="F173" s="118"/>
      <c r="G173" s="93">
        <v>400</v>
      </c>
      <c r="H173" s="97">
        <f t="shared" si="5"/>
        <v>41985.809999999961</v>
      </c>
      <c r="I173" s="69"/>
    </row>
    <row r="174" spans="1:9" x14ac:dyDescent="0.35">
      <c r="A174" s="69"/>
      <c r="B174" s="85"/>
      <c r="C174" s="89">
        <v>41971</v>
      </c>
      <c r="D174" s="78" t="s">
        <v>839</v>
      </c>
      <c r="E174" s="78" t="s">
        <v>10</v>
      </c>
      <c r="F174" s="118"/>
      <c r="G174" s="93">
        <v>6660</v>
      </c>
      <c r="H174" s="97">
        <f t="shared" si="5"/>
        <v>35325.809999999961</v>
      </c>
      <c r="I174" s="69"/>
    </row>
    <row r="175" spans="1:9" x14ac:dyDescent="0.35">
      <c r="A175" s="69"/>
      <c r="B175" s="85">
        <v>1527</v>
      </c>
      <c r="C175" s="89">
        <v>41971</v>
      </c>
      <c r="D175" s="72" t="s">
        <v>770</v>
      </c>
      <c r="E175" s="78" t="s">
        <v>10</v>
      </c>
      <c r="F175" s="118"/>
      <c r="G175" s="93">
        <v>536</v>
      </c>
      <c r="H175" s="97">
        <f t="shared" si="5"/>
        <v>34789.809999999961</v>
      </c>
      <c r="I175" s="69"/>
    </row>
    <row r="176" spans="1:9" x14ac:dyDescent="0.35">
      <c r="A176" s="69"/>
      <c r="B176" s="85">
        <v>1533</v>
      </c>
      <c r="C176" s="89">
        <v>41955</v>
      </c>
      <c r="D176" s="78" t="s">
        <v>840</v>
      </c>
      <c r="E176" s="78" t="s">
        <v>10</v>
      </c>
      <c r="F176" s="118"/>
      <c r="G176" s="93">
        <v>2400</v>
      </c>
      <c r="H176" s="97">
        <f t="shared" si="5"/>
        <v>32389.809999999961</v>
      </c>
      <c r="I176" s="69"/>
    </row>
    <row r="177" spans="1:9" x14ac:dyDescent="0.35">
      <c r="A177" s="69"/>
      <c r="B177" s="85">
        <v>1534</v>
      </c>
      <c r="C177" s="89">
        <v>41963</v>
      </c>
      <c r="D177" s="72" t="s">
        <v>841</v>
      </c>
      <c r="E177" s="78" t="s">
        <v>10</v>
      </c>
      <c r="F177" s="118"/>
      <c r="G177" s="93">
        <v>56.33</v>
      </c>
      <c r="H177" s="97">
        <f t="shared" ref="H177:H185" si="8">(H176 - G177)</f>
        <v>32333.47999999996</v>
      </c>
      <c r="I177" s="69"/>
    </row>
    <row r="178" spans="1:9" x14ac:dyDescent="0.35">
      <c r="A178" s="69"/>
      <c r="B178" s="85"/>
      <c r="C178" s="89">
        <v>41975</v>
      </c>
      <c r="D178" s="72" t="s">
        <v>842</v>
      </c>
      <c r="E178" s="78" t="s">
        <v>8</v>
      </c>
      <c r="F178" s="118">
        <v>616</v>
      </c>
      <c r="G178" s="93"/>
      <c r="H178" s="97">
        <f>(H177 +F178)</f>
        <v>32949.47999999996</v>
      </c>
      <c r="I178" s="69"/>
    </row>
    <row r="179" spans="1:9" x14ac:dyDescent="0.35">
      <c r="A179" s="69"/>
      <c r="B179" s="85"/>
      <c r="C179" s="89">
        <v>41981</v>
      </c>
      <c r="D179" s="72" t="s">
        <v>843</v>
      </c>
      <c r="E179" s="78" t="s">
        <v>10</v>
      </c>
      <c r="F179" s="118"/>
      <c r="G179" s="93">
        <v>300</v>
      </c>
      <c r="H179" s="97">
        <f t="shared" si="8"/>
        <v>32649.47999999996</v>
      </c>
      <c r="I179" s="69"/>
    </row>
    <row r="180" spans="1:9" x14ac:dyDescent="0.35">
      <c r="A180" s="69"/>
      <c r="B180" s="85"/>
      <c r="C180" s="89">
        <v>41981</v>
      </c>
      <c r="D180" s="72" t="s">
        <v>844</v>
      </c>
      <c r="E180" s="78" t="s">
        <v>10</v>
      </c>
      <c r="F180" s="118"/>
      <c r="G180" s="93">
        <v>100</v>
      </c>
      <c r="H180" s="97">
        <f t="shared" si="8"/>
        <v>32549.47999999996</v>
      </c>
      <c r="I180" s="69"/>
    </row>
    <row r="181" spans="1:9" x14ac:dyDescent="0.35">
      <c r="A181" s="69"/>
      <c r="B181" s="85"/>
      <c r="C181" s="89">
        <v>41981</v>
      </c>
      <c r="D181" s="72" t="s">
        <v>845</v>
      </c>
      <c r="E181" s="78" t="s">
        <v>10</v>
      </c>
      <c r="F181" s="118"/>
      <c r="G181" s="93">
        <v>200</v>
      </c>
      <c r="H181" s="97">
        <f t="shared" si="8"/>
        <v>32349.47999999996</v>
      </c>
      <c r="I181" s="69"/>
    </row>
    <row r="182" spans="1:9" x14ac:dyDescent="0.35">
      <c r="A182" s="69"/>
      <c r="B182" s="85">
        <v>1535</v>
      </c>
      <c r="C182" s="89">
        <v>41988</v>
      </c>
      <c r="D182" s="78" t="s">
        <v>846</v>
      </c>
      <c r="E182" s="78" t="s">
        <v>10</v>
      </c>
      <c r="F182" s="118"/>
      <c r="G182" s="93">
        <v>8286</v>
      </c>
      <c r="H182" s="97">
        <f t="shared" si="8"/>
        <v>24063.47999999996</v>
      </c>
      <c r="I182" s="69"/>
    </row>
    <row r="183" spans="1:9" x14ac:dyDescent="0.35">
      <c r="A183" s="69"/>
      <c r="B183" s="85">
        <v>1540</v>
      </c>
      <c r="C183" s="89">
        <v>41992</v>
      </c>
      <c r="D183" s="78" t="s">
        <v>847</v>
      </c>
      <c r="E183" s="78" t="s">
        <v>10</v>
      </c>
      <c r="F183" s="118"/>
      <c r="G183" s="93">
        <v>855</v>
      </c>
      <c r="H183" s="97">
        <f t="shared" si="8"/>
        <v>23208.47999999996</v>
      </c>
      <c r="I183" s="69"/>
    </row>
    <row r="184" spans="1:9" x14ac:dyDescent="0.35">
      <c r="A184" s="69"/>
      <c r="B184" s="85">
        <v>1542</v>
      </c>
      <c r="C184" s="89">
        <v>41996</v>
      </c>
      <c r="D184" s="69" t="s">
        <v>848</v>
      </c>
      <c r="E184" s="78" t="s">
        <v>10</v>
      </c>
      <c r="F184" s="118"/>
      <c r="G184" s="93">
        <v>145</v>
      </c>
      <c r="H184" s="97">
        <f t="shared" si="8"/>
        <v>23063.47999999996</v>
      </c>
      <c r="I184" s="69"/>
    </row>
    <row r="185" spans="1:9" x14ac:dyDescent="0.35">
      <c r="A185" s="69"/>
      <c r="B185" s="85">
        <v>1543</v>
      </c>
      <c r="C185" s="89">
        <v>41997</v>
      </c>
      <c r="D185" s="78" t="s">
        <v>849</v>
      </c>
      <c r="E185" s="78" t="s">
        <v>10</v>
      </c>
      <c r="F185" s="118"/>
      <c r="G185" s="93">
        <v>1500</v>
      </c>
      <c r="H185" s="97">
        <f t="shared" si="8"/>
        <v>21563.47999999996</v>
      </c>
      <c r="I185" s="104" t="s">
        <v>850</v>
      </c>
    </row>
    <row r="186" spans="1:9" x14ac:dyDescent="0.35">
      <c r="A186" s="69"/>
      <c r="B186" s="85">
        <v>1538</v>
      </c>
      <c r="C186" s="89">
        <v>41909</v>
      </c>
      <c r="D186" s="72" t="s">
        <v>429</v>
      </c>
      <c r="E186" s="78" t="s">
        <v>10</v>
      </c>
      <c r="F186" s="118"/>
      <c r="G186" s="93">
        <v>3111</v>
      </c>
      <c r="H186" s="97"/>
      <c r="I186" s="69" t="s">
        <v>851</v>
      </c>
    </row>
    <row r="187" spans="1:9" x14ac:dyDescent="0.35">
      <c r="A187" s="69"/>
      <c r="B187" s="85">
        <v>1539</v>
      </c>
      <c r="C187" s="89">
        <v>41988</v>
      </c>
      <c r="D187" s="78" t="s">
        <v>852</v>
      </c>
      <c r="E187" s="78" t="s">
        <v>10</v>
      </c>
      <c r="F187" s="118"/>
      <c r="G187" s="93">
        <v>500</v>
      </c>
      <c r="H187" s="97"/>
      <c r="I187" s="69" t="s">
        <v>851</v>
      </c>
    </row>
    <row r="188" spans="1:9" x14ac:dyDescent="0.35">
      <c r="A188" s="69"/>
      <c r="B188" s="85">
        <v>1551</v>
      </c>
      <c r="C188" s="89">
        <v>42004</v>
      </c>
      <c r="D188" s="72" t="s">
        <v>853</v>
      </c>
      <c r="E188" s="78" t="s">
        <v>10</v>
      </c>
      <c r="F188" s="118"/>
      <c r="G188" s="93">
        <v>3972.33</v>
      </c>
      <c r="H188" s="97"/>
      <c r="I188" s="69" t="s">
        <v>851</v>
      </c>
    </row>
    <row r="189" spans="1:9" x14ac:dyDescent="0.35">
      <c r="A189" s="69"/>
      <c r="B189" s="85">
        <v>1544</v>
      </c>
      <c r="C189" s="89">
        <v>41996</v>
      </c>
      <c r="D189" s="78" t="s">
        <v>854</v>
      </c>
      <c r="E189" s="78" t="s">
        <v>10</v>
      </c>
      <c r="F189" s="118"/>
      <c r="G189" s="93">
        <v>1500</v>
      </c>
      <c r="H189" s="97"/>
      <c r="I189" s="69" t="s">
        <v>851</v>
      </c>
    </row>
    <row r="190" spans="1:9" x14ac:dyDescent="0.35">
      <c r="A190" s="69"/>
      <c r="B190" s="85">
        <v>1545</v>
      </c>
      <c r="C190" s="89">
        <v>41996</v>
      </c>
      <c r="D190" s="79" t="s">
        <v>855</v>
      </c>
      <c r="E190" s="78" t="s">
        <v>10</v>
      </c>
      <c r="F190" s="118"/>
      <c r="G190" s="93">
        <v>1500</v>
      </c>
      <c r="H190" s="97"/>
      <c r="I190" s="69" t="s">
        <v>851</v>
      </c>
    </row>
    <row r="191" spans="1:9" x14ac:dyDescent="0.35">
      <c r="A191" s="69"/>
      <c r="B191" s="85">
        <v>1552</v>
      </c>
      <c r="C191" s="89">
        <v>42006</v>
      </c>
      <c r="D191" s="78" t="s">
        <v>856</v>
      </c>
      <c r="E191" s="78" t="s">
        <v>10</v>
      </c>
      <c r="F191" s="118"/>
      <c r="G191" s="93">
        <v>60</v>
      </c>
      <c r="H191" s="97"/>
      <c r="I191" s="69" t="s">
        <v>851</v>
      </c>
    </row>
    <row r="192" spans="1:9" x14ac:dyDescent="0.35">
      <c r="A192" s="69"/>
      <c r="B192" s="85"/>
      <c r="C192" s="90">
        <v>41804</v>
      </c>
      <c r="D192" s="69" t="s">
        <v>857</v>
      </c>
      <c r="E192" s="72" t="s">
        <v>10</v>
      </c>
      <c r="F192" s="118"/>
      <c r="G192" s="93">
        <v>1590</v>
      </c>
      <c r="H192" s="97"/>
      <c r="I192" s="69" t="s">
        <v>851</v>
      </c>
    </row>
    <row r="193" spans="1:9" x14ac:dyDescent="0.35">
      <c r="A193" s="69"/>
      <c r="B193" s="81">
        <v>1547</v>
      </c>
      <c r="C193" s="90">
        <v>42009</v>
      </c>
      <c r="D193" s="72" t="s">
        <v>858</v>
      </c>
      <c r="E193" s="123" t="s">
        <v>10</v>
      </c>
      <c r="F193" s="110"/>
      <c r="G193" s="92">
        <v>3519</v>
      </c>
      <c r="H193" s="92"/>
      <c r="I193" s="72" t="s">
        <v>851</v>
      </c>
    </row>
    <row r="194" spans="1:9" x14ac:dyDescent="0.35">
      <c r="A194" s="69"/>
      <c r="B194" s="85"/>
      <c r="C194" s="89"/>
      <c r="D194" s="78"/>
      <c r="E194" s="78"/>
      <c r="F194" s="118"/>
      <c r="G194" s="93"/>
      <c r="H194" s="97"/>
      <c r="I194" s="69"/>
    </row>
    <row r="195" spans="1:9" x14ac:dyDescent="0.35">
      <c r="A195" s="69"/>
      <c r="B195" s="85"/>
      <c r="C195" s="89"/>
      <c r="D195" s="78"/>
      <c r="E195" s="78"/>
      <c r="F195" s="118"/>
      <c r="G195" s="93"/>
      <c r="H195" s="97"/>
      <c r="I195" s="69"/>
    </row>
    <row r="196" spans="1:9" x14ac:dyDescent="0.35">
      <c r="A196" s="69"/>
      <c r="B196" s="85"/>
      <c r="C196" s="89"/>
      <c r="D196" s="78"/>
      <c r="E196" s="78"/>
      <c r="F196" s="118"/>
      <c r="G196" s="93"/>
      <c r="H196" s="97"/>
      <c r="I196" s="69"/>
    </row>
    <row r="197" spans="1:9" ht="15" thickBot="1" x14ac:dyDescent="0.4">
      <c r="A197" s="69"/>
      <c r="B197" s="86"/>
      <c r="C197" s="91"/>
      <c r="D197" s="77"/>
      <c r="E197" s="77"/>
      <c r="F197" s="121">
        <f>SUM(F12:F190)</f>
        <v>107467.40999999999</v>
      </c>
      <c r="G197" s="100">
        <f>SUM(G4:G190)</f>
        <v>117892.3</v>
      </c>
      <c r="H197" s="102">
        <v>21563.479999999945</v>
      </c>
      <c r="I197" s="80" t="s">
        <v>210</v>
      </c>
    </row>
    <row r="198" spans="1:9" x14ac:dyDescent="0.35">
      <c r="A198" s="69"/>
      <c r="B198" s="70"/>
      <c r="C198" s="70"/>
      <c r="D198" s="69"/>
      <c r="E198" s="69"/>
      <c r="F198" s="109"/>
      <c r="G198" s="70"/>
      <c r="H198" s="70"/>
      <c r="I198" s="69"/>
    </row>
    <row r="199" spans="1:9" x14ac:dyDescent="0.35">
      <c r="A199" s="69"/>
      <c r="B199" s="70"/>
      <c r="C199" s="70"/>
      <c r="D199" s="69"/>
      <c r="E199" s="69"/>
      <c r="F199" s="109"/>
      <c r="G199" s="70"/>
      <c r="H199" s="70"/>
      <c r="I199" s="69"/>
    </row>
    <row r="200" spans="1:9" x14ac:dyDescent="0.35">
      <c r="A200" s="69"/>
      <c r="B200" s="70"/>
      <c r="C200" s="70"/>
      <c r="D200" s="69"/>
      <c r="E200" s="69"/>
      <c r="F200" s="109"/>
      <c r="G200" s="70"/>
      <c r="H200" s="70"/>
      <c r="I200" s="69"/>
    </row>
    <row r="201" spans="1:9" ht="15" thickBot="1" x14ac:dyDescent="0.4">
      <c r="A201" s="69"/>
      <c r="B201" s="70"/>
      <c r="C201" s="70"/>
      <c r="D201" s="69"/>
      <c r="E201" s="69"/>
      <c r="F201" s="109"/>
      <c r="G201" s="70"/>
      <c r="H201" s="70"/>
      <c r="I201" s="69"/>
    </row>
    <row r="202" spans="1:9" x14ac:dyDescent="0.35">
      <c r="A202" s="69"/>
      <c r="B202" s="70"/>
      <c r="C202" s="70"/>
      <c r="D202" s="73" t="s">
        <v>235</v>
      </c>
      <c r="E202" s="107">
        <f>(G14+G15+G34+G35+G143+G145+G154+G157+G182+G185)</f>
        <v>30726</v>
      </c>
      <c r="F202" s="109"/>
      <c r="G202" s="84"/>
      <c r="H202" s="87"/>
      <c r="I202" s="101" t="s">
        <v>207</v>
      </c>
    </row>
    <row r="203" spans="1:9" x14ac:dyDescent="0.35">
      <c r="A203" s="69"/>
      <c r="B203" s="70"/>
      <c r="C203" s="70"/>
      <c r="D203" s="75" t="s">
        <v>193</v>
      </c>
      <c r="E203" s="105">
        <f>(G23+G24+G28+G87+G174+G192+G193)</f>
        <v>18914.98</v>
      </c>
      <c r="F203" s="109"/>
      <c r="G203" s="81" t="s">
        <v>861</v>
      </c>
      <c r="H203" s="90">
        <f>C27</f>
        <v>41704</v>
      </c>
      <c r="I203" s="97">
        <f>G27</f>
        <v>3150</v>
      </c>
    </row>
    <row r="204" spans="1:9" x14ac:dyDescent="0.35">
      <c r="A204" s="69"/>
      <c r="B204" s="70"/>
      <c r="C204" s="70"/>
      <c r="D204" s="75" t="s">
        <v>859</v>
      </c>
      <c r="E204" s="105">
        <f>(G12+G13+G16+G18+G36+G42+G94+G95+G96+G97+G106+G119+G126+G148+G156+G159+G162+G163+G167+G168+G169+G170+G171+G173+G179+G180+G181+G183)</f>
        <v>10321</v>
      </c>
      <c r="F204" s="109"/>
      <c r="G204" s="81" t="s">
        <v>862</v>
      </c>
      <c r="H204" s="90">
        <f>(C102)</f>
        <v>41828</v>
      </c>
      <c r="I204" s="97">
        <f>(G102)</f>
        <v>1455.25</v>
      </c>
    </row>
    <row r="205" spans="1:9" x14ac:dyDescent="0.35">
      <c r="A205" s="69"/>
      <c r="B205" s="70"/>
      <c r="C205" s="70"/>
      <c r="D205" s="75" t="s">
        <v>860</v>
      </c>
      <c r="E205" s="105">
        <f>(G87+G88+G89+G91+G93+G101+G103+G104+G105+G113+G114+G115+G116+G117+G118+G119+G120+G121+G122+G123+G124+G125+G126+G127+G128+G129+G130+G131+G133+G134+G135+G136+G141+G142+G143+G144+G146+G147+G153+G176)</f>
        <v>31981.280000000002</v>
      </c>
      <c r="F205" s="109"/>
      <c r="G205" s="81" t="s">
        <v>863</v>
      </c>
      <c r="H205" s="90">
        <f>(C104)</f>
        <v>41828</v>
      </c>
      <c r="I205" s="97">
        <f>(G104)</f>
        <v>378.95</v>
      </c>
    </row>
    <row r="206" spans="1:9" x14ac:dyDescent="0.35">
      <c r="A206" s="69"/>
      <c r="B206" s="70"/>
      <c r="C206" s="70"/>
      <c r="D206" s="75" t="s">
        <v>70</v>
      </c>
      <c r="E206" s="105">
        <f>(G46+G93+G118+G124+G134)</f>
        <v>167.36</v>
      </c>
      <c r="F206" s="109"/>
      <c r="G206" s="122" t="s">
        <v>864</v>
      </c>
      <c r="H206" s="90">
        <f>(C105)</f>
        <v>41828</v>
      </c>
      <c r="I206" s="97">
        <f>(G105)</f>
        <v>2400</v>
      </c>
    </row>
    <row r="207" spans="1:9" x14ac:dyDescent="0.35">
      <c r="A207" s="69"/>
      <c r="B207" s="70"/>
      <c r="C207" s="70"/>
      <c r="D207" s="75" t="s">
        <v>71</v>
      </c>
      <c r="E207" s="105">
        <f>(G26+G101+G184)</f>
        <v>8350.25</v>
      </c>
      <c r="F207" s="109"/>
      <c r="G207" s="122" t="s">
        <v>865</v>
      </c>
      <c r="H207" s="90">
        <f>(C175)</f>
        <v>41971</v>
      </c>
      <c r="I207" s="97">
        <f>(G175)</f>
        <v>536</v>
      </c>
    </row>
    <row r="208" spans="1:9" x14ac:dyDescent="0.35">
      <c r="A208" s="69"/>
      <c r="B208" s="70"/>
      <c r="C208" s="70"/>
      <c r="D208" s="75" t="s">
        <v>81</v>
      </c>
      <c r="E208" s="105">
        <f>(G27+G102+G104+G105+G175+G186+G188)</f>
        <v>15003.53</v>
      </c>
      <c r="F208" s="109"/>
      <c r="G208" s="122" t="s">
        <v>866</v>
      </c>
      <c r="H208" s="90">
        <v>41909</v>
      </c>
      <c r="I208" s="97">
        <f>(G186)</f>
        <v>3111</v>
      </c>
    </row>
    <row r="209" spans="1:9" ht="15" thickBot="1" x14ac:dyDescent="0.4">
      <c r="A209" s="69"/>
      <c r="B209" s="70"/>
      <c r="C209" s="70"/>
      <c r="D209" s="75" t="s">
        <v>73</v>
      </c>
      <c r="E209" s="105">
        <f>(G80+G81+G83+G85+G154)</f>
        <v>2376.58</v>
      </c>
      <c r="F209" s="109"/>
      <c r="G209" s="86" t="s">
        <v>867</v>
      </c>
      <c r="H209" s="94">
        <v>42004</v>
      </c>
      <c r="I209" s="103">
        <f>(G188)</f>
        <v>3972.33</v>
      </c>
    </row>
    <row r="210" spans="1:9" x14ac:dyDescent="0.35">
      <c r="A210" s="69"/>
      <c r="B210" s="70"/>
      <c r="C210" s="70"/>
      <c r="D210" s="75" t="s">
        <v>301</v>
      </c>
      <c r="E210" s="105">
        <f>(G79+G82+G158)</f>
        <v>808.76</v>
      </c>
      <c r="F210" s="109"/>
      <c r="G210" s="70"/>
      <c r="H210" s="71" t="s">
        <v>420</v>
      </c>
      <c r="I210" s="98">
        <f>SUM(I203:I209)</f>
        <v>15003.53</v>
      </c>
    </row>
    <row r="211" spans="1:9" x14ac:dyDescent="0.35">
      <c r="A211" s="69"/>
      <c r="B211" s="70"/>
      <c r="C211" s="70"/>
      <c r="D211" s="75" t="s">
        <v>175</v>
      </c>
      <c r="E211" s="105">
        <f>(G22+G43+G44+G139)</f>
        <v>360</v>
      </c>
      <c r="F211" s="109"/>
      <c r="G211" s="70"/>
      <c r="H211" s="71"/>
      <c r="I211" s="69"/>
    </row>
    <row r="212" spans="1:9" ht="15" thickBot="1" x14ac:dyDescent="0.4">
      <c r="A212" s="69"/>
      <c r="B212" s="70"/>
      <c r="C212" s="70"/>
      <c r="D212" s="76" t="s">
        <v>209</v>
      </c>
      <c r="E212" s="106" t="e">
        <f>(#REF!)</f>
        <v>#REF!</v>
      </c>
      <c r="F212" s="109"/>
      <c r="G212" s="70"/>
      <c r="H212" s="70"/>
      <c r="I212" s="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98"/>
  <sheetViews>
    <sheetView workbookViewId="0">
      <selection activeCell="D1" sqref="D1:G1"/>
    </sheetView>
  </sheetViews>
  <sheetFormatPr defaultRowHeight="14.5" x14ac:dyDescent="0.35"/>
  <cols>
    <col min="1" max="1" width="10.7265625" bestFit="1" customWidth="1"/>
    <col min="2" max="2" width="7.26953125" customWidth="1"/>
    <col min="3" max="3" width="93.453125" bestFit="1" customWidth="1"/>
    <col min="4" max="4" width="52.54296875" bestFit="1" customWidth="1"/>
    <col min="5" max="6" width="14.1796875" bestFit="1" customWidth="1"/>
    <col min="7" max="7" width="10.81640625" bestFit="1" customWidth="1"/>
  </cols>
  <sheetData>
    <row r="1" spans="1:7" ht="15" thickBot="1" x14ac:dyDescent="0.4">
      <c r="D1" s="125" t="s">
        <v>670</v>
      </c>
      <c r="E1" s="125"/>
      <c r="F1" s="125"/>
      <c r="G1" s="125"/>
    </row>
    <row r="2" spans="1:7" ht="15" thickBot="1" x14ac:dyDescent="0.4">
      <c r="A2" s="54" t="s">
        <v>2</v>
      </c>
      <c r="B2" s="55" t="s">
        <v>74</v>
      </c>
      <c r="C2" s="55" t="s">
        <v>3</v>
      </c>
      <c r="D2" s="55" t="s">
        <v>425</v>
      </c>
      <c r="E2" s="55" t="s">
        <v>6</v>
      </c>
      <c r="F2" s="55" t="s">
        <v>5</v>
      </c>
      <c r="G2" s="56" t="s">
        <v>0</v>
      </c>
    </row>
    <row r="3" spans="1:7" x14ac:dyDescent="0.35">
      <c r="A3" s="57">
        <v>42010</v>
      </c>
      <c r="B3" s="12"/>
      <c r="C3" s="12" t="s">
        <v>680</v>
      </c>
      <c r="D3" s="12" t="s">
        <v>426</v>
      </c>
      <c r="E3" s="41">
        <v>20000</v>
      </c>
      <c r="F3" s="58"/>
      <c r="G3" s="59">
        <v>41563.480000000003</v>
      </c>
    </row>
    <row r="4" spans="1:7" x14ac:dyDescent="0.35">
      <c r="A4" s="60">
        <v>42031</v>
      </c>
      <c r="B4" s="7"/>
      <c r="C4" s="7" t="s">
        <v>427</v>
      </c>
      <c r="D4" s="7" t="s">
        <v>73</v>
      </c>
      <c r="E4" s="39"/>
      <c r="F4" s="40">
        <v>32.44</v>
      </c>
      <c r="G4" s="43">
        <f>+G3-F4+E4</f>
        <v>41531.040000000001</v>
      </c>
    </row>
    <row r="5" spans="1:7" x14ac:dyDescent="0.35">
      <c r="A5" s="60">
        <v>42031</v>
      </c>
      <c r="B5" s="7"/>
      <c r="C5" s="7" t="s">
        <v>428</v>
      </c>
      <c r="D5" s="7" t="s">
        <v>73</v>
      </c>
      <c r="E5" s="39"/>
      <c r="F5" s="40">
        <v>129.77000000000001</v>
      </c>
      <c r="G5" s="43">
        <f t="shared" ref="G5:G68" si="0">+G4-F5+E5</f>
        <v>41401.270000000004</v>
      </c>
    </row>
    <row r="6" spans="1:7" x14ac:dyDescent="0.35">
      <c r="A6" s="60">
        <v>41909</v>
      </c>
      <c r="B6" s="7">
        <v>1538</v>
      </c>
      <c r="C6" s="7" t="s">
        <v>429</v>
      </c>
      <c r="D6" s="7" t="s">
        <v>81</v>
      </c>
      <c r="E6" s="39"/>
      <c r="F6" s="40">
        <v>3111</v>
      </c>
      <c r="G6" s="43">
        <f t="shared" si="0"/>
        <v>38290.270000000004</v>
      </c>
    </row>
    <row r="7" spans="1:7" x14ac:dyDescent="0.35">
      <c r="A7" s="60">
        <v>41988</v>
      </c>
      <c r="B7" s="7">
        <v>1539</v>
      </c>
      <c r="C7" s="7" t="s">
        <v>430</v>
      </c>
      <c r="D7" s="7" t="s">
        <v>431</v>
      </c>
      <c r="E7" s="39"/>
      <c r="F7" s="40">
        <v>500</v>
      </c>
      <c r="G7" s="43">
        <f t="shared" si="0"/>
        <v>37790.270000000004</v>
      </c>
    </row>
    <row r="8" spans="1:7" x14ac:dyDescent="0.35">
      <c r="A8" s="60">
        <v>42013</v>
      </c>
      <c r="B8" s="7">
        <v>1541</v>
      </c>
      <c r="C8" s="7" t="s">
        <v>432</v>
      </c>
      <c r="D8" s="7" t="s">
        <v>71</v>
      </c>
      <c r="E8" s="39"/>
      <c r="F8" s="40">
        <v>6350.25</v>
      </c>
      <c r="G8" s="43">
        <f t="shared" si="0"/>
        <v>31440.020000000004</v>
      </c>
    </row>
    <row r="9" spans="1:7" x14ac:dyDescent="0.35">
      <c r="A9" s="60">
        <v>42018</v>
      </c>
      <c r="B9" s="7">
        <v>1548</v>
      </c>
      <c r="C9" s="7" t="s">
        <v>433</v>
      </c>
      <c r="D9" s="7" t="s">
        <v>434</v>
      </c>
      <c r="E9" s="39"/>
      <c r="F9" s="40">
        <v>300</v>
      </c>
      <c r="G9" s="43">
        <f t="shared" si="0"/>
        <v>31140.020000000004</v>
      </c>
    </row>
    <row r="10" spans="1:7" x14ac:dyDescent="0.35">
      <c r="A10" s="60">
        <v>42025</v>
      </c>
      <c r="B10" s="7">
        <v>1544</v>
      </c>
      <c r="C10" s="7" t="s">
        <v>435</v>
      </c>
      <c r="D10" s="7" t="s">
        <v>235</v>
      </c>
      <c r="E10" s="39"/>
      <c r="F10" s="40">
        <v>1500</v>
      </c>
      <c r="G10" s="43">
        <f t="shared" si="0"/>
        <v>29640.020000000004</v>
      </c>
    </row>
    <row r="11" spans="1:7" x14ac:dyDescent="0.35">
      <c r="A11" s="60">
        <v>42006</v>
      </c>
      <c r="B11" s="7">
        <v>1549</v>
      </c>
      <c r="C11" s="7" t="s">
        <v>436</v>
      </c>
      <c r="D11" s="7" t="s">
        <v>424</v>
      </c>
      <c r="E11" s="39"/>
      <c r="F11" s="40">
        <v>1500</v>
      </c>
      <c r="G11" s="43">
        <f t="shared" si="0"/>
        <v>28140.020000000004</v>
      </c>
    </row>
    <row r="12" spans="1:7" x14ac:dyDescent="0.35">
      <c r="A12" s="60">
        <v>42005</v>
      </c>
      <c r="B12" s="7">
        <v>1546</v>
      </c>
      <c r="C12" s="7" t="s">
        <v>437</v>
      </c>
      <c r="D12" s="7" t="s">
        <v>193</v>
      </c>
      <c r="E12" s="39"/>
      <c r="F12" s="40">
        <v>7500</v>
      </c>
      <c r="G12" s="43">
        <f t="shared" si="0"/>
        <v>20640.020000000004</v>
      </c>
    </row>
    <row r="13" spans="1:7" x14ac:dyDescent="0.35">
      <c r="A13" s="60">
        <v>42006</v>
      </c>
      <c r="B13" s="7">
        <v>1550</v>
      </c>
      <c r="C13" s="7" t="s">
        <v>438</v>
      </c>
      <c r="D13" s="7" t="s">
        <v>81</v>
      </c>
      <c r="E13" s="39"/>
      <c r="F13" s="40">
        <v>3972.33</v>
      </c>
      <c r="G13" s="43">
        <f t="shared" si="0"/>
        <v>16667.690000000002</v>
      </c>
    </row>
    <row r="14" spans="1:7" x14ac:dyDescent="0.35">
      <c r="A14" s="60">
        <v>42009</v>
      </c>
      <c r="B14" s="7">
        <v>1547</v>
      </c>
      <c r="C14" s="7" t="s">
        <v>439</v>
      </c>
      <c r="D14" s="7" t="s">
        <v>193</v>
      </c>
      <c r="E14" s="39"/>
      <c r="F14" s="40">
        <v>3519</v>
      </c>
      <c r="G14" s="43">
        <f t="shared" si="0"/>
        <v>13148.690000000002</v>
      </c>
    </row>
    <row r="15" spans="1:7" x14ac:dyDescent="0.35">
      <c r="A15" s="60">
        <v>42031</v>
      </c>
      <c r="B15" s="7">
        <v>1551</v>
      </c>
      <c r="C15" s="7" t="s">
        <v>440</v>
      </c>
      <c r="D15" s="7" t="s">
        <v>73</v>
      </c>
      <c r="E15" s="39"/>
      <c r="F15" s="40">
        <v>400</v>
      </c>
      <c r="G15" s="43">
        <f t="shared" si="0"/>
        <v>12748.690000000002</v>
      </c>
    </row>
    <row r="16" spans="1:7" x14ac:dyDescent="0.35">
      <c r="A16" s="60">
        <v>42047</v>
      </c>
      <c r="B16" s="7"/>
      <c r="C16" s="7" t="s">
        <v>441</v>
      </c>
      <c r="D16" s="7" t="s">
        <v>426</v>
      </c>
      <c r="E16" s="40">
        <v>639.75</v>
      </c>
      <c r="F16" s="39"/>
      <c r="G16" s="43">
        <f t="shared" si="0"/>
        <v>13388.440000000002</v>
      </c>
    </row>
    <row r="17" spans="1:7" x14ac:dyDescent="0.35">
      <c r="A17" s="60">
        <v>42047</v>
      </c>
      <c r="B17" s="7"/>
      <c r="C17" s="7" t="s">
        <v>442</v>
      </c>
      <c r="D17" s="7" t="s">
        <v>426</v>
      </c>
      <c r="E17" s="40">
        <v>5000</v>
      </c>
      <c r="F17" s="39"/>
      <c r="G17" s="43">
        <f t="shared" si="0"/>
        <v>18388.440000000002</v>
      </c>
    </row>
    <row r="18" spans="1:7" x14ac:dyDescent="0.35">
      <c r="A18" s="60">
        <v>42045</v>
      </c>
      <c r="B18" s="7"/>
      <c r="C18" s="7" t="s">
        <v>443</v>
      </c>
      <c r="D18" s="7" t="s">
        <v>258</v>
      </c>
      <c r="E18" s="39"/>
      <c r="F18" s="40">
        <v>170.6</v>
      </c>
      <c r="G18" s="43">
        <f t="shared" si="0"/>
        <v>18217.840000000004</v>
      </c>
    </row>
    <row r="19" spans="1:7" x14ac:dyDescent="0.35">
      <c r="A19" s="60">
        <v>42045</v>
      </c>
      <c r="B19" s="7"/>
      <c r="C19" s="7" t="s">
        <v>444</v>
      </c>
      <c r="D19" s="7" t="s">
        <v>73</v>
      </c>
      <c r="E19" s="39"/>
      <c r="F19" s="40">
        <v>32.44</v>
      </c>
      <c r="G19" s="43">
        <f t="shared" si="0"/>
        <v>18185.400000000005</v>
      </c>
    </row>
    <row r="20" spans="1:7" x14ac:dyDescent="0.35">
      <c r="A20" s="60">
        <v>42046</v>
      </c>
      <c r="B20" s="7"/>
      <c r="C20" s="7" t="s">
        <v>445</v>
      </c>
      <c r="D20" s="7" t="s">
        <v>73</v>
      </c>
      <c r="E20" s="39"/>
      <c r="F20" s="40">
        <v>739.01</v>
      </c>
      <c r="G20" s="43">
        <f t="shared" si="0"/>
        <v>17446.390000000007</v>
      </c>
    </row>
    <row r="21" spans="1:7" x14ac:dyDescent="0.35">
      <c r="A21" s="60">
        <v>42047</v>
      </c>
      <c r="B21" s="7"/>
      <c r="C21" s="7" t="s">
        <v>446</v>
      </c>
      <c r="D21" s="7" t="s">
        <v>73</v>
      </c>
      <c r="E21" s="39"/>
      <c r="F21" s="40">
        <v>728.25</v>
      </c>
      <c r="G21" s="43">
        <f t="shared" si="0"/>
        <v>16718.140000000007</v>
      </c>
    </row>
    <row r="22" spans="1:7" x14ac:dyDescent="0.35">
      <c r="A22" s="60">
        <v>42047</v>
      </c>
      <c r="B22" s="7">
        <v>1554</v>
      </c>
      <c r="C22" s="7" t="s">
        <v>447</v>
      </c>
      <c r="D22" s="7" t="s">
        <v>73</v>
      </c>
      <c r="E22" s="39"/>
      <c r="F22" s="40">
        <v>500</v>
      </c>
      <c r="G22" s="43">
        <f t="shared" si="0"/>
        <v>16218.140000000007</v>
      </c>
    </row>
    <row r="23" spans="1:7" x14ac:dyDescent="0.35">
      <c r="A23" s="60">
        <v>42047</v>
      </c>
      <c r="B23" s="7">
        <v>1555</v>
      </c>
      <c r="C23" s="7" t="s">
        <v>448</v>
      </c>
      <c r="D23" s="7" t="s">
        <v>73</v>
      </c>
      <c r="E23" s="39"/>
      <c r="F23" s="40">
        <v>68</v>
      </c>
      <c r="G23" s="43">
        <f t="shared" si="0"/>
        <v>16150.140000000007</v>
      </c>
    </row>
    <row r="24" spans="1:7" x14ac:dyDescent="0.35">
      <c r="A24" s="60">
        <v>42087</v>
      </c>
      <c r="B24" s="7"/>
      <c r="C24" s="7" t="s">
        <v>449</v>
      </c>
      <c r="D24" s="7" t="s">
        <v>426</v>
      </c>
      <c r="E24" s="40">
        <v>1509.31</v>
      </c>
      <c r="F24" s="39"/>
      <c r="G24" s="43">
        <f t="shared" si="0"/>
        <v>17659.450000000008</v>
      </c>
    </row>
    <row r="25" spans="1:7" x14ac:dyDescent="0.35">
      <c r="A25" s="60">
        <v>42076</v>
      </c>
      <c r="B25" s="7"/>
      <c r="C25" s="7" t="s">
        <v>450</v>
      </c>
      <c r="D25" s="7" t="s">
        <v>122</v>
      </c>
      <c r="E25" s="39"/>
      <c r="F25" s="40">
        <v>1.03</v>
      </c>
      <c r="G25" s="43">
        <f t="shared" si="0"/>
        <v>17658.420000000009</v>
      </c>
    </row>
    <row r="26" spans="1:7" x14ac:dyDescent="0.35">
      <c r="A26" s="60">
        <v>42081</v>
      </c>
      <c r="B26" s="7"/>
      <c r="C26" s="7" t="s">
        <v>451</v>
      </c>
      <c r="D26" s="7" t="s">
        <v>122</v>
      </c>
      <c r="E26" s="39"/>
      <c r="F26" s="40">
        <v>345</v>
      </c>
      <c r="G26" s="43">
        <f t="shared" si="0"/>
        <v>17313.420000000009</v>
      </c>
    </row>
    <row r="27" spans="1:7" x14ac:dyDescent="0.35">
      <c r="A27" s="60">
        <v>42089</v>
      </c>
      <c r="B27" s="7"/>
      <c r="C27" s="7" t="s">
        <v>452</v>
      </c>
      <c r="D27" s="7" t="s">
        <v>122</v>
      </c>
      <c r="E27" s="39"/>
      <c r="F27" s="40">
        <v>283.5</v>
      </c>
      <c r="G27" s="43">
        <f t="shared" si="0"/>
        <v>17029.920000000009</v>
      </c>
    </row>
    <row r="28" spans="1:7" x14ac:dyDescent="0.35">
      <c r="A28" s="60">
        <v>42093</v>
      </c>
      <c r="B28" s="7"/>
      <c r="C28" s="7" t="s">
        <v>453</v>
      </c>
      <c r="D28" s="7" t="s">
        <v>434</v>
      </c>
      <c r="E28" s="39"/>
      <c r="F28" s="40">
        <v>300</v>
      </c>
      <c r="G28" s="43">
        <f t="shared" si="0"/>
        <v>16729.920000000009</v>
      </c>
    </row>
    <row r="29" spans="1:7" x14ac:dyDescent="0.35">
      <c r="A29" s="60">
        <v>42073</v>
      </c>
      <c r="B29" s="7">
        <v>1556</v>
      </c>
      <c r="C29" s="7" t="s">
        <v>454</v>
      </c>
      <c r="D29" s="7" t="s">
        <v>455</v>
      </c>
      <c r="E29" s="39"/>
      <c r="F29" s="40">
        <v>1000</v>
      </c>
      <c r="G29" s="43">
        <f t="shared" si="0"/>
        <v>15729.920000000009</v>
      </c>
    </row>
    <row r="30" spans="1:7" x14ac:dyDescent="0.35">
      <c r="A30" s="60">
        <v>42074</v>
      </c>
      <c r="B30" s="7">
        <v>1557</v>
      </c>
      <c r="C30" s="7" t="s">
        <v>454</v>
      </c>
      <c r="D30" s="7" t="s">
        <v>455</v>
      </c>
      <c r="E30" s="39"/>
      <c r="F30" s="40">
        <v>500</v>
      </c>
      <c r="G30" s="43">
        <f t="shared" si="0"/>
        <v>15229.920000000009</v>
      </c>
    </row>
    <row r="31" spans="1:7" x14ac:dyDescent="0.35">
      <c r="A31" s="60">
        <v>42088</v>
      </c>
      <c r="B31" s="7">
        <v>1558</v>
      </c>
      <c r="C31" s="7" t="s">
        <v>456</v>
      </c>
      <c r="D31" s="7" t="s">
        <v>424</v>
      </c>
      <c r="E31" s="39"/>
      <c r="F31" s="40">
        <v>350</v>
      </c>
      <c r="G31" s="43">
        <f t="shared" si="0"/>
        <v>14879.920000000009</v>
      </c>
    </row>
    <row r="32" spans="1:7" x14ac:dyDescent="0.35">
      <c r="A32" s="60">
        <v>42088</v>
      </c>
      <c r="B32" s="7">
        <v>1559</v>
      </c>
      <c r="C32" s="7" t="s">
        <v>456</v>
      </c>
      <c r="D32" s="7" t="s">
        <v>424</v>
      </c>
      <c r="E32" s="39"/>
      <c r="F32" s="40">
        <v>350</v>
      </c>
      <c r="G32" s="43">
        <f t="shared" si="0"/>
        <v>14529.920000000009</v>
      </c>
    </row>
    <row r="33" spans="1:7" x14ac:dyDescent="0.35">
      <c r="A33" s="60">
        <v>42088</v>
      </c>
      <c r="B33" s="7">
        <v>1561</v>
      </c>
      <c r="C33" s="7" t="s">
        <v>456</v>
      </c>
      <c r="D33" s="7" t="s">
        <v>424</v>
      </c>
      <c r="E33" s="39"/>
      <c r="F33" s="40">
        <v>400</v>
      </c>
      <c r="G33" s="43">
        <f t="shared" si="0"/>
        <v>14129.920000000009</v>
      </c>
    </row>
    <row r="34" spans="1:7" x14ac:dyDescent="0.35">
      <c r="A34" s="60">
        <v>42107</v>
      </c>
      <c r="B34" s="7"/>
      <c r="C34" s="7" t="s">
        <v>457</v>
      </c>
      <c r="D34" s="7" t="s">
        <v>426</v>
      </c>
      <c r="E34" s="40">
        <v>1750</v>
      </c>
      <c r="F34" s="39"/>
      <c r="G34" s="43">
        <f t="shared" si="0"/>
        <v>15879.920000000009</v>
      </c>
    </row>
    <row r="35" spans="1:7" x14ac:dyDescent="0.35">
      <c r="A35" s="60">
        <v>42100</v>
      </c>
      <c r="B35" s="7"/>
      <c r="C35" s="7" t="s">
        <v>458</v>
      </c>
      <c r="D35" s="7" t="s">
        <v>434</v>
      </c>
      <c r="E35" s="39"/>
      <c r="F35" s="40">
        <v>300</v>
      </c>
      <c r="G35" s="43">
        <f t="shared" si="0"/>
        <v>15579.920000000009</v>
      </c>
    </row>
    <row r="36" spans="1:7" x14ac:dyDescent="0.35">
      <c r="A36" s="60">
        <v>42103</v>
      </c>
      <c r="B36" s="7"/>
      <c r="C36" s="7" t="s">
        <v>459</v>
      </c>
      <c r="D36" s="7" t="s">
        <v>434</v>
      </c>
      <c r="E36" s="39"/>
      <c r="F36" s="40">
        <v>100</v>
      </c>
      <c r="G36" s="43">
        <f t="shared" si="0"/>
        <v>15479.920000000009</v>
      </c>
    </row>
    <row r="37" spans="1:7" x14ac:dyDescent="0.35">
      <c r="A37" s="60">
        <v>42104</v>
      </c>
      <c r="B37" s="7"/>
      <c r="C37" s="7" t="s">
        <v>460</v>
      </c>
      <c r="D37" s="7" t="s">
        <v>424</v>
      </c>
      <c r="E37" s="39"/>
      <c r="F37" s="40">
        <v>9.2100000000000009</v>
      </c>
      <c r="G37" s="43">
        <f t="shared" si="0"/>
        <v>15470.71000000001</v>
      </c>
    </row>
    <row r="38" spans="1:7" x14ac:dyDescent="0.35">
      <c r="A38" s="60">
        <v>42104</v>
      </c>
      <c r="B38" s="7"/>
      <c r="C38" s="7" t="s">
        <v>461</v>
      </c>
      <c r="D38" s="7" t="s">
        <v>122</v>
      </c>
      <c r="E38" s="39"/>
      <c r="F38" s="40">
        <v>89</v>
      </c>
      <c r="G38" s="43">
        <f t="shared" si="0"/>
        <v>15381.71000000001</v>
      </c>
    </row>
    <row r="39" spans="1:7" x14ac:dyDescent="0.35">
      <c r="A39" s="60">
        <v>42107</v>
      </c>
      <c r="B39" s="7"/>
      <c r="C39" s="7" t="s">
        <v>462</v>
      </c>
      <c r="D39" s="7" t="s">
        <v>235</v>
      </c>
      <c r="E39" s="39"/>
      <c r="F39" s="40">
        <v>770</v>
      </c>
      <c r="G39" s="43">
        <f t="shared" si="0"/>
        <v>14611.71000000001</v>
      </c>
    </row>
    <row r="40" spans="1:7" x14ac:dyDescent="0.35">
      <c r="A40" s="60">
        <v>42107</v>
      </c>
      <c r="B40" s="7"/>
      <c r="C40" s="7" t="s">
        <v>463</v>
      </c>
      <c r="D40" s="7" t="s">
        <v>434</v>
      </c>
      <c r="E40" s="39"/>
      <c r="F40" s="40">
        <v>300</v>
      </c>
      <c r="G40" s="43">
        <f t="shared" si="0"/>
        <v>14311.71000000001</v>
      </c>
    </row>
    <row r="41" spans="1:7" x14ac:dyDescent="0.35">
      <c r="A41" s="60">
        <v>42107</v>
      </c>
      <c r="B41" s="7"/>
      <c r="C41" s="7" t="s">
        <v>464</v>
      </c>
      <c r="D41" s="7" t="s">
        <v>434</v>
      </c>
      <c r="E41" s="39"/>
      <c r="F41" s="40">
        <v>20</v>
      </c>
      <c r="G41" s="43">
        <f t="shared" si="0"/>
        <v>14291.71000000001</v>
      </c>
    </row>
    <row r="42" spans="1:7" x14ac:dyDescent="0.35">
      <c r="A42" s="60">
        <v>42110</v>
      </c>
      <c r="B42" s="7"/>
      <c r="C42" s="7" t="s">
        <v>465</v>
      </c>
      <c r="D42" s="7" t="s">
        <v>466</v>
      </c>
      <c r="E42" s="39"/>
      <c r="F42" s="40">
        <v>116.89</v>
      </c>
      <c r="G42" s="43">
        <f t="shared" si="0"/>
        <v>14174.820000000011</v>
      </c>
    </row>
    <row r="43" spans="1:7" x14ac:dyDescent="0.35">
      <c r="A43" s="60">
        <v>42114</v>
      </c>
      <c r="B43" s="7"/>
      <c r="C43" s="7" t="s">
        <v>467</v>
      </c>
      <c r="D43" s="7" t="s">
        <v>235</v>
      </c>
      <c r="E43" s="39"/>
      <c r="F43" s="40">
        <v>180</v>
      </c>
      <c r="G43" s="43">
        <f t="shared" si="0"/>
        <v>13994.820000000011</v>
      </c>
    </row>
    <row r="44" spans="1:7" x14ac:dyDescent="0.35">
      <c r="A44" s="60">
        <v>42114</v>
      </c>
      <c r="B44" s="7"/>
      <c r="C44" s="7" t="s">
        <v>468</v>
      </c>
      <c r="D44" s="7" t="s">
        <v>424</v>
      </c>
      <c r="E44" s="39"/>
      <c r="F44" s="40">
        <v>8.7100000000000009</v>
      </c>
      <c r="G44" s="43">
        <f t="shared" si="0"/>
        <v>13986.110000000011</v>
      </c>
    </row>
    <row r="45" spans="1:7" x14ac:dyDescent="0.35">
      <c r="A45" s="60">
        <v>42114</v>
      </c>
      <c r="B45" s="7"/>
      <c r="C45" s="7" t="s">
        <v>469</v>
      </c>
      <c r="D45" s="7" t="s">
        <v>424</v>
      </c>
      <c r="E45" s="39"/>
      <c r="F45" s="40">
        <v>17.12</v>
      </c>
      <c r="G45" s="43">
        <f t="shared" si="0"/>
        <v>13968.990000000011</v>
      </c>
    </row>
    <row r="46" spans="1:7" x14ac:dyDescent="0.35">
      <c r="A46" s="60">
        <v>42114</v>
      </c>
      <c r="B46" s="7"/>
      <c r="C46" s="7" t="s">
        <v>470</v>
      </c>
      <c r="D46" s="7" t="s">
        <v>434</v>
      </c>
      <c r="E46" s="39"/>
      <c r="F46" s="40">
        <v>500</v>
      </c>
      <c r="G46" s="43">
        <f t="shared" si="0"/>
        <v>13468.990000000011</v>
      </c>
    </row>
    <row r="47" spans="1:7" x14ac:dyDescent="0.35">
      <c r="A47" s="60">
        <v>42121</v>
      </c>
      <c r="B47" s="7"/>
      <c r="C47" s="7" t="s">
        <v>471</v>
      </c>
      <c r="D47" s="7" t="s">
        <v>122</v>
      </c>
      <c r="E47" s="39"/>
      <c r="F47" s="40">
        <v>283.5</v>
      </c>
      <c r="G47" s="43">
        <f t="shared" si="0"/>
        <v>13185.490000000011</v>
      </c>
    </row>
    <row r="48" spans="1:7" x14ac:dyDescent="0.35">
      <c r="A48" s="60">
        <v>42121</v>
      </c>
      <c r="B48" s="7"/>
      <c r="C48" s="7" t="s">
        <v>472</v>
      </c>
      <c r="D48" s="7" t="s">
        <v>434</v>
      </c>
      <c r="E48" s="39"/>
      <c r="F48" s="40">
        <v>400</v>
      </c>
      <c r="G48" s="43">
        <f t="shared" si="0"/>
        <v>12785.490000000011</v>
      </c>
    </row>
    <row r="49" spans="1:7" x14ac:dyDescent="0.35">
      <c r="A49" s="60">
        <v>42108</v>
      </c>
      <c r="B49" s="7">
        <v>1545</v>
      </c>
      <c r="C49" s="7" t="s">
        <v>473</v>
      </c>
      <c r="D49" s="7" t="s">
        <v>235</v>
      </c>
      <c r="E49" s="39"/>
      <c r="F49" s="40">
        <v>1500</v>
      </c>
      <c r="G49" s="43">
        <f t="shared" si="0"/>
        <v>11285.490000000011</v>
      </c>
    </row>
    <row r="50" spans="1:7" x14ac:dyDescent="0.35">
      <c r="A50" s="60">
        <v>42107</v>
      </c>
      <c r="B50" s="7">
        <v>1560</v>
      </c>
      <c r="C50" s="7" t="s">
        <v>456</v>
      </c>
      <c r="D50" s="7" t="s">
        <v>424</v>
      </c>
      <c r="E50" s="39"/>
      <c r="F50" s="40">
        <v>375</v>
      </c>
      <c r="G50" s="43">
        <f t="shared" si="0"/>
        <v>10910.490000000011</v>
      </c>
    </row>
    <row r="51" spans="1:7" x14ac:dyDescent="0.35">
      <c r="A51" s="60">
        <v>42116</v>
      </c>
      <c r="B51" s="7">
        <v>1563</v>
      </c>
      <c r="C51" s="7" t="s">
        <v>474</v>
      </c>
      <c r="D51" s="7" t="s">
        <v>455</v>
      </c>
      <c r="E51" s="39"/>
      <c r="F51" s="40">
        <v>361</v>
      </c>
      <c r="G51" s="43">
        <f t="shared" si="0"/>
        <v>10549.490000000011</v>
      </c>
    </row>
    <row r="52" spans="1:7" x14ac:dyDescent="0.35">
      <c r="A52" s="60">
        <v>42151</v>
      </c>
      <c r="B52" s="7"/>
      <c r="C52" s="7" t="s">
        <v>475</v>
      </c>
      <c r="D52" s="7" t="s">
        <v>426</v>
      </c>
      <c r="E52" s="40">
        <v>4775</v>
      </c>
      <c r="F52" s="39"/>
      <c r="G52" s="43">
        <f t="shared" si="0"/>
        <v>15324.490000000011</v>
      </c>
    </row>
    <row r="53" spans="1:7" x14ac:dyDescent="0.35">
      <c r="A53" s="60">
        <v>42152</v>
      </c>
      <c r="B53" s="7"/>
      <c r="C53" s="7" t="s">
        <v>476</v>
      </c>
      <c r="D53" s="7" t="s">
        <v>426</v>
      </c>
      <c r="E53" s="40">
        <v>475</v>
      </c>
      <c r="F53" s="39"/>
      <c r="G53" s="43">
        <f t="shared" si="0"/>
        <v>15799.490000000011</v>
      </c>
    </row>
    <row r="54" spans="1:7" x14ac:dyDescent="0.35">
      <c r="A54" s="60">
        <v>42152</v>
      </c>
      <c r="B54" s="7"/>
      <c r="C54" s="7" t="s">
        <v>477</v>
      </c>
      <c r="D54" s="7" t="s">
        <v>426</v>
      </c>
      <c r="E54" s="40">
        <v>125</v>
      </c>
      <c r="F54" s="39"/>
      <c r="G54" s="43">
        <f t="shared" si="0"/>
        <v>15924.490000000011</v>
      </c>
    </row>
    <row r="55" spans="1:7" x14ac:dyDescent="0.35">
      <c r="A55" s="60">
        <v>42152</v>
      </c>
      <c r="B55" s="7"/>
      <c r="C55" s="7" t="s">
        <v>478</v>
      </c>
      <c r="D55" s="7" t="s">
        <v>426</v>
      </c>
      <c r="E55" s="40">
        <v>0.1</v>
      </c>
      <c r="F55" s="39"/>
      <c r="G55" s="43">
        <f t="shared" si="0"/>
        <v>15924.590000000011</v>
      </c>
    </row>
    <row r="56" spans="1:7" x14ac:dyDescent="0.35">
      <c r="A56" s="60">
        <v>42152</v>
      </c>
      <c r="B56" s="7"/>
      <c r="C56" s="7" t="s">
        <v>479</v>
      </c>
      <c r="D56" s="7" t="s">
        <v>426</v>
      </c>
      <c r="E56" s="40">
        <v>0.06</v>
      </c>
      <c r="F56" s="39"/>
      <c r="G56" s="43">
        <f t="shared" si="0"/>
        <v>15924.650000000011</v>
      </c>
    </row>
    <row r="57" spans="1:7" x14ac:dyDescent="0.35">
      <c r="A57" s="60">
        <v>42153</v>
      </c>
      <c r="B57" s="7"/>
      <c r="C57" s="7" t="s">
        <v>679</v>
      </c>
      <c r="D57" s="7" t="s">
        <v>426</v>
      </c>
      <c r="E57" s="40">
        <v>25000</v>
      </c>
      <c r="F57" s="39"/>
      <c r="G57" s="43">
        <f t="shared" si="0"/>
        <v>40924.650000000009</v>
      </c>
    </row>
    <row r="58" spans="1:7" x14ac:dyDescent="0.35">
      <c r="A58" s="60">
        <v>42128</v>
      </c>
      <c r="B58" s="7"/>
      <c r="C58" s="7" t="s">
        <v>480</v>
      </c>
      <c r="D58" s="7" t="s">
        <v>434</v>
      </c>
      <c r="E58" s="39"/>
      <c r="F58" s="40">
        <v>500</v>
      </c>
      <c r="G58" s="43">
        <f t="shared" si="0"/>
        <v>40424.650000000009</v>
      </c>
    </row>
    <row r="59" spans="1:7" x14ac:dyDescent="0.35">
      <c r="A59" s="60">
        <v>42128</v>
      </c>
      <c r="B59" s="7"/>
      <c r="C59" s="7" t="s">
        <v>481</v>
      </c>
      <c r="D59" s="7" t="s">
        <v>258</v>
      </c>
      <c r="E59" s="39"/>
      <c r="F59" s="40">
        <v>15.61</v>
      </c>
      <c r="G59" s="43">
        <f t="shared" si="0"/>
        <v>40409.040000000008</v>
      </c>
    </row>
    <row r="60" spans="1:7" x14ac:dyDescent="0.35">
      <c r="A60" s="60">
        <v>42128</v>
      </c>
      <c r="B60" s="7"/>
      <c r="C60" s="7" t="s">
        <v>482</v>
      </c>
      <c r="D60" s="7" t="s">
        <v>483</v>
      </c>
      <c r="E60" s="39"/>
      <c r="F60" s="40">
        <v>103.24</v>
      </c>
      <c r="G60" s="43">
        <f t="shared" si="0"/>
        <v>40305.80000000001</v>
      </c>
    </row>
    <row r="61" spans="1:7" x14ac:dyDescent="0.35">
      <c r="A61" s="60">
        <v>42128</v>
      </c>
      <c r="B61" s="7"/>
      <c r="C61" s="7" t="s">
        <v>484</v>
      </c>
      <c r="D61" s="7" t="s">
        <v>71</v>
      </c>
      <c r="E61" s="39"/>
      <c r="F61" s="40">
        <v>37</v>
      </c>
      <c r="G61" s="43">
        <f t="shared" si="0"/>
        <v>40268.80000000001</v>
      </c>
    </row>
    <row r="62" spans="1:7" x14ac:dyDescent="0.35">
      <c r="A62" s="60">
        <v>42129</v>
      </c>
      <c r="B62" s="7"/>
      <c r="C62" s="7" t="s">
        <v>485</v>
      </c>
      <c r="D62" s="7" t="s">
        <v>258</v>
      </c>
      <c r="E62" s="39"/>
      <c r="F62" s="40">
        <v>71.12</v>
      </c>
      <c r="G62" s="43">
        <f t="shared" si="0"/>
        <v>40197.680000000008</v>
      </c>
    </row>
    <row r="63" spans="1:7" x14ac:dyDescent="0.35">
      <c r="A63" s="60">
        <v>42142</v>
      </c>
      <c r="B63" s="7"/>
      <c r="C63" s="7" t="s">
        <v>486</v>
      </c>
      <c r="D63" s="7" t="s">
        <v>434</v>
      </c>
      <c r="E63" s="39"/>
      <c r="F63" s="40">
        <v>300</v>
      </c>
      <c r="G63" s="43">
        <f t="shared" si="0"/>
        <v>39897.680000000008</v>
      </c>
    </row>
    <row r="64" spans="1:7" x14ac:dyDescent="0.35">
      <c r="A64" s="60">
        <v>42142</v>
      </c>
      <c r="B64" s="7"/>
      <c r="C64" s="7" t="s">
        <v>487</v>
      </c>
      <c r="D64" s="7" t="s">
        <v>483</v>
      </c>
      <c r="E64" s="39"/>
      <c r="F64" s="40">
        <v>2.99</v>
      </c>
      <c r="G64" s="43">
        <f t="shared" si="0"/>
        <v>39894.69000000001</v>
      </c>
    </row>
    <row r="65" spans="1:7" x14ac:dyDescent="0.35">
      <c r="A65" s="60">
        <v>42152</v>
      </c>
      <c r="B65" s="7"/>
      <c r="C65" s="7" t="s">
        <v>488</v>
      </c>
      <c r="D65" s="7" t="s">
        <v>483</v>
      </c>
      <c r="E65" s="39"/>
      <c r="F65" s="40">
        <v>0.16</v>
      </c>
      <c r="G65" s="43">
        <f t="shared" si="0"/>
        <v>39894.530000000006</v>
      </c>
    </row>
    <row r="66" spans="1:7" x14ac:dyDescent="0.35">
      <c r="A66" s="60">
        <v>42158</v>
      </c>
      <c r="B66" s="7"/>
      <c r="C66" s="7" t="s">
        <v>489</v>
      </c>
      <c r="D66" s="7" t="s">
        <v>426</v>
      </c>
      <c r="E66" s="40">
        <v>475</v>
      </c>
      <c r="F66" s="39"/>
      <c r="G66" s="43">
        <f t="shared" si="0"/>
        <v>40369.530000000006</v>
      </c>
    </row>
    <row r="67" spans="1:7" x14ac:dyDescent="0.35">
      <c r="A67" s="60">
        <v>42160</v>
      </c>
      <c r="B67" s="7"/>
      <c r="C67" s="7" t="s">
        <v>139</v>
      </c>
      <c r="D67" s="7" t="s">
        <v>426</v>
      </c>
      <c r="E67" s="40">
        <v>500</v>
      </c>
      <c r="F67" s="39"/>
      <c r="G67" s="43">
        <f t="shared" si="0"/>
        <v>40869.530000000006</v>
      </c>
    </row>
    <row r="68" spans="1:7" x14ac:dyDescent="0.35">
      <c r="A68" s="60">
        <v>42166</v>
      </c>
      <c r="B68" s="7"/>
      <c r="C68" s="7" t="s">
        <v>139</v>
      </c>
      <c r="D68" s="7" t="s">
        <v>426</v>
      </c>
      <c r="E68" s="40">
        <v>330</v>
      </c>
      <c r="F68" s="39"/>
      <c r="G68" s="43">
        <f t="shared" si="0"/>
        <v>41199.530000000006</v>
      </c>
    </row>
    <row r="69" spans="1:7" x14ac:dyDescent="0.35">
      <c r="A69" s="60">
        <v>42170</v>
      </c>
      <c r="B69" s="7"/>
      <c r="C69" s="7" t="s">
        <v>490</v>
      </c>
      <c r="D69" s="7" t="s">
        <v>426</v>
      </c>
      <c r="E69" s="40">
        <v>128.44999999999999</v>
      </c>
      <c r="F69" s="39"/>
      <c r="G69" s="43">
        <f t="shared" ref="G69:G132" si="1">+G68-F69+E69</f>
        <v>41327.980000000003</v>
      </c>
    </row>
    <row r="70" spans="1:7" x14ac:dyDescent="0.35">
      <c r="A70" s="60">
        <v>42184</v>
      </c>
      <c r="B70" s="7"/>
      <c r="C70" s="7" t="s">
        <v>139</v>
      </c>
      <c r="D70" s="7" t="s">
        <v>426</v>
      </c>
      <c r="E70" s="40">
        <v>2180</v>
      </c>
      <c r="F70" s="39"/>
      <c r="G70" s="43">
        <f t="shared" si="1"/>
        <v>43507.98</v>
      </c>
    </row>
    <row r="71" spans="1:7" x14ac:dyDescent="0.35">
      <c r="A71" s="60">
        <v>42156</v>
      </c>
      <c r="B71" s="7"/>
      <c r="C71" s="7" t="s">
        <v>491</v>
      </c>
      <c r="D71" s="7" t="s">
        <v>483</v>
      </c>
      <c r="E71" s="39"/>
      <c r="F71" s="40">
        <v>6.46</v>
      </c>
      <c r="G71" s="43">
        <f t="shared" si="1"/>
        <v>43501.520000000004</v>
      </c>
    </row>
    <row r="72" spans="1:7" x14ac:dyDescent="0.35">
      <c r="A72" s="60">
        <v>42156</v>
      </c>
      <c r="B72" s="7"/>
      <c r="C72" s="7" t="s">
        <v>492</v>
      </c>
      <c r="D72" s="7" t="s">
        <v>258</v>
      </c>
      <c r="E72" s="39"/>
      <c r="F72" s="40">
        <v>45.74</v>
      </c>
      <c r="G72" s="43">
        <f t="shared" si="1"/>
        <v>43455.780000000006</v>
      </c>
    </row>
    <row r="73" spans="1:7" x14ac:dyDescent="0.35">
      <c r="A73" s="60">
        <v>42156</v>
      </c>
      <c r="B73" s="7"/>
      <c r="C73" s="7" t="s">
        <v>493</v>
      </c>
      <c r="D73" s="7" t="s">
        <v>494</v>
      </c>
      <c r="E73" s="39"/>
      <c r="F73" s="40">
        <v>648</v>
      </c>
      <c r="G73" s="43">
        <f t="shared" si="1"/>
        <v>42807.780000000006</v>
      </c>
    </row>
    <row r="74" spans="1:7" x14ac:dyDescent="0.35">
      <c r="A74" s="60">
        <v>42156</v>
      </c>
      <c r="B74" s="7"/>
      <c r="C74" s="7" t="s">
        <v>495</v>
      </c>
      <c r="D74" s="7" t="s">
        <v>258</v>
      </c>
      <c r="E74" s="39"/>
      <c r="F74" s="40">
        <v>12.18</v>
      </c>
      <c r="G74" s="43">
        <f t="shared" si="1"/>
        <v>42795.600000000006</v>
      </c>
    </row>
    <row r="75" spans="1:7" x14ac:dyDescent="0.35">
      <c r="A75" s="60">
        <v>42156</v>
      </c>
      <c r="B75" s="7"/>
      <c r="C75" s="7" t="s">
        <v>496</v>
      </c>
      <c r="D75" s="7" t="s">
        <v>483</v>
      </c>
      <c r="E75" s="39"/>
      <c r="F75" s="40">
        <v>11.91</v>
      </c>
      <c r="G75" s="43">
        <f t="shared" si="1"/>
        <v>42783.69</v>
      </c>
    </row>
    <row r="76" spans="1:7" x14ac:dyDescent="0.35">
      <c r="A76" s="60">
        <v>42159</v>
      </c>
      <c r="B76" s="7"/>
      <c r="C76" s="7" t="s">
        <v>305</v>
      </c>
      <c r="D76" s="7" t="s">
        <v>424</v>
      </c>
      <c r="E76" s="39"/>
      <c r="F76" s="40">
        <v>539.97</v>
      </c>
      <c r="G76" s="43">
        <f t="shared" si="1"/>
        <v>42243.72</v>
      </c>
    </row>
    <row r="77" spans="1:7" x14ac:dyDescent="0.35">
      <c r="A77" s="60">
        <v>42163</v>
      </c>
      <c r="B77" s="7"/>
      <c r="C77" s="7" t="s">
        <v>497</v>
      </c>
      <c r="D77" s="7" t="s">
        <v>498</v>
      </c>
      <c r="E77" s="39"/>
      <c r="F77" s="40">
        <v>463.2</v>
      </c>
      <c r="G77" s="43">
        <f t="shared" si="1"/>
        <v>41780.520000000004</v>
      </c>
    </row>
    <row r="78" spans="1:7" x14ac:dyDescent="0.35">
      <c r="A78" s="60">
        <v>42164</v>
      </c>
      <c r="B78" s="7"/>
      <c r="C78" s="7" t="s">
        <v>296</v>
      </c>
      <c r="D78" s="7" t="s">
        <v>424</v>
      </c>
      <c r="E78" s="39"/>
      <c r="F78" s="40">
        <v>539.95000000000005</v>
      </c>
      <c r="G78" s="43">
        <f t="shared" si="1"/>
        <v>41240.570000000007</v>
      </c>
    </row>
    <row r="79" spans="1:7" x14ac:dyDescent="0.35">
      <c r="A79" s="60">
        <v>42164</v>
      </c>
      <c r="B79" s="7"/>
      <c r="C79" s="7" t="s">
        <v>499</v>
      </c>
      <c r="D79" s="7" t="s">
        <v>258</v>
      </c>
      <c r="E79" s="39"/>
      <c r="F79" s="40">
        <v>23</v>
      </c>
      <c r="G79" s="43">
        <f t="shared" si="1"/>
        <v>41217.570000000007</v>
      </c>
    </row>
    <row r="80" spans="1:7" x14ac:dyDescent="0.35">
      <c r="A80" s="60">
        <v>42166</v>
      </c>
      <c r="B80" s="7"/>
      <c r="C80" s="7" t="s">
        <v>500</v>
      </c>
      <c r="D80" s="7" t="s">
        <v>498</v>
      </c>
      <c r="E80" s="39"/>
      <c r="F80" s="40">
        <v>2936.2</v>
      </c>
      <c r="G80" s="43">
        <f t="shared" si="1"/>
        <v>38281.37000000001</v>
      </c>
    </row>
    <row r="81" spans="1:7" x14ac:dyDescent="0.35">
      <c r="A81" s="60">
        <v>42166</v>
      </c>
      <c r="B81" s="7"/>
      <c r="C81" s="7" t="s">
        <v>501</v>
      </c>
      <c r="D81" s="7" t="s">
        <v>502</v>
      </c>
      <c r="E81" s="39"/>
      <c r="F81" s="40">
        <v>270.63</v>
      </c>
      <c r="G81" s="43">
        <f t="shared" si="1"/>
        <v>38010.740000000013</v>
      </c>
    </row>
    <row r="82" spans="1:7" x14ac:dyDescent="0.35">
      <c r="A82" s="60">
        <v>42166</v>
      </c>
      <c r="B82" s="7"/>
      <c r="C82" s="7" t="s">
        <v>503</v>
      </c>
      <c r="D82" s="7" t="s">
        <v>483</v>
      </c>
      <c r="E82" s="39"/>
      <c r="F82" s="40">
        <v>45.74</v>
      </c>
      <c r="G82" s="43">
        <f t="shared" si="1"/>
        <v>37965.000000000015</v>
      </c>
    </row>
    <row r="83" spans="1:7" x14ac:dyDescent="0.35">
      <c r="A83" s="60">
        <v>42167</v>
      </c>
      <c r="B83" s="7"/>
      <c r="C83" s="7" t="s">
        <v>504</v>
      </c>
      <c r="D83" s="7" t="s">
        <v>466</v>
      </c>
      <c r="E83" s="39"/>
      <c r="F83" s="40">
        <v>19.989999999999998</v>
      </c>
      <c r="G83" s="43">
        <f t="shared" si="1"/>
        <v>37945.010000000017</v>
      </c>
    </row>
    <row r="84" spans="1:7" x14ac:dyDescent="0.35">
      <c r="A84" s="60">
        <v>42170</v>
      </c>
      <c r="B84" s="7"/>
      <c r="C84" s="7" t="s">
        <v>505</v>
      </c>
      <c r="D84" s="7" t="s">
        <v>73</v>
      </c>
      <c r="E84" s="39"/>
      <c r="F84" s="40">
        <v>182.94</v>
      </c>
      <c r="G84" s="43">
        <f t="shared" si="1"/>
        <v>37762.070000000014</v>
      </c>
    </row>
    <row r="85" spans="1:7" x14ac:dyDescent="0.35">
      <c r="A85" s="60">
        <v>42170</v>
      </c>
      <c r="B85" s="7"/>
      <c r="C85" s="7" t="s">
        <v>506</v>
      </c>
      <c r="D85" s="7" t="s">
        <v>483</v>
      </c>
      <c r="E85" s="39"/>
      <c r="F85" s="40">
        <v>13.9</v>
      </c>
      <c r="G85" s="43">
        <f t="shared" si="1"/>
        <v>37748.170000000013</v>
      </c>
    </row>
    <row r="86" spans="1:7" x14ac:dyDescent="0.35">
      <c r="A86" s="60">
        <v>42170</v>
      </c>
      <c r="B86" s="7"/>
      <c r="C86" s="7" t="s">
        <v>507</v>
      </c>
      <c r="D86" s="7" t="s">
        <v>434</v>
      </c>
      <c r="E86" s="39"/>
      <c r="F86" s="40">
        <v>200</v>
      </c>
      <c r="G86" s="43">
        <f t="shared" si="1"/>
        <v>37548.170000000013</v>
      </c>
    </row>
    <row r="87" spans="1:7" x14ac:dyDescent="0.35">
      <c r="A87" s="60">
        <v>42177</v>
      </c>
      <c r="B87" s="7"/>
      <c r="C87" s="7" t="s">
        <v>508</v>
      </c>
      <c r="D87" s="7" t="s">
        <v>424</v>
      </c>
      <c r="E87" s="39"/>
      <c r="F87" s="40">
        <v>225</v>
      </c>
      <c r="G87" s="43">
        <f t="shared" si="1"/>
        <v>37323.170000000013</v>
      </c>
    </row>
    <row r="88" spans="1:7" x14ac:dyDescent="0.35">
      <c r="A88" s="60">
        <v>42177</v>
      </c>
      <c r="B88" s="7"/>
      <c r="C88" s="7" t="s">
        <v>509</v>
      </c>
      <c r="D88" s="7" t="s">
        <v>483</v>
      </c>
      <c r="E88" s="39"/>
      <c r="F88" s="40">
        <v>5.85</v>
      </c>
      <c r="G88" s="43">
        <f t="shared" si="1"/>
        <v>37317.320000000014</v>
      </c>
    </row>
    <row r="89" spans="1:7" x14ac:dyDescent="0.35">
      <c r="A89" s="60">
        <v>42177</v>
      </c>
      <c r="B89" s="7"/>
      <c r="C89" s="7" t="s">
        <v>510</v>
      </c>
      <c r="D89" s="7" t="s">
        <v>483</v>
      </c>
      <c r="E89" s="39"/>
      <c r="F89" s="40">
        <v>3.98</v>
      </c>
      <c r="G89" s="43">
        <f t="shared" si="1"/>
        <v>37313.340000000011</v>
      </c>
    </row>
    <row r="90" spans="1:7" x14ac:dyDescent="0.35">
      <c r="A90" s="60">
        <v>42179</v>
      </c>
      <c r="B90" s="7"/>
      <c r="C90" s="7" t="s">
        <v>511</v>
      </c>
      <c r="D90" s="7" t="s">
        <v>483</v>
      </c>
      <c r="E90" s="39"/>
      <c r="F90" s="40">
        <v>130.97999999999999</v>
      </c>
      <c r="G90" s="43">
        <f t="shared" si="1"/>
        <v>37182.360000000008</v>
      </c>
    </row>
    <row r="91" spans="1:7" x14ac:dyDescent="0.35">
      <c r="A91" s="60">
        <v>42184</v>
      </c>
      <c r="B91" s="7"/>
      <c r="C91" s="7" t="s">
        <v>512</v>
      </c>
      <c r="D91" s="7" t="s">
        <v>483</v>
      </c>
      <c r="E91" s="39"/>
      <c r="F91" s="40">
        <v>6.79</v>
      </c>
      <c r="G91" s="43">
        <f t="shared" si="1"/>
        <v>37175.570000000007</v>
      </c>
    </row>
    <row r="92" spans="1:7" x14ac:dyDescent="0.35">
      <c r="A92" s="60">
        <v>42184</v>
      </c>
      <c r="B92" s="7"/>
      <c r="C92" s="7" t="s">
        <v>513</v>
      </c>
      <c r="D92" s="7" t="s">
        <v>258</v>
      </c>
      <c r="E92" s="39"/>
      <c r="F92" s="40">
        <v>21.11</v>
      </c>
      <c r="G92" s="43">
        <f t="shared" si="1"/>
        <v>37154.460000000006</v>
      </c>
    </row>
    <row r="93" spans="1:7" x14ac:dyDescent="0.35">
      <c r="A93" s="60">
        <v>42184</v>
      </c>
      <c r="B93" s="7"/>
      <c r="C93" s="7" t="s">
        <v>514</v>
      </c>
      <c r="D93" s="7" t="s">
        <v>258</v>
      </c>
      <c r="E93" s="39"/>
      <c r="F93" s="40">
        <v>8.66</v>
      </c>
      <c r="G93" s="43">
        <f t="shared" si="1"/>
        <v>37145.800000000003</v>
      </c>
    </row>
    <row r="94" spans="1:7" x14ac:dyDescent="0.35">
      <c r="A94" s="60">
        <v>42165</v>
      </c>
      <c r="B94" s="7">
        <v>1564</v>
      </c>
      <c r="C94" s="7" t="s">
        <v>515</v>
      </c>
      <c r="D94" s="7" t="s">
        <v>498</v>
      </c>
      <c r="E94" s="39"/>
      <c r="F94" s="40">
        <v>500</v>
      </c>
      <c r="G94" s="43">
        <f t="shared" si="1"/>
        <v>36645.800000000003</v>
      </c>
    </row>
    <row r="95" spans="1:7" x14ac:dyDescent="0.35">
      <c r="A95" s="60">
        <v>42173</v>
      </c>
      <c r="B95" s="7">
        <v>1565</v>
      </c>
      <c r="C95" s="7" t="s">
        <v>516</v>
      </c>
      <c r="D95" s="7" t="s">
        <v>122</v>
      </c>
      <c r="E95" s="39"/>
      <c r="F95" s="40">
        <v>25</v>
      </c>
      <c r="G95" s="43">
        <f t="shared" si="1"/>
        <v>36620.800000000003</v>
      </c>
    </row>
    <row r="96" spans="1:7" x14ac:dyDescent="0.35">
      <c r="A96" s="60">
        <v>42184</v>
      </c>
      <c r="B96" s="7">
        <v>1569</v>
      </c>
      <c r="C96" s="7" t="s">
        <v>517</v>
      </c>
      <c r="D96" s="7" t="s">
        <v>267</v>
      </c>
      <c r="E96" s="39"/>
      <c r="F96" s="40">
        <v>300</v>
      </c>
      <c r="G96" s="43">
        <f t="shared" si="1"/>
        <v>36320.800000000003</v>
      </c>
    </row>
    <row r="97" spans="1:7" x14ac:dyDescent="0.35">
      <c r="A97" s="60">
        <v>42171</v>
      </c>
      <c r="B97" s="7">
        <v>1570</v>
      </c>
      <c r="C97" s="7" t="s">
        <v>518</v>
      </c>
      <c r="D97" s="7" t="s">
        <v>193</v>
      </c>
      <c r="E97" s="39"/>
      <c r="F97" s="40">
        <v>242.2</v>
      </c>
      <c r="G97" s="43">
        <f t="shared" si="1"/>
        <v>36078.600000000006</v>
      </c>
    </row>
    <row r="98" spans="1:7" x14ac:dyDescent="0.35">
      <c r="A98" s="60">
        <v>42192</v>
      </c>
      <c r="B98" s="7"/>
      <c r="C98" s="7" t="s">
        <v>519</v>
      </c>
      <c r="D98" s="7" t="s">
        <v>426</v>
      </c>
      <c r="E98" s="40">
        <v>1650</v>
      </c>
      <c r="F98" s="39"/>
      <c r="G98" s="43">
        <f t="shared" si="1"/>
        <v>37728.600000000006</v>
      </c>
    </row>
    <row r="99" spans="1:7" x14ac:dyDescent="0.35">
      <c r="A99" s="60">
        <v>42193</v>
      </c>
      <c r="B99" s="7"/>
      <c r="C99" s="7" t="s">
        <v>520</v>
      </c>
      <c r="D99" s="7" t="s">
        <v>426</v>
      </c>
      <c r="E99" s="40">
        <v>20.85</v>
      </c>
      <c r="F99" s="39"/>
      <c r="G99" s="43">
        <f t="shared" si="1"/>
        <v>37749.450000000004</v>
      </c>
    </row>
    <row r="100" spans="1:7" x14ac:dyDescent="0.35">
      <c r="A100" s="60">
        <v>42186</v>
      </c>
      <c r="B100" s="7"/>
      <c r="C100" s="7" t="s">
        <v>521</v>
      </c>
      <c r="D100" s="7" t="s">
        <v>73</v>
      </c>
      <c r="E100" s="39"/>
      <c r="F100" s="39">
        <v>52.92</v>
      </c>
      <c r="G100" s="43">
        <f t="shared" si="1"/>
        <v>37696.530000000006</v>
      </c>
    </row>
    <row r="101" spans="1:7" x14ac:dyDescent="0.35">
      <c r="A101" s="60">
        <v>42186</v>
      </c>
      <c r="B101" s="7"/>
      <c r="C101" s="7" t="s">
        <v>522</v>
      </c>
      <c r="D101" s="7" t="s">
        <v>502</v>
      </c>
      <c r="E101" s="39"/>
      <c r="F101" s="40">
        <v>12.51</v>
      </c>
      <c r="G101" s="43">
        <f t="shared" si="1"/>
        <v>37684.020000000004</v>
      </c>
    </row>
    <row r="102" spans="1:7" x14ac:dyDescent="0.35">
      <c r="A102" s="60">
        <v>42186</v>
      </c>
      <c r="B102" s="7"/>
      <c r="C102" s="7" t="s">
        <v>523</v>
      </c>
      <c r="D102" s="7" t="s">
        <v>73</v>
      </c>
      <c r="E102" s="39"/>
      <c r="F102" s="40">
        <v>6.43</v>
      </c>
      <c r="G102" s="43">
        <f t="shared" si="1"/>
        <v>37677.590000000004</v>
      </c>
    </row>
    <row r="103" spans="1:7" x14ac:dyDescent="0.35">
      <c r="A103" s="60">
        <v>42186</v>
      </c>
      <c r="B103" s="7"/>
      <c r="C103" s="7" t="s">
        <v>524</v>
      </c>
      <c r="D103" s="7" t="s">
        <v>73</v>
      </c>
      <c r="E103" s="39"/>
      <c r="F103" s="40">
        <v>6.46</v>
      </c>
      <c r="G103" s="43">
        <f t="shared" si="1"/>
        <v>37671.130000000005</v>
      </c>
    </row>
    <row r="104" spans="1:7" x14ac:dyDescent="0.35">
      <c r="A104" s="60">
        <v>42186</v>
      </c>
      <c r="B104" s="7"/>
      <c r="C104" s="7" t="s">
        <v>525</v>
      </c>
      <c r="D104" s="7" t="s">
        <v>502</v>
      </c>
      <c r="E104" s="39"/>
      <c r="F104" s="40">
        <v>10.8</v>
      </c>
      <c r="G104" s="43">
        <f t="shared" si="1"/>
        <v>37660.33</v>
      </c>
    </row>
    <row r="105" spans="1:7" x14ac:dyDescent="0.35">
      <c r="A105" s="60">
        <v>42186</v>
      </c>
      <c r="B105" s="7"/>
      <c r="C105" s="7" t="s">
        <v>526</v>
      </c>
      <c r="D105" s="7" t="s">
        <v>527</v>
      </c>
      <c r="E105" s="39"/>
      <c r="F105" s="40">
        <v>59.32</v>
      </c>
      <c r="G105" s="43">
        <f t="shared" si="1"/>
        <v>37601.01</v>
      </c>
    </row>
    <row r="106" spans="1:7" x14ac:dyDescent="0.35">
      <c r="A106" s="60">
        <v>42186</v>
      </c>
      <c r="B106" s="7"/>
      <c r="C106" s="7" t="s">
        <v>528</v>
      </c>
      <c r="D106" s="7" t="s">
        <v>527</v>
      </c>
      <c r="E106" s="39"/>
      <c r="F106" s="40">
        <v>3.99</v>
      </c>
      <c r="G106" s="43">
        <f t="shared" si="1"/>
        <v>37597.020000000004</v>
      </c>
    </row>
    <row r="107" spans="1:7" x14ac:dyDescent="0.35">
      <c r="A107" s="60">
        <v>42187</v>
      </c>
      <c r="B107" s="7"/>
      <c r="C107" s="7" t="s">
        <v>529</v>
      </c>
      <c r="D107" s="7" t="s">
        <v>73</v>
      </c>
      <c r="E107" s="39"/>
      <c r="F107" s="40">
        <v>17.11</v>
      </c>
      <c r="G107" s="43">
        <f t="shared" si="1"/>
        <v>37579.910000000003</v>
      </c>
    </row>
    <row r="108" spans="1:7" x14ac:dyDescent="0.35">
      <c r="A108" s="60">
        <v>42187</v>
      </c>
      <c r="B108" s="7"/>
      <c r="C108" s="7" t="s">
        <v>530</v>
      </c>
      <c r="D108" s="7" t="s">
        <v>527</v>
      </c>
      <c r="E108" s="39"/>
      <c r="F108" s="40">
        <v>113.01</v>
      </c>
      <c r="G108" s="43">
        <f t="shared" si="1"/>
        <v>37466.9</v>
      </c>
    </row>
    <row r="109" spans="1:7" x14ac:dyDescent="0.35">
      <c r="A109" s="60">
        <v>42187</v>
      </c>
      <c r="B109" s="7"/>
      <c r="C109" s="7" t="s">
        <v>531</v>
      </c>
      <c r="D109" s="7" t="s">
        <v>527</v>
      </c>
      <c r="E109" s="39"/>
      <c r="F109" s="40">
        <v>50.06</v>
      </c>
      <c r="G109" s="43">
        <f t="shared" si="1"/>
        <v>37416.840000000004</v>
      </c>
    </row>
    <row r="110" spans="1:7" x14ac:dyDescent="0.35">
      <c r="A110" s="60">
        <v>42187</v>
      </c>
      <c r="B110" s="7"/>
      <c r="C110" s="7" t="s">
        <v>532</v>
      </c>
      <c r="D110" s="7" t="s">
        <v>527</v>
      </c>
      <c r="E110" s="39"/>
      <c r="F110" s="40">
        <v>47.56</v>
      </c>
      <c r="G110" s="43">
        <f t="shared" si="1"/>
        <v>37369.280000000006</v>
      </c>
    </row>
    <row r="111" spans="1:7" x14ac:dyDescent="0.35">
      <c r="A111" s="60">
        <v>42187</v>
      </c>
      <c r="B111" s="7"/>
      <c r="C111" s="7" t="s">
        <v>533</v>
      </c>
      <c r="D111" s="7" t="s">
        <v>280</v>
      </c>
      <c r="E111" s="39"/>
      <c r="F111" s="40">
        <v>143.49</v>
      </c>
      <c r="G111" s="43">
        <f t="shared" si="1"/>
        <v>37225.790000000008</v>
      </c>
    </row>
    <row r="112" spans="1:7" x14ac:dyDescent="0.35">
      <c r="A112" s="60">
        <v>42188</v>
      </c>
      <c r="B112" s="7"/>
      <c r="C112" s="7" t="s">
        <v>534</v>
      </c>
      <c r="D112" s="7" t="s">
        <v>535</v>
      </c>
      <c r="E112" s="39"/>
      <c r="F112" s="40">
        <v>1249</v>
      </c>
      <c r="G112" s="43">
        <f t="shared" si="1"/>
        <v>35976.790000000008</v>
      </c>
    </row>
    <row r="113" spans="1:7" x14ac:dyDescent="0.35">
      <c r="A113" s="60">
        <v>42188</v>
      </c>
      <c r="B113" s="7"/>
      <c r="C113" s="7" t="s">
        <v>536</v>
      </c>
      <c r="D113" s="7" t="s">
        <v>280</v>
      </c>
      <c r="E113" s="39"/>
      <c r="F113" s="40">
        <v>1050.77</v>
      </c>
      <c r="G113" s="43">
        <f t="shared" si="1"/>
        <v>34926.020000000011</v>
      </c>
    </row>
    <row r="114" spans="1:7" x14ac:dyDescent="0.35">
      <c r="A114" s="60">
        <v>42188</v>
      </c>
      <c r="B114" s="7"/>
      <c r="C114" s="7" t="s">
        <v>537</v>
      </c>
      <c r="D114" s="7" t="s">
        <v>527</v>
      </c>
      <c r="E114" s="39"/>
      <c r="F114" s="40">
        <v>77.42</v>
      </c>
      <c r="G114" s="43">
        <f t="shared" si="1"/>
        <v>34848.600000000013</v>
      </c>
    </row>
    <row r="115" spans="1:7" x14ac:dyDescent="0.35">
      <c r="A115" s="60">
        <v>42191</v>
      </c>
      <c r="B115" s="7"/>
      <c r="C115" s="7" t="s">
        <v>538</v>
      </c>
      <c r="D115" s="7" t="s">
        <v>293</v>
      </c>
      <c r="E115" s="39"/>
      <c r="F115" s="40">
        <v>2879.52</v>
      </c>
      <c r="G115" s="43">
        <f t="shared" si="1"/>
        <v>31969.080000000013</v>
      </c>
    </row>
    <row r="116" spans="1:7" x14ac:dyDescent="0.35">
      <c r="A116" s="60">
        <v>42191</v>
      </c>
      <c r="B116" s="7"/>
      <c r="C116" s="7" t="s">
        <v>539</v>
      </c>
      <c r="D116" s="7" t="s">
        <v>280</v>
      </c>
      <c r="E116" s="39"/>
      <c r="F116" s="40">
        <v>59.23</v>
      </c>
      <c r="G116" s="43">
        <f t="shared" si="1"/>
        <v>31909.850000000013</v>
      </c>
    </row>
    <row r="117" spans="1:7" x14ac:dyDescent="0.35">
      <c r="A117" s="60">
        <v>42191</v>
      </c>
      <c r="B117" s="7"/>
      <c r="C117" s="7" t="s">
        <v>540</v>
      </c>
      <c r="D117" s="7" t="s">
        <v>280</v>
      </c>
      <c r="E117" s="39"/>
      <c r="F117" s="40">
        <v>285.17</v>
      </c>
      <c r="G117" s="43">
        <f t="shared" si="1"/>
        <v>31624.680000000015</v>
      </c>
    </row>
    <row r="118" spans="1:7" x14ac:dyDescent="0.35">
      <c r="A118" s="60">
        <v>42191</v>
      </c>
      <c r="B118" s="7"/>
      <c r="C118" s="7" t="s">
        <v>541</v>
      </c>
      <c r="D118" s="7" t="s">
        <v>280</v>
      </c>
      <c r="E118" s="39"/>
      <c r="F118" s="40">
        <v>85.91</v>
      </c>
      <c r="G118" s="43">
        <f t="shared" si="1"/>
        <v>31538.770000000015</v>
      </c>
    </row>
    <row r="119" spans="1:7" x14ac:dyDescent="0.35">
      <c r="A119" s="60">
        <v>42191</v>
      </c>
      <c r="B119" s="7"/>
      <c r="C119" s="7" t="s">
        <v>542</v>
      </c>
      <c r="D119" s="7" t="s">
        <v>280</v>
      </c>
      <c r="E119" s="39"/>
      <c r="F119" s="40">
        <v>40.590000000000003</v>
      </c>
      <c r="G119" s="43">
        <f t="shared" si="1"/>
        <v>31498.180000000015</v>
      </c>
    </row>
    <row r="120" spans="1:7" x14ac:dyDescent="0.35">
      <c r="A120" s="60">
        <v>42191</v>
      </c>
      <c r="B120" s="7"/>
      <c r="C120" s="7" t="s">
        <v>543</v>
      </c>
      <c r="D120" s="7" t="s">
        <v>280</v>
      </c>
      <c r="E120" s="39"/>
      <c r="F120" s="40">
        <v>61.22</v>
      </c>
      <c r="G120" s="43">
        <f t="shared" si="1"/>
        <v>31436.960000000014</v>
      </c>
    </row>
    <row r="121" spans="1:7" x14ac:dyDescent="0.35">
      <c r="A121" s="60">
        <v>42191</v>
      </c>
      <c r="B121" s="7"/>
      <c r="C121" s="7" t="s">
        <v>544</v>
      </c>
      <c r="D121" s="7" t="s">
        <v>280</v>
      </c>
      <c r="E121" s="39"/>
      <c r="F121" s="40">
        <v>64.3</v>
      </c>
      <c r="G121" s="43">
        <f t="shared" si="1"/>
        <v>31372.660000000014</v>
      </c>
    </row>
    <row r="122" spans="1:7" x14ac:dyDescent="0.35">
      <c r="A122" s="60">
        <v>42192</v>
      </c>
      <c r="B122" s="7"/>
      <c r="C122" s="7" t="s">
        <v>545</v>
      </c>
      <c r="D122" s="7" t="s">
        <v>535</v>
      </c>
      <c r="E122" s="39"/>
      <c r="F122" s="40">
        <v>620.6</v>
      </c>
      <c r="G122" s="43">
        <f t="shared" si="1"/>
        <v>30752.060000000016</v>
      </c>
    </row>
    <row r="123" spans="1:7" x14ac:dyDescent="0.35">
      <c r="A123" s="60">
        <v>42193</v>
      </c>
      <c r="B123" s="7"/>
      <c r="C123" s="7" t="s">
        <v>546</v>
      </c>
      <c r="D123" s="7" t="s">
        <v>498</v>
      </c>
      <c r="E123" s="39"/>
      <c r="F123" s="40">
        <v>506.5</v>
      </c>
      <c r="G123" s="43">
        <f t="shared" si="1"/>
        <v>30245.560000000016</v>
      </c>
    </row>
    <row r="124" spans="1:7" x14ac:dyDescent="0.35">
      <c r="A124" s="60">
        <v>42194</v>
      </c>
      <c r="B124" s="7"/>
      <c r="C124" s="7" t="s">
        <v>547</v>
      </c>
      <c r="D124" s="7" t="s">
        <v>280</v>
      </c>
      <c r="E124" s="39"/>
      <c r="F124" s="40">
        <v>72.86</v>
      </c>
      <c r="G124" s="43">
        <f t="shared" si="1"/>
        <v>30172.700000000015</v>
      </c>
    </row>
    <row r="125" spans="1:7" x14ac:dyDescent="0.35">
      <c r="A125" s="60">
        <v>42194</v>
      </c>
      <c r="B125" s="7"/>
      <c r="C125" s="7" t="s">
        <v>548</v>
      </c>
      <c r="D125" s="7" t="s">
        <v>280</v>
      </c>
      <c r="E125" s="39"/>
      <c r="F125" s="40">
        <v>2.79</v>
      </c>
      <c r="G125" s="43">
        <f t="shared" si="1"/>
        <v>30169.910000000014</v>
      </c>
    </row>
    <row r="126" spans="1:7" x14ac:dyDescent="0.35">
      <c r="A126" s="60">
        <v>42194</v>
      </c>
      <c r="B126" s="7"/>
      <c r="C126" s="7" t="s">
        <v>549</v>
      </c>
      <c r="D126" s="7" t="s">
        <v>502</v>
      </c>
      <c r="E126" s="39"/>
      <c r="F126" s="40">
        <v>89.32</v>
      </c>
      <c r="G126" s="43">
        <f t="shared" si="1"/>
        <v>30080.590000000015</v>
      </c>
    </row>
    <row r="127" spans="1:7" x14ac:dyDescent="0.35">
      <c r="A127" s="60">
        <v>42195</v>
      </c>
      <c r="B127" s="7"/>
      <c r="C127" s="7" t="s">
        <v>550</v>
      </c>
      <c r="D127" s="7" t="s">
        <v>280</v>
      </c>
      <c r="E127" s="39"/>
      <c r="F127" s="40">
        <v>86.6</v>
      </c>
      <c r="G127" s="43">
        <f t="shared" si="1"/>
        <v>29993.990000000016</v>
      </c>
    </row>
    <row r="128" spans="1:7" x14ac:dyDescent="0.35">
      <c r="A128" s="60">
        <v>42195</v>
      </c>
      <c r="B128" s="7"/>
      <c r="C128" s="7" t="s">
        <v>551</v>
      </c>
      <c r="D128" s="7" t="s">
        <v>280</v>
      </c>
      <c r="E128" s="39"/>
      <c r="F128" s="40">
        <v>21.46</v>
      </c>
      <c r="G128" s="43">
        <f t="shared" si="1"/>
        <v>29972.530000000017</v>
      </c>
    </row>
    <row r="129" spans="1:7" x14ac:dyDescent="0.35">
      <c r="A129" s="60">
        <v>42198</v>
      </c>
      <c r="B129" s="7"/>
      <c r="C129" s="7" t="s">
        <v>552</v>
      </c>
      <c r="D129" s="7" t="s">
        <v>502</v>
      </c>
      <c r="E129" s="39"/>
      <c r="F129" s="40">
        <v>20</v>
      </c>
      <c r="G129" s="43">
        <f t="shared" si="1"/>
        <v>29952.530000000017</v>
      </c>
    </row>
    <row r="130" spans="1:7" x14ac:dyDescent="0.35">
      <c r="A130" s="60">
        <v>42198</v>
      </c>
      <c r="B130" s="7"/>
      <c r="C130" s="7" t="s">
        <v>553</v>
      </c>
      <c r="D130" s="7" t="s">
        <v>280</v>
      </c>
      <c r="E130" s="39"/>
      <c r="F130" s="40">
        <v>85.68</v>
      </c>
      <c r="G130" s="43">
        <f t="shared" si="1"/>
        <v>29866.850000000017</v>
      </c>
    </row>
    <row r="131" spans="1:7" x14ac:dyDescent="0.35">
      <c r="A131" s="60">
        <v>42198</v>
      </c>
      <c r="B131" s="7"/>
      <c r="C131" s="7" t="s">
        <v>554</v>
      </c>
      <c r="D131" s="7" t="s">
        <v>280</v>
      </c>
      <c r="E131" s="39"/>
      <c r="F131" s="40">
        <v>15.32</v>
      </c>
      <c r="G131" s="43">
        <f t="shared" si="1"/>
        <v>29851.530000000017</v>
      </c>
    </row>
    <row r="132" spans="1:7" x14ac:dyDescent="0.35">
      <c r="A132" s="60">
        <v>42198</v>
      </c>
      <c r="B132" s="7"/>
      <c r="C132" s="7" t="s">
        <v>555</v>
      </c>
      <c r="D132" s="7" t="s">
        <v>280</v>
      </c>
      <c r="E132" s="39"/>
      <c r="F132" s="40">
        <v>85.39</v>
      </c>
      <c r="G132" s="43">
        <f t="shared" si="1"/>
        <v>29766.140000000018</v>
      </c>
    </row>
    <row r="133" spans="1:7" x14ac:dyDescent="0.35">
      <c r="A133" s="60">
        <v>42198</v>
      </c>
      <c r="B133" s="7"/>
      <c r="C133" s="7" t="s">
        <v>556</v>
      </c>
      <c r="D133" s="7" t="s">
        <v>280</v>
      </c>
      <c r="E133" s="39"/>
      <c r="F133" s="40">
        <v>36.26</v>
      </c>
      <c r="G133" s="43">
        <f t="shared" ref="G133:G153" si="2">+G132-F133+E133</f>
        <v>29729.880000000019</v>
      </c>
    </row>
    <row r="134" spans="1:7" x14ac:dyDescent="0.35">
      <c r="A134" s="60">
        <v>42198</v>
      </c>
      <c r="B134" s="7"/>
      <c r="C134" s="7" t="s">
        <v>557</v>
      </c>
      <c r="D134" s="7" t="s">
        <v>280</v>
      </c>
      <c r="E134" s="39"/>
      <c r="F134" s="40">
        <v>293.89999999999998</v>
      </c>
      <c r="G134" s="43">
        <f t="shared" si="2"/>
        <v>29435.980000000018</v>
      </c>
    </row>
    <row r="135" spans="1:7" x14ac:dyDescent="0.35">
      <c r="A135" s="60">
        <v>42198</v>
      </c>
      <c r="B135" s="7"/>
      <c r="C135" s="7" t="s">
        <v>558</v>
      </c>
      <c r="D135" s="7" t="s">
        <v>293</v>
      </c>
      <c r="E135" s="39"/>
      <c r="F135" s="40">
        <v>414.92</v>
      </c>
      <c r="G135" s="43">
        <f t="shared" si="2"/>
        <v>29021.060000000019</v>
      </c>
    </row>
    <row r="136" spans="1:7" x14ac:dyDescent="0.35">
      <c r="A136" s="60">
        <v>42198</v>
      </c>
      <c r="B136" s="7"/>
      <c r="C136" s="7" t="s">
        <v>559</v>
      </c>
      <c r="D136" s="7" t="s">
        <v>527</v>
      </c>
      <c r="E136" s="39"/>
      <c r="F136" s="40">
        <v>47.65</v>
      </c>
      <c r="G136" s="43">
        <f t="shared" si="2"/>
        <v>28973.410000000018</v>
      </c>
    </row>
    <row r="137" spans="1:7" x14ac:dyDescent="0.35">
      <c r="A137" s="60">
        <v>42198</v>
      </c>
      <c r="B137" s="7"/>
      <c r="C137" s="7" t="s">
        <v>560</v>
      </c>
      <c r="D137" s="7" t="s">
        <v>280</v>
      </c>
      <c r="E137" s="39"/>
      <c r="F137" s="40">
        <v>139.62</v>
      </c>
      <c r="G137" s="43">
        <f t="shared" si="2"/>
        <v>28833.790000000019</v>
      </c>
    </row>
    <row r="138" spans="1:7" x14ac:dyDescent="0.35">
      <c r="A138" s="60">
        <v>42199</v>
      </c>
      <c r="B138" s="7"/>
      <c r="C138" s="7" t="s">
        <v>561</v>
      </c>
      <c r="D138" s="7" t="s">
        <v>535</v>
      </c>
      <c r="E138" s="39"/>
      <c r="F138" s="40">
        <v>797.68</v>
      </c>
      <c r="G138" s="43">
        <f t="shared" si="2"/>
        <v>28036.110000000019</v>
      </c>
    </row>
    <row r="139" spans="1:7" x14ac:dyDescent="0.35">
      <c r="A139" s="60">
        <v>42199</v>
      </c>
      <c r="B139" s="7"/>
      <c r="C139" s="7" t="s">
        <v>562</v>
      </c>
      <c r="D139" s="7" t="s">
        <v>293</v>
      </c>
      <c r="E139" s="39"/>
      <c r="F139" s="40">
        <v>2</v>
      </c>
      <c r="G139" s="43">
        <f t="shared" si="2"/>
        <v>28034.110000000019</v>
      </c>
    </row>
    <row r="140" spans="1:7" x14ac:dyDescent="0.35">
      <c r="A140" s="60">
        <v>42199</v>
      </c>
      <c r="B140" s="7"/>
      <c r="C140" s="7" t="s">
        <v>563</v>
      </c>
      <c r="D140" s="7" t="s">
        <v>280</v>
      </c>
      <c r="E140" s="39"/>
      <c r="F140" s="40">
        <v>104.17</v>
      </c>
      <c r="G140" s="43">
        <f t="shared" si="2"/>
        <v>27929.940000000021</v>
      </c>
    </row>
    <row r="141" spans="1:7" x14ac:dyDescent="0.35">
      <c r="A141" s="60">
        <v>42199</v>
      </c>
      <c r="B141" s="7"/>
      <c r="C141" s="7" t="s">
        <v>564</v>
      </c>
      <c r="D141" s="7" t="s">
        <v>293</v>
      </c>
      <c r="E141" s="39"/>
      <c r="F141" s="40">
        <v>518.65</v>
      </c>
      <c r="G141" s="43">
        <f t="shared" si="2"/>
        <v>27411.290000000019</v>
      </c>
    </row>
    <row r="142" spans="1:7" x14ac:dyDescent="0.35">
      <c r="A142" s="60">
        <v>42199</v>
      </c>
      <c r="B142" s="7"/>
      <c r="C142" s="7" t="s">
        <v>565</v>
      </c>
      <c r="D142" s="7" t="s">
        <v>293</v>
      </c>
      <c r="E142" s="39"/>
      <c r="F142" s="40">
        <v>518.65</v>
      </c>
      <c r="G142" s="43">
        <f t="shared" si="2"/>
        <v>26892.640000000018</v>
      </c>
    </row>
    <row r="143" spans="1:7" x14ac:dyDescent="0.35">
      <c r="A143" s="60">
        <v>42199</v>
      </c>
      <c r="B143" s="7"/>
      <c r="C143" s="7" t="s">
        <v>566</v>
      </c>
      <c r="D143" s="7" t="s">
        <v>293</v>
      </c>
      <c r="E143" s="39"/>
      <c r="F143" s="40">
        <v>518.65</v>
      </c>
      <c r="G143" s="43">
        <f t="shared" si="2"/>
        <v>26373.990000000016</v>
      </c>
    </row>
    <row r="144" spans="1:7" x14ac:dyDescent="0.35">
      <c r="A144" s="60">
        <v>42199</v>
      </c>
      <c r="B144" s="7"/>
      <c r="C144" s="7" t="s">
        <v>567</v>
      </c>
      <c r="D144" s="7" t="s">
        <v>293</v>
      </c>
      <c r="E144" s="39"/>
      <c r="F144" s="40">
        <v>518.65</v>
      </c>
      <c r="G144" s="43">
        <f t="shared" si="2"/>
        <v>25855.340000000015</v>
      </c>
    </row>
    <row r="145" spans="1:7" x14ac:dyDescent="0.35">
      <c r="A145" s="60">
        <v>42199</v>
      </c>
      <c r="B145" s="7"/>
      <c r="C145" s="7" t="s">
        <v>568</v>
      </c>
      <c r="D145" s="7" t="s">
        <v>527</v>
      </c>
      <c r="E145" s="39"/>
      <c r="F145" s="40">
        <v>40.090000000000003</v>
      </c>
      <c r="G145" s="43">
        <f t="shared" si="2"/>
        <v>25815.250000000015</v>
      </c>
    </row>
    <row r="146" spans="1:7" x14ac:dyDescent="0.35">
      <c r="A146" s="60">
        <v>42199</v>
      </c>
      <c r="B146" s="7"/>
      <c r="C146" s="7" t="s">
        <v>569</v>
      </c>
      <c r="D146" s="7" t="s">
        <v>535</v>
      </c>
      <c r="E146" s="39"/>
      <c r="F146" s="40">
        <v>905.63</v>
      </c>
      <c r="G146" s="43">
        <f t="shared" si="2"/>
        <v>24909.620000000014</v>
      </c>
    </row>
    <row r="147" spans="1:7" x14ac:dyDescent="0.35">
      <c r="A147" s="60">
        <v>42205</v>
      </c>
      <c r="B147" s="7"/>
      <c r="C147" s="7" t="s">
        <v>570</v>
      </c>
      <c r="D147" s="7" t="s">
        <v>280</v>
      </c>
      <c r="E147" s="39"/>
      <c r="F147" s="40">
        <v>5.37</v>
      </c>
      <c r="G147" s="43">
        <f t="shared" si="2"/>
        <v>24904.250000000015</v>
      </c>
    </row>
    <row r="148" spans="1:7" x14ac:dyDescent="0.35">
      <c r="A148" s="60">
        <v>42205</v>
      </c>
      <c r="B148" s="7"/>
      <c r="C148" s="7" t="s">
        <v>571</v>
      </c>
      <c r="D148" s="7" t="s">
        <v>434</v>
      </c>
      <c r="E148" s="39"/>
      <c r="F148" s="40">
        <v>500</v>
      </c>
      <c r="G148" s="43">
        <f t="shared" si="2"/>
        <v>24404.250000000015</v>
      </c>
    </row>
    <row r="149" spans="1:7" x14ac:dyDescent="0.35">
      <c r="A149" s="60">
        <v>42192</v>
      </c>
      <c r="B149" s="7">
        <v>1571</v>
      </c>
      <c r="C149" s="7" t="s">
        <v>572</v>
      </c>
      <c r="D149" s="7" t="s">
        <v>235</v>
      </c>
      <c r="E149" s="39"/>
      <c r="F149" s="40">
        <v>4200</v>
      </c>
      <c r="G149" s="43">
        <f t="shared" si="2"/>
        <v>20204.250000000015</v>
      </c>
    </row>
    <row r="150" spans="1:7" x14ac:dyDescent="0.35">
      <c r="A150" s="60">
        <v>42198</v>
      </c>
      <c r="B150" s="7">
        <v>1572</v>
      </c>
      <c r="C150" s="7" t="s">
        <v>573</v>
      </c>
      <c r="D150" s="7" t="s">
        <v>574</v>
      </c>
      <c r="E150" s="39"/>
      <c r="F150" s="40">
        <v>876.83</v>
      </c>
      <c r="G150" s="43">
        <f t="shared" si="2"/>
        <v>19327.420000000013</v>
      </c>
    </row>
    <row r="151" spans="1:7" x14ac:dyDescent="0.35">
      <c r="A151" s="60">
        <v>42198</v>
      </c>
      <c r="B151" s="7">
        <v>1573</v>
      </c>
      <c r="C151" s="7" t="s">
        <v>575</v>
      </c>
      <c r="D151" s="7" t="s">
        <v>574</v>
      </c>
      <c r="E151" s="39"/>
      <c r="F151" s="40">
        <v>433</v>
      </c>
      <c r="G151" s="43">
        <f t="shared" si="2"/>
        <v>18894.420000000013</v>
      </c>
    </row>
    <row r="152" spans="1:7" x14ac:dyDescent="0.35">
      <c r="A152" s="60">
        <v>42198</v>
      </c>
      <c r="B152" s="7">
        <v>1576</v>
      </c>
      <c r="C152" s="7" t="s">
        <v>517</v>
      </c>
      <c r="D152" s="7" t="s">
        <v>267</v>
      </c>
      <c r="E152" s="39"/>
      <c r="F152" s="40">
        <v>150</v>
      </c>
      <c r="G152" s="43">
        <f t="shared" si="2"/>
        <v>18744.420000000013</v>
      </c>
    </row>
    <row r="153" spans="1:7" x14ac:dyDescent="0.35">
      <c r="A153" s="60">
        <v>42194</v>
      </c>
      <c r="B153" s="7">
        <v>1577</v>
      </c>
      <c r="C153" s="7" t="s">
        <v>576</v>
      </c>
      <c r="D153" s="7" t="s">
        <v>577</v>
      </c>
      <c r="E153" s="39"/>
      <c r="F153" s="40">
        <v>3333</v>
      </c>
      <c r="G153" s="43">
        <f t="shared" si="2"/>
        <v>15411.420000000013</v>
      </c>
    </row>
    <row r="154" spans="1:7" x14ac:dyDescent="0.35">
      <c r="A154" s="64" t="s">
        <v>2</v>
      </c>
      <c r="B154" s="53" t="s">
        <v>74</v>
      </c>
      <c r="C154" s="53" t="s">
        <v>3</v>
      </c>
      <c r="D154" s="53" t="s">
        <v>425</v>
      </c>
      <c r="E154" s="65" t="s">
        <v>6</v>
      </c>
      <c r="F154" s="65" t="s">
        <v>5</v>
      </c>
      <c r="G154" s="66" t="s">
        <v>0</v>
      </c>
    </row>
    <row r="155" spans="1:7" x14ac:dyDescent="0.35">
      <c r="A155" s="60">
        <v>42207</v>
      </c>
      <c r="B155" s="7"/>
      <c r="C155" s="7" t="s">
        <v>578</v>
      </c>
      <c r="D155" s="7" t="s">
        <v>579</v>
      </c>
      <c r="E155" s="39"/>
      <c r="F155" s="40">
        <v>19.989999999999998</v>
      </c>
      <c r="G155" s="43">
        <f>+G153-F155+E155</f>
        <v>15391.430000000013</v>
      </c>
    </row>
    <row r="156" spans="1:7" x14ac:dyDescent="0.35">
      <c r="A156" s="60">
        <v>42215</v>
      </c>
      <c r="B156" s="7"/>
      <c r="C156" s="7" t="s">
        <v>580</v>
      </c>
      <c r="D156" s="7" t="s">
        <v>535</v>
      </c>
      <c r="E156" s="39"/>
      <c r="F156" s="40">
        <v>5.71</v>
      </c>
      <c r="G156" s="43">
        <f>+G155-F156+E156</f>
        <v>15385.720000000014</v>
      </c>
    </row>
    <row r="157" spans="1:7" x14ac:dyDescent="0.35">
      <c r="A157" s="60">
        <v>42212</v>
      </c>
      <c r="B157" s="7">
        <v>1566</v>
      </c>
      <c r="C157" s="7" t="s">
        <v>581</v>
      </c>
      <c r="D157" s="7" t="s">
        <v>582</v>
      </c>
      <c r="E157" s="39"/>
      <c r="F157" s="40">
        <v>850</v>
      </c>
      <c r="G157" s="43">
        <f>+G156-F157+E157</f>
        <v>14535.720000000014</v>
      </c>
    </row>
    <row r="158" spans="1:7" x14ac:dyDescent="0.35">
      <c r="A158" s="60">
        <v>42207</v>
      </c>
      <c r="B158" s="7">
        <v>1574</v>
      </c>
      <c r="C158" s="7" t="s">
        <v>583</v>
      </c>
      <c r="D158" s="7" t="s">
        <v>502</v>
      </c>
      <c r="E158" s="39"/>
      <c r="F158" s="40">
        <v>100</v>
      </c>
      <c r="G158" s="43">
        <f t="shared" ref="G158:G221" si="3">+G157-F158+E158</f>
        <v>14435.720000000014</v>
      </c>
    </row>
    <row r="159" spans="1:7" x14ac:dyDescent="0.35">
      <c r="A159" s="60">
        <v>42220</v>
      </c>
      <c r="B159" s="7"/>
      <c r="C159" s="7" t="s">
        <v>139</v>
      </c>
      <c r="D159" s="7" t="s">
        <v>426</v>
      </c>
      <c r="E159" s="40">
        <v>2130</v>
      </c>
      <c r="F159" s="39"/>
      <c r="G159" s="43">
        <f t="shared" si="3"/>
        <v>16565.720000000016</v>
      </c>
    </row>
    <row r="160" spans="1:7" x14ac:dyDescent="0.35">
      <c r="A160" s="60">
        <v>42223</v>
      </c>
      <c r="B160" s="7"/>
      <c r="C160" s="7" t="s">
        <v>584</v>
      </c>
      <c r="D160" s="7" t="s">
        <v>426</v>
      </c>
      <c r="E160" s="40">
        <v>25000</v>
      </c>
      <c r="F160" s="39"/>
      <c r="G160" s="43">
        <f t="shared" si="3"/>
        <v>41565.720000000016</v>
      </c>
    </row>
    <row r="161" spans="1:7" x14ac:dyDescent="0.35">
      <c r="A161" s="60">
        <v>42230</v>
      </c>
      <c r="B161" s="7"/>
      <c r="C161" s="7" t="s">
        <v>585</v>
      </c>
      <c r="D161" s="7" t="s">
        <v>426</v>
      </c>
      <c r="E161" s="40">
        <v>800</v>
      </c>
      <c r="F161" s="39"/>
      <c r="G161" s="43">
        <f t="shared" si="3"/>
        <v>42365.720000000016</v>
      </c>
    </row>
    <row r="162" spans="1:7" x14ac:dyDescent="0.35">
      <c r="A162" s="60">
        <v>42233</v>
      </c>
      <c r="B162" s="7"/>
      <c r="C162" s="7" t="s">
        <v>139</v>
      </c>
      <c r="D162" s="7" t="s">
        <v>426</v>
      </c>
      <c r="E162" s="40">
        <v>960</v>
      </c>
      <c r="F162" s="39"/>
      <c r="G162" s="43">
        <f t="shared" si="3"/>
        <v>43325.720000000016</v>
      </c>
    </row>
    <row r="163" spans="1:7" x14ac:dyDescent="0.35">
      <c r="A163" s="60">
        <v>42219</v>
      </c>
      <c r="B163" s="7"/>
      <c r="C163" s="7" t="s">
        <v>586</v>
      </c>
      <c r="D163" s="7" t="s">
        <v>498</v>
      </c>
      <c r="E163" s="39"/>
      <c r="F163" s="40">
        <v>4501.2</v>
      </c>
      <c r="G163" s="43">
        <f t="shared" si="3"/>
        <v>38824.520000000019</v>
      </c>
    </row>
    <row r="164" spans="1:7" x14ac:dyDescent="0.35">
      <c r="A164" s="60">
        <v>42221</v>
      </c>
      <c r="B164" s="7"/>
      <c r="C164" s="7" t="s">
        <v>587</v>
      </c>
      <c r="D164" s="7" t="s">
        <v>483</v>
      </c>
      <c r="E164" s="39"/>
      <c r="F164" s="40">
        <v>32.46</v>
      </c>
      <c r="G164" s="43">
        <f t="shared" si="3"/>
        <v>38792.060000000019</v>
      </c>
    </row>
    <row r="165" spans="1:7" x14ac:dyDescent="0.35">
      <c r="A165" s="60">
        <v>42223</v>
      </c>
      <c r="B165" s="7"/>
      <c r="C165" s="7" t="s">
        <v>588</v>
      </c>
      <c r="D165" s="7" t="s">
        <v>498</v>
      </c>
      <c r="E165" s="39"/>
      <c r="F165" s="40">
        <v>268</v>
      </c>
      <c r="G165" s="43">
        <f t="shared" si="3"/>
        <v>38524.060000000019</v>
      </c>
    </row>
    <row r="166" spans="1:7" x14ac:dyDescent="0.35">
      <c r="A166" s="60">
        <v>42226</v>
      </c>
      <c r="B166" s="7"/>
      <c r="C166" s="7" t="s">
        <v>589</v>
      </c>
      <c r="D166" s="7" t="s">
        <v>498</v>
      </c>
      <c r="E166" s="39"/>
      <c r="F166" s="40">
        <v>87.19</v>
      </c>
      <c r="G166" s="43">
        <f t="shared" si="3"/>
        <v>38436.870000000017</v>
      </c>
    </row>
    <row r="167" spans="1:7" x14ac:dyDescent="0.35">
      <c r="A167" s="60">
        <v>42226</v>
      </c>
      <c r="B167" s="7"/>
      <c r="C167" s="7" t="s">
        <v>590</v>
      </c>
      <c r="D167" s="7" t="s">
        <v>535</v>
      </c>
      <c r="E167" s="39"/>
      <c r="F167" s="40">
        <v>6.98</v>
      </c>
      <c r="G167" s="43">
        <f t="shared" si="3"/>
        <v>38429.890000000014</v>
      </c>
    </row>
    <row r="168" spans="1:7" x14ac:dyDescent="0.35">
      <c r="A168" s="60">
        <v>42226</v>
      </c>
      <c r="B168" s="7"/>
      <c r="C168" s="7" t="s">
        <v>591</v>
      </c>
      <c r="D168" s="7" t="s">
        <v>592</v>
      </c>
      <c r="E168" s="39"/>
      <c r="F168" s="40">
        <v>115</v>
      </c>
      <c r="G168" s="43">
        <f t="shared" si="3"/>
        <v>38314.890000000014</v>
      </c>
    </row>
    <row r="169" spans="1:7" x14ac:dyDescent="0.35">
      <c r="A169" s="60">
        <v>42226</v>
      </c>
      <c r="B169" s="7"/>
      <c r="C169" s="7" t="s">
        <v>593</v>
      </c>
      <c r="D169" s="7" t="s">
        <v>592</v>
      </c>
      <c r="E169" s="39"/>
      <c r="F169" s="40">
        <v>98.36</v>
      </c>
      <c r="G169" s="43">
        <f t="shared" si="3"/>
        <v>38216.530000000013</v>
      </c>
    </row>
    <row r="170" spans="1:7" x14ac:dyDescent="0.35">
      <c r="A170" s="60">
        <v>42226</v>
      </c>
      <c r="B170" s="7"/>
      <c r="C170" s="7" t="s">
        <v>594</v>
      </c>
      <c r="D170" s="7" t="s">
        <v>592</v>
      </c>
      <c r="E170" s="39"/>
      <c r="F170" s="40">
        <v>7.76</v>
      </c>
      <c r="G170" s="43">
        <f t="shared" si="3"/>
        <v>38208.770000000011</v>
      </c>
    </row>
    <row r="171" spans="1:7" x14ac:dyDescent="0.35">
      <c r="A171" s="60">
        <v>42226</v>
      </c>
      <c r="B171" s="7"/>
      <c r="C171" s="7" t="s">
        <v>595</v>
      </c>
      <c r="D171" s="7" t="s">
        <v>434</v>
      </c>
      <c r="E171" s="39"/>
      <c r="F171" s="40">
        <v>300</v>
      </c>
      <c r="G171" s="43">
        <f t="shared" si="3"/>
        <v>37908.770000000011</v>
      </c>
    </row>
    <row r="172" spans="1:7" x14ac:dyDescent="0.35">
      <c r="A172" s="60">
        <v>42228</v>
      </c>
      <c r="B172" s="7"/>
      <c r="C172" s="7" t="s">
        <v>596</v>
      </c>
      <c r="D172" s="7" t="s">
        <v>579</v>
      </c>
      <c r="E172" s="39"/>
      <c r="F172" s="40">
        <v>35.799999999999997</v>
      </c>
      <c r="G172" s="43">
        <f t="shared" si="3"/>
        <v>37872.970000000008</v>
      </c>
    </row>
    <row r="173" spans="1:7" x14ac:dyDescent="0.35">
      <c r="A173" s="60">
        <v>42230</v>
      </c>
      <c r="B173" s="7"/>
      <c r="C173" s="7" t="s">
        <v>597</v>
      </c>
      <c r="D173" s="7" t="s">
        <v>592</v>
      </c>
      <c r="E173" s="39"/>
      <c r="F173" s="40">
        <v>214.66</v>
      </c>
      <c r="G173" s="43">
        <f t="shared" si="3"/>
        <v>37658.310000000005</v>
      </c>
    </row>
    <row r="174" spans="1:7" x14ac:dyDescent="0.35">
      <c r="A174" s="60">
        <v>42233</v>
      </c>
      <c r="B174" s="7"/>
      <c r="C174" s="7" t="s">
        <v>598</v>
      </c>
      <c r="D174" s="7" t="s">
        <v>434</v>
      </c>
      <c r="E174" s="39"/>
      <c r="F174" s="40">
        <v>500</v>
      </c>
      <c r="G174" s="43">
        <f t="shared" si="3"/>
        <v>37158.310000000005</v>
      </c>
    </row>
    <row r="175" spans="1:7" x14ac:dyDescent="0.35">
      <c r="A175" s="60">
        <v>42233</v>
      </c>
      <c r="B175" s="7"/>
      <c r="C175" s="7" t="s">
        <v>599</v>
      </c>
      <c r="D175" s="7" t="s">
        <v>466</v>
      </c>
      <c r="E175" s="39"/>
      <c r="F175" s="40">
        <v>160.19</v>
      </c>
      <c r="G175" s="43">
        <f t="shared" si="3"/>
        <v>36998.120000000003</v>
      </c>
    </row>
    <row r="176" spans="1:7" x14ac:dyDescent="0.35">
      <c r="A176" s="60">
        <v>42236</v>
      </c>
      <c r="B176" s="7"/>
      <c r="C176" s="7" t="s">
        <v>460</v>
      </c>
      <c r="D176" s="7" t="s">
        <v>424</v>
      </c>
      <c r="E176" s="39"/>
      <c r="F176" s="40">
        <v>25</v>
      </c>
      <c r="G176" s="43">
        <f t="shared" si="3"/>
        <v>36973.120000000003</v>
      </c>
    </row>
    <row r="177" spans="1:7" x14ac:dyDescent="0.35">
      <c r="A177" s="60">
        <v>42240</v>
      </c>
      <c r="B177" s="7"/>
      <c r="C177" s="7" t="s">
        <v>600</v>
      </c>
      <c r="D177" s="7" t="s">
        <v>601</v>
      </c>
      <c r="E177" s="39"/>
      <c r="F177" s="40">
        <v>250</v>
      </c>
      <c r="G177" s="43">
        <f t="shared" si="3"/>
        <v>36723.120000000003</v>
      </c>
    </row>
    <row r="178" spans="1:7" x14ac:dyDescent="0.35">
      <c r="A178" s="60">
        <v>42240</v>
      </c>
      <c r="B178" s="7"/>
      <c r="C178" s="7" t="s">
        <v>602</v>
      </c>
      <c r="D178" s="7" t="s">
        <v>601</v>
      </c>
      <c r="E178" s="39"/>
      <c r="F178" s="40">
        <v>250</v>
      </c>
      <c r="G178" s="43">
        <f t="shared" si="3"/>
        <v>36473.120000000003</v>
      </c>
    </row>
    <row r="179" spans="1:7" x14ac:dyDescent="0.35">
      <c r="A179" s="60">
        <v>42240</v>
      </c>
      <c r="B179" s="7"/>
      <c r="C179" s="7" t="s">
        <v>603</v>
      </c>
      <c r="D179" s="7" t="s">
        <v>579</v>
      </c>
      <c r="E179" s="39"/>
      <c r="F179" s="40">
        <v>54.91</v>
      </c>
      <c r="G179" s="43">
        <f t="shared" si="3"/>
        <v>36418.21</v>
      </c>
    </row>
    <row r="180" spans="1:7" x14ac:dyDescent="0.35">
      <c r="A180" s="60">
        <v>42240</v>
      </c>
      <c r="B180" s="7"/>
      <c r="C180" s="7" t="s">
        <v>604</v>
      </c>
      <c r="D180" s="7" t="s">
        <v>258</v>
      </c>
      <c r="E180" s="39"/>
      <c r="F180" s="40">
        <v>14.08</v>
      </c>
      <c r="G180" s="43">
        <f t="shared" si="3"/>
        <v>36404.129999999997</v>
      </c>
    </row>
    <row r="181" spans="1:7" x14ac:dyDescent="0.35">
      <c r="A181" s="60">
        <v>42240</v>
      </c>
      <c r="B181" s="7"/>
      <c r="C181" s="7" t="s">
        <v>605</v>
      </c>
      <c r="D181" s="7" t="s">
        <v>592</v>
      </c>
      <c r="E181" s="39"/>
      <c r="F181" s="40">
        <v>26.42</v>
      </c>
      <c r="G181" s="43">
        <f t="shared" si="3"/>
        <v>36377.71</v>
      </c>
    </row>
    <row r="182" spans="1:7" x14ac:dyDescent="0.35">
      <c r="A182" s="60">
        <v>42244</v>
      </c>
      <c r="B182" s="7"/>
      <c r="C182" s="7" t="s">
        <v>606</v>
      </c>
      <c r="D182" s="7" t="s">
        <v>434</v>
      </c>
      <c r="E182" s="39"/>
      <c r="F182" s="40">
        <v>560</v>
      </c>
      <c r="G182" s="43">
        <f t="shared" si="3"/>
        <v>35817.71</v>
      </c>
    </row>
    <row r="183" spans="1:7" x14ac:dyDescent="0.35">
      <c r="A183" s="60">
        <v>42247</v>
      </c>
      <c r="B183" s="7"/>
      <c r="C183" s="7" t="s">
        <v>607</v>
      </c>
      <c r="D183" s="7" t="s">
        <v>293</v>
      </c>
      <c r="E183" s="39"/>
      <c r="F183" s="40">
        <v>26.44</v>
      </c>
      <c r="G183" s="43">
        <f t="shared" si="3"/>
        <v>35791.269999999997</v>
      </c>
    </row>
    <row r="184" spans="1:7" x14ac:dyDescent="0.35">
      <c r="A184" s="60">
        <v>42247</v>
      </c>
      <c r="B184" s="7"/>
      <c r="C184" s="7" t="s">
        <v>608</v>
      </c>
      <c r="D184" s="7" t="s">
        <v>280</v>
      </c>
      <c r="E184" s="39"/>
      <c r="F184" s="40">
        <v>27.03</v>
      </c>
      <c r="G184" s="43">
        <f t="shared" si="3"/>
        <v>35764.239999999998</v>
      </c>
    </row>
    <row r="185" spans="1:7" x14ac:dyDescent="0.35">
      <c r="A185" s="60">
        <v>42228</v>
      </c>
      <c r="B185" s="7">
        <v>1562</v>
      </c>
      <c r="C185" s="7" t="s">
        <v>609</v>
      </c>
      <c r="D185" s="7" t="s">
        <v>73</v>
      </c>
      <c r="E185" s="39"/>
      <c r="F185" s="40">
        <v>400</v>
      </c>
      <c r="G185" s="43">
        <f t="shared" si="3"/>
        <v>35364.239999999998</v>
      </c>
    </row>
    <row r="186" spans="1:7" x14ac:dyDescent="0.35">
      <c r="A186" s="60">
        <v>42249</v>
      </c>
      <c r="B186" s="7"/>
      <c r="C186" s="7" t="s">
        <v>610</v>
      </c>
      <c r="D186" s="7" t="s">
        <v>426</v>
      </c>
      <c r="E186" s="40">
        <v>2000</v>
      </c>
      <c r="F186" s="39"/>
      <c r="G186" s="43">
        <f t="shared" si="3"/>
        <v>37364.239999999998</v>
      </c>
    </row>
    <row r="187" spans="1:7" x14ac:dyDescent="0.35">
      <c r="A187" s="60">
        <v>42277</v>
      </c>
      <c r="B187" s="7"/>
      <c r="C187" s="7" t="s">
        <v>611</v>
      </c>
      <c r="D187" s="7" t="s">
        <v>426</v>
      </c>
      <c r="E187" s="40">
        <v>20000</v>
      </c>
      <c r="F187" s="39"/>
      <c r="G187" s="43">
        <f t="shared" si="3"/>
        <v>57364.24</v>
      </c>
    </row>
    <row r="188" spans="1:7" x14ac:dyDescent="0.35">
      <c r="A188" s="60">
        <v>42248</v>
      </c>
      <c r="B188" s="7"/>
      <c r="C188" s="7" t="s">
        <v>612</v>
      </c>
      <c r="D188" s="7" t="s">
        <v>193</v>
      </c>
      <c r="E188" s="39"/>
      <c r="F188" s="40">
        <v>9750</v>
      </c>
      <c r="G188" s="43">
        <f t="shared" si="3"/>
        <v>47614.239999999998</v>
      </c>
    </row>
    <row r="189" spans="1:7" x14ac:dyDescent="0.35">
      <c r="A189" s="60">
        <v>42248</v>
      </c>
      <c r="B189" s="7"/>
      <c r="C189" s="7" t="s">
        <v>613</v>
      </c>
      <c r="D189" s="7" t="s">
        <v>193</v>
      </c>
      <c r="E189" s="39"/>
      <c r="F189" s="40">
        <v>40</v>
      </c>
      <c r="G189" s="43">
        <f t="shared" si="3"/>
        <v>47574.239999999998</v>
      </c>
    </row>
    <row r="190" spans="1:7" x14ac:dyDescent="0.35">
      <c r="A190" s="60">
        <v>42250</v>
      </c>
      <c r="B190" s="7"/>
      <c r="C190" s="7" t="s">
        <v>614</v>
      </c>
      <c r="D190" s="7" t="s">
        <v>434</v>
      </c>
      <c r="E190" s="39"/>
      <c r="F190" s="40">
        <v>100</v>
      </c>
      <c r="G190" s="43">
        <f t="shared" si="3"/>
        <v>47474.239999999998</v>
      </c>
    </row>
    <row r="191" spans="1:7" x14ac:dyDescent="0.35">
      <c r="A191" s="60">
        <v>42255</v>
      </c>
      <c r="B191" s="7"/>
      <c r="C191" s="7" t="s">
        <v>615</v>
      </c>
      <c r="D191" s="7" t="s">
        <v>280</v>
      </c>
      <c r="E191" s="39"/>
      <c r="F191" s="40">
        <v>91.75</v>
      </c>
      <c r="G191" s="43">
        <f t="shared" si="3"/>
        <v>47382.49</v>
      </c>
    </row>
    <row r="192" spans="1:7" x14ac:dyDescent="0.35">
      <c r="A192" s="60">
        <v>42255</v>
      </c>
      <c r="B192" s="7"/>
      <c r="C192" s="7" t="s">
        <v>616</v>
      </c>
      <c r="D192" s="7" t="s">
        <v>483</v>
      </c>
      <c r="E192" s="39"/>
      <c r="F192" s="40">
        <v>3.25</v>
      </c>
      <c r="G192" s="43">
        <f t="shared" si="3"/>
        <v>47379.24</v>
      </c>
    </row>
    <row r="193" spans="1:7" x14ac:dyDescent="0.35">
      <c r="A193" s="60">
        <v>42255</v>
      </c>
      <c r="B193" s="7"/>
      <c r="C193" s="7" t="s">
        <v>617</v>
      </c>
      <c r="D193" s="7" t="s">
        <v>293</v>
      </c>
      <c r="E193" s="39"/>
      <c r="F193" s="40">
        <v>341.55</v>
      </c>
      <c r="G193" s="43">
        <f t="shared" si="3"/>
        <v>47037.689999999995</v>
      </c>
    </row>
    <row r="194" spans="1:7" x14ac:dyDescent="0.35">
      <c r="A194" s="60">
        <v>42255</v>
      </c>
      <c r="B194" s="7"/>
      <c r="C194" s="7" t="s">
        <v>618</v>
      </c>
      <c r="D194" s="7" t="s">
        <v>293</v>
      </c>
      <c r="E194" s="39"/>
      <c r="F194" s="40">
        <v>341.55</v>
      </c>
      <c r="G194" s="43">
        <f t="shared" si="3"/>
        <v>46696.139999999992</v>
      </c>
    </row>
    <row r="195" spans="1:7" x14ac:dyDescent="0.35">
      <c r="A195" s="60">
        <v>42255</v>
      </c>
      <c r="B195" s="7"/>
      <c r="C195" s="7" t="s">
        <v>619</v>
      </c>
      <c r="D195" s="7" t="s">
        <v>293</v>
      </c>
      <c r="E195" s="39"/>
      <c r="F195" s="40">
        <v>341.55</v>
      </c>
      <c r="G195" s="43">
        <f t="shared" si="3"/>
        <v>46354.589999999989</v>
      </c>
    </row>
    <row r="196" spans="1:7" x14ac:dyDescent="0.35">
      <c r="A196" s="60">
        <v>42255</v>
      </c>
      <c r="B196" s="7"/>
      <c r="C196" s="7" t="s">
        <v>620</v>
      </c>
      <c r="D196" s="7" t="s">
        <v>293</v>
      </c>
      <c r="E196" s="39"/>
      <c r="F196" s="40">
        <v>341.55</v>
      </c>
      <c r="G196" s="43">
        <f t="shared" si="3"/>
        <v>46013.039999999986</v>
      </c>
    </row>
    <row r="197" spans="1:7" x14ac:dyDescent="0.35">
      <c r="A197" s="60">
        <v>42261</v>
      </c>
      <c r="B197" s="7"/>
      <c r="C197" s="7" t="s">
        <v>621</v>
      </c>
      <c r="D197" s="7" t="s">
        <v>466</v>
      </c>
      <c r="E197" s="39"/>
      <c r="F197" s="40">
        <v>11.68</v>
      </c>
      <c r="G197" s="43">
        <f t="shared" si="3"/>
        <v>46001.359999999986</v>
      </c>
    </row>
    <row r="198" spans="1:7" x14ac:dyDescent="0.35">
      <c r="A198" s="60">
        <v>42268</v>
      </c>
      <c r="B198" s="7"/>
      <c r="C198" s="7" t="s">
        <v>622</v>
      </c>
      <c r="D198" s="7" t="s">
        <v>258</v>
      </c>
      <c r="E198" s="39"/>
      <c r="F198" s="40">
        <v>40.97</v>
      </c>
      <c r="G198" s="43">
        <f t="shared" si="3"/>
        <v>45960.389999999985</v>
      </c>
    </row>
    <row r="199" spans="1:7" x14ac:dyDescent="0.35">
      <c r="A199" s="60">
        <v>42268</v>
      </c>
      <c r="B199" s="7"/>
      <c r="C199" s="7" t="s">
        <v>623</v>
      </c>
      <c r="D199" s="7" t="s">
        <v>434</v>
      </c>
      <c r="E199" s="39"/>
      <c r="F199" s="40">
        <v>500</v>
      </c>
      <c r="G199" s="43">
        <f t="shared" si="3"/>
        <v>45460.389999999985</v>
      </c>
    </row>
    <row r="200" spans="1:7" x14ac:dyDescent="0.35">
      <c r="A200" s="60">
        <v>42275</v>
      </c>
      <c r="B200" s="7"/>
      <c r="C200" s="7" t="s">
        <v>624</v>
      </c>
      <c r="D200" s="7" t="s">
        <v>235</v>
      </c>
      <c r="E200" s="39"/>
      <c r="F200" s="40">
        <v>4750</v>
      </c>
      <c r="G200" s="43">
        <f t="shared" si="3"/>
        <v>40710.389999999985</v>
      </c>
    </row>
    <row r="201" spans="1:7" x14ac:dyDescent="0.35">
      <c r="A201" s="60">
        <v>42276</v>
      </c>
      <c r="B201" s="7"/>
      <c r="C201" s="7" t="s">
        <v>625</v>
      </c>
      <c r="D201" s="7" t="s">
        <v>235</v>
      </c>
      <c r="E201" s="39"/>
      <c r="F201" s="40">
        <v>4750</v>
      </c>
      <c r="G201" s="43">
        <f t="shared" si="3"/>
        <v>35960.389999999985</v>
      </c>
    </row>
    <row r="202" spans="1:7" x14ac:dyDescent="0.35">
      <c r="A202" s="60">
        <v>42256</v>
      </c>
      <c r="B202" s="7">
        <v>1575</v>
      </c>
      <c r="C202" s="7" t="s">
        <v>626</v>
      </c>
      <c r="D202" s="7" t="s">
        <v>502</v>
      </c>
      <c r="E202" s="39"/>
      <c r="F202" s="40">
        <v>76.599999999999994</v>
      </c>
      <c r="G202" s="43">
        <f t="shared" si="3"/>
        <v>35883.789999999986</v>
      </c>
    </row>
    <row r="203" spans="1:7" x14ac:dyDescent="0.35">
      <c r="A203" s="60">
        <v>42268</v>
      </c>
      <c r="B203" s="7">
        <v>1578</v>
      </c>
      <c r="C203" s="7" t="s">
        <v>627</v>
      </c>
      <c r="D203" s="7" t="s">
        <v>434</v>
      </c>
      <c r="E203" s="39"/>
      <c r="F203" s="40">
        <v>50</v>
      </c>
      <c r="G203" s="43">
        <f t="shared" si="3"/>
        <v>35833.789999999986</v>
      </c>
    </row>
    <row r="204" spans="1:7" x14ac:dyDescent="0.35">
      <c r="A204" s="60">
        <v>42250</v>
      </c>
      <c r="B204" s="7">
        <v>1579</v>
      </c>
      <c r="C204" s="7" t="s">
        <v>628</v>
      </c>
      <c r="D204" s="7" t="s">
        <v>71</v>
      </c>
      <c r="E204" s="39"/>
      <c r="F204" s="40">
        <v>1000</v>
      </c>
      <c r="G204" s="43">
        <f t="shared" si="3"/>
        <v>34833.789999999986</v>
      </c>
    </row>
    <row r="205" spans="1:7" x14ac:dyDescent="0.35">
      <c r="A205" s="60">
        <v>42263</v>
      </c>
      <c r="B205" s="7">
        <v>1580</v>
      </c>
      <c r="C205" s="7" t="s">
        <v>629</v>
      </c>
      <c r="D205" s="7" t="s">
        <v>592</v>
      </c>
      <c r="E205" s="39"/>
      <c r="F205" s="40">
        <v>4855</v>
      </c>
      <c r="G205" s="43">
        <f t="shared" si="3"/>
        <v>29978.789999999986</v>
      </c>
    </row>
    <row r="206" spans="1:7" x14ac:dyDescent="0.35">
      <c r="A206" s="60">
        <v>42257</v>
      </c>
      <c r="B206" s="7">
        <v>1581</v>
      </c>
      <c r="C206" s="7" t="s">
        <v>630</v>
      </c>
      <c r="D206" s="7" t="s">
        <v>574</v>
      </c>
      <c r="E206" s="39"/>
      <c r="F206" s="40">
        <v>400</v>
      </c>
      <c r="G206" s="43">
        <f t="shared" si="3"/>
        <v>29578.789999999986</v>
      </c>
    </row>
    <row r="207" spans="1:7" x14ac:dyDescent="0.35">
      <c r="A207" s="60">
        <v>42282</v>
      </c>
      <c r="B207" s="7"/>
      <c r="C207" s="7" t="s">
        <v>631</v>
      </c>
      <c r="D207" s="7" t="s">
        <v>426</v>
      </c>
      <c r="E207" s="40">
        <v>700</v>
      </c>
      <c r="F207" s="39"/>
      <c r="G207" s="43">
        <f t="shared" si="3"/>
        <v>30278.789999999986</v>
      </c>
    </row>
    <row r="208" spans="1:7" x14ac:dyDescent="0.35">
      <c r="A208" s="60">
        <v>42300</v>
      </c>
      <c r="B208" s="7"/>
      <c r="C208" s="7" t="s">
        <v>139</v>
      </c>
      <c r="D208" s="7" t="s">
        <v>426</v>
      </c>
      <c r="E208" s="40">
        <v>400</v>
      </c>
      <c r="F208" s="39"/>
      <c r="G208" s="43">
        <f t="shared" si="3"/>
        <v>30678.789999999986</v>
      </c>
    </row>
    <row r="209" spans="1:7" x14ac:dyDescent="0.35">
      <c r="A209" s="60">
        <v>42279</v>
      </c>
      <c r="B209" s="7"/>
      <c r="C209" s="7" t="s">
        <v>632</v>
      </c>
      <c r="D209" s="7" t="s">
        <v>73</v>
      </c>
      <c r="E209" s="39"/>
      <c r="F209" s="40">
        <v>17.29</v>
      </c>
      <c r="G209" s="43">
        <f t="shared" si="3"/>
        <v>30661.499999999985</v>
      </c>
    </row>
    <row r="210" spans="1:7" x14ac:dyDescent="0.35">
      <c r="A210" s="60">
        <v>42279</v>
      </c>
      <c r="B210" s="7"/>
      <c r="C210" s="7" t="s">
        <v>633</v>
      </c>
      <c r="D210" s="7" t="s">
        <v>73</v>
      </c>
      <c r="E210" s="39"/>
      <c r="F210" s="40">
        <v>1053.21</v>
      </c>
      <c r="G210" s="43">
        <f t="shared" si="3"/>
        <v>29608.289999999986</v>
      </c>
    </row>
    <row r="211" spans="1:7" x14ac:dyDescent="0.35">
      <c r="A211" s="60">
        <v>42284</v>
      </c>
      <c r="B211" s="7"/>
      <c r="C211" s="7" t="s">
        <v>634</v>
      </c>
      <c r="D211" s="7" t="s">
        <v>579</v>
      </c>
      <c r="E211" s="39"/>
      <c r="F211" s="40">
        <v>10.73</v>
      </c>
      <c r="G211" s="43">
        <f t="shared" si="3"/>
        <v>29597.559999999987</v>
      </c>
    </row>
    <row r="212" spans="1:7" x14ac:dyDescent="0.35">
      <c r="A212" s="60">
        <v>42290</v>
      </c>
      <c r="B212" s="7"/>
      <c r="C212" s="7" t="s">
        <v>635</v>
      </c>
      <c r="D212" s="7" t="s">
        <v>483</v>
      </c>
      <c r="E212" s="39"/>
      <c r="F212" s="40">
        <v>33.43</v>
      </c>
      <c r="G212" s="43">
        <f t="shared" si="3"/>
        <v>29564.129999999986</v>
      </c>
    </row>
    <row r="213" spans="1:7" x14ac:dyDescent="0.35">
      <c r="A213" s="60">
        <v>42290</v>
      </c>
      <c r="B213" s="7"/>
      <c r="C213" s="7" t="s">
        <v>636</v>
      </c>
      <c r="D213" s="7" t="s">
        <v>434</v>
      </c>
      <c r="E213" s="39"/>
      <c r="F213" s="40">
        <v>100</v>
      </c>
      <c r="G213" s="43">
        <f t="shared" si="3"/>
        <v>29464.129999999986</v>
      </c>
    </row>
    <row r="214" spans="1:7" x14ac:dyDescent="0.35">
      <c r="A214" s="60">
        <v>42296</v>
      </c>
      <c r="B214" s="7"/>
      <c r="C214" s="7" t="s">
        <v>637</v>
      </c>
      <c r="D214" s="7" t="s">
        <v>638</v>
      </c>
      <c r="E214" s="39"/>
      <c r="F214" s="40">
        <v>10</v>
      </c>
      <c r="G214" s="43">
        <f t="shared" si="3"/>
        <v>29454.129999999986</v>
      </c>
    </row>
    <row r="215" spans="1:7" x14ac:dyDescent="0.35">
      <c r="A215" s="60">
        <v>42296</v>
      </c>
      <c r="B215" s="7"/>
      <c r="C215" s="7" t="s">
        <v>639</v>
      </c>
      <c r="D215" s="7" t="s">
        <v>73</v>
      </c>
      <c r="E215" s="39"/>
      <c r="F215" s="40">
        <v>223.28</v>
      </c>
      <c r="G215" s="43">
        <f t="shared" si="3"/>
        <v>29230.849999999988</v>
      </c>
    </row>
    <row r="216" spans="1:7" x14ac:dyDescent="0.35">
      <c r="A216" s="60">
        <v>42303</v>
      </c>
      <c r="B216" s="7">
        <v>1582</v>
      </c>
      <c r="C216" s="7" t="s">
        <v>640</v>
      </c>
      <c r="D216" s="7" t="s">
        <v>424</v>
      </c>
      <c r="E216" s="39"/>
      <c r="F216" s="40">
        <v>265</v>
      </c>
      <c r="G216" s="43">
        <f t="shared" si="3"/>
        <v>28965.849999999988</v>
      </c>
    </row>
    <row r="217" spans="1:7" x14ac:dyDescent="0.35">
      <c r="A217" s="60">
        <v>42303</v>
      </c>
      <c r="B217" s="7">
        <v>1583</v>
      </c>
      <c r="C217" s="7" t="s">
        <v>641</v>
      </c>
      <c r="D217" s="7" t="s">
        <v>424</v>
      </c>
      <c r="E217" s="39"/>
      <c r="F217" s="40">
        <v>300</v>
      </c>
      <c r="G217" s="43">
        <f t="shared" si="3"/>
        <v>28665.849999999988</v>
      </c>
    </row>
    <row r="218" spans="1:7" x14ac:dyDescent="0.35">
      <c r="A218" s="60">
        <v>42283</v>
      </c>
      <c r="B218" s="7">
        <v>1734</v>
      </c>
      <c r="C218" s="7" t="s">
        <v>642</v>
      </c>
      <c r="D218" s="7" t="s">
        <v>73</v>
      </c>
      <c r="E218" s="39"/>
      <c r="F218" s="40">
        <v>650</v>
      </c>
      <c r="G218" s="43">
        <f t="shared" si="3"/>
        <v>28015.849999999988</v>
      </c>
    </row>
    <row r="219" spans="1:7" x14ac:dyDescent="0.35">
      <c r="A219" s="60">
        <v>42306</v>
      </c>
      <c r="B219" s="7">
        <v>1735</v>
      </c>
      <c r="C219" s="7" t="s">
        <v>643</v>
      </c>
      <c r="D219" s="7" t="s">
        <v>81</v>
      </c>
      <c r="E219" s="39"/>
      <c r="F219" s="40">
        <v>9476.52</v>
      </c>
      <c r="G219" s="43">
        <f t="shared" si="3"/>
        <v>18539.329999999987</v>
      </c>
    </row>
    <row r="220" spans="1:7" x14ac:dyDescent="0.35">
      <c r="A220" s="60">
        <v>42333</v>
      </c>
      <c r="B220" s="7"/>
      <c r="C220" s="7" t="s">
        <v>139</v>
      </c>
      <c r="D220" s="7" t="s">
        <v>426</v>
      </c>
      <c r="E220" s="40">
        <v>550</v>
      </c>
      <c r="F220" s="39"/>
      <c r="G220" s="43">
        <f t="shared" si="3"/>
        <v>19089.329999999987</v>
      </c>
    </row>
    <row r="221" spans="1:7" x14ac:dyDescent="0.35">
      <c r="A221" s="60">
        <v>42317</v>
      </c>
      <c r="B221" s="7"/>
      <c r="C221" s="7" t="s">
        <v>644</v>
      </c>
      <c r="D221" s="7" t="s">
        <v>434</v>
      </c>
      <c r="E221" s="39"/>
      <c r="F221" s="40">
        <v>300</v>
      </c>
      <c r="G221" s="43">
        <f t="shared" si="3"/>
        <v>18789.329999999987</v>
      </c>
    </row>
    <row r="222" spans="1:7" x14ac:dyDescent="0.35">
      <c r="A222" s="60">
        <v>42324</v>
      </c>
      <c r="B222" s="7"/>
      <c r="C222" s="7" t="s">
        <v>645</v>
      </c>
      <c r="D222" s="7" t="s">
        <v>258</v>
      </c>
      <c r="E222" s="39"/>
      <c r="F222" s="40">
        <v>139.13</v>
      </c>
      <c r="G222" s="43">
        <f t="shared" ref="G222:G246" si="4">+G221-F222+E222</f>
        <v>18650.199999999986</v>
      </c>
    </row>
    <row r="223" spans="1:7" x14ac:dyDescent="0.35">
      <c r="A223" s="60">
        <v>42332</v>
      </c>
      <c r="B223" s="7"/>
      <c r="C223" s="7" t="s">
        <v>646</v>
      </c>
      <c r="D223" s="7" t="s">
        <v>434</v>
      </c>
      <c r="E223" s="39"/>
      <c r="F223" s="40">
        <v>300</v>
      </c>
      <c r="G223" s="43">
        <f t="shared" si="4"/>
        <v>18350.199999999986</v>
      </c>
    </row>
    <row r="224" spans="1:7" x14ac:dyDescent="0.35">
      <c r="A224" s="60">
        <v>42335</v>
      </c>
      <c r="B224" s="7"/>
      <c r="C224" s="7" t="s">
        <v>647</v>
      </c>
      <c r="D224" s="7" t="s">
        <v>258</v>
      </c>
      <c r="E224" s="39"/>
      <c r="F224" s="40">
        <v>10.09</v>
      </c>
      <c r="G224" s="43">
        <f t="shared" si="4"/>
        <v>18340.109999999986</v>
      </c>
    </row>
    <row r="225" spans="1:7" x14ac:dyDescent="0.35">
      <c r="A225" s="60">
        <v>42335</v>
      </c>
      <c r="B225" s="7"/>
      <c r="C225" s="7" t="s">
        <v>648</v>
      </c>
      <c r="D225" s="7" t="s">
        <v>280</v>
      </c>
      <c r="E225" s="39"/>
      <c r="F225" s="40">
        <v>29.1</v>
      </c>
      <c r="G225" s="43">
        <f t="shared" si="4"/>
        <v>18311.009999999987</v>
      </c>
    </row>
    <row r="226" spans="1:7" x14ac:dyDescent="0.35">
      <c r="A226" s="60">
        <v>42335</v>
      </c>
      <c r="B226" s="7"/>
      <c r="C226" s="7" t="s">
        <v>649</v>
      </c>
      <c r="D226" s="7" t="s">
        <v>280</v>
      </c>
      <c r="E226" s="39"/>
      <c r="F226" s="40">
        <v>26.51</v>
      </c>
      <c r="G226" s="43">
        <f t="shared" si="4"/>
        <v>18284.499999999989</v>
      </c>
    </row>
    <row r="227" spans="1:7" x14ac:dyDescent="0.35">
      <c r="A227" s="60">
        <v>42335</v>
      </c>
      <c r="B227" s="7"/>
      <c r="C227" s="7" t="s">
        <v>650</v>
      </c>
      <c r="D227" s="7" t="s">
        <v>280</v>
      </c>
      <c r="E227" s="39"/>
      <c r="F227" s="40">
        <v>38.94</v>
      </c>
      <c r="G227" s="43">
        <f t="shared" si="4"/>
        <v>18245.55999999999</v>
      </c>
    </row>
    <row r="228" spans="1:7" x14ac:dyDescent="0.35">
      <c r="A228" s="60">
        <v>42335</v>
      </c>
      <c r="B228" s="7"/>
      <c r="C228" s="7" t="s">
        <v>651</v>
      </c>
      <c r="D228" s="7" t="s">
        <v>280</v>
      </c>
      <c r="E228" s="39"/>
      <c r="F228" s="40">
        <v>189.6</v>
      </c>
      <c r="G228" s="43">
        <f t="shared" si="4"/>
        <v>18055.959999999992</v>
      </c>
    </row>
    <row r="229" spans="1:7" x14ac:dyDescent="0.35">
      <c r="A229" s="60">
        <v>42338</v>
      </c>
      <c r="B229" s="7"/>
      <c r="C229" s="7" t="s">
        <v>652</v>
      </c>
      <c r="D229" s="7" t="s">
        <v>280</v>
      </c>
      <c r="E229" s="39"/>
      <c r="F229" s="40">
        <v>139.28</v>
      </c>
      <c r="G229" s="43">
        <f t="shared" si="4"/>
        <v>17916.679999999993</v>
      </c>
    </row>
    <row r="230" spans="1:7" x14ac:dyDescent="0.35">
      <c r="A230" s="60">
        <v>42338</v>
      </c>
      <c r="B230" s="7"/>
      <c r="C230" s="7" t="s">
        <v>653</v>
      </c>
      <c r="D230" s="7" t="s">
        <v>527</v>
      </c>
      <c r="E230" s="39"/>
      <c r="F230" s="40">
        <v>58.24</v>
      </c>
      <c r="G230" s="43">
        <f t="shared" si="4"/>
        <v>17858.439999999991</v>
      </c>
    </row>
    <row r="231" spans="1:7" x14ac:dyDescent="0.35">
      <c r="A231" s="60">
        <v>42338</v>
      </c>
      <c r="B231" s="7"/>
      <c r="C231" s="7" t="s">
        <v>654</v>
      </c>
      <c r="D231" s="7" t="s">
        <v>527</v>
      </c>
      <c r="E231" s="39"/>
      <c r="F231" s="40">
        <v>15.47</v>
      </c>
      <c r="G231" s="43">
        <f t="shared" si="4"/>
        <v>17842.96999999999</v>
      </c>
    </row>
    <row r="232" spans="1:7" x14ac:dyDescent="0.35">
      <c r="A232" s="60">
        <v>42338</v>
      </c>
      <c r="B232" s="7"/>
      <c r="C232" s="7" t="s">
        <v>655</v>
      </c>
      <c r="D232" s="7" t="s">
        <v>293</v>
      </c>
      <c r="E232" s="39"/>
      <c r="F232" s="40">
        <v>167.35</v>
      </c>
      <c r="G232" s="43">
        <f t="shared" si="4"/>
        <v>17675.619999999992</v>
      </c>
    </row>
    <row r="233" spans="1:7" x14ac:dyDescent="0.35">
      <c r="A233" s="60">
        <v>42338</v>
      </c>
      <c r="B233" s="7"/>
      <c r="C233" s="7" t="s">
        <v>656</v>
      </c>
      <c r="D233" s="7" t="s">
        <v>293</v>
      </c>
      <c r="E233" s="39"/>
      <c r="F233" s="40">
        <v>152.1</v>
      </c>
      <c r="G233" s="43">
        <f t="shared" si="4"/>
        <v>17523.519999999993</v>
      </c>
    </row>
    <row r="234" spans="1:7" x14ac:dyDescent="0.35">
      <c r="A234" s="60">
        <v>42338</v>
      </c>
      <c r="B234" s="7"/>
      <c r="C234" s="7" t="s">
        <v>657</v>
      </c>
      <c r="D234" s="7" t="s">
        <v>293</v>
      </c>
      <c r="E234" s="39"/>
      <c r="F234" s="40">
        <v>153.85</v>
      </c>
      <c r="G234" s="43">
        <f t="shared" si="4"/>
        <v>17369.669999999995</v>
      </c>
    </row>
    <row r="235" spans="1:7" x14ac:dyDescent="0.35">
      <c r="A235" s="60">
        <v>42317</v>
      </c>
      <c r="B235" s="7">
        <v>1585</v>
      </c>
      <c r="C235" s="7" t="s">
        <v>658</v>
      </c>
      <c r="D235" s="7" t="s">
        <v>592</v>
      </c>
      <c r="E235" s="39"/>
      <c r="F235" s="40">
        <v>2438</v>
      </c>
      <c r="G235" s="43">
        <f t="shared" si="4"/>
        <v>14931.669999999995</v>
      </c>
    </row>
    <row r="236" spans="1:7" x14ac:dyDescent="0.35">
      <c r="A236" s="60">
        <v>42325</v>
      </c>
      <c r="B236" s="7">
        <v>1586</v>
      </c>
      <c r="C236" s="7" t="s">
        <v>659</v>
      </c>
      <c r="D236" s="7" t="s">
        <v>73</v>
      </c>
      <c r="E236" s="39"/>
      <c r="F236" s="40">
        <v>260</v>
      </c>
      <c r="G236" s="43">
        <f t="shared" si="4"/>
        <v>14671.669999999995</v>
      </c>
    </row>
    <row r="237" spans="1:7" x14ac:dyDescent="0.35">
      <c r="A237" s="60">
        <v>42352</v>
      </c>
      <c r="B237" s="7"/>
      <c r="C237" s="7" t="s">
        <v>660</v>
      </c>
      <c r="D237" s="7" t="s">
        <v>426</v>
      </c>
      <c r="E237" s="40">
        <v>2984</v>
      </c>
      <c r="F237" s="39"/>
      <c r="G237" s="43">
        <f t="shared" si="4"/>
        <v>17655.669999999995</v>
      </c>
    </row>
    <row r="238" spans="1:7" x14ac:dyDescent="0.35">
      <c r="A238" s="60">
        <v>42359</v>
      </c>
      <c r="B238" s="7"/>
      <c r="C238" s="7" t="s">
        <v>661</v>
      </c>
      <c r="D238" s="7" t="s">
        <v>426</v>
      </c>
      <c r="E238" s="40">
        <v>950</v>
      </c>
      <c r="F238" s="39"/>
      <c r="G238" s="43">
        <f t="shared" si="4"/>
        <v>18605.669999999995</v>
      </c>
    </row>
    <row r="239" spans="1:7" x14ac:dyDescent="0.35">
      <c r="A239" s="60">
        <v>42340</v>
      </c>
      <c r="B239" s="7"/>
      <c r="C239" s="7" t="s">
        <v>662</v>
      </c>
      <c r="D239" s="7" t="s">
        <v>535</v>
      </c>
      <c r="E239" s="39"/>
      <c r="F239" s="40">
        <v>444.78</v>
      </c>
      <c r="G239" s="43">
        <f t="shared" si="4"/>
        <v>18160.889999999996</v>
      </c>
    </row>
    <row r="240" spans="1:7" x14ac:dyDescent="0.35">
      <c r="A240" s="60">
        <v>42348</v>
      </c>
      <c r="B240" s="7"/>
      <c r="C240" s="7" t="s">
        <v>663</v>
      </c>
      <c r="D240" s="7" t="s">
        <v>535</v>
      </c>
      <c r="E240" s="39"/>
      <c r="F240" s="40">
        <v>22.38</v>
      </c>
      <c r="G240" s="43">
        <f t="shared" si="4"/>
        <v>18138.509999999995</v>
      </c>
    </row>
    <row r="241" spans="1:7" x14ac:dyDescent="0.35">
      <c r="A241" s="60">
        <v>42352</v>
      </c>
      <c r="B241" s="7"/>
      <c r="C241" s="7" t="s">
        <v>664</v>
      </c>
      <c r="D241" s="7" t="s">
        <v>280</v>
      </c>
      <c r="E241" s="39"/>
      <c r="F241" s="40">
        <v>58.73</v>
      </c>
      <c r="G241" s="43">
        <f t="shared" si="4"/>
        <v>18079.779999999995</v>
      </c>
    </row>
    <row r="242" spans="1:7" x14ac:dyDescent="0.35">
      <c r="A242" s="60">
        <v>42359</v>
      </c>
      <c r="B242" s="7"/>
      <c r="C242" s="7" t="s">
        <v>665</v>
      </c>
      <c r="D242" s="7" t="s">
        <v>434</v>
      </c>
      <c r="E242" s="39"/>
      <c r="F242" s="40">
        <v>200</v>
      </c>
      <c r="G242" s="43">
        <f t="shared" si="4"/>
        <v>17879.779999999995</v>
      </c>
    </row>
    <row r="243" spans="1:7" x14ac:dyDescent="0.35">
      <c r="A243" s="60">
        <v>42347</v>
      </c>
      <c r="B243" s="7">
        <v>1588</v>
      </c>
      <c r="C243" s="7" t="s">
        <v>666</v>
      </c>
      <c r="D243" s="7" t="s">
        <v>498</v>
      </c>
      <c r="E243" s="39"/>
      <c r="F243" s="40">
        <v>932</v>
      </c>
      <c r="G243" s="43">
        <f t="shared" si="4"/>
        <v>16947.779999999995</v>
      </c>
    </row>
    <row r="244" spans="1:7" x14ac:dyDescent="0.35">
      <c r="A244" s="60">
        <v>42349</v>
      </c>
      <c r="B244" s="7">
        <v>1592</v>
      </c>
      <c r="C244" s="7" t="s">
        <v>667</v>
      </c>
      <c r="D244" s="7" t="s">
        <v>498</v>
      </c>
      <c r="E244" s="39"/>
      <c r="F244" s="40">
        <v>78</v>
      </c>
      <c r="G244" s="43">
        <f t="shared" si="4"/>
        <v>16869.779999999995</v>
      </c>
    </row>
    <row r="245" spans="1:7" x14ac:dyDescent="0.35">
      <c r="A245" s="60">
        <v>42360</v>
      </c>
      <c r="B245" s="7">
        <v>1593</v>
      </c>
      <c r="C245" s="7" t="s">
        <v>668</v>
      </c>
      <c r="D245" s="7" t="s">
        <v>267</v>
      </c>
      <c r="E245" s="39"/>
      <c r="F245" s="40">
        <v>100</v>
      </c>
      <c r="G245" s="43">
        <f t="shared" si="4"/>
        <v>16769.779999999995</v>
      </c>
    </row>
    <row r="246" spans="1:7" ht="15" thickBot="1" x14ac:dyDescent="0.4">
      <c r="A246" s="61">
        <v>42368</v>
      </c>
      <c r="B246" s="17">
        <v>1594</v>
      </c>
      <c r="C246" s="17" t="s">
        <v>669</v>
      </c>
      <c r="D246" s="17" t="s">
        <v>574</v>
      </c>
      <c r="E246" s="62"/>
      <c r="F246" s="45">
        <v>1940</v>
      </c>
      <c r="G246" s="43">
        <f t="shared" si="4"/>
        <v>14829.779999999995</v>
      </c>
    </row>
    <row r="249" spans="1:7" ht="15" thickBot="1" x14ac:dyDescent="0.4"/>
    <row r="250" spans="1:7" ht="18.5" x14ac:dyDescent="0.45">
      <c r="C250" s="126" t="s">
        <v>682</v>
      </c>
      <c r="D250" s="127"/>
    </row>
    <row r="251" spans="1:7" ht="17" x14ac:dyDescent="0.4">
      <c r="C251" s="67" t="s">
        <v>671</v>
      </c>
      <c r="D251" s="67" t="s">
        <v>415</v>
      </c>
    </row>
    <row r="252" spans="1:7" x14ac:dyDescent="0.35">
      <c r="C252" s="7" t="s">
        <v>193</v>
      </c>
      <c r="D252" s="51">
        <v>11261.2</v>
      </c>
    </row>
    <row r="253" spans="1:7" x14ac:dyDescent="0.35">
      <c r="C253" s="7" t="s">
        <v>494</v>
      </c>
      <c r="D253" s="51">
        <v>648</v>
      </c>
    </row>
    <row r="254" spans="1:7" x14ac:dyDescent="0.35">
      <c r="C254" s="7" t="s">
        <v>434</v>
      </c>
      <c r="D254" s="51">
        <v>3720</v>
      </c>
    </row>
    <row r="255" spans="1:7" x14ac:dyDescent="0.35">
      <c r="C255" s="7" t="s">
        <v>122</v>
      </c>
      <c r="D255" s="51">
        <v>1027.03</v>
      </c>
    </row>
    <row r="256" spans="1:7" x14ac:dyDescent="0.35">
      <c r="C256" s="7" t="s">
        <v>483</v>
      </c>
      <c r="D256" s="51">
        <v>332</v>
      </c>
    </row>
    <row r="257" spans="3:4" x14ac:dyDescent="0.35">
      <c r="C257" s="7" t="s">
        <v>235</v>
      </c>
      <c r="D257" s="51">
        <v>8150</v>
      </c>
    </row>
    <row r="258" spans="3:4" x14ac:dyDescent="0.35">
      <c r="C258" s="7" t="s">
        <v>258</v>
      </c>
      <c r="D258" s="51">
        <v>368.02</v>
      </c>
    </row>
    <row r="259" spans="3:4" x14ac:dyDescent="0.35">
      <c r="C259" s="7" t="s">
        <v>455</v>
      </c>
      <c r="D259" s="51">
        <v>1861</v>
      </c>
    </row>
    <row r="260" spans="3:4" x14ac:dyDescent="0.35">
      <c r="C260" s="7" t="s">
        <v>502</v>
      </c>
      <c r="D260" s="51">
        <v>18692.14</v>
      </c>
    </row>
    <row r="261" spans="3:4" x14ac:dyDescent="0.35">
      <c r="C261" s="7" t="s">
        <v>431</v>
      </c>
      <c r="D261" s="51">
        <v>500</v>
      </c>
    </row>
    <row r="262" spans="3:4" x14ac:dyDescent="0.35">
      <c r="C262" s="7" t="s">
        <v>73</v>
      </c>
      <c r="D262" s="51">
        <v>2895.77</v>
      </c>
    </row>
    <row r="263" spans="3:4" x14ac:dyDescent="0.35">
      <c r="C263" s="7" t="s">
        <v>577</v>
      </c>
      <c r="D263" s="51">
        <v>3333</v>
      </c>
    </row>
    <row r="264" spans="3:4" x14ac:dyDescent="0.35">
      <c r="C264" s="7" t="s">
        <v>71</v>
      </c>
      <c r="D264" s="51">
        <v>6387.25</v>
      </c>
    </row>
    <row r="265" spans="3:4" x14ac:dyDescent="0.35">
      <c r="C265" s="7" t="s">
        <v>681</v>
      </c>
      <c r="D265" s="51">
        <v>4314.96</v>
      </c>
    </row>
    <row r="266" spans="3:4" x14ac:dyDescent="0.35">
      <c r="C266" s="7" t="s">
        <v>466</v>
      </c>
      <c r="D266" s="51">
        <v>136.88</v>
      </c>
    </row>
    <row r="267" spans="3:4" x14ac:dyDescent="0.35">
      <c r="C267" s="7" t="s">
        <v>81</v>
      </c>
      <c r="D267" s="51">
        <v>7083.33</v>
      </c>
    </row>
    <row r="268" spans="3:4" ht="18.5" x14ac:dyDescent="0.45">
      <c r="C268" s="63" t="s">
        <v>420</v>
      </c>
      <c r="D268" s="68">
        <v>70710.58</v>
      </c>
    </row>
    <row r="270" spans="3:4" ht="15" thickBot="1" x14ac:dyDescent="0.4"/>
    <row r="271" spans="3:4" ht="18.5" x14ac:dyDescent="0.45">
      <c r="C271" s="126" t="s">
        <v>683</v>
      </c>
      <c r="D271" s="127"/>
    </row>
    <row r="272" spans="3:4" ht="17" x14ac:dyDescent="0.4">
      <c r="C272" s="67" t="s">
        <v>671</v>
      </c>
      <c r="D272" s="67" t="s">
        <v>415</v>
      </c>
    </row>
    <row r="273" spans="3:4" x14ac:dyDescent="0.35">
      <c r="C273" s="7" t="s">
        <v>193</v>
      </c>
      <c r="D273" s="51">
        <v>9790</v>
      </c>
    </row>
    <row r="274" spans="3:4" x14ac:dyDescent="0.35">
      <c r="C274" s="7" t="s">
        <v>434</v>
      </c>
      <c r="D274" s="51">
        <v>2910</v>
      </c>
    </row>
    <row r="275" spans="3:4" x14ac:dyDescent="0.35">
      <c r="C275" s="7" t="s">
        <v>592</v>
      </c>
      <c r="D275" s="51">
        <v>7755.2</v>
      </c>
    </row>
    <row r="276" spans="3:4" x14ac:dyDescent="0.35">
      <c r="C276" s="7" t="s">
        <v>483</v>
      </c>
      <c r="D276" s="51">
        <v>69.14</v>
      </c>
    </row>
    <row r="277" spans="3:4" x14ac:dyDescent="0.35">
      <c r="C277" s="7" t="s">
        <v>235</v>
      </c>
      <c r="D277" s="51">
        <v>9500</v>
      </c>
    </row>
    <row r="278" spans="3:4" x14ac:dyDescent="0.35">
      <c r="C278" s="7" t="s">
        <v>258</v>
      </c>
      <c r="D278" s="51">
        <v>204.27</v>
      </c>
    </row>
    <row r="279" spans="3:4" x14ac:dyDescent="0.35">
      <c r="C279" s="7" t="s">
        <v>601</v>
      </c>
      <c r="D279" s="51">
        <v>500</v>
      </c>
    </row>
    <row r="280" spans="3:4" x14ac:dyDescent="0.35">
      <c r="C280" s="7" t="s">
        <v>502</v>
      </c>
      <c r="D280" s="51">
        <v>11513.43</v>
      </c>
    </row>
    <row r="281" spans="3:4" x14ac:dyDescent="0.35">
      <c r="C281" s="7" t="s">
        <v>73</v>
      </c>
      <c r="D281" s="51">
        <v>2603.7800000000002</v>
      </c>
    </row>
    <row r="282" spans="3:4" x14ac:dyDescent="0.35">
      <c r="C282" s="7" t="s">
        <v>71</v>
      </c>
      <c r="D282" s="51">
        <v>1000</v>
      </c>
    </row>
    <row r="283" spans="3:4" x14ac:dyDescent="0.35">
      <c r="C283" s="7" t="s">
        <v>301</v>
      </c>
      <c r="D283" s="51">
        <v>590</v>
      </c>
    </row>
    <row r="284" spans="3:4" x14ac:dyDescent="0.35">
      <c r="C284" s="7" t="s">
        <v>579</v>
      </c>
      <c r="D284" s="51">
        <v>121.43</v>
      </c>
    </row>
    <row r="285" spans="3:4" x14ac:dyDescent="0.35">
      <c r="C285" s="7" t="s">
        <v>466</v>
      </c>
      <c r="D285" s="51">
        <v>171.87</v>
      </c>
    </row>
    <row r="286" spans="3:4" x14ac:dyDescent="0.35">
      <c r="C286" s="7" t="s">
        <v>582</v>
      </c>
      <c r="D286" s="51">
        <v>850</v>
      </c>
    </row>
    <row r="287" spans="3:4" x14ac:dyDescent="0.35">
      <c r="C287" s="7" t="s">
        <v>81</v>
      </c>
      <c r="D287" s="51">
        <v>9476.52</v>
      </c>
    </row>
    <row r="288" spans="3:4" ht="18.5" x14ac:dyDescent="0.45">
      <c r="C288" s="63" t="s">
        <v>420</v>
      </c>
      <c r="D288" s="68">
        <v>57055.64</v>
      </c>
    </row>
    <row r="290" spans="3:5" ht="15" thickBot="1" x14ac:dyDescent="0.4"/>
    <row r="291" spans="3:5" ht="19" thickBot="1" x14ac:dyDescent="0.5">
      <c r="C291" s="128" t="s">
        <v>672</v>
      </c>
      <c r="D291" s="129"/>
      <c r="E291" s="130"/>
    </row>
    <row r="292" spans="3:5" x14ac:dyDescent="0.35">
      <c r="C292" s="11" t="s">
        <v>673</v>
      </c>
      <c r="D292" s="41">
        <v>21563.48</v>
      </c>
      <c r="E292" s="42"/>
    </row>
    <row r="293" spans="3:5" x14ac:dyDescent="0.35">
      <c r="C293" s="15" t="s">
        <v>674</v>
      </c>
      <c r="D293" s="40">
        <v>64558.52</v>
      </c>
      <c r="E293" s="44"/>
    </row>
    <row r="294" spans="3:5" x14ac:dyDescent="0.35">
      <c r="C294" s="15" t="s">
        <v>675</v>
      </c>
      <c r="D294" s="40">
        <v>56474</v>
      </c>
      <c r="E294" s="44"/>
    </row>
    <row r="295" spans="3:5" x14ac:dyDescent="0.35">
      <c r="C295" s="15" t="s">
        <v>676</v>
      </c>
      <c r="D295" s="39"/>
      <c r="E295" s="43">
        <v>70710.58</v>
      </c>
    </row>
    <row r="296" spans="3:5" x14ac:dyDescent="0.35">
      <c r="C296" s="15" t="s">
        <v>677</v>
      </c>
      <c r="D296" s="39"/>
      <c r="E296" s="43">
        <v>57055.64</v>
      </c>
    </row>
    <row r="297" spans="3:5" x14ac:dyDescent="0.35">
      <c r="C297" s="15" t="s">
        <v>420</v>
      </c>
      <c r="D297" s="40">
        <v>142596</v>
      </c>
      <c r="E297" s="43">
        <v>127766.22</v>
      </c>
    </row>
    <row r="298" spans="3:5" ht="15" thickBot="1" x14ac:dyDescent="0.4">
      <c r="C298" s="16" t="s">
        <v>678</v>
      </c>
      <c r="D298" s="45">
        <v>14829.78</v>
      </c>
      <c r="E298" s="46"/>
    </row>
  </sheetData>
  <mergeCells count="4">
    <mergeCell ref="D1:G1"/>
    <mergeCell ref="C250:D250"/>
    <mergeCell ref="C271:D271"/>
    <mergeCell ref="C291:E29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9"/>
  <sheetViews>
    <sheetView tabSelected="1" workbookViewId="0">
      <selection activeCell="B16" sqref="B16"/>
    </sheetView>
  </sheetViews>
  <sheetFormatPr defaultRowHeight="14.5" x14ac:dyDescent="0.35"/>
  <cols>
    <col min="1" max="1" width="10.7265625" bestFit="1" customWidth="1"/>
    <col min="2" max="2" width="12.1796875" bestFit="1" customWidth="1"/>
    <col min="3" max="3" width="61.453125" bestFit="1" customWidth="1"/>
    <col min="4" max="4" width="49" bestFit="1" customWidth="1"/>
    <col min="5" max="5" width="13.54296875" bestFit="1" customWidth="1"/>
    <col min="6" max="6" width="14.1796875" bestFit="1" customWidth="1"/>
    <col min="7" max="7" width="10.81640625" bestFit="1" customWidth="1"/>
  </cols>
  <sheetData>
    <row r="1" spans="1:7" x14ac:dyDescent="0.35">
      <c r="D1" s="125" t="s">
        <v>414</v>
      </c>
      <c r="E1" s="125"/>
      <c r="F1" s="125"/>
      <c r="G1" s="125"/>
    </row>
    <row r="2" spans="1:7" x14ac:dyDescent="0.35">
      <c r="A2" s="53" t="s">
        <v>2</v>
      </c>
      <c r="B2" s="53" t="s">
        <v>119</v>
      </c>
      <c r="C2" s="53" t="s">
        <v>3</v>
      </c>
      <c r="D2" s="53" t="s">
        <v>218</v>
      </c>
      <c r="E2" s="53" t="s">
        <v>5</v>
      </c>
      <c r="F2" s="53" t="s">
        <v>6</v>
      </c>
      <c r="G2" s="53" t="s">
        <v>0</v>
      </c>
    </row>
    <row r="3" spans="1:7" x14ac:dyDescent="0.35">
      <c r="A3" s="8">
        <v>42373</v>
      </c>
      <c r="B3" s="7"/>
      <c r="C3" s="7" t="s">
        <v>219</v>
      </c>
      <c r="D3" s="7" t="s">
        <v>220</v>
      </c>
      <c r="E3" s="50">
        <v>5.75</v>
      </c>
      <c r="F3" s="49"/>
      <c r="G3" s="50">
        <v>14824.03</v>
      </c>
    </row>
    <row r="4" spans="1:7" x14ac:dyDescent="0.35">
      <c r="A4" s="8">
        <v>42376</v>
      </c>
      <c r="B4" s="7"/>
      <c r="C4" s="7" t="s">
        <v>221</v>
      </c>
      <c r="D4" s="7" t="s">
        <v>193</v>
      </c>
      <c r="E4" s="50">
        <v>2858</v>
      </c>
      <c r="F4" s="50"/>
      <c r="G4" s="50">
        <v>11966.03</v>
      </c>
    </row>
    <row r="5" spans="1:7" x14ac:dyDescent="0.35">
      <c r="A5" s="8">
        <v>42376</v>
      </c>
      <c r="B5" s="7"/>
      <c r="C5" s="7" t="s">
        <v>222</v>
      </c>
      <c r="D5" s="7" t="s">
        <v>193</v>
      </c>
      <c r="E5" s="50">
        <v>2858</v>
      </c>
      <c r="F5" s="50"/>
      <c r="G5" s="50">
        <v>9108.0300000000007</v>
      </c>
    </row>
    <row r="6" spans="1:7" x14ac:dyDescent="0.35">
      <c r="A6" s="8">
        <v>42376</v>
      </c>
      <c r="B6" s="7"/>
      <c r="C6" s="7" t="s">
        <v>223</v>
      </c>
      <c r="D6" s="7" t="s">
        <v>193</v>
      </c>
      <c r="E6" s="50">
        <v>40</v>
      </c>
      <c r="F6" s="50"/>
      <c r="G6" s="50">
        <v>9068.0300000000007</v>
      </c>
    </row>
    <row r="7" spans="1:7" x14ac:dyDescent="0.35">
      <c r="A7" s="8">
        <v>42376</v>
      </c>
      <c r="B7" s="7"/>
      <c r="C7" s="7" t="s">
        <v>223</v>
      </c>
      <c r="D7" s="7" t="s">
        <v>193</v>
      </c>
      <c r="E7" s="50">
        <v>40</v>
      </c>
      <c r="F7" s="50"/>
      <c r="G7" s="50">
        <v>9028.0300000000007</v>
      </c>
    </row>
    <row r="8" spans="1:7" x14ac:dyDescent="0.35">
      <c r="A8" s="8">
        <v>42377</v>
      </c>
      <c r="B8" s="7"/>
      <c r="C8" s="7" t="s">
        <v>224</v>
      </c>
      <c r="D8" s="7" t="s">
        <v>193</v>
      </c>
      <c r="E8" s="50">
        <v>95</v>
      </c>
      <c r="F8" s="50"/>
      <c r="G8" s="50">
        <v>8933.0300000000007</v>
      </c>
    </row>
    <row r="9" spans="1:7" x14ac:dyDescent="0.35">
      <c r="A9" s="8">
        <v>42380</v>
      </c>
      <c r="B9" s="7"/>
      <c r="C9" s="7" t="s">
        <v>225</v>
      </c>
      <c r="D9" s="7" t="s">
        <v>226</v>
      </c>
      <c r="E9" s="50">
        <v>452.97</v>
      </c>
      <c r="F9" s="50"/>
      <c r="G9" s="50">
        <v>8480.0600000000013</v>
      </c>
    </row>
    <row r="10" spans="1:7" x14ac:dyDescent="0.35">
      <c r="A10" s="8">
        <v>42388</v>
      </c>
      <c r="B10" s="7"/>
      <c r="C10" s="7" t="s">
        <v>227</v>
      </c>
      <c r="D10" s="7" t="s">
        <v>73</v>
      </c>
      <c r="E10" s="50">
        <v>1070.46</v>
      </c>
      <c r="F10" s="50"/>
      <c r="G10" s="50">
        <v>7409.6000000000013</v>
      </c>
    </row>
    <row r="11" spans="1:7" x14ac:dyDescent="0.35">
      <c r="A11" s="8">
        <v>42392</v>
      </c>
      <c r="B11" s="7"/>
      <c r="C11" s="7" t="s">
        <v>139</v>
      </c>
      <c r="D11" s="7" t="s">
        <v>228</v>
      </c>
      <c r="E11" s="50"/>
      <c r="F11" s="50">
        <v>800</v>
      </c>
      <c r="G11" s="50">
        <v>8209.6000000000022</v>
      </c>
    </row>
    <row r="12" spans="1:7" x14ac:dyDescent="0.35">
      <c r="A12" s="8">
        <v>42394</v>
      </c>
      <c r="B12" s="7"/>
      <c r="C12" s="7" t="s">
        <v>229</v>
      </c>
      <c r="D12" s="7" t="s">
        <v>230</v>
      </c>
      <c r="E12" s="50">
        <v>135</v>
      </c>
      <c r="F12" s="50"/>
      <c r="G12" s="50">
        <v>8074.6000000000022</v>
      </c>
    </row>
    <row r="13" spans="1:7" x14ac:dyDescent="0.35">
      <c r="A13" s="8">
        <v>42397</v>
      </c>
      <c r="B13" s="7"/>
      <c r="C13" s="7" t="s">
        <v>231</v>
      </c>
      <c r="D13" s="7" t="s">
        <v>220</v>
      </c>
      <c r="E13" s="50">
        <v>6.45</v>
      </c>
      <c r="F13" s="50"/>
      <c r="G13" s="50">
        <v>8068.1500000000024</v>
      </c>
    </row>
    <row r="14" spans="1:7" x14ac:dyDescent="0.35">
      <c r="A14" s="8">
        <v>42398</v>
      </c>
      <c r="B14" s="7"/>
      <c r="C14" s="7" t="s">
        <v>232</v>
      </c>
      <c r="D14" s="7" t="s">
        <v>233</v>
      </c>
      <c r="E14" s="50"/>
      <c r="F14" s="50">
        <v>20000</v>
      </c>
      <c r="G14" s="50">
        <v>28068.15</v>
      </c>
    </row>
    <row r="15" spans="1:7" x14ac:dyDescent="0.35">
      <c r="A15" s="8">
        <v>42402</v>
      </c>
      <c r="B15" s="7"/>
      <c r="C15" s="7" t="s">
        <v>234</v>
      </c>
      <c r="D15" s="7" t="s">
        <v>235</v>
      </c>
      <c r="E15" s="50">
        <v>4286</v>
      </c>
      <c r="F15" s="50"/>
      <c r="G15" s="50">
        <v>23782.15</v>
      </c>
    </row>
    <row r="16" spans="1:7" x14ac:dyDescent="0.35">
      <c r="A16" s="8">
        <v>42402</v>
      </c>
      <c r="B16" s="7">
        <v>1737</v>
      </c>
      <c r="C16" s="7" t="s">
        <v>236</v>
      </c>
      <c r="D16" s="7" t="s">
        <v>237</v>
      </c>
      <c r="E16" s="50">
        <v>300</v>
      </c>
      <c r="F16" s="50"/>
      <c r="G16" s="50">
        <v>23482.15</v>
      </c>
    </row>
    <row r="17" spans="1:7" x14ac:dyDescent="0.35">
      <c r="A17" s="8">
        <v>42402</v>
      </c>
      <c r="B17" s="7">
        <v>1738</v>
      </c>
      <c r="C17" s="7" t="s">
        <v>238</v>
      </c>
      <c r="D17" s="7" t="s">
        <v>237</v>
      </c>
      <c r="E17" s="50">
        <v>280</v>
      </c>
      <c r="F17" s="50"/>
      <c r="G17" s="50">
        <v>23202.15</v>
      </c>
    </row>
    <row r="18" spans="1:7" x14ac:dyDescent="0.35">
      <c r="A18" s="8">
        <v>42404</v>
      </c>
      <c r="B18" s="7"/>
      <c r="C18" s="7" t="s">
        <v>239</v>
      </c>
      <c r="D18" s="7" t="s">
        <v>230</v>
      </c>
      <c r="E18" s="50">
        <v>6000</v>
      </c>
      <c r="F18" s="50"/>
      <c r="G18" s="50">
        <v>17202.150000000001</v>
      </c>
    </row>
    <row r="19" spans="1:7" x14ac:dyDescent="0.35">
      <c r="A19" s="8">
        <v>42405</v>
      </c>
      <c r="B19" s="7"/>
      <c r="C19" s="7" t="s">
        <v>240</v>
      </c>
      <c r="D19" s="7" t="s">
        <v>230</v>
      </c>
      <c r="E19" s="50">
        <v>269.25</v>
      </c>
      <c r="F19" s="50"/>
      <c r="G19" s="50">
        <v>16932.900000000001</v>
      </c>
    </row>
    <row r="20" spans="1:7" x14ac:dyDescent="0.35">
      <c r="A20" s="8">
        <v>42408</v>
      </c>
      <c r="B20" s="7"/>
      <c r="C20" s="7" t="s">
        <v>241</v>
      </c>
      <c r="D20" s="7" t="s">
        <v>73</v>
      </c>
      <c r="E20" s="50">
        <v>250</v>
      </c>
      <c r="F20" s="50"/>
      <c r="G20" s="50">
        <v>16682.900000000001</v>
      </c>
    </row>
    <row r="21" spans="1:7" x14ac:dyDescent="0.35">
      <c r="A21" s="8">
        <v>42408</v>
      </c>
      <c r="B21" s="7">
        <v>1595</v>
      </c>
      <c r="C21" s="7" t="s">
        <v>242</v>
      </c>
      <c r="D21" s="7" t="s">
        <v>73</v>
      </c>
      <c r="E21" s="50">
        <v>600</v>
      </c>
      <c r="F21" s="50"/>
      <c r="G21" s="50">
        <v>16082.900000000001</v>
      </c>
    </row>
    <row r="22" spans="1:7" x14ac:dyDescent="0.35">
      <c r="A22" s="8">
        <v>42408</v>
      </c>
      <c r="B22" s="7"/>
      <c r="C22" s="7" t="s">
        <v>243</v>
      </c>
      <c r="D22" s="7" t="s">
        <v>244</v>
      </c>
      <c r="E22" s="50"/>
      <c r="F22" s="50">
        <v>161.88</v>
      </c>
      <c r="G22" s="50">
        <v>16244.78</v>
      </c>
    </row>
    <row r="23" spans="1:7" x14ac:dyDescent="0.35">
      <c r="A23" s="8">
        <v>42410</v>
      </c>
      <c r="B23" s="7"/>
      <c r="C23" s="7" t="s">
        <v>245</v>
      </c>
      <c r="D23" s="7" t="s">
        <v>246</v>
      </c>
      <c r="E23" s="50">
        <v>87.5</v>
      </c>
      <c r="F23" s="50"/>
      <c r="G23" s="50">
        <v>16157.28</v>
      </c>
    </row>
    <row r="24" spans="1:7" x14ac:dyDescent="0.35">
      <c r="A24" s="8">
        <v>42416</v>
      </c>
      <c r="B24" s="7"/>
      <c r="C24" s="7" t="s">
        <v>247</v>
      </c>
      <c r="D24" s="7" t="s">
        <v>73</v>
      </c>
      <c r="E24" s="50">
        <v>159.1</v>
      </c>
      <c r="F24" s="50"/>
      <c r="G24" s="50">
        <v>15998.18</v>
      </c>
    </row>
    <row r="25" spans="1:7" x14ac:dyDescent="0.35">
      <c r="A25" s="8">
        <v>42416</v>
      </c>
      <c r="B25" s="7"/>
      <c r="C25" s="7" t="s">
        <v>248</v>
      </c>
      <c r="D25" s="7" t="s">
        <v>226</v>
      </c>
      <c r="E25" s="50">
        <v>120</v>
      </c>
      <c r="F25" s="50"/>
      <c r="G25" s="50">
        <v>15878.18</v>
      </c>
    </row>
    <row r="26" spans="1:7" x14ac:dyDescent="0.35">
      <c r="A26" s="8">
        <v>42416</v>
      </c>
      <c r="B26" s="7">
        <v>1596</v>
      </c>
      <c r="C26" s="7" t="s">
        <v>249</v>
      </c>
      <c r="D26" s="7" t="s">
        <v>73</v>
      </c>
      <c r="E26" s="50">
        <v>275</v>
      </c>
      <c r="F26" s="50"/>
      <c r="G26" s="50">
        <v>15603.18</v>
      </c>
    </row>
    <row r="27" spans="1:7" x14ac:dyDescent="0.35">
      <c r="A27" s="8">
        <v>42422</v>
      </c>
      <c r="B27" s="7"/>
      <c r="C27" s="7" t="s">
        <v>250</v>
      </c>
      <c r="D27" s="7" t="s">
        <v>246</v>
      </c>
      <c r="E27" s="50">
        <v>87.5</v>
      </c>
      <c r="F27" s="50"/>
      <c r="G27" s="50">
        <v>15515.68</v>
      </c>
    </row>
    <row r="28" spans="1:7" x14ac:dyDescent="0.35">
      <c r="A28" s="8">
        <v>42422</v>
      </c>
      <c r="B28" s="7">
        <v>1589</v>
      </c>
      <c r="C28" s="7" t="s">
        <v>251</v>
      </c>
      <c r="D28" s="7" t="s">
        <v>252</v>
      </c>
      <c r="E28" s="50">
        <v>59</v>
      </c>
      <c r="F28" s="50"/>
      <c r="G28" s="50">
        <v>15456.68</v>
      </c>
    </row>
    <row r="29" spans="1:7" x14ac:dyDescent="0.35">
      <c r="A29" s="8">
        <v>42429</v>
      </c>
      <c r="B29" s="7"/>
      <c r="C29" s="7" t="s">
        <v>253</v>
      </c>
      <c r="D29" s="7" t="s">
        <v>235</v>
      </c>
      <c r="E29" s="50">
        <v>606</v>
      </c>
      <c r="F29" s="50"/>
      <c r="G29" s="50">
        <v>14850.68</v>
      </c>
    </row>
    <row r="30" spans="1:7" x14ac:dyDescent="0.35">
      <c r="A30" s="8">
        <v>42429</v>
      </c>
      <c r="B30" s="7"/>
      <c r="C30" s="7" t="s">
        <v>254</v>
      </c>
      <c r="D30" s="7" t="s">
        <v>235</v>
      </c>
      <c r="E30" s="50">
        <v>700</v>
      </c>
      <c r="F30" s="50"/>
      <c r="G30" s="50">
        <v>14150.68</v>
      </c>
    </row>
    <row r="31" spans="1:7" x14ac:dyDescent="0.35">
      <c r="A31" s="8">
        <v>42436</v>
      </c>
      <c r="B31" s="7"/>
      <c r="C31" s="7" t="s">
        <v>255</v>
      </c>
      <c r="D31" s="7" t="s">
        <v>73</v>
      </c>
      <c r="E31" s="50">
        <v>612.49</v>
      </c>
      <c r="F31" s="50"/>
      <c r="G31" s="50">
        <v>13538.19</v>
      </c>
    </row>
    <row r="32" spans="1:7" x14ac:dyDescent="0.35">
      <c r="A32" s="8">
        <v>42447</v>
      </c>
      <c r="B32" s="7"/>
      <c r="C32" s="7" t="s">
        <v>256</v>
      </c>
      <c r="D32" s="7" t="s">
        <v>235</v>
      </c>
      <c r="E32" s="50">
        <v>895</v>
      </c>
      <c r="F32" s="50"/>
      <c r="G32" s="50">
        <v>12643.19</v>
      </c>
    </row>
    <row r="33" spans="1:7" x14ac:dyDescent="0.35">
      <c r="A33" s="8">
        <v>42452</v>
      </c>
      <c r="B33" s="7">
        <v>1597</v>
      </c>
      <c r="C33" s="7" t="s">
        <v>257</v>
      </c>
      <c r="D33" s="7" t="s">
        <v>258</v>
      </c>
      <c r="E33" s="50">
        <v>383</v>
      </c>
      <c r="F33" s="50"/>
      <c r="G33" s="50">
        <v>12260.19</v>
      </c>
    </row>
    <row r="34" spans="1:7" x14ac:dyDescent="0.35">
      <c r="A34" s="8">
        <v>42457</v>
      </c>
      <c r="B34" s="7"/>
      <c r="C34" s="7" t="s">
        <v>259</v>
      </c>
      <c r="D34" s="7" t="s">
        <v>235</v>
      </c>
      <c r="E34" s="50">
        <v>300</v>
      </c>
      <c r="F34" s="50"/>
      <c r="G34" s="50">
        <v>11960.19</v>
      </c>
    </row>
    <row r="35" spans="1:7" x14ac:dyDescent="0.35">
      <c r="A35" s="8">
        <v>42460</v>
      </c>
      <c r="B35" s="7"/>
      <c r="C35" s="7" t="s">
        <v>260</v>
      </c>
      <c r="D35" s="7" t="s">
        <v>252</v>
      </c>
      <c r="E35" s="50">
        <v>50</v>
      </c>
      <c r="F35" s="50"/>
      <c r="G35" s="50">
        <v>11910.19</v>
      </c>
    </row>
    <row r="36" spans="1:7" x14ac:dyDescent="0.35">
      <c r="A36" s="8">
        <v>42466</v>
      </c>
      <c r="B36" s="7"/>
      <c r="C36" s="7" t="s">
        <v>261</v>
      </c>
      <c r="D36" s="7" t="s">
        <v>262</v>
      </c>
      <c r="E36" s="50">
        <v>750</v>
      </c>
      <c r="F36" s="50"/>
      <c r="G36" s="50">
        <v>11160.19</v>
      </c>
    </row>
    <row r="37" spans="1:7" x14ac:dyDescent="0.35">
      <c r="A37" s="8">
        <v>42479</v>
      </c>
      <c r="B37" s="7"/>
      <c r="C37" s="7" t="s">
        <v>263</v>
      </c>
      <c r="D37" s="7" t="s">
        <v>264</v>
      </c>
      <c r="E37" s="50"/>
      <c r="F37" s="50">
        <v>25000</v>
      </c>
      <c r="G37" s="50">
        <v>36160.19</v>
      </c>
    </row>
    <row r="38" spans="1:7" x14ac:dyDescent="0.35">
      <c r="A38" s="8">
        <v>42485</v>
      </c>
      <c r="B38" s="7"/>
      <c r="C38" s="7" t="s">
        <v>265</v>
      </c>
      <c r="D38" s="7" t="s">
        <v>193</v>
      </c>
      <c r="E38" s="50">
        <v>1430</v>
      </c>
      <c r="F38" s="50"/>
      <c r="G38" s="50">
        <v>34730.19</v>
      </c>
    </row>
    <row r="39" spans="1:7" x14ac:dyDescent="0.35">
      <c r="A39" s="8">
        <v>42485</v>
      </c>
      <c r="B39" s="7"/>
      <c r="C39" s="7" t="s">
        <v>223</v>
      </c>
      <c r="D39" s="7" t="s">
        <v>193</v>
      </c>
      <c r="E39" s="50">
        <v>40</v>
      </c>
      <c r="F39" s="50"/>
      <c r="G39" s="50">
        <v>34690.19</v>
      </c>
    </row>
    <row r="40" spans="1:7" x14ac:dyDescent="0.35">
      <c r="A40" s="8">
        <v>42485</v>
      </c>
      <c r="B40" s="7"/>
      <c r="C40" s="7" t="s">
        <v>139</v>
      </c>
      <c r="D40" s="7" t="s">
        <v>228</v>
      </c>
      <c r="E40" s="50"/>
      <c r="F40" s="50">
        <v>220</v>
      </c>
      <c r="G40" s="50">
        <v>34910.19</v>
      </c>
    </row>
    <row r="41" spans="1:7" x14ac:dyDescent="0.35">
      <c r="A41" s="8">
        <v>42489</v>
      </c>
      <c r="B41" s="7"/>
      <c r="C41" s="7" t="s">
        <v>266</v>
      </c>
      <c r="D41" s="7" t="s">
        <v>267</v>
      </c>
      <c r="E41" s="50">
        <v>30</v>
      </c>
      <c r="F41" s="50"/>
      <c r="G41" s="50">
        <v>34880.19</v>
      </c>
    </row>
    <row r="42" spans="1:7" x14ac:dyDescent="0.35">
      <c r="A42" s="8">
        <v>42494</v>
      </c>
      <c r="B42" s="7"/>
      <c r="C42" s="7" t="s">
        <v>268</v>
      </c>
      <c r="D42" s="7" t="s">
        <v>246</v>
      </c>
      <c r="E42" s="50">
        <v>87.5</v>
      </c>
      <c r="F42" s="50"/>
      <c r="G42" s="50">
        <v>34792.69</v>
      </c>
    </row>
    <row r="43" spans="1:7" x14ac:dyDescent="0.35">
      <c r="A43" s="8">
        <v>42499</v>
      </c>
      <c r="B43" s="7"/>
      <c r="C43" s="7" t="s">
        <v>269</v>
      </c>
      <c r="D43" s="7" t="s">
        <v>220</v>
      </c>
      <c r="E43" s="50">
        <v>25.98</v>
      </c>
      <c r="F43" s="50"/>
      <c r="G43" s="50">
        <v>34766.71</v>
      </c>
    </row>
    <row r="44" spans="1:7" x14ac:dyDescent="0.35">
      <c r="A44" s="8">
        <v>42499</v>
      </c>
      <c r="B44" s="7"/>
      <c r="C44" s="7" t="s">
        <v>270</v>
      </c>
      <c r="D44" s="7" t="s">
        <v>271</v>
      </c>
      <c r="E44" s="50"/>
      <c r="F44" s="50">
        <v>1200</v>
      </c>
      <c r="G44" s="50">
        <v>35966.71</v>
      </c>
    </row>
    <row r="45" spans="1:7" x14ac:dyDescent="0.35">
      <c r="A45" s="8">
        <v>42499</v>
      </c>
      <c r="B45" s="7"/>
      <c r="C45" s="7" t="s">
        <v>272</v>
      </c>
      <c r="D45" s="7" t="s">
        <v>271</v>
      </c>
      <c r="E45" s="50"/>
      <c r="F45" s="50">
        <v>600</v>
      </c>
      <c r="G45" s="50">
        <v>36566.71</v>
      </c>
    </row>
    <row r="46" spans="1:7" x14ac:dyDescent="0.35">
      <c r="A46" s="8">
        <v>42507</v>
      </c>
      <c r="B46" s="7">
        <v>1598</v>
      </c>
      <c r="C46" s="7" t="s">
        <v>273</v>
      </c>
      <c r="D46" s="7" t="s">
        <v>274</v>
      </c>
      <c r="E46" s="50">
        <v>900</v>
      </c>
      <c r="F46" s="50"/>
      <c r="G46" s="50">
        <v>35666.71</v>
      </c>
    </row>
    <row r="47" spans="1:7" x14ac:dyDescent="0.35">
      <c r="A47" s="8">
        <v>42508</v>
      </c>
      <c r="B47" s="7"/>
      <c r="C47" s="7" t="s">
        <v>275</v>
      </c>
      <c r="D47" s="7" t="s">
        <v>262</v>
      </c>
      <c r="E47" s="50">
        <v>3208</v>
      </c>
      <c r="F47" s="50"/>
      <c r="G47" s="50">
        <v>32458.71</v>
      </c>
    </row>
    <row r="48" spans="1:7" x14ac:dyDescent="0.35">
      <c r="A48" s="8">
        <v>42510</v>
      </c>
      <c r="B48" s="7">
        <v>1600</v>
      </c>
      <c r="C48" s="7" t="s">
        <v>276</v>
      </c>
      <c r="D48" s="7" t="s">
        <v>277</v>
      </c>
      <c r="E48" s="50">
        <v>1500</v>
      </c>
      <c r="F48" s="50"/>
      <c r="G48" s="50">
        <v>30958.71</v>
      </c>
    </row>
    <row r="49" spans="1:7" x14ac:dyDescent="0.35">
      <c r="A49" s="8">
        <v>42510</v>
      </c>
      <c r="B49" s="7">
        <v>1599</v>
      </c>
      <c r="C49" s="7" t="s">
        <v>278</v>
      </c>
      <c r="D49" s="7" t="s">
        <v>73</v>
      </c>
      <c r="E49" s="50">
        <v>566</v>
      </c>
      <c r="F49" s="50"/>
      <c r="G49" s="50">
        <v>30392.71</v>
      </c>
    </row>
    <row r="50" spans="1:7" x14ac:dyDescent="0.35">
      <c r="A50" s="8">
        <v>42513</v>
      </c>
      <c r="B50" s="7"/>
      <c r="C50" s="7" t="s">
        <v>279</v>
      </c>
      <c r="D50" s="7" t="s">
        <v>280</v>
      </c>
      <c r="E50" s="50">
        <v>350</v>
      </c>
      <c r="F50" s="50"/>
      <c r="G50" s="50">
        <v>30042.71</v>
      </c>
    </row>
    <row r="51" spans="1:7" x14ac:dyDescent="0.35">
      <c r="A51" s="8">
        <v>42513</v>
      </c>
      <c r="B51" s="7"/>
      <c r="C51" s="7" t="s">
        <v>281</v>
      </c>
      <c r="D51" s="7" t="s">
        <v>282</v>
      </c>
      <c r="E51" s="50"/>
      <c r="F51" s="50">
        <v>150</v>
      </c>
      <c r="G51" s="50">
        <v>30192.71</v>
      </c>
    </row>
    <row r="52" spans="1:7" x14ac:dyDescent="0.35">
      <c r="A52" s="8">
        <v>42517</v>
      </c>
      <c r="B52" s="7"/>
      <c r="C52" s="7" t="s">
        <v>283</v>
      </c>
      <c r="D52" s="7" t="s">
        <v>280</v>
      </c>
      <c r="E52" s="50">
        <v>60.54</v>
      </c>
      <c r="F52" s="50"/>
      <c r="G52" s="50">
        <v>30132.17</v>
      </c>
    </row>
    <row r="53" spans="1:7" x14ac:dyDescent="0.35">
      <c r="A53" s="8">
        <v>42521</v>
      </c>
      <c r="B53" s="7"/>
      <c r="C53" s="7" t="s">
        <v>284</v>
      </c>
      <c r="D53" s="7" t="s">
        <v>280</v>
      </c>
      <c r="E53" s="50">
        <v>150</v>
      </c>
      <c r="F53" s="50"/>
      <c r="G53" s="50">
        <v>29982.17</v>
      </c>
    </row>
    <row r="54" spans="1:7" x14ac:dyDescent="0.35">
      <c r="A54" s="8">
        <v>42521</v>
      </c>
      <c r="B54" s="7"/>
      <c r="C54" s="7" t="s">
        <v>285</v>
      </c>
      <c r="D54" s="7" t="s">
        <v>280</v>
      </c>
      <c r="E54" s="50">
        <v>81.900000000000006</v>
      </c>
      <c r="F54" s="50"/>
      <c r="G54" s="50">
        <v>29900.269999999997</v>
      </c>
    </row>
    <row r="55" spans="1:7" x14ac:dyDescent="0.35">
      <c r="A55" s="8">
        <v>42521</v>
      </c>
      <c r="B55" s="7"/>
      <c r="C55" s="7" t="s">
        <v>286</v>
      </c>
      <c r="D55" s="7" t="s">
        <v>267</v>
      </c>
      <c r="E55" s="50">
        <v>30</v>
      </c>
      <c r="F55" s="50"/>
      <c r="G55" s="50">
        <v>29870.269999999997</v>
      </c>
    </row>
    <row r="56" spans="1:7" x14ac:dyDescent="0.35">
      <c r="A56" s="8">
        <v>42521</v>
      </c>
      <c r="B56" s="7"/>
      <c r="C56" s="7" t="s">
        <v>287</v>
      </c>
      <c r="D56" s="7" t="s">
        <v>288</v>
      </c>
      <c r="E56" s="50">
        <v>38.229999999999997</v>
      </c>
      <c r="F56" s="50"/>
      <c r="G56" s="50">
        <v>29832.039999999997</v>
      </c>
    </row>
    <row r="57" spans="1:7" x14ac:dyDescent="0.35">
      <c r="A57" s="8">
        <v>42521</v>
      </c>
      <c r="B57" s="7"/>
      <c r="C57" s="7" t="s">
        <v>289</v>
      </c>
      <c r="D57" s="7" t="s">
        <v>280</v>
      </c>
      <c r="E57" s="50">
        <v>59.48</v>
      </c>
      <c r="F57" s="50"/>
      <c r="G57" s="50">
        <v>29772.559999999998</v>
      </c>
    </row>
    <row r="58" spans="1:7" x14ac:dyDescent="0.35">
      <c r="A58" s="8">
        <v>42521</v>
      </c>
      <c r="B58" s="7">
        <v>1602</v>
      </c>
      <c r="C58" s="7" t="s">
        <v>290</v>
      </c>
      <c r="D58" s="7" t="s">
        <v>291</v>
      </c>
      <c r="E58" s="50">
        <v>1500</v>
      </c>
      <c r="F58" s="50"/>
      <c r="G58" s="50">
        <v>28272.559999999998</v>
      </c>
    </row>
    <row r="59" spans="1:7" x14ac:dyDescent="0.35">
      <c r="A59" s="8">
        <v>42522</v>
      </c>
      <c r="B59" s="7"/>
      <c r="C59" s="7" t="s">
        <v>292</v>
      </c>
      <c r="D59" s="7" t="s">
        <v>293</v>
      </c>
      <c r="E59" s="50">
        <v>257.39999999999998</v>
      </c>
      <c r="F59" s="50"/>
      <c r="G59" s="50">
        <v>28015.159999999996</v>
      </c>
    </row>
    <row r="60" spans="1:7" x14ac:dyDescent="0.35">
      <c r="A60" s="8">
        <v>42522</v>
      </c>
      <c r="B60" s="7"/>
      <c r="C60" s="7" t="s">
        <v>294</v>
      </c>
      <c r="D60" s="7" t="s">
        <v>293</v>
      </c>
      <c r="E60" s="50">
        <v>288.18</v>
      </c>
      <c r="F60" s="50"/>
      <c r="G60" s="50">
        <v>27726.979999999996</v>
      </c>
    </row>
    <row r="61" spans="1:7" x14ac:dyDescent="0.35">
      <c r="A61" s="8">
        <v>42522</v>
      </c>
      <c r="B61" s="7"/>
      <c r="C61" s="7" t="s">
        <v>295</v>
      </c>
      <c r="D61" s="7" t="s">
        <v>293</v>
      </c>
      <c r="E61" s="50">
        <v>257.39999999999998</v>
      </c>
      <c r="F61" s="50"/>
      <c r="G61" s="50">
        <v>27469.579999999994</v>
      </c>
    </row>
    <row r="62" spans="1:7" x14ac:dyDescent="0.35">
      <c r="A62" s="8">
        <v>42527</v>
      </c>
      <c r="B62" s="7"/>
      <c r="C62" s="7" t="s">
        <v>296</v>
      </c>
      <c r="D62" s="7" t="s">
        <v>297</v>
      </c>
      <c r="E62" s="50">
        <v>540</v>
      </c>
      <c r="F62" s="50"/>
      <c r="G62" s="50">
        <v>26929.579999999994</v>
      </c>
    </row>
    <row r="63" spans="1:7" x14ac:dyDescent="0.35">
      <c r="A63" s="8">
        <v>42527</v>
      </c>
      <c r="B63" s="7"/>
      <c r="C63" s="7" t="s">
        <v>298</v>
      </c>
      <c r="D63" s="7" t="s">
        <v>73</v>
      </c>
      <c r="E63" s="50">
        <v>8.64</v>
      </c>
      <c r="F63" s="50"/>
      <c r="G63" s="50">
        <v>26920.939999999995</v>
      </c>
    </row>
    <row r="64" spans="1:7" x14ac:dyDescent="0.35">
      <c r="A64" s="8">
        <v>42529</v>
      </c>
      <c r="B64" s="7"/>
      <c r="C64" s="7" t="s">
        <v>299</v>
      </c>
      <c r="D64" s="7" t="s">
        <v>288</v>
      </c>
      <c r="E64" s="50">
        <v>27</v>
      </c>
      <c r="F64" s="50"/>
      <c r="G64" s="50">
        <v>26893.939999999995</v>
      </c>
    </row>
    <row r="65" spans="1:7" x14ac:dyDescent="0.35">
      <c r="A65" s="8">
        <v>42530</v>
      </c>
      <c r="B65" s="7"/>
      <c r="C65" s="7" t="s">
        <v>300</v>
      </c>
      <c r="D65" s="7" t="s">
        <v>424</v>
      </c>
      <c r="E65" s="50">
        <v>540</v>
      </c>
      <c r="F65" s="50"/>
      <c r="G65" s="50">
        <v>26353.939999999995</v>
      </c>
    </row>
    <row r="66" spans="1:7" x14ac:dyDescent="0.35">
      <c r="A66" s="8">
        <v>42530</v>
      </c>
      <c r="B66" s="7">
        <v>1741</v>
      </c>
      <c r="C66" s="7" t="s">
        <v>302</v>
      </c>
      <c r="D66" s="7" t="s">
        <v>81</v>
      </c>
      <c r="E66" s="50">
        <v>3999.59</v>
      </c>
      <c r="F66" s="50"/>
      <c r="G66" s="50">
        <v>22354.349999999995</v>
      </c>
    </row>
    <row r="67" spans="1:7" x14ac:dyDescent="0.35">
      <c r="A67" s="8">
        <v>42530</v>
      </c>
      <c r="B67" s="7">
        <v>1742</v>
      </c>
      <c r="C67" s="7" t="s">
        <v>303</v>
      </c>
      <c r="D67" s="7" t="s">
        <v>81</v>
      </c>
      <c r="E67" s="50">
        <v>700</v>
      </c>
      <c r="F67" s="50"/>
      <c r="G67" s="50">
        <v>21654.349999999995</v>
      </c>
    </row>
    <row r="68" spans="1:7" x14ac:dyDescent="0.35">
      <c r="A68" s="8">
        <v>42530</v>
      </c>
      <c r="B68" s="7">
        <v>1740</v>
      </c>
      <c r="C68" s="7" t="s">
        <v>304</v>
      </c>
      <c r="D68" s="7" t="s">
        <v>267</v>
      </c>
      <c r="E68" s="50">
        <v>400</v>
      </c>
      <c r="F68" s="50"/>
      <c r="G68" s="50">
        <v>21254.349999999995</v>
      </c>
    </row>
    <row r="69" spans="1:7" x14ac:dyDescent="0.35">
      <c r="A69" s="8">
        <v>42534</v>
      </c>
      <c r="B69" s="7"/>
      <c r="C69" s="7" t="s">
        <v>305</v>
      </c>
      <c r="D69" s="7" t="s">
        <v>424</v>
      </c>
      <c r="E69" s="50">
        <v>225</v>
      </c>
      <c r="F69" s="50"/>
      <c r="G69" s="50">
        <v>21029.349999999995</v>
      </c>
    </row>
    <row r="70" spans="1:7" x14ac:dyDescent="0.35">
      <c r="A70" s="8">
        <v>42541</v>
      </c>
      <c r="B70" s="7"/>
      <c r="C70" s="7" t="s">
        <v>306</v>
      </c>
      <c r="D70" s="7" t="s">
        <v>73</v>
      </c>
      <c r="E70" s="50">
        <v>162.21</v>
      </c>
      <c r="F70" s="50"/>
      <c r="G70" s="50">
        <v>20867.139999999996</v>
      </c>
    </row>
    <row r="71" spans="1:7" x14ac:dyDescent="0.35">
      <c r="A71" s="8">
        <v>42541</v>
      </c>
      <c r="B71" s="7"/>
      <c r="C71" s="7" t="s">
        <v>307</v>
      </c>
      <c r="D71" s="7" t="s">
        <v>73</v>
      </c>
      <c r="E71" s="50">
        <v>800.3</v>
      </c>
      <c r="F71" s="50"/>
      <c r="G71" s="50">
        <v>20066.839999999997</v>
      </c>
    </row>
    <row r="72" spans="1:7" x14ac:dyDescent="0.35">
      <c r="A72" s="8">
        <v>42541</v>
      </c>
      <c r="B72" s="7"/>
      <c r="C72" s="7" t="s">
        <v>308</v>
      </c>
      <c r="D72" s="7" t="s">
        <v>244</v>
      </c>
      <c r="E72" s="50"/>
      <c r="F72" s="50">
        <v>59.28</v>
      </c>
      <c r="G72" s="50">
        <v>20126.119999999995</v>
      </c>
    </row>
    <row r="73" spans="1:7" x14ac:dyDescent="0.35">
      <c r="A73" s="8">
        <v>42542</v>
      </c>
      <c r="B73" s="7">
        <v>1743</v>
      </c>
      <c r="C73" s="7" t="s">
        <v>309</v>
      </c>
      <c r="D73" s="7" t="s">
        <v>73</v>
      </c>
      <c r="E73" s="50">
        <v>600</v>
      </c>
      <c r="F73" s="50"/>
      <c r="G73" s="50">
        <v>19526.119999999995</v>
      </c>
    </row>
    <row r="74" spans="1:7" x14ac:dyDescent="0.35">
      <c r="A74" s="8">
        <v>42543</v>
      </c>
      <c r="B74" s="7"/>
      <c r="C74" s="7" t="s">
        <v>310</v>
      </c>
      <c r="D74" s="7" t="s">
        <v>73</v>
      </c>
      <c r="E74" s="50">
        <v>25.94</v>
      </c>
      <c r="F74" s="50"/>
      <c r="G74" s="50">
        <v>19500.179999999997</v>
      </c>
    </row>
    <row r="75" spans="1:7" x14ac:dyDescent="0.35">
      <c r="A75" s="8">
        <v>42544</v>
      </c>
      <c r="B75" s="7"/>
      <c r="C75" s="7" t="s">
        <v>311</v>
      </c>
      <c r="D75" s="7" t="s">
        <v>288</v>
      </c>
      <c r="E75" s="50">
        <v>15</v>
      </c>
      <c r="F75" s="50"/>
      <c r="G75" s="50">
        <v>19485.179999999997</v>
      </c>
    </row>
    <row r="76" spans="1:7" x14ac:dyDescent="0.35">
      <c r="A76" s="8">
        <v>42548</v>
      </c>
      <c r="B76" s="7"/>
      <c r="C76" s="7" t="s">
        <v>312</v>
      </c>
      <c r="D76" s="7" t="s">
        <v>313</v>
      </c>
      <c r="E76" s="50">
        <v>144.63999999999999</v>
      </c>
      <c r="F76" s="50"/>
      <c r="G76" s="50">
        <v>19340.539999999997</v>
      </c>
    </row>
    <row r="77" spans="1:7" x14ac:dyDescent="0.35">
      <c r="A77" s="8">
        <v>42548</v>
      </c>
      <c r="B77" s="7"/>
      <c r="C77" s="7" t="s">
        <v>314</v>
      </c>
      <c r="D77" s="7" t="s">
        <v>228</v>
      </c>
      <c r="E77" s="50"/>
      <c r="F77" s="50">
        <v>610</v>
      </c>
      <c r="G77" s="50">
        <v>19950.539999999997</v>
      </c>
    </row>
    <row r="78" spans="1:7" x14ac:dyDescent="0.35">
      <c r="A78" s="8">
        <v>42551</v>
      </c>
      <c r="B78" s="7"/>
      <c r="C78" s="7" t="s">
        <v>315</v>
      </c>
      <c r="D78" s="7" t="s">
        <v>313</v>
      </c>
      <c r="E78" s="50">
        <v>219.27</v>
      </c>
      <c r="F78" s="50"/>
      <c r="G78" s="50">
        <v>19731.269999999997</v>
      </c>
    </row>
    <row r="79" spans="1:7" x14ac:dyDescent="0.35">
      <c r="A79" s="8">
        <v>42552</v>
      </c>
      <c r="B79" s="7"/>
      <c r="C79" s="7" t="s">
        <v>316</v>
      </c>
      <c r="D79" s="7" t="s">
        <v>280</v>
      </c>
      <c r="E79" s="50">
        <v>19.18</v>
      </c>
      <c r="F79" s="50"/>
      <c r="G79" s="50">
        <v>19712.089999999997</v>
      </c>
    </row>
    <row r="80" spans="1:7" x14ac:dyDescent="0.35">
      <c r="A80" s="8">
        <v>42552</v>
      </c>
      <c r="B80" s="7"/>
      <c r="C80" s="7" t="s">
        <v>317</v>
      </c>
      <c r="D80" s="7" t="s">
        <v>280</v>
      </c>
      <c r="E80" s="50">
        <v>114.18</v>
      </c>
      <c r="F80" s="50"/>
      <c r="G80" s="50">
        <v>19597.909999999996</v>
      </c>
    </row>
    <row r="81" spans="1:7" x14ac:dyDescent="0.35">
      <c r="A81" s="8">
        <v>42556</v>
      </c>
      <c r="B81" s="7"/>
      <c r="C81" s="7" t="s">
        <v>318</v>
      </c>
      <c r="D81" s="7" t="s">
        <v>258</v>
      </c>
      <c r="E81" s="50">
        <v>187.73</v>
      </c>
      <c r="F81" s="50"/>
      <c r="G81" s="50">
        <v>19410.179999999997</v>
      </c>
    </row>
    <row r="82" spans="1:7" x14ac:dyDescent="0.35">
      <c r="A82" s="8">
        <v>42556</v>
      </c>
      <c r="B82" s="7"/>
      <c r="C82" s="7" t="s">
        <v>319</v>
      </c>
      <c r="D82" s="7" t="s">
        <v>258</v>
      </c>
      <c r="E82" s="50">
        <v>42.82</v>
      </c>
      <c r="F82" s="50"/>
      <c r="G82" s="50">
        <v>19367.359999999997</v>
      </c>
    </row>
    <row r="83" spans="1:7" x14ac:dyDescent="0.35">
      <c r="A83" s="8">
        <v>42556</v>
      </c>
      <c r="B83" s="7"/>
      <c r="C83" s="7" t="s">
        <v>320</v>
      </c>
      <c r="D83" s="7" t="s">
        <v>280</v>
      </c>
      <c r="E83" s="50">
        <v>212.51</v>
      </c>
      <c r="F83" s="50"/>
      <c r="G83" s="50">
        <v>19154.849999999999</v>
      </c>
    </row>
    <row r="84" spans="1:7" x14ac:dyDescent="0.35">
      <c r="A84" s="8">
        <v>42556</v>
      </c>
      <c r="B84" s="7"/>
      <c r="C84" s="7" t="s">
        <v>321</v>
      </c>
      <c r="D84" s="7" t="s">
        <v>280</v>
      </c>
      <c r="E84" s="50">
        <v>90.58</v>
      </c>
      <c r="F84" s="50"/>
      <c r="G84" s="50">
        <v>19064.269999999997</v>
      </c>
    </row>
    <row r="85" spans="1:7" x14ac:dyDescent="0.35">
      <c r="A85" s="8">
        <v>42556</v>
      </c>
      <c r="B85" s="7"/>
      <c r="C85" s="7" t="s">
        <v>322</v>
      </c>
      <c r="D85" s="7" t="s">
        <v>280</v>
      </c>
      <c r="E85" s="50">
        <v>37.06</v>
      </c>
      <c r="F85" s="50"/>
      <c r="G85" s="50">
        <v>19027.209999999995</v>
      </c>
    </row>
    <row r="86" spans="1:7" x14ac:dyDescent="0.35">
      <c r="A86" s="8">
        <v>42556</v>
      </c>
      <c r="B86" s="7"/>
      <c r="C86" s="7" t="s">
        <v>323</v>
      </c>
      <c r="D86" s="7" t="s">
        <v>280</v>
      </c>
      <c r="E86" s="50">
        <v>37.450000000000003</v>
      </c>
      <c r="F86" s="50"/>
      <c r="G86" s="50">
        <v>18989.759999999995</v>
      </c>
    </row>
    <row r="87" spans="1:7" x14ac:dyDescent="0.35">
      <c r="A87" s="8">
        <v>42556</v>
      </c>
      <c r="B87" s="7"/>
      <c r="C87" s="7" t="s">
        <v>324</v>
      </c>
      <c r="D87" s="7" t="s">
        <v>280</v>
      </c>
      <c r="E87" s="50">
        <v>17.12</v>
      </c>
      <c r="F87" s="50"/>
      <c r="G87" s="50">
        <v>18972.639999999996</v>
      </c>
    </row>
    <row r="88" spans="1:7" x14ac:dyDescent="0.35">
      <c r="A88" s="8">
        <v>42556</v>
      </c>
      <c r="B88" s="7"/>
      <c r="C88" s="7" t="s">
        <v>325</v>
      </c>
      <c r="D88" s="7" t="s">
        <v>280</v>
      </c>
      <c r="E88" s="50">
        <v>17.12</v>
      </c>
      <c r="F88" s="50"/>
      <c r="G88" s="50">
        <v>18955.519999999997</v>
      </c>
    </row>
    <row r="89" spans="1:7" x14ac:dyDescent="0.35">
      <c r="A89" s="8">
        <v>42556</v>
      </c>
      <c r="B89" s="7"/>
      <c r="C89" s="7" t="s">
        <v>326</v>
      </c>
      <c r="D89" s="7" t="s">
        <v>280</v>
      </c>
      <c r="E89" s="50">
        <v>30.51</v>
      </c>
      <c r="F89" s="50"/>
      <c r="G89" s="50">
        <v>18925.009999999998</v>
      </c>
    </row>
    <row r="90" spans="1:7" x14ac:dyDescent="0.35">
      <c r="A90" s="8">
        <v>42556</v>
      </c>
      <c r="B90" s="7"/>
      <c r="C90" s="7" t="s">
        <v>327</v>
      </c>
      <c r="D90" s="7" t="s">
        <v>280</v>
      </c>
      <c r="E90" s="50">
        <v>11.77</v>
      </c>
      <c r="F90" s="50"/>
      <c r="G90" s="50">
        <v>18913.239999999998</v>
      </c>
    </row>
    <row r="91" spans="1:7" x14ac:dyDescent="0.35">
      <c r="A91" s="8">
        <v>42556</v>
      </c>
      <c r="B91" s="7"/>
      <c r="C91" s="7" t="s">
        <v>328</v>
      </c>
      <c r="D91" s="7" t="s">
        <v>280</v>
      </c>
      <c r="E91" s="50">
        <v>61.86</v>
      </c>
      <c r="F91" s="50"/>
      <c r="G91" s="50">
        <v>18851.379999999997</v>
      </c>
    </row>
    <row r="92" spans="1:7" x14ac:dyDescent="0.35">
      <c r="A92" s="8">
        <v>42556</v>
      </c>
      <c r="B92" s="7"/>
      <c r="C92" s="7" t="s">
        <v>329</v>
      </c>
      <c r="D92" s="7" t="s">
        <v>293</v>
      </c>
      <c r="E92" s="50">
        <v>242.28</v>
      </c>
      <c r="F92" s="50"/>
      <c r="G92" s="50">
        <v>18609.099999999999</v>
      </c>
    </row>
    <row r="93" spans="1:7" x14ac:dyDescent="0.35">
      <c r="A93" s="8">
        <v>42556</v>
      </c>
      <c r="B93" s="7"/>
      <c r="C93" s="7" t="s">
        <v>330</v>
      </c>
      <c r="D93" s="7" t="s">
        <v>293</v>
      </c>
      <c r="E93" s="50">
        <v>242.28</v>
      </c>
      <c r="F93" s="50"/>
      <c r="G93" s="50">
        <v>18366.82</v>
      </c>
    </row>
    <row r="94" spans="1:7" x14ac:dyDescent="0.35">
      <c r="A94" s="8">
        <v>42556</v>
      </c>
      <c r="B94" s="7"/>
      <c r="C94" s="7" t="s">
        <v>331</v>
      </c>
      <c r="D94" s="7" t="s">
        <v>280</v>
      </c>
      <c r="E94" s="50">
        <v>47.03</v>
      </c>
      <c r="F94" s="50"/>
      <c r="G94" s="50">
        <v>18319.79</v>
      </c>
    </row>
    <row r="95" spans="1:7" x14ac:dyDescent="0.35">
      <c r="A95" s="8">
        <v>42556</v>
      </c>
      <c r="B95" s="7"/>
      <c r="C95" s="7" t="s">
        <v>332</v>
      </c>
      <c r="D95" s="7" t="s">
        <v>280</v>
      </c>
      <c r="E95" s="50">
        <v>13.8</v>
      </c>
      <c r="F95" s="50"/>
      <c r="G95" s="50">
        <v>18305.990000000002</v>
      </c>
    </row>
    <row r="96" spans="1:7" x14ac:dyDescent="0.35">
      <c r="A96" s="8">
        <v>42556</v>
      </c>
      <c r="B96" s="7"/>
      <c r="C96" s="7" t="s">
        <v>265</v>
      </c>
      <c r="D96" s="7" t="s">
        <v>193</v>
      </c>
      <c r="E96" s="50">
        <v>4505</v>
      </c>
      <c r="F96" s="50"/>
      <c r="G96" s="50">
        <v>13800.990000000002</v>
      </c>
    </row>
    <row r="97" spans="1:7" x14ac:dyDescent="0.35">
      <c r="A97" s="8">
        <v>42556</v>
      </c>
      <c r="B97" s="7"/>
      <c r="C97" s="7" t="s">
        <v>223</v>
      </c>
      <c r="D97" s="7" t="s">
        <v>193</v>
      </c>
      <c r="E97" s="50">
        <v>40</v>
      </c>
      <c r="F97" s="50"/>
      <c r="G97" s="50">
        <v>13760.990000000002</v>
      </c>
    </row>
    <row r="98" spans="1:7" x14ac:dyDescent="0.35">
      <c r="A98" s="8">
        <v>42558</v>
      </c>
      <c r="B98" s="7"/>
      <c r="C98" s="7" t="s">
        <v>333</v>
      </c>
      <c r="D98" s="7" t="s">
        <v>280</v>
      </c>
      <c r="E98" s="50">
        <v>26.48</v>
      </c>
      <c r="F98" s="50"/>
      <c r="G98" s="50">
        <v>13734.510000000002</v>
      </c>
    </row>
    <row r="99" spans="1:7" x14ac:dyDescent="0.35">
      <c r="A99" s="8">
        <v>42558</v>
      </c>
      <c r="B99" s="7"/>
      <c r="C99" s="7" t="s">
        <v>334</v>
      </c>
      <c r="D99" s="7" t="s">
        <v>271</v>
      </c>
      <c r="E99" s="50"/>
      <c r="F99" s="50">
        <v>20000</v>
      </c>
      <c r="G99" s="50">
        <v>33734.51</v>
      </c>
    </row>
    <row r="100" spans="1:7" x14ac:dyDescent="0.35">
      <c r="A100" s="8">
        <v>42564</v>
      </c>
      <c r="B100" s="7"/>
      <c r="C100" s="7" t="s">
        <v>265</v>
      </c>
      <c r="D100" s="7" t="s">
        <v>193</v>
      </c>
      <c r="E100" s="50">
        <v>13000</v>
      </c>
      <c r="F100" s="50"/>
      <c r="G100" s="50">
        <v>20734.510000000002</v>
      </c>
    </row>
    <row r="101" spans="1:7" x14ac:dyDescent="0.35">
      <c r="A101" s="8">
        <v>42564</v>
      </c>
      <c r="B101" s="7"/>
      <c r="C101" s="7" t="s">
        <v>223</v>
      </c>
      <c r="D101" s="7" t="s">
        <v>193</v>
      </c>
      <c r="E101" s="50">
        <v>40</v>
      </c>
      <c r="F101" s="50"/>
      <c r="G101" s="50">
        <v>20694.510000000002</v>
      </c>
    </row>
    <row r="102" spans="1:7" x14ac:dyDescent="0.35">
      <c r="A102" s="8">
        <v>42576</v>
      </c>
      <c r="B102" s="7"/>
      <c r="C102" s="7" t="s">
        <v>335</v>
      </c>
      <c r="D102" s="7" t="s">
        <v>274</v>
      </c>
      <c r="E102" s="50">
        <v>61.88</v>
      </c>
      <c r="F102" s="50"/>
      <c r="G102" s="50">
        <v>20632.63</v>
      </c>
    </row>
    <row r="103" spans="1:7" x14ac:dyDescent="0.35">
      <c r="A103" s="8">
        <v>42576</v>
      </c>
      <c r="B103" s="7"/>
      <c r="C103" s="7" t="s">
        <v>336</v>
      </c>
      <c r="D103" s="7" t="s">
        <v>274</v>
      </c>
      <c r="E103" s="50">
        <v>45.37</v>
      </c>
      <c r="F103" s="50"/>
      <c r="G103" s="50">
        <v>20587.260000000002</v>
      </c>
    </row>
    <row r="104" spans="1:7" x14ac:dyDescent="0.35">
      <c r="A104" s="8">
        <v>42577</v>
      </c>
      <c r="B104" s="7"/>
      <c r="C104" s="7" t="s">
        <v>337</v>
      </c>
      <c r="D104" s="7" t="s">
        <v>258</v>
      </c>
      <c r="E104" s="50">
        <v>39.17</v>
      </c>
      <c r="F104" s="50"/>
      <c r="G104" s="50">
        <v>20548.090000000004</v>
      </c>
    </row>
    <row r="105" spans="1:7" x14ac:dyDescent="0.35">
      <c r="A105" s="8">
        <v>42583</v>
      </c>
      <c r="B105" s="7"/>
      <c r="C105" s="7" t="s">
        <v>338</v>
      </c>
      <c r="D105" s="7" t="s">
        <v>274</v>
      </c>
      <c r="E105" s="50">
        <v>35.880000000000003</v>
      </c>
      <c r="F105" s="50"/>
      <c r="G105" s="50">
        <v>20512.210000000003</v>
      </c>
    </row>
    <row r="106" spans="1:7" x14ac:dyDescent="0.35">
      <c r="A106" s="8">
        <v>42583</v>
      </c>
      <c r="B106" s="7"/>
      <c r="C106" s="7" t="s">
        <v>265</v>
      </c>
      <c r="D106" s="7" t="s">
        <v>193</v>
      </c>
      <c r="E106" s="50">
        <v>5000</v>
      </c>
      <c r="F106" s="50"/>
      <c r="G106" s="50">
        <v>15512.210000000003</v>
      </c>
    </row>
    <row r="107" spans="1:7" x14ac:dyDescent="0.35">
      <c r="A107" s="8">
        <v>42583</v>
      </c>
      <c r="B107" s="7"/>
      <c r="C107" s="7" t="s">
        <v>223</v>
      </c>
      <c r="D107" s="7" t="s">
        <v>193</v>
      </c>
      <c r="E107" s="50">
        <v>40</v>
      </c>
      <c r="F107" s="50"/>
      <c r="G107" s="50">
        <v>15472.210000000003</v>
      </c>
    </row>
    <row r="108" spans="1:7" x14ac:dyDescent="0.35">
      <c r="A108" s="8">
        <v>42584</v>
      </c>
      <c r="B108" s="7">
        <v>1601</v>
      </c>
      <c r="C108" s="7" t="s">
        <v>339</v>
      </c>
      <c r="D108" s="7" t="s">
        <v>235</v>
      </c>
      <c r="E108" s="50">
        <v>1500</v>
      </c>
      <c r="F108" s="50"/>
      <c r="G108" s="50">
        <v>13972.210000000003</v>
      </c>
    </row>
    <row r="109" spans="1:7" x14ac:dyDescent="0.35">
      <c r="A109" s="8">
        <v>42585</v>
      </c>
      <c r="B109" s="7"/>
      <c r="C109" s="7" t="s">
        <v>340</v>
      </c>
      <c r="D109" s="7" t="s">
        <v>274</v>
      </c>
      <c r="E109" s="50">
        <v>60.21</v>
      </c>
      <c r="F109" s="50"/>
      <c r="G109" s="50">
        <v>13912.000000000004</v>
      </c>
    </row>
    <row r="110" spans="1:7" x14ac:dyDescent="0.35">
      <c r="A110" s="8">
        <v>42585</v>
      </c>
      <c r="B110" s="7">
        <v>1736</v>
      </c>
      <c r="C110" s="7" t="s">
        <v>341</v>
      </c>
      <c r="D110" s="7" t="s">
        <v>274</v>
      </c>
      <c r="E110" s="50">
        <v>500</v>
      </c>
      <c r="F110" s="50"/>
      <c r="G110" s="50">
        <v>13412.000000000004</v>
      </c>
    </row>
    <row r="111" spans="1:7" x14ac:dyDescent="0.35">
      <c r="A111" s="8">
        <v>42590</v>
      </c>
      <c r="B111" s="7"/>
      <c r="C111" s="7" t="s">
        <v>342</v>
      </c>
      <c r="D111" s="7" t="s">
        <v>73</v>
      </c>
      <c r="E111" s="50">
        <v>11.85</v>
      </c>
      <c r="F111" s="50"/>
      <c r="G111" s="50">
        <v>13400.150000000003</v>
      </c>
    </row>
    <row r="112" spans="1:7" x14ac:dyDescent="0.35">
      <c r="A112" s="8">
        <v>42590</v>
      </c>
      <c r="B112" s="7"/>
      <c r="C112" s="7" t="s">
        <v>343</v>
      </c>
      <c r="D112" s="7" t="s">
        <v>274</v>
      </c>
      <c r="E112" s="50">
        <v>30.25</v>
      </c>
      <c r="F112" s="50"/>
      <c r="G112" s="50">
        <v>13369.900000000003</v>
      </c>
    </row>
    <row r="113" spans="1:7" x14ac:dyDescent="0.35">
      <c r="A113" s="8">
        <v>42590</v>
      </c>
      <c r="B113" s="7"/>
      <c r="C113" s="7" t="s">
        <v>344</v>
      </c>
      <c r="D113" s="7" t="s">
        <v>274</v>
      </c>
      <c r="E113" s="50">
        <v>55.15</v>
      </c>
      <c r="F113" s="50"/>
      <c r="G113" s="50">
        <v>13314.750000000004</v>
      </c>
    </row>
    <row r="114" spans="1:7" x14ac:dyDescent="0.35">
      <c r="A114" s="8">
        <v>42592</v>
      </c>
      <c r="B114" s="7"/>
      <c r="C114" s="7" t="s">
        <v>345</v>
      </c>
      <c r="D114" s="7" t="s">
        <v>274</v>
      </c>
      <c r="E114" s="50">
        <v>18.72</v>
      </c>
      <c r="F114" s="50"/>
      <c r="G114" s="50">
        <v>13296.030000000004</v>
      </c>
    </row>
    <row r="115" spans="1:7" x14ac:dyDescent="0.35">
      <c r="A115" s="8">
        <v>42594</v>
      </c>
      <c r="B115" s="7"/>
      <c r="C115" s="7" t="s">
        <v>346</v>
      </c>
      <c r="D115" s="7" t="s">
        <v>122</v>
      </c>
      <c r="E115" s="50">
        <v>817.32</v>
      </c>
      <c r="F115" s="50"/>
      <c r="G115" s="50">
        <v>12478.710000000005</v>
      </c>
    </row>
    <row r="116" spans="1:7" x14ac:dyDescent="0.35">
      <c r="A116" s="8">
        <v>42597</v>
      </c>
      <c r="B116" s="7"/>
      <c r="C116" s="7" t="s">
        <v>347</v>
      </c>
      <c r="D116" s="7" t="s">
        <v>280</v>
      </c>
      <c r="E116" s="50">
        <v>81.08</v>
      </c>
      <c r="F116" s="50"/>
      <c r="G116" s="50">
        <v>12397.630000000005</v>
      </c>
    </row>
    <row r="117" spans="1:7" x14ac:dyDescent="0.35">
      <c r="A117" s="8">
        <v>42599</v>
      </c>
      <c r="B117" s="7"/>
      <c r="C117" s="7" t="s">
        <v>348</v>
      </c>
      <c r="D117" s="7" t="s">
        <v>246</v>
      </c>
      <c r="E117" s="50">
        <v>112.5</v>
      </c>
      <c r="F117" s="50"/>
      <c r="G117" s="50">
        <v>12285.130000000005</v>
      </c>
    </row>
    <row r="118" spans="1:7" x14ac:dyDescent="0.35">
      <c r="A118" s="8">
        <v>42599</v>
      </c>
      <c r="B118" s="7"/>
      <c r="C118" s="7" t="s">
        <v>349</v>
      </c>
      <c r="D118" s="7" t="s">
        <v>193</v>
      </c>
      <c r="E118" s="50">
        <v>1552.2</v>
      </c>
      <c r="F118" s="50"/>
      <c r="G118" s="50">
        <v>10732.930000000004</v>
      </c>
    </row>
    <row r="119" spans="1:7" x14ac:dyDescent="0.35">
      <c r="A119" s="8">
        <v>42599</v>
      </c>
      <c r="B119" s="7"/>
      <c r="C119" s="7" t="s">
        <v>223</v>
      </c>
      <c r="D119" s="7" t="s">
        <v>193</v>
      </c>
      <c r="E119" s="50">
        <v>40</v>
      </c>
      <c r="F119" s="50"/>
      <c r="G119" s="50">
        <v>10692.930000000004</v>
      </c>
    </row>
    <row r="120" spans="1:7" x14ac:dyDescent="0.35">
      <c r="A120" s="8">
        <v>42601</v>
      </c>
      <c r="B120" s="7"/>
      <c r="C120" s="7" t="s">
        <v>350</v>
      </c>
      <c r="D120" s="7" t="s">
        <v>258</v>
      </c>
      <c r="E120" s="50">
        <v>167.96</v>
      </c>
      <c r="F120" s="50"/>
      <c r="G120" s="50">
        <v>10524.970000000005</v>
      </c>
    </row>
    <row r="121" spans="1:7" x14ac:dyDescent="0.35">
      <c r="A121" s="8">
        <v>42601</v>
      </c>
      <c r="B121" s="7"/>
      <c r="C121" s="7" t="s">
        <v>139</v>
      </c>
      <c r="D121" s="7" t="s">
        <v>228</v>
      </c>
      <c r="E121" s="50"/>
      <c r="F121" s="50">
        <v>3000</v>
      </c>
      <c r="G121" s="50">
        <v>13524.970000000005</v>
      </c>
    </row>
    <row r="122" spans="1:7" x14ac:dyDescent="0.35">
      <c r="A122" s="8">
        <v>42604</v>
      </c>
      <c r="B122" s="7"/>
      <c r="C122" s="7" t="s">
        <v>351</v>
      </c>
      <c r="D122" s="7" t="s">
        <v>235</v>
      </c>
      <c r="E122" s="50">
        <v>7.79</v>
      </c>
      <c r="F122" s="50"/>
      <c r="G122" s="50">
        <v>13517.180000000004</v>
      </c>
    </row>
    <row r="123" spans="1:7" x14ac:dyDescent="0.35">
      <c r="A123" s="8">
        <v>42604</v>
      </c>
      <c r="B123" s="7"/>
      <c r="C123" s="7" t="s">
        <v>352</v>
      </c>
      <c r="D123" s="7" t="s">
        <v>235</v>
      </c>
      <c r="E123" s="50">
        <v>9.57</v>
      </c>
      <c r="F123" s="50"/>
      <c r="G123" s="50">
        <v>13507.610000000004</v>
      </c>
    </row>
    <row r="124" spans="1:7" x14ac:dyDescent="0.35">
      <c r="A124" s="8">
        <v>42604</v>
      </c>
      <c r="B124" s="7"/>
      <c r="C124" s="7" t="s">
        <v>353</v>
      </c>
      <c r="D124" s="7" t="s">
        <v>258</v>
      </c>
      <c r="E124" s="50">
        <v>21.61</v>
      </c>
      <c r="F124" s="50"/>
      <c r="G124" s="50">
        <v>13486.000000000004</v>
      </c>
    </row>
    <row r="125" spans="1:7" x14ac:dyDescent="0.35">
      <c r="A125" s="8">
        <v>42607</v>
      </c>
      <c r="B125" s="7"/>
      <c r="C125" s="7" t="s">
        <v>354</v>
      </c>
      <c r="D125" s="7" t="s">
        <v>220</v>
      </c>
      <c r="E125" s="50">
        <v>6.45</v>
      </c>
      <c r="F125" s="50"/>
      <c r="G125" s="50">
        <v>13479.550000000003</v>
      </c>
    </row>
    <row r="126" spans="1:7" x14ac:dyDescent="0.35">
      <c r="A126" s="8">
        <v>42611</v>
      </c>
      <c r="B126" s="7"/>
      <c r="C126" s="7" t="s">
        <v>355</v>
      </c>
      <c r="D126" s="7" t="s">
        <v>267</v>
      </c>
      <c r="E126" s="50">
        <v>22</v>
      </c>
      <c r="F126" s="50"/>
      <c r="G126" s="50">
        <v>13457.550000000003</v>
      </c>
    </row>
    <row r="127" spans="1:7" x14ac:dyDescent="0.35">
      <c r="A127" s="8">
        <v>42619</v>
      </c>
      <c r="B127" s="7"/>
      <c r="C127" s="7" t="s">
        <v>356</v>
      </c>
      <c r="D127" s="7" t="s">
        <v>357</v>
      </c>
      <c r="E127" s="50">
        <v>56.05</v>
      </c>
      <c r="F127" s="50"/>
      <c r="G127" s="50">
        <v>13401.500000000004</v>
      </c>
    </row>
    <row r="128" spans="1:7" x14ac:dyDescent="0.35">
      <c r="A128" s="8">
        <v>42620</v>
      </c>
      <c r="B128" s="7"/>
      <c r="C128" s="7" t="s">
        <v>358</v>
      </c>
      <c r="D128" s="7" t="s">
        <v>357</v>
      </c>
      <c r="E128" s="50">
        <v>138.66</v>
      </c>
      <c r="F128" s="50"/>
      <c r="G128" s="50">
        <v>13262.840000000004</v>
      </c>
    </row>
    <row r="129" spans="1:7" x14ac:dyDescent="0.35">
      <c r="A129" s="8">
        <v>42620</v>
      </c>
      <c r="B129" s="7"/>
      <c r="C129" s="7" t="s">
        <v>359</v>
      </c>
      <c r="D129" s="7" t="s">
        <v>357</v>
      </c>
      <c r="E129" s="50">
        <v>138.66</v>
      </c>
      <c r="F129" s="50"/>
      <c r="G129" s="50">
        <v>13124.180000000004</v>
      </c>
    </row>
    <row r="130" spans="1:7" x14ac:dyDescent="0.35">
      <c r="A130" s="8">
        <v>42620</v>
      </c>
      <c r="B130" s="7"/>
      <c r="C130" s="7" t="s">
        <v>360</v>
      </c>
      <c r="D130" s="7" t="s">
        <v>357</v>
      </c>
      <c r="E130" s="50">
        <v>142.99</v>
      </c>
      <c r="F130" s="50"/>
      <c r="G130" s="50">
        <v>12981.190000000004</v>
      </c>
    </row>
    <row r="131" spans="1:7" x14ac:dyDescent="0.35">
      <c r="A131" s="8">
        <v>42620</v>
      </c>
      <c r="B131" s="7"/>
      <c r="C131" s="7" t="s">
        <v>361</v>
      </c>
      <c r="D131" s="7" t="s">
        <v>357</v>
      </c>
      <c r="E131" s="50">
        <v>138.66</v>
      </c>
      <c r="F131" s="50"/>
      <c r="G131" s="50">
        <v>12842.530000000004</v>
      </c>
    </row>
    <row r="132" spans="1:7" x14ac:dyDescent="0.35">
      <c r="A132" s="8">
        <v>42620</v>
      </c>
      <c r="B132" s="7"/>
      <c r="C132" s="7" t="s">
        <v>362</v>
      </c>
      <c r="D132" s="7" t="s">
        <v>357</v>
      </c>
      <c r="E132" s="50">
        <v>138.66</v>
      </c>
      <c r="F132" s="50"/>
      <c r="G132" s="50">
        <v>12703.870000000004</v>
      </c>
    </row>
    <row r="133" spans="1:7" x14ac:dyDescent="0.35">
      <c r="A133" s="8">
        <v>42620</v>
      </c>
      <c r="B133" s="7"/>
      <c r="C133" s="7" t="s">
        <v>363</v>
      </c>
      <c r="D133" s="7" t="s">
        <v>357</v>
      </c>
      <c r="E133" s="50">
        <v>138.66</v>
      </c>
      <c r="F133" s="50"/>
      <c r="G133" s="50">
        <v>12565.210000000005</v>
      </c>
    </row>
    <row r="134" spans="1:7" x14ac:dyDescent="0.35">
      <c r="A134" s="8">
        <v>42620</v>
      </c>
      <c r="B134" s="7"/>
      <c r="C134" s="7" t="s">
        <v>364</v>
      </c>
      <c r="D134" s="7" t="s">
        <v>357</v>
      </c>
      <c r="E134" s="50">
        <v>138.66</v>
      </c>
      <c r="F134" s="50"/>
      <c r="G134" s="50">
        <v>12426.550000000005</v>
      </c>
    </row>
    <row r="135" spans="1:7" x14ac:dyDescent="0.35">
      <c r="A135" s="8">
        <v>42620</v>
      </c>
      <c r="B135" s="7"/>
      <c r="C135" s="7" t="s">
        <v>365</v>
      </c>
      <c r="D135" s="7" t="s">
        <v>357</v>
      </c>
      <c r="E135" s="50">
        <v>138.66</v>
      </c>
      <c r="F135" s="50"/>
      <c r="G135" s="50">
        <v>12287.890000000005</v>
      </c>
    </row>
    <row r="136" spans="1:7" x14ac:dyDescent="0.35">
      <c r="A136" s="8">
        <v>42620</v>
      </c>
      <c r="B136" s="7"/>
      <c r="C136" s="7" t="s">
        <v>366</v>
      </c>
      <c r="D136" s="7" t="s">
        <v>357</v>
      </c>
      <c r="E136" s="50">
        <v>138.66</v>
      </c>
      <c r="F136" s="50"/>
      <c r="G136" s="50">
        <v>12149.230000000005</v>
      </c>
    </row>
    <row r="137" spans="1:7" x14ac:dyDescent="0.35">
      <c r="A137" s="8">
        <v>42620</v>
      </c>
      <c r="B137" s="7"/>
      <c r="C137" s="7" t="s">
        <v>367</v>
      </c>
      <c r="D137" s="7" t="s">
        <v>357</v>
      </c>
      <c r="E137" s="50">
        <v>138.66</v>
      </c>
      <c r="F137" s="50"/>
      <c r="G137" s="50">
        <v>12010.570000000005</v>
      </c>
    </row>
    <row r="138" spans="1:7" x14ac:dyDescent="0.35">
      <c r="A138" s="8">
        <v>42620</v>
      </c>
      <c r="B138" s="7"/>
      <c r="C138" s="7" t="s">
        <v>368</v>
      </c>
      <c r="D138" s="7" t="s">
        <v>357</v>
      </c>
      <c r="E138" s="50">
        <v>138.66</v>
      </c>
      <c r="F138" s="50"/>
      <c r="G138" s="50">
        <v>11871.910000000005</v>
      </c>
    </row>
    <row r="139" spans="1:7" x14ac:dyDescent="0.35">
      <c r="A139" s="8">
        <v>42620</v>
      </c>
      <c r="B139" s="7"/>
      <c r="C139" s="7" t="s">
        <v>369</v>
      </c>
      <c r="D139" s="7" t="s">
        <v>357</v>
      </c>
      <c r="E139" s="50">
        <v>138.66</v>
      </c>
      <c r="F139" s="50"/>
      <c r="G139" s="50">
        <v>11733.250000000005</v>
      </c>
    </row>
    <row r="140" spans="1:7" x14ac:dyDescent="0.35">
      <c r="A140" s="8">
        <v>42620</v>
      </c>
      <c r="B140" s="7"/>
      <c r="C140" s="7" t="s">
        <v>370</v>
      </c>
      <c r="D140" s="7" t="s">
        <v>357</v>
      </c>
      <c r="E140" s="50">
        <v>155.99</v>
      </c>
      <c r="F140" s="50"/>
      <c r="G140" s="50">
        <v>11577.260000000006</v>
      </c>
    </row>
    <row r="141" spans="1:7" x14ac:dyDescent="0.35">
      <c r="A141" s="8">
        <v>42620</v>
      </c>
      <c r="B141" s="7"/>
      <c r="C141" s="7" t="s">
        <v>371</v>
      </c>
      <c r="D141" s="7" t="s">
        <v>357</v>
      </c>
      <c r="E141" s="50">
        <v>138.66</v>
      </c>
      <c r="F141" s="50"/>
      <c r="G141" s="50">
        <v>11438.600000000006</v>
      </c>
    </row>
    <row r="142" spans="1:7" x14ac:dyDescent="0.35">
      <c r="A142" s="8">
        <v>42620</v>
      </c>
      <c r="B142" s="7"/>
      <c r="C142" s="7" t="s">
        <v>372</v>
      </c>
      <c r="D142" s="7" t="s">
        <v>357</v>
      </c>
      <c r="E142" s="50">
        <v>138.66</v>
      </c>
      <c r="F142" s="50"/>
      <c r="G142" s="50">
        <v>11299.940000000006</v>
      </c>
    </row>
    <row r="143" spans="1:7" x14ac:dyDescent="0.35">
      <c r="A143" s="8">
        <v>42620</v>
      </c>
      <c r="B143" s="7"/>
      <c r="C143" s="7" t="s">
        <v>373</v>
      </c>
      <c r="D143" s="7" t="s">
        <v>357</v>
      </c>
      <c r="E143" s="50">
        <v>138.66</v>
      </c>
      <c r="F143" s="50"/>
      <c r="G143" s="50">
        <v>11161.280000000006</v>
      </c>
    </row>
    <row r="144" spans="1:7" x14ac:dyDescent="0.35">
      <c r="A144" s="8">
        <v>42620</v>
      </c>
      <c r="B144" s="7"/>
      <c r="C144" s="7" t="s">
        <v>374</v>
      </c>
      <c r="D144" s="7" t="s">
        <v>357</v>
      </c>
      <c r="E144" s="50">
        <v>142.99</v>
      </c>
      <c r="F144" s="50"/>
      <c r="G144" s="50">
        <v>11018.290000000006</v>
      </c>
    </row>
    <row r="145" spans="1:7" x14ac:dyDescent="0.35">
      <c r="A145" s="8">
        <v>42620</v>
      </c>
      <c r="B145" s="7"/>
      <c r="C145" s="7" t="s">
        <v>375</v>
      </c>
      <c r="D145" s="7" t="s">
        <v>357</v>
      </c>
      <c r="E145" s="50">
        <v>138.66</v>
      </c>
      <c r="F145" s="50"/>
      <c r="G145" s="50">
        <v>10879.630000000006</v>
      </c>
    </row>
    <row r="146" spans="1:7" x14ac:dyDescent="0.35">
      <c r="A146" s="8">
        <v>42622</v>
      </c>
      <c r="B146" s="7">
        <v>1745</v>
      </c>
      <c r="C146" s="7" t="s">
        <v>376</v>
      </c>
      <c r="D146" s="7" t="s">
        <v>377</v>
      </c>
      <c r="E146" s="50">
        <v>3168</v>
      </c>
      <c r="F146" s="50"/>
      <c r="G146" s="50">
        <v>7711.6300000000065</v>
      </c>
    </row>
    <row r="147" spans="1:7" x14ac:dyDescent="0.35">
      <c r="A147" s="8">
        <v>42625</v>
      </c>
      <c r="B147" s="7"/>
      <c r="C147" s="7" t="s">
        <v>378</v>
      </c>
      <c r="D147" s="7" t="s">
        <v>379</v>
      </c>
      <c r="E147" s="50"/>
      <c r="F147" s="50">
        <v>20000</v>
      </c>
      <c r="G147" s="50">
        <v>27711.630000000005</v>
      </c>
    </row>
    <row r="148" spans="1:7" x14ac:dyDescent="0.35">
      <c r="A148" s="8">
        <v>42632</v>
      </c>
      <c r="B148" s="7"/>
      <c r="C148" s="7" t="s">
        <v>380</v>
      </c>
      <c r="D148" s="7" t="s">
        <v>258</v>
      </c>
      <c r="E148" s="50">
        <v>19.440000000000001</v>
      </c>
      <c r="F148" s="50"/>
      <c r="G148" s="50">
        <v>27692.190000000006</v>
      </c>
    </row>
    <row r="149" spans="1:7" x14ac:dyDescent="0.35">
      <c r="A149" s="8">
        <v>42634</v>
      </c>
      <c r="B149" s="7"/>
      <c r="C149" s="7" t="s">
        <v>381</v>
      </c>
      <c r="D149" s="7" t="s">
        <v>293</v>
      </c>
      <c r="E149" s="50">
        <v>602.85</v>
      </c>
      <c r="F149" s="50"/>
      <c r="G149" s="50">
        <v>27089.340000000007</v>
      </c>
    </row>
    <row r="150" spans="1:7" x14ac:dyDescent="0.35">
      <c r="A150" s="8">
        <v>42643</v>
      </c>
      <c r="B150" s="7"/>
      <c r="C150" s="7" t="s">
        <v>382</v>
      </c>
      <c r="D150" s="7" t="s">
        <v>73</v>
      </c>
      <c r="E150" s="50">
        <v>711.45</v>
      </c>
      <c r="F150" s="50"/>
      <c r="G150" s="50">
        <v>26377.890000000007</v>
      </c>
    </row>
    <row r="151" spans="1:7" x14ac:dyDescent="0.35">
      <c r="A151" s="8">
        <v>42643</v>
      </c>
      <c r="B151" s="7">
        <v>1744</v>
      </c>
      <c r="C151" s="7" t="s">
        <v>383</v>
      </c>
      <c r="D151" s="7" t="s">
        <v>274</v>
      </c>
      <c r="E151" s="50">
        <v>940</v>
      </c>
      <c r="F151" s="50"/>
      <c r="G151" s="50">
        <v>25437.890000000007</v>
      </c>
    </row>
    <row r="152" spans="1:7" x14ac:dyDescent="0.35">
      <c r="A152" s="8">
        <v>42646</v>
      </c>
      <c r="B152" s="7"/>
      <c r="C152" s="7" t="s">
        <v>384</v>
      </c>
      <c r="D152" s="7" t="s">
        <v>220</v>
      </c>
      <c r="E152" s="50">
        <v>108.24</v>
      </c>
      <c r="F152" s="50"/>
      <c r="G152" s="50">
        <v>25329.650000000005</v>
      </c>
    </row>
    <row r="153" spans="1:7" x14ac:dyDescent="0.35">
      <c r="A153" s="8">
        <v>42646</v>
      </c>
      <c r="B153" s="7"/>
      <c r="C153" s="7" t="s">
        <v>385</v>
      </c>
      <c r="D153" s="7" t="s">
        <v>258</v>
      </c>
      <c r="E153" s="50">
        <v>26.95</v>
      </c>
      <c r="F153" s="50"/>
      <c r="G153" s="50">
        <v>25302.700000000004</v>
      </c>
    </row>
    <row r="154" spans="1:7" x14ac:dyDescent="0.35">
      <c r="A154" s="8">
        <v>42647</v>
      </c>
      <c r="B154" s="7">
        <v>1821</v>
      </c>
      <c r="C154" s="7" t="s">
        <v>386</v>
      </c>
      <c r="D154" s="7" t="s">
        <v>73</v>
      </c>
      <c r="E154" s="50">
        <v>400</v>
      </c>
      <c r="F154" s="50"/>
      <c r="G154" s="50">
        <v>24902.700000000004</v>
      </c>
    </row>
    <row r="155" spans="1:7" x14ac:dyDescent="0.35">
      <c r="A155" s="8">
        <v>42648</v>
      </c>
      <c r="B155" s="7"/>
      <c r="C155" s="7" t="s">
        <v>387</v>
      </c>
      <c r="D155" s="7" t="s">
        <v>73</v>
      </c>
      <c r="E155" s="50">
        <v>189.54</v>
      </c>
      <c r="F155" s="50"/>
      <c r="G155" s="50">
        <v>24713.160000000003</v>
      </c>
    </row>
    <row r="156" spans="1:7" x14ac:dyDescent="0.35">
      <c r="A156" s="8">
        <v>42648</v>
      </c>
      <c r="B156" s="7"/>
      <c r="C156" s="7" t="s">
        <v>388</v>
      </c>
      <c r="D156" s="7" t="s">
        <v>244</v>
      </c>
      <c r="E156" s="50"/>
      <c r="F156" s="50">
        <v>29.97</v>
      </c>
      <c r="G156" s="50">
        <v>24743.130000000005</v>
      </c>
    </row>
    <row r="157" spans="1:7" x14ac:dyDescent="0.35">
      <c r="A157" s="8">
        <v>42650</v>
      </c>
      <c r="B157" s="7"/>
      <c r="C157" s="7" t="s">
        <v>389</v>
      </c>
      <c r="D157" s="7" t="s">
        <v>235</v>
      </c>
      <c r="E157" s="50">
        <v>2500</v>
      </c>
      <c r="F157" s="50"/>
      <c r="G157" s="50">
        <v>22243.130000000005</v>
      </c>
    </row>
    <row r="158" spans="1:7" x14ac:dyDescent="0.35">
      <c r="A158" s="8">
        <v>42650</v>
      </c>
      <c r="B158" s="7"/>
      <c r="C158" s="7" t="s">
        <v>390</v>
      </c>
      <c r="D158" s="7" t="s">
        <v>235</v>
      </c>
      <c r="E158" s="50">
        <v>2500</v>
      </c>
      <c r="F158" s="50"/>
      <c r="G158" s="50">
        <v>19743.130000000005</v>
      </c>
    </row>
    <row r="159" spans="1:7" x14ac:dyDescent="0.35">
      <c r="A159" s="8">
        <v>42654</v>
      </c>
      <c r="B159" s="7"/>
      <c r="C159" s="7" t="s">
        <v>391</v>
      </c>
      <c r="D159" s="7" t="s">
        <v>235</v>
      </c>
      <c r="E159" s="50">
        <v>3250</v>
      </c>
      <c r="F159" s="50"/>
      <c r="G159" s="50">
        <v>16493.130000000005</v>
      </c>
    </row>
    <row r="160" spans="1:7" x14ac:dyDescent="0.35">
      <c r="A160" s="8">
        <v>42655</v>
      </c>
      <c r="B160" s="7">
        <v>1822</v>
      </c>
      <c r="C160" s="7" t="s">
        <v>392</v>
      </c>
      <c r="D160" s="7" t="s">
        <v>73</v>
      </c>
      <c r="E160" s="50">
        <v>230</v>
      </c>
      <c r="F160" s="50"/>
      <c r="G160" s="50">
        <v>16263.130000000005</v>
      </c>
    </row>
    <row r="161" spans="1:7" x14ac:dyDescent="0.35">
      <c r="A161" s="8">
        <v>42656</v>
      </c>
      <c r="B161" s="7"/>
      <c r="C161" s="7" t="s">
        <v>393</v>
      </c>
      <c r="D161" s="7" t="s">
        <v>73</v>
      </c>
      <c r="E161" s="50">
        <v>858.02</v>
      </c>
      <c r="F161" s="50"/>
      <c r="G161" s="50">
        <v>15405.110000000004</v>
      </c>
    </row>
    <row r="162" spans="1:7" x14ac:dyDescent="0.35">
      <c r="A162" s="8">
        <v>42656</v>
      </c>
      <c r="B162" s="7"/>
      <c r="C162" s="7" t="s">
        <v>394</v>
      </c>
      <c r="D162" s="7" t="s">
        <v>73</v>
      </c>
      <c r="E162" s="50">
        <v>119.88</v>
      </c>
      <c r="F162" s="50"/>
      <c r="G162" s="50">
        <v>15285.230000000005</v>
      </c>
    </row>
    <row r="163" spans="1:7" x14ac:dyDescent="0.35">
      <c r="A163" s="8">
        <v>42656</v>
      </c>
      <c r="B163" s="7"/>
      <c r="C163" s="7" t="s">
        <v>395</v>
      </c>
      <c r="D163" s="7" t="s">
        <v>73</v>
      </c>
      <c r="E163" s="50">
        <v>179.82</v>
      </c>
      <c r="F163" s="50"/>
      <c r="G163" s="50">
        <v>15105.410000000005</v>
      </c>
    </row>
    <row r="164" spans="1:7" x14ac:dyDescent="0.35">
      <c r="A164" s="8">
        <v>42657</v>
      </c>
      <c r="B164" s="7"/>
      <c r="C164" s="7" t="s">
        <v>396</v>
      </c>
      <c r="D164" s="7" t="s">
        <v>73</v>
      </c>
      <c r="E164" s="50">
        <v>745.83</v>
      </c>
      <c r="F164" s="50"/>
      <c r="G164" s="50">
        <v>14359.580000000005</v>
      </c>
    </row>
    <row r="165" spans="1:7" x14ac:dyDescent="0.35">
      <c r="A165" s="8">
        <v>42657</v>
      </c>
      <c r="B165" s="7"/>
      <c r="C165" s="7" t="s">
        <v>397</v>
      </c>
      <c r="D165" s="7" t="s">
        <v>73</v>
      </c>
      <c r="E165" s="50">
        <v>699.58</v>
      </c>
      <c r="F165" s="50"/>
      <c r="G165" s="50">
        <v>13660.000000000005</v>
      </c>
    </row>
    <row r="166" spans="1:7" x14ac:dyDescent="0.35">
      <c r="A166" s="8">
        <v>42657</v>
      </c>
      <c r="B166" s="7"/>
      <c r="C166" s="7" t="s">
        <v>398</v>
      </c>
      <c r="D166" s="7" t="s">
        <v>244</v>
      </c>
      <c r="E166" s="50"/>
      <c r="F166" s="50">
        <v>76.05</v>
      </c>
      <c r="G166" s="50">
        <v>13736.050000000005</v>
      </c>
    </row>
    <row r="167" spans="1:7" x14ac:dyDescent="0.35">
      <c r="A167" s="8">
        <v>42660</v>
      </c>
      <c r="B167" s="7"/>
      <c r="C167" s="7" t="s">
        <v>399</v>
      </c>
      <c r="D167" s="7" t="s">
        <v>258</v>
      </c>
      <c r="E167" s="50">
        <v>29.21</v>
      </c>
      <c r="F167" s="50"/>
      <c r="G167" s="50">
        <v>13706.840000000006</v>
      </c>
    </row>
    <row r="168" spans="1:7" x14ac:dyDescent="0.35">
      <c r="A168" s="8">
        <v>42661</v>
      </c>
      <c r="B168" s="7">
        <v>1823</v>
      </c>
      <c r="C168" s="7" t="s">
        <v>400</v>
      </c>
      <c r="D168" s="7" t="s">
        <v>73</v>
      </c>
      <c r="E168" s="50">
        <v>1100</v>
      </c>
      <c r="F168" s="50"/>
      <c r="G168" s="50">
        <v>12606.840000000006</v>
      </c>
    </row>
    <row r="169" spans="1:7" x14ac:dyDescent="0.35">
      <c r="A169" s="8">
        <v>42661</v>
      </c>
      <c r="B169" s="7"/>
      <c r="C169" s="7" t="s">
        <v>401</v>
      </c>
      <c r="D169" s="7" t="s">
        <v>402</v>
      </c>
      <c r="E169" s="50"/>
      <c r="F169" s="50">
        <v>20000</v>
      </c>
      <c r="G169" s="50">
        <v>32606.840000000004</v>
      </c>
    </row>
    <row r="170" spans="1:7" x14ac:dyDescent="0.35">
      <c r="A170" s="8">
        <v>42661</v>
      </c>
      <c r="B170" s="7"/>
      <c r="C170" s="7" t="s">
        <v>139</v>
      </c>
      <c r="D170" s="7" t="s">
        <v>228</v>
      </c>
      <c r="E170" s="50"/>
      <c r="F170" s="50">
        <v>3627.08</v>
      </c>
      <c r="G170" s="50">
        <v>36233.920000000006</v>
      </c>
    </row>
    <row r="171" spans="1:7" x14ac:dyDescent="0.35">
      <c r="A171" s="8">
        <v>42669</v>
      </c>
      <c r="B171" s="7"/>
      <c r="C171" s="7" t="s">
        <v>403</v>
      </c>
      <c r="D171" s="7" t="s">
        <v>258</v>
      </c>
      <c r="E171" s="50">
        <v>35.700000000000003</v>
      </c>
      <c r="F171" s="50"/>
      <c r="G171" s="50">
        <v>36198.220000000008</v>
      </c>
    </row>
    <row r="172" spans="1:7" x14ac:dyDescent="0.35">
      <c r="A172" s="8">
        <v>42671</v>
      </c>
      <c r="B172" s="7"/>
      <c r="C172" s="7" t="s">
        <v>404</v>
      </c>
      <c r="D172" s="7" t="s">
        <v>274</v>
      </c>
      <c r="E172" s="50">
        <v>64.47</v>
      </c>
      <c r="F172" s="50"/>
      <c r="G172" s="50">
        <v>36133.750000000007</v>
      </c>
    </row>
    <row r="173" spans="1:7" x14ac:dyDescent="0.35">
      <c r="A173" s="8">
        <v>42677</v>
      </c>
      <c r="B173" s="7"/>
      <c r="C173" s="7" t="s">
        <v>405</v>
      </c>
      <c r="D173" s="7" t="s">
        <v>406</v>
      </c>
      <c r="E173" s="50">
        <v>4000</v>
      </c>
      <c r="F173" s="50"/>
      <c r="G173" s="50">
        <v>32133.750000000007</v>
      </c>
    </row>
    <row r="174" spans="1:7" x14ac:dyDescent="0.35">
      <c r="A174" s="8">
        <v>42678</v>
      </c>
      <c r="B174" s="7"/>
      <c r="C174" s="7" t="s">
        <v>407</v>
      </c>
      <c r="D174" s="7" t="s">
        <v>406</v>
      </c>
      <c r="E174" s="50">
        <v>4545</v>
      </c>
      <c r="F174" s="50"/>
      <c r="G174" s="50">
        <v>27588.750000000007</v>
      </c>
    </row>
    <row r="175" spans="1:7" x14ac:dyDescent="0.35">
      <c r="A175" s="8">
        <v>42691</v>
      </c>
      <c r="B175" s="7">
        <v>1824</v>
      </c>
      <c r="C175" s="7" t="s">
        <v>408</v>
      </c>
      <c r="D175" s="7" t="s">
        <v>81</v>
      </c>
      <c r="E175" s="50">
        <v>10642.28</v>
      </c>
      <c r="F175" s="50"/>
      <c r="G175" s="50">
        <v>16946.470000000008</v>
      </c>
    </row>
    <row r="176" spans="1:7" x14ac:dyDescent="0.35">
      <c r="A176" s="8">
        <v>42695</v>
      </c>
      <c r="B176" s="7"/>
      <c r="C176" s="7" t="s">
        <v>409</v>
      </c>
      <c r="D176" s="7" t="s">
        <v>280</v>
      </c>
      <c r="E176" s="50">
        <v>129.68</v>
      </c>
      <c r="F176" s="50"/>
      <c r="G176" s="50">
        <v>16816.790000000008</v>
      </c>
    </row>
    <row r="177" spans="1:7" x14ac:dyDescent="0.35">
      <c r="A177" s="8">
        <v>42695</v>
      </c>
      <c r="B177" s="7"/>
      <c r="C177" s="7" t="s">
        <v>410</v>
      </c>
      <c r="D177" s="7" t="s">
        <v>280</v>
      </c>
      <c r="E177" s="50">
        <v>404.86</v>
      </c>
      <c r="F177" s="50"/>
      <c r="G177" s="50">
        <v>16411.930000000008</v>
      </c>
    </row>
    <row r="178" spans="1:7" x14ac:dyDescent="0.35">
      <c r="A178" s="8">
        <v>42699</v>
      </c>
      <c r="B178" s="7">
        <v>1825</v>
      </c>
      <c r="C178" s="7" t="s">
        <v>411</v>
      </c>
      <c r="D178" s="7" t="s">
        <v>280</v>
      </c>
      <c r="E178" s="50">
        <v>400</v>
      </c>
      <c r="F178" s="50"/>
      <c r="G178" s="50">
        <v>16011.930000000008</v>
      </c>
    </row>
    <row r="179" spans="1:7" x14ac:dyDescent="0.35">
      <c r="A179" s="8">
        <v>42725</v>
      </c>
      <c r="B179" s="7">
        <v>1826</v>
      </c>
      <c r="C179" s="7" t="s">
        <v>412</v>
      </c>
      <c r="D179" s="7" t="s">
        <v>193</v>
      </c>
      <c r="E179" s="50">
        <v>369</v>
      </c>
      <c r="F179" s="50"/>
      <c r="G179" s="50">
        <v>15642.930000000008</v>
      </c>
    </row>
    <row r="180" spans="1:7" x14ac:dyDescent="0.35">
      <c r="A180" s="8">
        <v>42726</v>
      </c>
      <c r="B180" s="7"/>
      <c r="C180" s="7" t="s">
        <v>413</v>
      </c>
      <c r="D180" s="7" t="s">
        <v>235</v>
      </c>
      <c r="E180" s="50">
        <v>5033</v>
      </c>
      <c r="F180" s="50"/>
      <c r="G180" s="50">
        <v>10609.930000000008</v>
      </c>
    </row>
    <row r="183" spans="1:7" ht="15" thickBot="1" x14ac:dyDescent="0.4"/>
    <row r="184" spans="1:7" ht="19" thickBot="1" x14ac:dyDescent="0.5">
      <c r="C184" s="131" t="s">
        <v>422</v>
      </c>
      <c r="D184" s="132"/>
    </row>
    <row r="185" spans="1:7" ht="15.5" x14ac:dyDescent="0.35">
      <c r="C185" s="47" t="s">
        <v>218</v>
      </c>
      <c r="D185" s="47" t="s">
        <v>415</v>
      </c>
    </row>
    <row r="186" spans="1:7" x14ac:dyDescent="0.35">
      <c r="C186" s="7" t="s">
        <v>193</v>
      </c>
      <c r="D186" s="51">
        <v>31947.200000000001</v>
      </c>
    </row>
    <row r="187" spans="1:7" x14ac:dyDescent="0.35">
      <c r="C187" s="7" t="s">
        <v>122</v>
      </c>
      <c r="D187" s="51">
        <v>817.32</v>
      </c>
    </row>
    <row r="188" spans="1:7" x14ac:dyDescent="0.35">
      <c r="C188" s="7" t="s">
        <v>277</v>
      </c>
      <c r="D188" s="51">
        <v>1500</v>
      </c>
    </row>
    <row r="189" spans="1:7" x14ac:dyDescent="0.35">
      <c r="C189" s="7" t="s">
        <v>237</v>
      </c>
      <c r="D189" s="51">
        <v>580</v>
      </c>
    </row>
    <row r="190" spans="1:7" x14ac:dyDescent="0.35">
      <c r="C190" s="7" t="s">
        <v>274</v>
      </c>
      <c r="D190" s="51">
        <v>2711.93</v>
      </c>
    </row>
    <row r="191" spans="1:7" x14ac:dyDescent="0.35">
      <c r="C191" s="7" t="s">
        <v>235</v>
      </c>
      <c r="D191" s="51">
        <v>21587.360000000001</v>
      </c>
    </row>
    <row r="192" spans="1:7" x14ac:dyDescent="0.35">
      <c r="C192" s="7" t="s">
        <v>313</v>
      </c>
      <c r="D192" s="51">
        <v>363.91</v>
      </c>
    </row>
    <row r="193" spans="3:4" x14ac:dyDescent="0.35">
      <c r="C193" s="7" t="s">
        <v>377</v>
      </c>
      <c r="D193" s="51">
        <v>3168</v>
      </c>
    </row>
    <row r="194" spans="3:4" x14ac:dyDescent="0.35">
      <c r="C194" s="7" t="s">
        <v>230</v>
      </c>
      <c r="D194" s="51">
        <v>6404.25</v>
      </c>
    </row>
    <row r="195" spans="3:4" x14ac:dyDescent="0.35">
      <c r="C195" s="7" t="s">
        <v>291</v>
      </c>
      <c r="D195" s="51">
        <v>1500</v>
      </c>
    </row>
    <row r="196" spans="3:4" x14ac:dyDescent="0.35">
      <c r="C196" s="7" t="s">
        <v>220</v>
      </c>
      <c r="D196" s="51">
        <v>152.87</v>
      </c>
    </row>
    <row r="197" spans="3:4" x14ac:dyDescent="0.35">
      <c r="C197" s="7" t="s">
        <v>258</v>
      </c>
      <c r="D197" s="51">
        <v>953.59</v>
      </c>
    </row>
    <row r="198" spans="3:4" x14ac:dyDescent="0.35">
      <c r="C198" s="7" t="s">
        <v>357</v>
      </c>
      <c r="D198" s="51">
        <v>2577.92</v>
      </c>
    </row>
    <row r="199" spans="3:4" x14ac:dyDescent="0.35">
      <c r="C199" s="7" t="s">
        <v>226</v>
      </c>
      <c r="D199" s="51">
        <v>572.97</v>
      </c>
    </row>
    <row r="200" spans="3:4" x14ac:dyDescent="0.35">
      <c r="C200" s="7" t="s">
        <v>246</v>
      </c>
      <c r="D200" s="51">
        <v>375</v>
      </c>
    </row>
    <row r="201" spans="3:4" x14ac:dyDescent="0.35">
      <c r="C201" s="7" t="s">
        <v>297</v>
      </c>
      <c r="D201" s="51">
        <v>540</v>
      </c>
    </row>
    <row r="202" spans="3:4" x14ac:dyDescent="0.35">
      <c r="C202" s="7" t="s">
        <v>267</v>
      </c>
      <c r="D202" s="51">
        <v>482</v>
      </c>
    </row>
    <row r="203" spans="3:4" x14ac:dyDescent="0.35">
      <c r="C203" s="7" t="s">
        <v>406</v>
      </c>
      <c r="D203" s="51">
        <v>8545</v>
      </c>
    </row>
    <row r="204" spans="3:4" x14ac:dyDescent="0.35">
      <c r="C204" s="7" t="s">
        <v>288</v>
      </c>
      <c r="D204" s="51">
        <v>80.23</v>
      </c>
    </row>
    <row r="205" spans="3:4" x14ac:dyDescent="0.35">
      <c r="C205" s="7" t="s">
        <v>293</v>
      </c>
      <c r="D205" s="51">
        <v>1890.39</v>
      </c>
    </row>
    <row r="206" spans="3:4" x14ac:dyDescent="0.35">
      <c r="C206" s="7" t="s">
        <v>280</v>
      </c>
      <c r="D206" s="51">
        <v>2454.19</v>
      </c>
    </row>
    <row r="207" spans="3:4" x14ac:dyDescent="0.35">
      <c r="C207" s="7" t="s">
        <v>262</v>
      </c>
      <c r="D207" s="51">
        <v>3958</v>
      </c>
    </row>
    <row r="208" spans="3:4" x14ac:dyDescent="0.35">
      <c r="C208" s="7" t="s">
        <v>252</v>
      </c>
      <c r="D208" s="51">
        <v>109</v>
      </c>
    </row>
    <row r="209" spans="3:5" x14ac:dyDescent="0.35">
      <c r="C209" s="7" t="s">
        <v>73</v>
      </c>
      <c r="D209" s="51">
        <v>10376.11</v>
      </c>
    </row>
    <row r="210" spans="3:5" x14ac:dyDescent="0.35">
      <c r="C210" s="7" t="s">
        <v>301</v>
      </c>
      <c r="D210" s="51">
        <v>765</v>
      </c>
    </row>
    <row r="211" spans="3:5" x14ac:dyDescent="0.35">
      <c r="C211" s="7" t="s">
        <v>81</v>
      </c>
      <c r="D211" s="51">
        <v>15341.87</v>
      </c>
    </row>
    <row r="212" spans="3:5" ht="15.5" x14ac:dyDescent="0.35">
      <c r="C212" s="48" t="s">
        <v>423</v>
      </c>
      <c r="D212" s="52">
        <v>119754.10999999999</v>
      </c>
    </row>
    <row r="213" spans="3:5" ht="15" thickBot="1" x14ac:dyDescent="0.4"/>
    <row r="214" spans="3:5" ht="19" thickBot="1" x14ac:dyDescent="0.5">
      <c r="C214" s="128" t="s">
        <v>416</v>
      </c>
      <c r="D214" s="129"/>
      <c r="E214" s="130"/>
    </row>
    <row r="215" spans="3:5" x14ac:dyDescent="0.35">
      <c r="C215" s="11" t="s">
        <v>417</v>
      </c>
      <c r="D215" s="41">
        <v>14829.78</v>
      </c>
      <c r="E215" s="42"/>
    </row>
    <row r="216" spans="3:5" x14ac:dyDescent="0.35">
      <c r="C216" s="15" t="s">
        <v>418</v>
      </c>
      <c r="D216" s="39"/>
      <c r="E216" s="43">
        <v>119754.11</v>
      </c>
    </row>
    <row r="217" spans="3:5" x14ac:dyDescent="0.35">
      <c r="C217" s="15" t="s">
        <v>419</v>
      </c>
      <c r="D217" s="40">
        <v>115534.26</v>
      </c>
      <c r="E217" s="44"/>
    </row>
    <row r="218" spans="3:5" x14ac:dyDescent="0.35">
      <c r="C218" s="15" t="s">
        <v>420</v>
      </c>
      <c r="D218" s="40">
        <v>130364.04</v>
      </c>
      <c r="E218" s="43">
        <v>119754.11</v>
      </c>
    </row>
    <row r="219" spans="3:5" ht="15" thickBot="1" x14ac:dyDescent="0.4">
      <c r="C219" s="16" t="s">
        <v>421</v>
      </c>
      <c r="D219" s="45">
        <v>10609.93</v>
      </c>
      <c r="E219" s="46"/>
    </row>
  </sheetData>
  <mergeCells count="3">
    <mergeCell ref="D1:G1"/>
    <mergeCell ref="C184:D184"/>
    <mergeCell ref="C214:E2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DCLBank2009</vt:lpstr>
      <vt:lpstr>DCLBank2010</vt:lpstr>
      <vt:lpstr>DCLBank2011</vt:lpstr>
      <vt:lpstr>DCLBank2012</vt:lpstr>
      <vt:lpstr>DCLBank2013</vt:lpstr>
      <vt:lpstr>DCLBank2014</vt:lpstr>
      <vt:lpstr>DCLBank2015</vt:lpstr>
      <vt:lpstr>DCLBank2016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jsbvk</cp:lastModifiedBy>
  <cp:lastPrinted>2013-07-06T13:06:20Z</cp:lastPrinted>
  <dcterms:created xsi:type="dcterms:W3CDTF">2013-05-11T05:57:17Z</dcterms:created>
  <dcterms:modified xsi:type="dcterms:W3CDTF">2017-11-11T02:23:51Z</dcterms:modified>
</cp:coreProperties>
</file>