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\projects\gazeMapper\gazeMapper\example_data\stimulus_for_1_and_2\"/>
    </mc:Choice>
  </mc:AlternateContent>
  <xr:revisionPtr revIDLastSave="0" documentId="13_ncr:1_{E454C1E4-726B-4742-B795-77DF8927F188}" xr6:coauthVersionLast="47" xr6:coauthVersionMax="47" xr10:uidLastSave="{00000000-0000-0000-0000-000000000000}"/>
  <bookViews>
    <workbookView xWindow="3510" yWindow="2895" windowWidth="43200" windowHeight="17985" activeTab="1" xr2:uid="{75A7E31F-14BE-4567-9459-1BBBFC021EE7}"/>
  </bookViews>
  <sheets>
    <sheet name="Sheet1" sheetId="1" r:id="rId1"/>
    <sheet name="validation poster" sheetId="2" r:id="rId2"/>
    <sheet name="screen planes" sheetId="3" r:id="rId3"/>
    <sheet name="sync tri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C12" i="3" s="1"/>
  <c r="D4" i="3"/>
  <c r="B14" i="3" s="1"/>
  <c r="C6" i="2"/>
  <c r="C5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M51" i="2"/>
  <c r="L51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M10" i="2"/>
  <c r="L10" i="2"/>
  <c r="C5" i="1"/>
  <c r="C6" i="1" s="1"/>
  <c r="B5" i="1"/>
  <c r="C11" i="1" s="1"/>
  <c r="C12" i="1" l="1"/>
  <c r="C13" i="1"/>
  <c r="B20" i="3"/>
  <c r="B25" i="3"/>
  <c r="C12" i="2"/>
  <c r="C20" i="2"/>
  <c r="C28" i="2"/>
  <c r="C36" i="2"/>
  <c r="C44" i="2"/>
  <c r="C18" i="2"/>
  <c r="C13" i="2"/>
  <c r="C21" i="2"/>
  <c r="C29" i="2"/>
  <c r="C37" i="2"/>
  <c r="C45" i="2"/>
  <c r="C10" i="2"/>
  <c r="K29" i="2" s="1"/>
  <c r="O29" i="2" s="1"/>
  <c r="C14" i="2"/>
  <c r="C22" i="2"/>
  <c r="C30" i="2"/>
  <c r="C38" i="2"/>
  <c r="C42" i="2"/>
  <c r="C19" i="2"/>
  <c r="C15" i="2"/>
  <c r="C23" i="2"/>
  <c r="C31" i="2"/>
  <c r="C39" i="2"/>
  <c r="C11" i="2"/>
  <c r="C43" i="2"/>
  <c r="C16" i="2"/>
  <c r="C24" i="2"/>
  <c r="C32" i="2"/>
  <c r="C40" i="2"/>
  <c r="C17" i="2"/>
  <c r="C25" i="2"/>
  <c r="C33" i="2"/>
  <c r="C41" i="2"/>
  <c r="C34" i="2"/>
  <c r="C35" i="2"/>
  <c r="C26" i="2"/>
  <c r="C27" i="2"/>
  <c r="B3" i="3"/>
  <c r="D3" i="3"/>
  <c r="B4" i="3" s="1"/>
  <c r="C14" i="3" s="1"/>
  <c r="B6" i="1"/>
  <c r="B9" i="3"/>
  <c r="C22" i="3"/>
  <c r="C11" i="3"/>
  <c r="C23" i="3"/>
  <c r="C13" i="3"/>
  <c r="B8" i="3" l="1"/>
  <c r="B13" i="3"/>
  <c r="B12" i="3"/>
  <c r="C10" i="3"/>
  <c r="C15" i="3"/>
  <c r="K41" i="2"/>
  <c r="O41" i="2" s="1"/>
  <c r="K40" i="2"/>
  <c r="O40" i="2" s="1"/>
  <c r="K32" i="2"/>
  <c r="O32" i="2" s="1"/>
  <c r="K16" i="2"/>
  <c r="K24" i="2"/>
  <c r="O24" i="2" s="1"/>
  <c r="K13" i="2"/>
  <c r="K33" i="2"/>
  <c r="O33" i="2" s="1"/>
  <c r="K22" i="2"/>
  <c r="O22" i="2" s="1"/>
  <c r="K43" i="2"/>
  <c r="O43" i="2" s="1"/>
  <c r="K18" i="2"/>
  <c r="O18" i="2" s="1"/>
  <c r="K25" i="2"/>
  <c r="O25" i="2" s="1"/>
  <c r="K37" i="2"/>
  <c r="O37" i="2" s="1"/>
  <c r="K44" i="2"/>
  <c r="O44" i="2" s="1"/>
  <c r="K38" i="2"/>
  <c r="O38" i="2" s="1"/>
  <c r="K30" i="2"/>
  <c r="O30" i="2" s="1"/>
  <c r="K17" i="2"/>
  <c r="O17" i="2" s="1"/>
  <c r="K14" i="2"/>
  <c r="K45" i="2"/>
  <c r="O45" i="2" s="1"/>
  <c r="C8" i="3"/>
  <c r="K23" i="2"/>
  <c r="O23" i="2" s="1"/>
  <c r="K36" i="2"/>
  <c r="O36" i="2" s="1"/>
  <c r="B40" i="2"/>
  <c r="J40" i="2" s="1"/>
  <c r="N40" i="2" s="1"/>
  <c r="B41" i="2"/>
  <c r="J41" i="2" s="1"/>
  <c r="N41" i="2" s="1"/>
  <c r="B13" i="2"/>
  <c r="J13" i="2" s="1"/>
  <c r="N13" i="2" s="1"/>
  <c r="B21" i="2"/>
  <c r="J21" i="2" s="1"/>
  <c r="B29" i="2"/>
  <c r="J29" i="2" s="1"/>
  <c r="N29" i="2" s="1"/>
  <c r="B37" i="2"/>
  <c r="J37" i="2" s="1"/>
  <c r="N37" i="2" s="1"/>
  <c r="B45" i="2"/>
  <c r="B35" i="2"/>
  <c r="B12" i="2"/>
  <c r="B19" i="2"/>
  <c r="B14" i="2"/>
  <c r="B22" i="2"/>
  <c r="B30" i="2"/>
  <c r="B38" i="2"/>
  <c r="B10" i="2"/>
  <c r="J10" i="2" s="1"/>
  <c r="B24" i="2"/>
  <c r="J24" i="2" s="1"/>
  <c r="N24" i="2" s="1"/>
  <c r="B33" i="2"/>
  <c r="J33" i="2" s="1"/>
  <c r="N33" i="2" s="1"/>
  <c r="B11" i="2"/>
  <c r="J11" i="2" s="1"/>
  <c r="N11" i="2" s="1"/>
  <c r="B15" i="2"/>
  <c r="J15" i="2" s="1"/>
  <c r="N15" i="2" s="1"/>
  <c r="B23" i="2"/>
  <c r="J23" i="2" s="1"/>
  <c r="N23" i="2" s="1"/>
  <c r="B31" i="2"/>
  <c r="J31" i="2" s="1"/>
  <c r="N31" i="2" s="1"/>
  <c r="B39" i="2"/>
  <c r="J39" i="2" s="1"/>
  <c r="B17" i="2"/>
  <c r="B43" i="2"/>
  <c r="B16" i="2"/>
  <c r="B25" i="2"/>
  <c r="B32" i="2"/>
  <c r="B44" i="2"/>
  <c r="B36" i="2"/>
  <c r="B27" i="2"/>
  <c r="B28" i="2"/>
  <c r="B18" i="2"/>
  <c r="J18" i="2" s="1"/>
  <c r="N18" i="2" s="1"/>
  <c r="B26" i="2"/>
  <c r="J26" i="2" s="1"/>
  <c r="N26" i="2" s="1"/>
  <c r="B34" i="2"/>
  <c r="J34" i="2" s="1"/>
  <c r="N34" i="2" s="1"/>
  <c r="B42" i="2"/>
  <c r="J42" i="2" s="1"/>
  <c r="N42" i="2" s="1"/>
  <c r="B20" i="2"/>
  <c r="J20" i="2" s="1"/>
  <c r="N20" i="2" s="1"/>
  <c r="B10" i="3"/>
  <c r="K26" i="2"/>
  <c r="O26" i="2" s="1"/>
  <c r="K28" i="2"/>
  <c r="O28" i="2" s="1"/>
  <c r="K21" i="2"/>
  <c r="O21" i="2" s="1"/>
  <c r="C19" i="3"/>
  <c r="C20" i="3"/>
  <c r="B19" i="3"/>
  <c r="B21" i="3"/>
  <c r="C26" i="3"/>
  <c r="B26" i="3"/>
  <c r="C25" i="3"/>
  <c r="C24" i="3"/>
  <c r="B24" i="3"/>
  <c r="B23" i="3"/>
  <c r="B22" i="3"/>
  <c r="C21" i="3"/>
  <c r="C9" i="3"/>
  <c r="B11" i="3"/>
  <c r="K35" i="2"/>
  <c r="O35" i="2" s="1"/>
  <c r="K19" i="2"/>
  <c r="O19" i="2" s="1"/>
  <c r="K20" i="2"/>
  <c r="O20" i="2" s="1"/>
  <c r="K27" i="2"/>
  <c r="O27" i="2" s="1"/>
  <c r="K10" i="2"/>
  <c r="K11" i="2"/>
  <c r="K39" i="2"/>
  <c r="O39" i="2" s="1"/>
  <c r="K31" i="2"/>
  <c r="O31" i="2" s="1"/>
  <c r="K15" i="2"/>
  <c r="B15" i="3"/>
  <c r="K34" i="2"/>
  <c r="O34" i="2" s="1"/>
  <c r="K42" i="2"/>
  <c r="O42" i="2" s="1"/>
  <c r="K12" i="2"/>
  <c r="J17" i="2" l="1"/>
  <c r="J45" i="2"/>
  <c r="N45" i="2" s="1"/>
  <c r="J32" i="2"/>
  <c r="N32" i="2" s="1"/>
  <c r="J16" i="2"/>
  <c r="N16" i="2" s="1"/>
  <c r="J14" i="2"/>
  <c r="N14" i="2" s="1"/>
  <c r="J25" i="2"/>
  <c r="N25" i="2" s="1"/>
  <c r="J19" i="2"/>
  <c r="N19" i="2" s="1"/>
  <c r="J12" i="2"/>
  <c r="N12" i="2" s="1"/>
  <c r="J43" i="2"/>
  <c r="N43" i="2" s="1"/>
  <c r="J35" i="2"/>
  <c r="J27" i="2"/>
  <c r="N27" i="2" s="1"/>
  <c r="J38" i="2"/>
  <c r="N38" i="2" s="1"/>
  <c r="J36" i="2"/>
  <c r="N36" i="2" s="1"/>
  <c r="J30" i="2"/>
  <c r="N30" i="2" s="1"/>
  <c r="J28" i="2"/>
  <c r="J44" i="2"/>
  <c r="N44" i="2" s="1"/>
  <c r="J22" i="2"/>
  <c r="N22" i="2" s="1"/>
  <c r="N47" i="2" s="1"/>
  <c r="J59" i="2" l="1"/>
  <c r="B59" i="2" s="1"/>
  <c r="E59" i="2" s="1"/>
  <c r="J58" i="2"/>
  <c r="B58" i="2" s="1"/>
  <c r="E58" i="2" s="1"/>
  <c r="J56" i="2"/>
  <c r="B56" i="2" s="1"/>
  <c r="E56" i="2" s="1"/>
  <c r="J53" i="2"/>
  <c r="B53" i="2" s="1"/>
  <c r="E53" i="2" s="1"/>
  <c r="K51" i="2"/>
  <c r="C51" i="2" s="1"/>
  <c r="F51" i="2" s="1"/>
  <c r="K56" i="2"/>
  <c r="C56" i="2" s="1"/>
  <c r="F56" i="2" s="1"/>
  <c r="J55" i="2"/>
  <c r="B55" i="2" s="1"/>
  <c r="E55" i="2" s="1"/>
  <c r="J51" i="2"/>
  <c r="B51" i="2" s="1"/>
  <c r="E51" i="2" s="1"/>
  <c r="C4" i="2"/>
  <c r="J57" i="2"/>
  <c r="B57" i="2" s="1"/>
  <c r="E57" i="2" s="1"/>
  <c r="K52" i="2"/>
  <c r="C52" i="2" s="1"/>
  <c r="F52" i="2" s="1"/>
  <c r="K53" i="2"/>
  <c r="C53" i="2" s="1"/>
  <c r="F53" i="2" s="1"/>
  <c r="K59" i="2"/>
  <c r="C59" i="2" s="1"/>
  <c r="F59" i="2" s="1"/>
  <c r="J54" i="2"/>
  <c r="B54" i="2" s="1"/>
  <c r="E54" i="2" s="1"/>
  <c r="K55" i="2"/>
  <c r="C55" i="2" s="1"/>
  <c r="F55" i="2" s="1"/>
  <c r="K54" i="2"/>
  <c r="C54" i="2" s="1"/>
  <c r="F54" i="2" s="1"/>
  <c r="J52" i="2"/>
  <c r="B52" i="2" s="1"/>
  <c r="E52" i="2" s="1"/>
  <c r="K57" i="2"/>
  <c r="C57" i="2" s="1"/>
  <c r="F57" i="2" s="1"/>
  <c r="C3" i="2"/>
  <c r="K58" i="2"/>
  <c r="C58" i="2" s="1"/>
  <c r="F58" i="2" s="1"/>
</calcChain>
</file>

<file path=xl/sharedStrings.xml><?xml version="1.0" encoding="utf-8"?>
<sst xmlns="http://schemas.openxmlformats.org/spreadsheetml/2006/main" count="64" uniqueCount="40">
  <si>
    <t>screen size</t>
  </si>
  <si>
    <t>screen resolution</t>
  </si>
  <si>
    <t>mm/pixel</t>
  </si>
  <si>
    <t>ID</t>
  </si>
  <si>
    <t>x</t>
  </si>
  <si>
    <t>y</t>
  </si>
  <si>
    <t>rotation_angle</t>
  </si>
  <si>
    <t>x_pix</t>
  </si>
  <si>
    <t>y_pix</t>
  </si>
  <si>
    <t>aruco sizes</t>
  </si>
  <si>
    <t>sync</t>
  </si>
  <si>
    <t>trial</t>
  </si>
  <si>
    <t>x_ori</t>
  </si>
  <si>
    <t>y_ori</t>
  </si>
  <si>
    <t>scale</t>
  </si>
  <si>
    <t>cm/pixel</t>
  </si>
  <si>
    <t>target positions</t>
  </si>
  <si>
    <t>color</t>
  </si>
  <si>
    <t>red</t>
  </si>
  <si>
    <t>blue</t>
  </si>
  <si>
    <t>markerSide</t>
  </si>
  <si>
    <t>targetDiameter</t>
  </si>
  <si>
    <t>gridCols</t>
  </si>
  <si>
    <t>gridRows</t>
  </si>
  <si>
    <t>size_mm</t>
  </si>
  <si>
    <t>size_pix</t>
  </si>
  <si>
    <t>margin_pix</t>
  </si>
  <si>
    <t>margin_mm</t>
  </si>
  <si>
    <t>off</t>
  </si>
  <si>
    <t>cx</t>
  </si>
  <si>
    <t>cy</t>
  </si>
  <si>
    <t>plane 1</t>
  </si>
  <si>
    <t>plane 2</t>
  </si>
  <si>
    <t>default</t>
  </si>
  <si>
    <t>for_this_recording</t>
  </si>
  <si>
    <t>scale factor</t>
  </si>
  <si>
    <t>marker positions</t>
  </si>
  <si>
    <t>screen plane</t>
  </si>
  <si>
    <t>screen info</t>
  </si>
  <si>
    <t>validationSetup.txt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</si>
</sst>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0" borderId="0" xfId="0" applyFont="1"/>
    <xf numFmtId="0" fontId="0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152D-925D-461C-864D-ECB2DB88B1DA}">
  <dimension ref="A2:C13"/>
  <sheetViews>
    <sheetView workbookViewId="0"/>
  </sheetViews>
  <sheetFormatPr defaultRowHeight="15" x14ac:dyDescent="0.25"/>
  <cols>
    <col min="1" max="1" width="16.42578125" bestFit="1" customWidth="1"/>
  </cols>
  <sheetData>
    <row r="2" spans="1:3" x14ac:dyDescent="0.25">
      <c r="A2" s="2" t="s">
        <v>38</v>
      </c>
    </row>
    <row r="3" spans="1:3" x14ac:dyDescent="0.25">
      <c r="A3" t="s">
        <v>0</v>
      </c>
      <c r="B3">
        <v>528</v>
      </c>
      <c r="C3">
        <v>296.99970000000002</v>
      </c>
    </row>
    <row r="4" spans="1:3" x14ac:dyDescent="0.25">
      <c r="A4" t="s">
        <v>1</v>
      </c>
      <c r="B4">
        <v>1920</v>
      </c>
      <c r="C4">
        <v>1080</v>
      </c>
    </row>
    <row r="5" spans="1:3" x14ac:dyDescent="0.25">
      <c r="A5" t="s">
        <v>2</v>
      </c>
      <c r="B5">
        <f>B3/B4</f>
        <v>0.27500000000000002</v>
      </c>
      <c r="C5">
        <f>C3/C4</f>
        <v>0.27499972222222224</v>
      </c>
    </row>
    <row r="6" spans="1:3" x14ac:dyDescent="0.25">
      <c r="A6" t="s">
        <v>15</v>
      </c>
      <c r="B6">
        <f>B5/10</f>
        <v>2.7500000000000004E-2</v>
      </c>
      <c r="C6">
        <f>C5/10</f>
        <v>2.7499972222222224E-2</v>
      </c>
    </row>
    <row r="9" spans="1:3" x14ac:dyDescent="0.25">
      <c r="A9" s="2" t="s">
        <v>9</v>
      </c>
    </row>
    <row r="10" spans="1:3" x14ac:dyDescent="0.25">
      <c r="B10" t="s">
        <v>25</v>
      </c>
      <c r="C10" t="s">
        <v>24</v>
      </c>
    </row>
    <row r="11" spans="1:3" x14ac:dyDescent="0.25">
      <c r="A11" t="s">
        <v>37</v>
      </c>
      <c r="B11">
        <v>150</v>
      </c>
      <c r="C11">
        <f>B11*B$5</f>
        <v>41.25</v>
      </c>
    </row>
    <row r="12" spans="1:3" x14ac:dyDescent="0.25">
      <c r="A12" t="s">
        <v>10</v>
      </c>
      <c r="B12">
        <v>800</v>
      </c>
      <c r="C12">
        <f>B12*B$5</f>
        <v>220.00000000000003</v>
      </c>
    </row>
    <row r="13" spans="1:3" x14ac:dyDescent="0.25">
      <c r="A13" t="s">
        <v>11</v>
      </c>
      <c r="B13">
        <v>400</v>
      </c>
      <c r="C13">
        <f>B13*B$5</f>
        <v>110.00000000000001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8D36-4D68-488F-8337-79E4AD1A45B1}">
  <dimension ref="A1:O59"/>
  <sheetViews>
    <sheetView tabSelected="1" workbookViewId="0"/>
  </sheetViews>
  <sheetFormatPr defaultRowHeight="15" x14ac:dyDescent="0.25"/>
  <cols>
    <col min="1" max="1" width="14.85546875" bestFit="1" customWidth="1"/>
    <col min="4" max="4" width="13.85546875" bestFit="1" customWidth="1"/>
  </cols>
  <sheetData>
    <row r="1" spans="1:14" x14ac:dyDescent="0.25">
      <c r="A1" t="s">
        <v>39</v>
      </c>
    </row>
    <row r="2" spans="1:14" x14ac:dyDescent="0.25">
      <c r="B2" s="3" t="s">
        <v>33</v>
      </c>
      <c r="C2" s="3" t="s">
        <v>34</v>
      </c>
    </row>
    <row r="3" spans="1:14" x14ac:dyDescent="0.25">
      <c r="A3" t="s">
        <v>20</v>
      </c>
      <c r="B3">
        <v>4.1894499999999999</v>
      </c>
      <c r="C3" s="1">
        <f>B3*N47</f>
        <v>3.981962909477752</v>
      </c>
    </row>
    <row r="4" spans="1:14" x14ac:dyDescent="0.25">
      <c r="A4" t="s">
        <v>21</v>
      </c>
      <c r="B4">
        <v>1.0473600000000001</v>
      </c>
      <c r="C4" s="1">
        <f>B4*N47</f>
        <v>0.99548835118467072</v>
      </c>
    </row>
    <row r="5" spans="1:14" x14ac:dyDescent="0.25">
      <c r="A5" t="s">
        <v>22</v>
      </c>
      <c r="B5">
        <v>35.610199999999999</v>
      </c>
      <c r="C5" s="1">
        <f>Sheet1!B3/10</f>
        <v>52.8</v>
      </c>
    </row>
    <row r="6" spans="1:14" x14ac:dyDescent="0.25">
      <c r="A6" t="s">
        <v>23</v>
      </c>
      <c r="B6">
        <v>30.3734</v>
      </c>
      <c r="C6" s="1">
        <f>Sheet1!C3/10</f>
        <v>29.69997</v>
      </c>
    </row>
    <row r="8" spans="1:14" x14ac:dyDescent="0.25">
      <c r="A8" t="s">
        <v>36</v>
      </c>
    </row>
    <row r="9" spans="1:14" x14ac:dyDescent="0.25">
      <c r="A9" s="1" t="s">
        <v>3</v>
      </c>
      <c r="B9" s="1" t="s">
        <v>4</v>
      </c>
      <c r="C9" s="1" t="s">
        <v>5</v>
      </c>
      <c r="D9" s="1" t="s">
        <v>6</v>
      </c>
      <c r="E9" t="s">
        <v>7</v>
      </c>
      <c r="F9" t="s">
        <v>8</v>
      </c>
      <c r="G9" t="s">
        <v>12</v>
      </c>
      <c r="H9" t="s">
        <v>13</v>
      </c>
      <c r="J9" t="s">
        <v>4</v>
      </c>
      <c r="K9" t="s">
        <v>5</v>
      </c>
      <c r="L9" t="s">
        <v>4</v>
      </c>
      <c r="M9" t="s">
        <v>5</v>
      </c>
      <c r="N9" t="s">
        <v>14</v>
      </c>
    </row>
    <row r="10" spans="1:14" x14ac:dyDescent="0.25">
      <c r="A10" s="1">
        <v>29</v>
      </c>
      <c r="B10" s="1">
        <f>E10*Sheet1!B$6</f>
        <v>11.467500000000001</v>
      </c>
      <c r="C10" s="1">
        <f>F10*Sheet1!C$6</f>
        <v>2.3924975833333333</v>
      </c>
      <c r="D10" s="1">
        <v>0</v>
      </c>
      <c r="E10">
        <v>417</v>
      </c>
      <c r="F10">
        <v>87</v>
      </c>
      <c r="G10">
        <v>2.0947200000000001</v>
      </c>
      <c r="H10">
        <v>2.0947200000000001</v>
      </c>
      <c r="J10">
        <f>B10-B$10</f>
        <v>0</v>
      </c>
      <c r="K10">
        <f>C10-C$10</f>
        <v>0</v>
      </c>
      <c r="L10">
        <f>G10-G$10</f>
        <v>0</v>
      </c>
      <c r="M10">
        <f>H10-H$10</f>
        <v>0</v>
      </c>
    </row>
    <row r="11" spans="1:14" x14ac:dyDescent="0.25">
      <c r="A11" s="1">
        <v>30</v>
      </c>
      <c r="B11" s="1">
        <f>E11*Sheet1!B$6</f>
        <v>16.445000000000004</v>
      </c>
      <c r="C11" s="1">
        <f>F11*Sheet1!C$6</f>
        <v>2.3924975833333333</v>
      </c>
      <c r="D11" s="1">
        <v>0</v>
      </c>
      <c r="E11">
        <v>598</v>
      </c>
      <c r="F11">
        <v>87</v>
      </c>
      <c r="G11">
        <v>7.3315200000000003</v>
      </c>
      <c r="H11">
        <v>2.0947200000000001</v>
      </c>
      <c r="J11">
        <f t="shared" ref="J11:J45" si="0">B11-B$10</f>
        <v>4.9775000000000027</v>
      </c>
      <c r="K11">
        <f t="shared" ref="K11:K45" si="1">C11-C$10</f>
        <v>0</v>
      </c>
      <c r="L11">
        <f t="shared" ref="L11:L45" si="2">G11-G$10</f>
        <v>5.2368000000000006</v>
      </c>
      <c r="M11">
        <f t="shared" ref="M11:M45" si="3">H11-H$10</f>
        <v>0</v>
      </c>
      <c r="N11">
        <f>J11/L11</f>
        <v>0.95048502902535936</v>
      </c>
    </row>
    <row r="12" spans="1:14" x14ac:dyDescent="0.25">
      <c r="A12" s="1">
        <v>31</v>
      </c>
      <c r="B12" s="1">
        <f>E12*Sheet1!B$6</f>
        <v>21.422500000000003</v>
      </c>
      <c r="C12" s="1">
        <f>F12*Sheet1!C$6</f>
        <v>2.3924975833333333</v>
      </c>
      <c r="D12" s="1">
        <v>0</v>
      </c>
      <c r="E12">
        <v>779</v>
      </c>
      <c r="F12">
        <v>87</v>
      </c>
      <c r="G12">
        <v>12.56832</v>
      </c>
      <c r="H12">
        <v>2.0947200000000001</v>
      </c>
      <c r="J12">
        <f t="shared" si="0"/>
        <v>9.9550000000000018</v>
      </c>
      <c r="K12">
        <f t="shared" si="1"/>
        <v>0</v>
      </c>
      <c r="L12">
        <f t="shared" si="2"/>
        <v>10.473599999999999</v>
      </c>
      <c r="M12">
        <f t="shared" si="3"/>
        <v>0</v>
      </c>
      <c r="N12">
        <f t="shared" ref="N12:N45" si="4">J12/L12</f>
        <v>0.95048502902535925</v>
      </c>
    </row>
    <row r="13" spans="1:14" x14ac:dyDescent="0.25">
      <c r="A13" s="1">
        <v>32</v>
      </c>
      <c r="B13" s="1">
        <f>E13*Sheet1!B$6</f>
        <v>26.400000000000002</v>
      </c>
      <c r="C13" s="1">
        <f>F13*Sheet1!C$6</f>
        <v>2.3924975833333333</v>
      </c>
      <c r="D13" s="1">
        <v>0</v>
      </c>
      <c r="E13">
        <v>960</v>
      </c>
      <c r="F13">
        <v>87</v>
      </c>
      <c r="G13">
        <v>17.805119999999999</v>
      </c>
      <c r="H13">
        <v>2.0947200000000001</v>
      </c>
      <c r="J13">
        <f t="shared" si="0"/>
        <v>14.932500000000001</v>
      </c>
      <c r="K13">
        <f t="shared" si="1"/>
        <v>0</v>
      </c>
      <c r="L13">
        <f t="shared" si="2"/>
        <v>15.710399999999998</v>
      </c>
      <c r="M13">
        <f t="shared" si="3"/>
        <v>0</v>
      </c>
      <c r="N13">
        <f t="shared" si="4"/>
        <v>0.95048502902535914</v>
      </c>
    </row>
    <row r="14" spans="1:14" x14ac:dyDescent="0.25">
      <c r="A14" s="1">
        <v>33</v>
      </c>
      <c r="B14" s="1">
        <f>E14*Sheet1!B$6</f>
        <v>31.377500000000005</v>
      </c>
      <c r="C14" s="1">
        <f>F14*Sheet1!C$6</f>
        <v>2.3924975833333333</v>
      </c>
      <c r="D14" s="1">
        <v>0</v>
      </c>
      <c r="E14">
        <v>1141</v>
      </c>
      <c r="F14">
        <v>87</v>
      </c>
      <c r="G14">
        <v>23.041920000000001</v>
      </c>
      <c r="H14">
        <v>2.0947200000000001</v>
      </c>
      <c r="J14">
        <f t="shared" si="0"/>
        <v>19.910000000000004</v>
      </c>
      <c r="K14">
        <f t="shared" si="1"/>
        <v>0</v>
      </c>
      <c r="L14">
        <f t="shared" si="2"/>
        <v>20.947200000000002</v>
      </c>
      <c r="M14">
        <f t="shared" si="3"/>
        <v>0</v>
      </c>
      <c r="N14">
        <f t="shared" si="4"/>
        <v>0.95048502902535903</v>
      </c>
    </row>
    <row r="15" spans="1:14" x14ac:dyDescent="0.25">
      <c r="A15" s="1">
        <v>34</v>
      </c>
      <c r="B15" s="1">
        <f>E15*Sheet1!B$6</f>
        <v>36.355000000000004</v>
      </c>
      <c r="C15" s="1">
        <f>F15*Sheet1!C$6</f>
        <v>2.3924975833333333</v>
      </c>
      <c r="D15" s="1">
        <v>0</v>
      </c>
      <c r="E15">
        <v>1322</v>
      </c>
      <c r="F15">
        <v>87</v>
      </c>
      <c r="G15">
        <v>28.27872</v>
      </c>
      <c r="H15">
        <v>2.0947200000000001</v>
      </c>
      <c r="J15">
        <f t="shared" si="0"/>
        <v>24.887500000000003</v>
      </c>
      <c r="K15">
        <f t="shared" si="1"/>
        <v>0</v>
      </c>
      <c r="L15">
        <f t="shared" si="2"/>
        <v>26.184000000000001</v>
      </c>
      <c r="M15">
        <f t="shared" si="3"/>
        <v>0</v>
      </c>
      <c r="N15">
        <f t="shared" si="4"/>
        <v>0.95048502902535903</v>
      </c>
    </row>
    <row r="16" spans="1:14" x14ac:dyDescent="0.25">
      <c r="A16" s="1">
        <v>35</v>
      </c>
      <c r="B16" s="1">
        <f>E16*Sheet1!B$6</f>
        <v>41.332500000000003</v>
      </c>
      <c r="C16" s="1">
        <f>F16*Sheet1!C$6</f>
        <v>2.3924975833333333</v>
      </c>
      <c r="D16" s="1">
        <v>0</v>
      </c>
      <c r="E16">
        <v>1503</v>
      </c>
      <c r="F16">
        <v>87</v>
      </c>
      <c r="G16">
        <v>33.515520000000002</v>
      </c>
      <c r="H16">
        <v>2.0947200000000001</v>
      </c>
      <c r="J16">
        <f t="shared" si="0"/>
        <v>29.865000000000002</v>
      </c>
      <c r="K16">
        <f t="shared" si="1"/>
        <v>0</v>
      </c>
      <c r="L16">
        <f t="shared" si="2"/>
        <v>31.420800000000003</v>
      </c>
      <c r="M16">
        <f t="shared" si="3"/>
        <v>0</v>
      </c>
      <c r="N16">
        <f t="shared" si="4"/>
        <v>0.95048502902535892</v>
      </c>
    </row>
    <row r="17" spans="1:15" x14ac:dyDescent="0.25">
      <c r="A17" s="1">
        <v>25</v>
      </c>
      <c r="B17" s="1">
        <f>E17*Sheet1!B$6</f>
        <v>11.467500000000001</v>
      </c>
      <c r="C17" s="1">
        <f>F17*Sheet1!C$6</f>
        <v>7.3699925555555561</v>
      </c>
      <c r="D17" s="1">
        <v>0</v>
      </c>
      <c r="E17">
        <v>417</v>
      </c>
      <c r="F17">
        <v>268</v>
      </c>
      <c r="G17">
        <v>2.0947200000000001</v>
      </c>
      <c r="H17">
        <v>7.3315200000000003</v>
      </c>
      <c r="J17">
        <f t="shared" si="0"/>
        <v>0</v>
      </c>
      <c r="K17">
        <f t="shared" si="1"/>
        <v>4.9774949722222228</v>
      </c>
      <c r="L17">
        <f t="shared" si="2"/>
        <v>0</v>
      </c>
      <c r="M17">
        <f t="shared" si="3"/>
        <v>5.2368000000000006</v>
      </c>
      <c r="O17">
        <f t="shared" ref="O17:O45" si="5">K17/M17</f>
        <v>0.95048406893947113</v>
      </c>
    </row>
    <row r="18" spans="1:15" x14ac:dyDescent="0.25">
      <c r="A18" s="1">
        <v>26</v>
      </c>
      <c r="B18" s="1">
        <f>E18*Sheet1!B$6</f>
        <v>21.422500000000003</v>
      </c>
      <c r="C18" s="1">
        <f>F18*Sheet1!C$6</f>
        <v>7.3699925555555561</v>
      </c>
      <c r="D18" s="1">
        <v>0</v>
      </c>
      <c r="E18">
        <v>779</v>
      </c>
      <c r="F18">
        <v>268</v>
      </c>
      <c r="G18">
        <v>12.56832</v>
      </c>
      <c r="H18">
        <v>7.3315200000000003</v>
      </c>
      <c r="J18">
        <f t="shared" si="0"/>
        <v>9.9550000000000018</v>
      </c>
      <c r="K18">
        <f t="shared" si="1"/>
        <v>4.9774949722222228</v>
      </c>
      <c r="L18">
        <f t="shared" si="2"/>
        <v>10.473599999999999</v>
      </c>
      <c r="M18">
        <f t="shared" si="3"/>
        <v>5.2368000000000006</v>
      </c>
      <c r="N18">
        <f t="shared" si="4"/>
        <v>0.95048502902535925</v>
      </c>
      <c r="O18">
        <f t="shared" si="5"/>
        <v>0.95048406893947113</v>
      </c>
    </row>
    <row r="19" spans="1:15" x14ac:dyDescent="0.25">
      <c r="A19" s="1">
        <v>27</v>
      </c>
      <c r="B19" s="1">
        <f>E19*Sheet1!B$6</f>
        <v>31.377500000000005</v>
      </c>
      <c r="C19" s="1">
        <f>F19*Sheet1!C$6</f>
        <v>7.3699925555555561</v>
      </c>
      <c r="D19" s="1">
        <v>0</v>
      </c>
      <c r="E19">
        <v>1141</v>
      </c>
      <c r="F19">
        <v>268</v>
      </c>
      <c r="G19">
        <v>23.041920000000001</v>
      </c>
      <c r="H19">
        <v>7.3315200000000003</v>
      </c>
      <c r="J19">
        <f t="shared" si="0"/>
        <v>19.910000000000004</v>
      </c>
      <c r="K19">
        <f t="shared" si="1"/>
        <v>4.9774949722222228</v>
      </c>
      <c r="L19">
        <f t="shared" si="2"/>
        <v>20.947200000000002</v>
      </c>
      <c r="M19">
        <f t="shared" si="3"/>
        <v>5.2368000000000006</v>
      </c>
      <c r="N19">
        <f t="shared" si="4"/>
        <v>0.95048502902535903</v>
      </c>
      <c r="O19">
        <f t="shared" si="5"/>
        <v>0.95048406893947113</v>
      </c>
    </row>
    <row r="20" spans="1:15" x14ac:dyDescent="0.25">
      <c r="A20" s="1">
        <v>28</v>
      </c>
      <c r="B20" s="1">
        <f>E20*Sheet1!B$6</f>
        <v>41.332500000000003</v>
      </c>
      <c r="C20" s="1">
        <f>F20*Sheet1!C$6</f>
        <v>7.3699925555555561</v>
      </c>
      <c r="D20" s="1">
        <v>0</v>
      </c>
      <c r="E20">
        <v>1503</v>
      </c>
      <c r="F20">
        <v>268</v>
      </c>
      <c r="G20">
        <v>33.515520000000002</v>
      </c>
      <c r="H20">
        <v>7.3315200000000003</v>
      </c>
      <c r="J20">
        <f t="shared" si="0"/>
        <v>29.865000000000002</v>
      </c>
      <c r="K20">
        <f t="shared" si="1"/>
        <v>4.9774949722222228</v>
      </c>
      <c r="L20">
        <f t="shared" si="2"/>
        <v>31.420800000000003</v>
      </c>
      <c r="M20">
        <f t="shared" si="3"/>
        <v>5.2368000000000006</v>
      </c>
      <c r="N20">
        <f t="shared" si="4"/>
        <v>0.95048502902535892</v>
      </c>
      <c r="O20">
        <f t="shared" si="5"/>
        <v>0.95048406893947113</v>
      </c>
    </row>
    <row r="21" spans="1:15" x14ac:dyDescent="0.25">
      <c r="A21" s="1">
        <v>18</v>
      </c>
      <c r="B21" s="1">
        <f>E21*Sheet1!B$6</f>
        <v>11.467500000000001</v>
      </c>
      <c r="C21" s="1">
        <f>F21*Sheet1!C$6</f>
        <v>12.347487527777778</v>
      </c>
      <c r="D21" s="1">
        <v>0</v>
      </c>
      <c r="E21">
        <v>417</v>
      </c>
      <c r="F21">
        <v>449</v>
      </c>
      <c r="G21">
        <v>2.0947200000000001</v>
      </c>
      <c r="H21">
        <v>12.56832</v>
      </c>
      <c r="J21">
        <f t="shared" si="0"/>
        <v>0</v>
      </c>
      <c r="K21">
        <f t="shared" si="1"/>
        <v>9.9549899444444456</v>
      </c>
      <c r="L21">
        <f t="shared" si="2"/>
        <v>0</v>
      </c>
      <c r="M21">
        <f t="shared" si="3"/>
        <v>10.473599999999999</v>
      </c>
      <c r="O21">
        <f t="shared" si="5"/>
        <v>0.95048406893947124</v>
      </c>
    </row>
    <row r="22" spans="1:15" x14ac:dyDescent="0.25">
      <c r="A22" s="1">
        <v>19</v>
      </c>
      <c r="B22" s="1">
        <f>E22*Sheet1!B$6</f>
        <v>16.445000000000004</v>
      </c>
      <c r="C22" s="1">
        <f>F22*Sheet1!C$6</f>
        <v>10.477489416666668</v>
      </c>
      <c r="D22" s="1">
        <v>0</v>
      </c>
      <c r="E22">
        <v>598</v>
      </c>
      <c r="F22">
        <v>381</v>
      </c>
      <c r="G22">
        <v>7.3315200000000003</v>
      </c>
      <c r="H22">
        <v>10.604520000000001</v>
      </c>
      <c r="J22">
        <f t="shared" si="0"/>
        <v>4.9775000000000027</v>
      </c>
      <c r="K22">
        <f t="shared" si="1"/>
        <v>8.0849918333333335</v>
      </c>
      <c r="L22">
        <f t="shared" si="2"/>
        <v>5.2368000000000006</v>
      </c>
      <c r="M22">
        <f t="shared" si="3"/>
        <v>8.5098000000000003</v>
      </c>
      <c r="N22">
        <f t="shared" si="4"/>
        <v>0.95048502902535936</v>
      </c>
      <c r="O22">
        <f t="shared" si="5"/>
        <v>0.95008012330881253</v>
      </c>
    </row>
    <row r="23" spans="1:15" x14ac:dyDescent="0.25">
      <c r="A23" s="1">
        <v>20</v>
      </c>
      <c r="B23" s="1">
        <f>E23*Sheet1!B$6</f>
        <v>21.422500000000003</v>
      </c>
      <c r="C23" s="1">
        <f>F23*Sheet1!C$6</f>
        <v>12.347487527777778</v>
      </c>
      <c r="D23" s="1">
        <v>0</v>
      </c>
      <c r="E23">
        <v>779</v>
      </c>
      <c r="F23">
        <v>449</v>
      </c>
      <c r="G23">
        <v>12.56832</v>
      </c>
      <c r="H23">
        <v>12.56832</v>
      </c>
      <c r="J23">
        <f t="shared" si="0"/>
        <v>9.9550000000000018</v>
      </c>
      <c r="K23">
        <f t="shared" si="1"/>
        <v>9.9549899444444456</v>
      </c>
      <c r="L23">
        <f t="shared" si="2"/>
        <v>10.473599999999999</v>
      </c>
      <c r="M23">
        <f t="shared" si="3"/>
        <v>10.473599999999999</v>
      </c>
      <c r="N23">
        <f t="shared" si="4"/>
        <v>0.95048502902535925</v>
      </c>
      <c r="O23">
        <f t="shared" si="5"/>
        <v>0.95048406893947124</v>
      </c>
    </row>
    <row r="24" spans="1:15" x14ac:dyDescent="0.25">
      <c r="A24" s="1">
        <v>21</v>
      </c>
      <c r="B24" s="1">
        <f>E24*Sheet1!B$6</f>
        <v>26.400000000000002</v>
      </c>
      <c r="C24" s="1">
        <f>F24*Sheet1!C$6</f>
        <v>10.477489416666668</v>
      </c>
      <c r="D24" s="1">
        <v>0</v>
      </c>
      <c r="E24">
        <v>960</v>
      </c>
      <c r="F24">
        <v>381</v>
      </c>
      <c r="G24">
        <v>17.805119999999999</v>
      </c>
      <c r="H24">
        <v>10.604520000000001</v>
      </c>
      <c r="J24">
        <f t="shared" si="0"/>
        <v>14.932500000000001</v>
      </c>
      <c r="K24">
        <f t="shared" si="1"/>
        <v>8.0849918333333335</v>
      </c>
      <c r="L24">
        <f t="shared" si="2"/>
        <v>15.710399999999998</v>
      </c>
      <c r="M24">
        <f t="shared" si="3"/>
        <v>8.5098000000000003</v>
      </c>
      <c r="N24">
        <f t="shared" si="4"/>
        <v>0.95048502902535914</v>
      </c>
      <c r="O24">
        <f t="shared" si="5"/>
        <v>0.95008012330881253</v>
      </c>
    </row>
    <row r="25" spans="1:15" x14ac:dyDescent="0.25">
      <c r="A25" s="1">
        <v>22</v>
      </c>
      <c r="B25" s="1">
        <f>E25*Sheet1!B$6</f>
        <v>31.377500000000005</v>
      </c>
      <c r="C25" s="1">
        <f>F25*Sheet1!C$6</f>
        <v>12.347487527777778</v>
      </c>
      <c r="D25" s="1">
        <v>0</v>
      </c>
      <c r="E25">
        <v>1141</v>
      </c>
      <c r="F25">
        <v>449</v>
      </c>
      <c r="G25">
        <v>23.041920000000001</v>
      </c>
      <c r="H25">
        <v>12.56832</v>
      </c>
      <c r="J25">
        <f t="shared" si="0"/>
        <v>19.910000000000004</v>
      </c>
      <c r="K25">
        <f t="shared" si="1"/>
        <v>9.9549899444444456</v>
      </c>
      <c r="L25">
        <f t="shared" si="2"/>
        <v>20.947200000000002</v>
      </c>
      <c r="M25">
        <f t="shared" si="3"/>
        <v>10.473599999999999</v>
      </c>
      <c r="N25">
        <f t="shared" si="4"/>
        <v>0.95048502902535903</v>
      </c>
      <c r="O25">
        <f t="shared" si="5"/>
        <v>0.95048406893947124</v>
      </c>
    </row>
    <row r="26" spans="1:15" x14ac:dyDescent="0.25">
      <c r="A26" s="1">
        <v>23</v>
      </c>
      <c r="B26" s="1">
        <f>E26*Sheet1!B$6</f>
        <v>36.355000000000004</v>
      </c>
      <c r="C26" s="1">
        <f>F26*Sheet1!C$6</f>
        <v>10.477489416666668</v>
      </c>
      <c r="D26" s="1">
        <v>0</v>
      </c>
      <c r="E26">
        <v>1322</v>
      </c>
      <c r="F26">
        <v>381</v>
      </c>
      <c r="G26">
        <v>28.27872</v>
      </c>
      <c r="H26">
        <v>10.604520000000001</v>
      </c>
      <c r="J26">
        <f t="shared" si="0"/>
        <v>24.887500000000003</v>
      </c>
      <c r="K26">
        <f t="shared" si="1"/>
        <v>8.0849918333333335</v>
      </c>
      <c r="L26">
        <f t="shared" si="2"/>
        <v>26.184000000000001</v>
      </c>
      <c r="M26">
        <f t="shared" si="3"/>
        <v>8.5098000000000003</v>
      </c>
      <c r="N26">
        <f t="shared" si="4"/>
        <v>0.95048502902535903</v>
      </c>
      <c r="O26">
        <f t="shared" si="5"/>
        <v>0.95008012330881253</v>
      </c>
    </row>
    <row r="27" spans="1:15" x14ac:dyDescent="0.25">
      <c r="A27" s="1">
        <v>24</v>
      </c>
      <c r="B27" s="1">
        <f>E27*Sheet1!B$6</f>
        <v>41.332500000000003</v>
      </c>
      <c r="C27" s="1">
        <f>F27*Sheet1!C$6</f>
        <v>12.347487527777778</v>
      </c>
      <c r="D27" s="1">
        <v>0</v>
      </c>
      <c r="E27">
        <v>1503</v>
      </c>
      <c r="F27">
        <v>449</v>
      </c>
      <c r="G27">
        <v>33.515520000000002</v>
      </c>
      <c r="H27">
        <v>12.56832</v>
      </c>
      <c r="J27">
        <f t="shared" si="0"/>
        <v>29.865000000000002</v>
      </c>
      <c r="K27">
        <f t="shared" si="1"/>
        <v>9.9549899444444456</v>
      </c>
      <c r="L27">
        <f t="shared" si="2"/>
        <v>31.420800000000003</v>
      </c>
      <c r="M27">
        <f t="shared" si="3"/>
        <v>10.473599999999999</v>
      </c>
      <c r="N27">
        <f t="shared" si="4"/>
        <v>0.95048502902535892</v>
      </c>
      <c r="O27">
        <f t="shared" si="5"/>
        <v>0.95048406893947124</v>
      </c>
    </row>
    <row r="28" spans="1:15" x14ac:dyDescent="0.25">
      <c r="A28" s="1">
        <v>11</v>
      </c>
      <c r="B28" s="1">
        <f>E28*Sheet1!B$6</f>
        <v>11.467500000000001</v>
      </c>
      <c r="C28" s="1">
        <f>F28*Sheet1!C$6</f>
        <v>17.324982500000001</v>
      </c>
      <c r="D28" s="1">
        <v>0</v>
      </c>
      <c r="E28">
        <v>417</v>
      </c>
      <c r="F28">
        <v>630</v>
      </c>
      <c r="G28">
        <v>2.0947200000000001</v>
      </c>
      <c r="H28">
        <v>17.805119999999999</v>
      </c>
      <c r="J28">
        <f t="shared" si="0"/>
        <v>0</v>
      </c>
      <c r="K28">
        <f t="shared" si="1"/>
        <v>14.932484916666667</v>
      </c>
      <c r="L28">
        <f t="shared" si="2"/>
        <v>0</v>
      </c>
      <c r="M28">
        <f t="shared" si="3"/>
        <v>15.710399999999998</v>
      </c>
      <c r="O28">
        <f t="shared" si="5"/>
        <v>0.95048406893947124</v>
      </c>
    </row>
    <row r="29" spans="1:15" x14ac:dyDescent="0.25">
      <c r="A29" s="1">
        <v>12</v>
      </c>
      <c r="B29" s="1">
        <f>E29*Sheet1!B$6</f>
        <v>16.445000000000004</v>
      </c>
      <c r="C29" s="1">
        <f>F29*Sheet1!C$6</f>
        <v>19.194980611111113</v>
      </c>
      <c r="D29" s="1">
        <v>0</v>
      </c>
      <c r="E29">
        <v>598</v>
      </c>
      <c r="F29">
        <v>698</v>
      </c>
      <c r="G29">
        <v>7.3315200000000003</v>
      </c>
      <c r="H29">
        <v>19.768920000000001</v>
      </c>
      <c r="J29">
        <f t="shared" si="0"/>
        <v>4.9775000000000027</v>
      </c>
      <c r="K29">
        <f t="shared" si="1"/>
        <v>16.802483027777779</v>
      </c>
      <c r="L29">
        <f t="shared" si="2"/>
        <v>5.2368000000000006</v>
      </c>
      <c r="M29">
        <f t="shared" si="3"/>
        <v>17.674200000000003</v>
      </c>
      <c r="N29">
        <f t="shared" si="4"/>
        <v>0.95048502902535936</v>
      </c>
      <c r="O29">
        <f t="shared" si="5"/>
        <v>0.95067856128015849</v>
      </c>
    </row>
    <row r="30" spans="1:15" x14ac:dyDescent="0.25">
      <c r="A30" s="1">
        <v>13</v>
      </c>
      <c r="B30" s="1">
        <f>E30*Sheet1!B$6</f>
        <v>21.422500000000003</v>
      </c>
      <c r="C30" s="1">
        <f>F30*Sheet1!C$6</f>
        <v>17.324982500000001</v>
      </c>
      <c r="D30" s="1">
        <v>0</v>
      </c>
      <c r="E30">
        <v>779</v>
      </c>
      <c r="F30">
        <v>630</v>
      </c>
      <c r="G30">
        <v>12.56832</v>
      </c>
      <c r="H30">
        <v>17.805119999999999</v>
      </c>
      <c r="J30">
        <f t="shared" si="0"/>
        <v>9.9550000000000018</v>
      </c>
      <c r="K30">
        <f t="shared" si="1"/>
        <v>14.932484916666667</v>
      </c>
      <c r="L30">
        <f t="shared" si="2"/>
        <v>10.473599999999999</v>
      </c>
      <c r="M30">
        <f t="shared" si="3"/>
        <v>15.710399999999998</v>
      </c>
      <c r="N30">
        <f t="shared" si="4"/>
        <v>0.95048502902535925</v>
      </c>
      <c r="O30">
        <f t="shared" si="5"/>
        <v>0.95048406893947124</v>
      </c>
    </row>
    <row r="31" spans="1:15" x14ac:dyDescent="0.25">
      <c r="A31" s="1">
        <v>14</v>
      </c>
      <c r="B31" s="1">
        <f>E31*Sheet1!B$6</f>
        <v>26.400000000000002</v>
      </c>
      <c r="C31" s="1">
        <f>F31*Sheet1!C$6</f>
        <v>19.194980611111113</v>
      </c>
      <c r="D31" s="1">
        <v>0</v>
      </c>
      <c r="E31">
        <v>960</v>
      </c>
      <c r="F31">
        <v>698</v>
      </c>
      <c r="G31">
        <v>17.805119999999999</v>
      </c>
      <c r="H31">
        <v>19.768920000000001</v>
      </c>
      <c r="J31">
        <f t="shared" si="0"/>
        <v>14.932500000000001</v>
      </c>
      <c r="K31">
        <f t="shared" si="1"/>
        <v>16.802483027777779</v>
      </c>
      <c r="L31">
        <f t="shared" si="2"/>
        <v>15.710399999999998</v>
      </c>
      <c r="M31">
        <f t="shared" si="3"/>
        <v>17.674200000000003</v>
      </c>
      <c r="N31">
        <f t="shared" si="4"/>
        <v>0.95048502902535914</v>
      </c>
      <c r="O31">
        <f t="shared" si="5"/>
        <v>0.95067856128015849</v>
      </c>
    </row>
    <row r="32" spans="1:15" x14ac:dyDescent="0.25">
      <c r="A32" s="1">
        <v>15</v>
      </c>
      <c r="B32" s="1">
        <f>E32*Sheet1!B$6</f>
        <v>31.377500000000005</v>
      </c>
      <c r="C32" s="1">
        <f>F32*Sheet1!C$6</f>
        <v>17.324982500000001</v>
      </c>
      <c r="D32" s="1">
        <v>0</v>
      </c>
      <c r="E32">
        <v>1141</v>
      </c>
      <c r="F32">
        <v>630</v>
      </c>
      <c r="G32">
        <v>23.041920000000001</v>
      </c>
      <c r="H32">
        <v>17.805119999999999</v>
      </c>
      <c r="J32">
        <f t="shared" si="0"/>
        <v>19.910000000000004</v>
      </c>
      <c r="K32">
        <f t="shared" si="1"/>
        <v>14.932484916666667</v>
      </c>
      <c r="L32">
        <f t="shared" si="2"/>
        <v>20.947200000000002</v>
      </c>
      <c r="M32">
        <f t="shared" si="3"/>
        <v>15.710399999999998</v>
      </c>
      <c r="N32">
        <f t="shared" si="4"/>
        <v>0.95048502902535903</v>
      </c>
      <c r="O32">
        <f t="shared" si="5"/>
        <v>0.95048406893947124</v>
      </c>
    </row>
    <row r="33" spans="1:15" x14ac:dyDescent="0.25">
      <c r="A33" s="1">
        <v>16</v>
      </c>
      <c r="B33" s="1">
        <f>E33*Sheet1!B$6</f>
        <v>36.355000000000004</v>
      </c>
      <c r="C33" s="1">
        <f>F33*Sheet1!C$6</f>
        <v>19.194980611111113</v>
      </c>
      <c r="D33" s="1">
        <v>0</v>
      </c>
      <c r="E33">
        <v>1322</v>
      </c>
      <c r="F33">
        <v>698</v>
      </c>
      <c r="G33">
        <v>28.27872</v>
      </c>
      <c r="H33">
        <v>19.768920000000001</v>
      </c>
      <c r="J33">
        <f t="shared" si="0"/>
        <v>24.887500000000003</v>
      </c>
      <c r="K33">
        <f t="shared" si="1"/>
        <v>16.802483027777779</v>
      </c>
      <c r="L33">
        <f t="shared" si="2"/>
        <v>26.184000000000001</v>
      </c>
      <c r="M33">
        <f t="shared" si="3"/>
        <v>17.674200000000003</v>
      </c>
      <c r="N33">
        <f t="shared" si="4"/>
        <v>0.95048502902535903</v>
      </c>
      <c r="O33">
        <f t="shared" si="5"/>
        <v>0.95067856128015849</v>
      </c>
    </row>
    <row r="34" spans="1:15" x14ac:dyDescent="0.25">
      <c r="A34" s="1">
        <v>17</v>
      </c>
      <c r="B34" s="1">
        <f>E34*Sheet1!B$6</f>
        <v>41.332500000000003</v>
      </c>
      <c r="C34" s="1">
        <f>F34*Sheet1!C$6</f>
        <v>17.324982500000001</v>
      </c>
      <c r="D34" s="1">
        <v>0</v>
      </c>
      <c r="E34">
        <v>1503</v>
      </c>
      <c r="F34">
        <v>630</v>
      </c>
      <c r="G34">
        <v>33.515520000000002</v>
      </c>
      <c r="H34">
        <v>17.805119999999999</v>
      </c>
      <c r="J34">
        <f t="shared" si="0"/>
        <v>29.865000000000002</v>
      </c>
      <c r="K34">
        <f t="shared" si="1"/>
        <v>14.932484916666667</v>
      </c>
      <c r="L34">
        <f t="shared" si="2"/>
        <v>31.420800000000003</v>
      </c>
      <c r="M34">
        <f t="shared" si="3"/>
        <v>15.710399999999998</v>
      </c>
      <c r="N34">
        <f t="shared" si="4"/>
        <v>0.95048502902535892</v>
      </c>
      <c r="O34">
        <f t="shared" si="5"/>
        <v>0.95048406893947124</v>
      </c>
    </row>
    <row r="35" spans="1:15" x14ac:dyDescent="0.25">
      <c r="A35" s="1">
        <v>7</v>
      </c>
      <c r="B35" s="1">
        <f>E35*Sheet1!B$6</f>
        <v>11.467500000000001</v>
      </c>
      <c r="C35" s="1">
        <f>F35*Sheet1!C$6</f>
        <v>22.302477472222225</v>
      </c>
      <c r="D35" s="1">
        <v>0</v>
      </c>
      <c r="E35">
        <v>417</v>
      </c>
      <c r="F35">
        <v>811</v>
      </c>
      <c r="G35">
        <v>2.0947200000000001</v>
      </c>
      <c r="H35">
        <v>23.041920000000001</v>
      </c>
      <c r="J35">
        <f t="shared" si="0"/>
        <v>0</v>
      </c>
      <c r="K35">
        <f t="shared" si="1"/>
        <v>19.909979888888891</v>
      </c>
      <c r="L35">
        <f t="shared" si="2"/>
        <v>0</v>
      </c>
      <c r="M35">
        <f t="shared" si="3"/>
        <v>20.947200000000002</v>
      </c>
      <c r="O35">
        <f t="shared" si="5"/>
        <v>0.95048406893947113</v>
      </c>
    </row>
    <row r="36" spans="1:15" x14ac:dyDescent="0.25">
      <c r="A36" s="1">
        <v>8</v>
      </c>
      <c r="B36" s="1">
        <f>E36*Sheet1!B$6</f>
        <v>21.422500000000003</v>
      </c>
      <c r="C36" s="1">
        <f>F36*Sheet1!C$6</f>
        <v>22.302477472222225</v>
      </c>
      <c r="D36" s="1">
        <v>0</v>
      </c>
      <c r="E36">
        <v>779</v>
      </c>
      <c r="F36">
        <v>811</v>
      </c>
      <c r="G36">
        <v>12.56832</v>
      </c>
      <c r="H36">
        <v>23.041920000000001</v>
      </c>
      <c r="J36">
        <f t="shared" si="0"/>
        <v>9.9550000000000018</v>
      </c>
      <c r="K36">
        <f t="shared" si="1"/>
        <v>19.909979888888891</v>
      </c>
      <c r="L36">
        <f t="shared" si="2"/>
        <v>10.473599999999999</v>
      </c>
      <c r="M36">
        <f t="shared" si="3"/>
        <v>20.947200000000002</v>
      </c>
      <c r="N36">
        <f t="shared" si="4"/>
        <v>0.95048502902535925</v>
      </c>
      <c r="O36">
        <f t="shared" si="5"/>
        <v>0.95048406893947113</v>
      </c>
    </row>
    <row r="37" spans="1:15" x14ac:dyDescent="0.25">
      <c r="A37" s="1">
        <v>9</v>
      </c>
      <c r="B37" s="1">
        <f>E37*Sheet1!B$6</f>
        <v>31.377500000000005</v>
      </c>
      <c r="C37" s="1">
        <f>F37*Sheet1!C$6</f>
        <v>22.302477472222225</v>
      </c>
      <c r="D37" s="1">
        <v>0</v>
      </c>
      <c r="E37">
        <v>1141</v>
      </c>
      <c r="F37">
        <v>811</v>
      </c>
      <c r="G37">
        <v>23.041920000000001</v>
      </c>
      <c r="H37">
        <v>23.041920000000001</v>
      </c>
      <c r="J37">
        <f t="shared" si="0"/>
        <v>19.910000000000004</v>
      </c>
      <c r="K37">
        <f t="shared" si="1"/>
        <v>19.909979888888891</v>
      </c>
      <c r="L37">
        <f t="shared" si="2"/>
        <v>20.947200000000002</v>
      </c>
      <c r="M37">
        <f t="shared" si="3"/>
        <v>20.947200000000002</v>
      </c>
      <c r="N37">
        <f t="shared" si="4"/>
        <v>0.95048502902535903</v>
      </c>
      <c r="O37">
        <f t="shared" si="5"/>
        <v>0.95048406893947113</v>
      </c>
    </row>
    <row r="38" spans="1:15" x14ac:dyDescent="0.25">
      <c r="A38" s="1">
        <v>10</v>
      </c>
      <c r="B38" s="1">
        <f>E38*Sheet1!B$6</f>
        <v>41.332500000000003</v>
      </c>
      <c r="C38" s="1">
        <f>F38*Sheet1!C$6</f>
        <v>22.302477472222225</v>
      </c>
      <c r="D38" s="1">
        <v>0</v>
      </c>
      <c r="E38">
        <v>1503</v>
      </c>
      <c r="F38">
        <v>811</v>
      </c>
      <c r="G38">
        <v>33.515520000000002</v>
      </c>
      <c r="H38">
        <v>23.041920000000001</v>
      </c>
      <c r="J38">
        <f t="shared" si="0"/>
        <v>29.865000000000002</v>
      </c>
      <c r="K38">
        <f t="shared" si="1"/>
        <v>19.909979888888891</v>
      </c>
      <c r="L38">
        <f t="shared" si="2"/>
        <v>31.420800000000003</v>
      </c>
      <c r="M38">
        <f t="shared" si="3"/>
        <v>20.947200000000002</v>
      </c>
      <c r="N38">
        <f t="shared" si="4"/>
        <v>0.95048502902535892</v>
      </c>
      <c r="O38">
        <f t="shared" si="5"/>
        <v>0.95048406893947113</v>
      </c>
    </row>
    <row r="39" spans="1:15" x14ac:dyDescent="0.25">
      <c r="A39" s="1">
        <v>0</v>
      </c>
      <c r="B39" s="1">
        <f>E39*Sheet1!B$6</f>
        <v>11.467500000000001</v>
      </c>
      <c r="C39" s="1">
        <f>F39*Sheet1!C$6</f>
        <v>27.279972444444446</v>
      </c>
      <c r="D39" s="1">
        <v>0</v>
      </c>
      <c r="E39">
        <v>417</v>
      </c>
      <c r="F39">
        <v>992</v>
      </c>
      <c r="G39">
        <v>2.0947200000000001</v>
      </c>
      <c r="H39">
        <v>28.27872</v>
      </c>
      <c r="J39">
        <f t="shared" si="0"/>
        <v>0</v>
      </c>
      <c r="K39">
        <f t="shared" si="1"/>
        <v>24.887474861111112</v>
      </c>
      <c r="L39">
        <f t="shared" si="2"/>
        <v>0</v>
      </c>
      <c r="M39">
        <f t="shared" si="3"/>
        <v>26.184000000000001</v>
      </c>
      <c r="O39">
        <f t="shared" si="5"/>
        <v>0.95048406893947113</v>
      </c>
    </row>
    <row r="40" spans="1:15" x14ac:dyDescent="0.25">
      <c r="A40" s="1">
        <v>1</v>
      </c>
      <c r="B40" s="1">
        <f>E40*Sheet1!B$6</f>
        <v>16.445000000000004</v>
      </c>
      <c r="C40" s="1">
        <f>F40*Sheet1!C$6</f>
        <v>27.279972444444446</v>
      </c>
      <c r="D40" s="1">
        <v>0</v>
      </c>
      <c r="E40">
        <v>598</v>
      </c>
      <c r="F40">
        <v>992</v>
      </c>
      <c r="G40">
        <v>7.3315200000000003</v>
      </c>
      <c r="H40">
        <v>28.27872</v>
      </c>
      <c r="J40">
        <f t="shared" si="0"/>
        <v>4.9775000000000027</v>
      </c>
      <c r="K40">
        <f t="shared" si="1"/>
        <v>24.887474861111112</v>
      </c>
      <c r="L40">
        <f t="shared" si="2"/>
        <v>5.2368000000000006</v>
      </c>
      <c r="M40">
        <f t="shared" si="3"/>
        <v>26.184000000000001</v>
      </c>
      <c r="N40">
        <f t="shared" si="4"/>
        <v>0.95048502902535936</v>
      </c>
      <c r="O40">
        <f t="shared" si="5"/>
        <v>0.95048406893947113</v>
      </c>
    </row>
    <row r="41" spans="1:15" x14ac:dyDescent="0.25">
      <c r="A41" s="1">
        <v>2</v>
      </c>
      <c r="B41" s="1">
        <f>E41*Sheet1!B$6</f>
        <v>21.422500000000003</v>
      </c>
      <c r="C41" s="1">
        <f>F41*Sheet1!C$6</f>
        <v>27.279972444444446</v>
      </c>
      <c r="D41" s="1">
        <v>0</v>
      </c>
      <c r="E41">
        <v>779</v>
      </c>
      <c r="F41">
        <v>992</v>
      </c>
      <c r="G41">
        <v>12.56832</v>
      </c>
      <c r="H41">
        <v>28.27872</v>
      </c>
      <c r="J41">
        <f t="shared" si="0"/>
        <v>9.9550000000000018</v>
      </c>
      <c r="K41">
        <f t="shared" si="1"/>
        <v>24.887474861111112</v>
      </c>
      <c r="L41">
        <f t="shared" si="2"/>
        <v>10.473599999999999</v>
      </c>
      <c r="M41">
        <f t="shared" si="3"/>
        <v>26.184000000000001</v>
      </c>
      <c r="N41">
        <f t="shared" si="4"/>
        <v>0.95048502902535925</v>
      </c>
      <c r="O41">
        <f t="shared" si="5"/>
        <v>0.95048406893947113</v>
      </c>
    </row>
    <row r="42" spans="1:15" x14ac:dyDescent="0.25">
      <c r="A42" s="1">
        <v>3</v>
      </c>
      <c r="B42" s="1">
        <f>E42*Sheet1!B$6</f>
        <v>26.400000000000002</v>
      </c>
      <c r="C42" s="1">
        <f>F42*Sheet1!C$6</f>
        <v>27.279972444444446</v>
      </c>
      <c r="D42" s="1">
        <v>0</v>
      </c>
      <c r="E42">
        <v>960</v>
      </c>
      <c r="F42">
        <v>992</v>
      </c>
      <c r="G42">
        <v>17.805119999999999</v>
      </c>
      <c r="H42">
        <v>28.27872</v>
      </c>
      <c r="J42">
        <f t="shared" si="0"/>
        <v>14.932500000000001</v>
      </c>
      <c r="K42">
        <f t="shared" si="1"/>
        <v>24.887474861111112</v>
      </c>
      <c r="L42">
        <f t="shared" si="2"/>
        <v>15.710399999999998</v>
      </c>
      <c r="M42">
        <f t="shared" si="3"/>
        <v>26.184000000000001</v>
      </c>
      <c r="N42">
        <f t="shared" si="4"/>
        <v>0.95048502902535914</v>
      </c>
      <c r="O42">
        <f t="shared" si="5"/>
        <v>0.95048406893947113</v>
      </c>
    </row>
    <row r="43" spans="1:15" x14ac:dyDescent="0.25">
      <c r="A43" s="1">
        <v>4</v>
      </c>
      <c r="B43" s="1">
        <f>E43*Sheet1!B$6</f>
        <v>31.377500000000005</v>
      </c>
      <c r="C43" s="1">
        <f>F43*Sheet1!C$6</f>
        <v>27.279972444444446</v>
      </c>
      <c r="D43" s="1">
        <v>0</v>
      </c>
      <c r="E43">
        <v>1141</v>
      </c>
      <c r="F43">
        <v>992</v>
      </c>
      <c r="G43">
        <v>23.041920000000001</v>
      </c>
      <c r="H43">
        <v>28.27872</v>
      </c>
      <c r="J43">
        <f t="shared" si="0"/>
        <v>19.910000000000004</v>
      </c>
      <c r="K43">
        <f t="shared" si="1"/>
        <v>24.887474861111112</v>
      </c>
      <c r="L43">
        <f t="shared" si="2"/>
        <v>20.947200000000002</v>
      </c>
      <c r="M43">
        <f t="shared" si="3"/>
        <v>26.184000000000001</v>
      </c>
      <c r="N43">
        <f t="shared" si="4"/>
        <v>0.95048502902535903</v>
      </c>
      <c r="O43">
        <f t="shared" si="5"/>
        <v>0.95048406893947113</v>
      </c>
    </row>
    <row r="44" spans="1:15" x14ac:dyDescent="0.25">
      <c r="A44" s="1">
        <v>5</v>
      </c>
      <c r="B44" s="1">
        <f>E44*Sheet1!B$6</f>
        <v>36.355000000000004</v>
      </c>
      <c r="C44" s="1">
        <f>F44*Sheet1!C$6</f>
        <v>27.279972444444446</v>
      </c>
      <c r="D44" s="1">
        <v>0</v>
      </c>
      <c r="E44">
        <v>1322</v>
      </c>
      <c r="F44">
        <v>992</v>
      </c>
      <c r="G44">
        <v>28.27872</v>
      </c>
      <c r="H44">
        <v>28.27872</v>
      </c>
      <c r="J44">
        <f t="shared" si="0"/>
        <v>24.887500000000003</v>
      </c>
      <c r="K44">
        <f t="shared" si="1"/>
        <v>24.887474861111112</v>
      </c>
      <c r="L44">
        <f t="shared" si="2"/>
        <v>26.184000000000001</v>
      </c>
      <c r="M44">
        <f t="shared" si="3"/>
        <v>26.184000000000001</v>
      </c>
      <c r="N44">
        <f t="shared" si="4"/>
        <v>0.95048502902535903</v>
      </c>
      <c r="O44">
        <f t="shared" si="5"/>
        <v>0.95048406893947113</v>
      </c>
    </row>
    <row r="45" spans="1:15" x14ac:dyDescent="0.25">
      <c r="A45" s="1">
        <v>6</v>
      </c>
      <c r="B45" s="1">
        <f>E45*Sheet1!B$6</f>
        <v>41.332500000000003</v>
      </c>
      <c r="C45" s="1">
        <f>F45*Sheet1!C$6</f>
        <v>27.279972444444446</v>
      </c>
      <c r="D45" s="1">
        <v>0</v>
      </c>
      <c r="E45">
        <v>1503</v>
      </c>
      <c r="F45">
        <v>992</v>
      </c>
      <c r="G45">
        <v>33.515520000000002</v>
      </c>
      <c r="H45">
        <v>28.27872</v>
      </c>
      <c r="J45">
        <f t="shared" si="0"/>
        <v>29.865000000000002</v>
      </c>
      <c r="K45">
        <f t="shared" si="1"/>
        <v>24.887474861111112</v>
      </c>
      <c r="L45">
        <f t="shared" si="2"/>
        <v>31.420800000000003</v>
      </c>
      <c r="M45">
        <f t="shared" si="3"/>
        <v>26.184000000000001</v>
      </c>
      <c r="N45">
        <f t="shared" si="4"/>
        <v>0.95048502902535892</v>
      </c>
      <c r="O45">
        <f t="shared" si="5"/>
        <v>0.95048406893947113</v>
      </c>
    </row>
    <row r="47" spans="1:15" x14ac:dyDescent="0.25">
      <c r="M47" t="s">
        <v>35</v>
      </c>
      <c r="N47">
        <f>AVERAGE(N10:O45)</f>
        <v>0.95047390695144995</v>
      </c>
    </row>
    <row r="49" spans="1:13" x14ac:dyDescent="0.25">
      <c r="A49" t="s">
        <v>16</v>
      </c>
    </row>
    <row r="50" spans="1:13" x14ac:dyDescent="0.25">
      <c r="A50" s="1" t="s">
        <v>3</v>
      </c>
      <c r="B50" s="1" t="s">
        <v>4</v>
      </c>
      <c r="C50" s="1" t="s">
        <v>5</v>
      </c>
      <c r="D50" s="1" t="s">
        <v>17</v>
      </c>
    </row>
    <row r="51" spans="1:13" x14ac:dyDescent="0.25">
      <c r="A51" s="1">
        <v>1</v>
      </c>
      <c r="B51" s="1">
        <f>J51+B$10</f>
        <v>16.444941755923356</v>
      </c>
      <c r="C51" s="1">
        <f>K51+C$10</f>
        <v>6.1255789002758476</v>
      </c>
      <c r="D51" s="1" t="s">
        <v>18</v>
      </c>
      <c r="E51">
        <f>B51/Sheet1!B$6</f>
        <v>597.9978820335765</v>
      </c>
      <c r="F51">
        <f>C51/Sheet1!C$6</f>
        <v>222.74854864492843</v>
      </c>
      <c r="G51">
        <v>7.3315200000000003</v>
      </c>
      <c r="H51">
        <v>6.0223199999999997</v>
      </c>
      <c r="J51">
        <f>L51*$N$47</f>
        <v>4.9774417559233539</v>
      </c>
      <c r="K51">
        <f>M51*$N$47</f>
        <v>3.7330813169425143</v>
      </c>
      <c r="L51">
        <f>G51-G$10</f>
        <v>5.2368000000000006</v>
      </c>
      <c r="M51">
        <f>H51-H$10</f>
        <v>3.9275999999999995</v>
      </c>
    </row>
    <row r="52" spans="1:13" x14ac:dyDescent="0.25">
      <c r="A52" s="1">
        <v>2</v>
      </c>
      <c r="B52" s="1">
        <f t="shared" ref="B52:B59" si="6">J52+B$10</f>
        <v>26.399825267770058</v>
      </c>
      <c r="C52" s="1">
        <f t="shared" ref="C52:C59" si="7">K52+C$10</f>
        <v>6.1255789002758476</v>
      </c>
      <c r="D52" s="1" t="s">
        <v>19</v>
      </c>
      <c r="E52">
        <f>B52/Sheet1!B$6</f>
        <v>959.99364610072928</v>
      </c>
      <c r="F52">
        <f>C52/Sheet1!C$6</f>
        <v>222.74854864492843</v>
      </c>
      <c r="G52">
        <v>17.805119999999999</v>
      </c>
      <c r="H52">
        <v>6.0223199999999997</v>
      </c>
      <c r="J52">
        <f t="shared" ref="J52:J59" si="8">L52*$N$47</f>
        <v>14.932325267770057</v>
      </c>
      <c r="K52">
        <f t="shared" ref="K52:K59" si="9">M52*$N$47</f>
        <v>3.7330813169425143</v>
      </c>
      <c r="L52">
        <f t="shared" ref="L52:L59" si="10">G52-G$10</f>
        <v>15.710399999999998</v>
      </c>
      <c r="M52">
        <f t="shared" ref="M52:M59" si="11">H52-H$10</f>
        <v>3.9275999999999995</v>
      </c>
    </row>
    <row r="53" spans="1:13" x14ac:dyDescent="0.25">
      <c r="A53" s="1">
        <v>3</v>
      </c>
      <c r="B53" s="1">
        <f t="shared" si="6"/>
        <v>36.354708779616772</v>
      </c>
      <c r="C53" s="1">
        <f t="shared" si="7"/>
        <v>6.1255789002758476</v>
      </c>
      <c r="D53" s="1" t="s">
        <v>19</v>
      </c>
      <c r="E53">
        <f>B53/Sheet1!B$6</f>
        <v>1321.9894101678824</v>
      </c>
      <c r="F53">
        <f>C53/Sheet1!C$6</f>
        <v>222.74854864492843</v>
      </c>
      <c r="G53">
        <v>28.27872</v>
      </c>
      <c r="H53">
        <v>6.0223199999999997</v>
      </c>
      <c r="J53">
        <f t="shared" si="8"/>
        <v>24.887208779616767</v>
      </c>
      <c r="K53">
        <f t="shared" si="9"/>
        <v>3.7330813169425143</v>
      </c>
      <c r="L53">
        <f t="shared" si="10"/>
        <v>26.184000000000001</v>
      </c>
      <c r="M53">
        <f t="shared" si="11"/>
        <v>3.9275999999999995</v>
      </c>
    </row>
    <row r="54" spans="1:13" x14ac:dyDescent="0.25">
      <c r="A54" s="1">
        <v>4</v>
      </c>
      <c r="B54" s="1">
        <f t="shared" si="6"/>
        <v>16.444941755923356</v>
      </c>
      <c r="C54" s="1">
        <f t="shared" si="7"/>
        <v>14.836101973141716</v>
      </c>
      <c r="D54" s="1" t="s">
        <v>19</v>
      </c>
      <c r="E54">
        <f>B54/Sheet1!B$6</f>
        <v>597.9978820335765</v>
      </c>
      <c r="F54">
        <f>C54/Sheet1!C$6</f>
        <v>539.49516214976154</v>
      </c>
      <c r="G54">
        <v>7.3315200000000003</v>
      </c>
      <c r="H54">
        <v>15.186719999999999</v>
      </c>
      <c r="J54">
        <f t="shared" si="8"/>
        <v>4.9774417559233539</v>
      </c>
      <c r="K54">
        <f t="shared" si="9"/>
        <v>12.443604389808382</v>
      </c>
      <c r="L54">
        <f t="shared" si="10"/>
        <v>5.2368000000000006</v>
      </c>
      <c r="M54">
        <f t="shared" si="11"/>
        <v>13.091999999999999</v>
      </c>
    </row>
    <row r="55" spans="1:13" x14ac:dyDescent="0.25">
      <c r="A55" s="1">
        <v>5</v>
      </c>
      <c r="B55" s="1">
        <f t="shared" si="6"/>
        <v>26.399825267770058</v>
      </c>
      <c r="C55" s="1">
        <f t="shared" si="7"/>
        <v>14.836101973141716</v>
      </c>
      <c r="D55" s="1" t="s">
        <v>19</v>
      </c>
      <c r="E55">
        <f>B55/Sheet1!B$6</f>
        <v>959.99364610072928</v>
      </c>
      <c r="F55">
        <f>C55/Sheet1!C$6</f>
        <v>539.49516214976154</v>
      </c>
      <c r="G55">
        <v>17.805119999999999</v>
      </c>
      <c r="H55">
        <v>15.186719999999999</v>
      </c>
      <c r="J55">
        <f t="shared" si="8"/>
        <v>14.932325267770057</v>
      </c>
      <c r="K55">
        <f t="shared" si="9"/>
        <v>12.443604389808382</v>
      </c>
      <c r="L55">
        <f t="shared" si="10"/>
        <v>15.710399999999998</v>
      </c>
      <c r="M55">
        <f t="shared" si="11"/>
        <v>13.091999999999999</v>
      </c>
    </row>
    <row r="56" spans="1:13" x14ac:dyDescent="0.25">
      <c r="A56" s="1">
        <v>6</v>
      </c>
      <c r="B56" s="1">
        <f t="shared" si="6"/>
        <v>36.354708779616772</v>
      </c>
      <c r="C56" s="1">
        <f t="shared" si="7"/>
        <v>14.836101973141716</v>
      </c>
      <c r="D56" s="1" t="s">
        <v>19</v>
      </c>
      <c r="E56">
        <f>B56/Sheet1!B$6</f>
        <v>1321.9894101678824</v>
      </c>
      <c r="F56">
        <f>C56/Sheet1!C$6</f>
        <v>539.49516214976154</v>
      </c>
      <c r="G56">
        <v>28.27872</v>
      </c>
      <c r="H56">
        <v>15.186719999999999</v>
      </c>
      <c r="J56">
        <f t="shared" si="8"/>
        <v>24.887208779616767</v>
      </c>
      <c r="K56">
        <f t="shared" si="9"/>
        <v>12.443604389808382</v>
      </c>
      <c r="L56">
        <f t="shared" si="10"/>
        <v>26.184000000000001</v>
      </c>
      <c r="M56">
        <f t="shared" si="11"/>
        <v>13.091999999999999</v>
      </c>
    </row>
    <row r="57" spans="1:13" x14ac:dyDescent="0.25">
      <c r="A57" s="1">
        <v>7</v>
      </c>
      <c r="B57" s="1">
        <f t="shared" si="6"/>
        <v>16.444941755923356</v>
      </c>
      <c r="C57" s="1">
        <f t="shared" si="7"/>
        <v>23.546625046007588</v>
      </c>
      <c r="D57" s="1" t="s">
        <v>19</v>
      </c>
      <c r="E57">
        <f>B57/Sheet1!B$6</f>
        <v>597.9978820335765</v>
      </c>
      <c r="F57">
        <f>C57/Sheet1!C$6</f>
        <v>856.24177565459468</v>
      </c>
      <c r="G57">
        <v>7.3315200000000003</v>
      </c>
      <c r="H57">
        <v>24.351120000000002</v>
      </c>
      <c r="J57">
        <f t="shared" si="8"/>
        <v>4.9774417559233539</v>
      </c>
      <c r="K57">
        <f t="shared" si="9"/>
        <v>21.154127462674253</v>
      </c>
      <c r="L57">
        <f t="shared" si="10"/>
        <v>5.2368000000000006</v>
      </c>
      <c r="M57">
        <f t="shared" si="11"/>
        <v>22.256400000000003</v>
      </c>
    </row>
    <row r="58" spans="1:13" x14ac:dyDescent="0.25">
      <c r="A58" s="1">
        <v>8</v>
      </c>
      <c r="B58" s="1">
        <f t="shared" si="6"/>
        <v>26.399825267770058</v>
      </c>
      <c r="C58" s="1">
        <f t="shared" si="7"/>
        <v>23.546625046007588</v>
      </c>
      <c r="D58" s="1" t="s">
        <v>19</v>
      </c>
      <c r="E58">
        <f>B58/Sheet1!B$6</f>
        <v>959.99364610072928</v>
      </c>
      <c r="F58">
        <f>C58/Sheet1!C$6</f>
        <v>856.24177565459468</v>
      </c>
      <c r="G58">
        <v>17.805119999999999</v>
      </c>
      <c r="H58">
        <v>24.351120000000002</v>
      </c>
      <c r="J58">
        <f t="shared" si="8"/>
        <v>14.932325267770057</v>
      </c>
      <c r="K58">
        <f t="shared" si="9"/>
        <v>21.154127462674253</v>
      </c>
      <c r="L58">
        <f t="shared" si="10"/>
        <v>15.710399999999998</v>
      </c>
      <c r="M58">
        <f t="shared" si="11"/>
        <v>22.256400000000003</v>
      </c>
    </row>
    <row r="59" spans="1:13" x14ac:dyDescent="0.25">
      <c r="A59" s="1">
        <v>9</v>
      </c>
      <c r="B59" s="1">
        <f t="shared" si="6"/>
        <v>36.354708779616772</v>
      </c>
      <c r="C59" s="1">
        <f t="shared" si="7"/>
        <v>23.546625046007588</v>
      </c>
      <c r="D59" s="1" t="s">
        <v>19</v>
      </c>
      <c r="E59">
        <f>B59/Sheet1!B$6</f>
        <v>1321.9894101678824</v>
      </c>
      <c r="F59">
        <f>C59/Sheet1!C$6</f>
        <v>856.24177565459468</v>
      </c>
      <c r="G59">
        <v>28.27872</v>
      </c>
      <c r="H59">
        <v>24.351120000000002</v>
      </c>
      <c r="J59">
        <f t="shared" si="8"/>
        <v>24.887208779616767</v>
      </c>
      <c r="K59">
        <f t="shared" si="9"/>
        <v>21.154127462674253</v>
      </c>
      <c r="L59">
        <f t="shared" si="10"/>
        <v>26.184000000000001</v>
      </c>
      <c r="M59">
        <f t="shared" si="11"/>
        <v>22.256400000000003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A456-3D9D-4238-A9C6-13B37B95A085}">
  <dimension ref="A2:F26"/>
  <sheetViews>
    <sheetView workbookViewId="0"/>
  </sheetViews>
  <sheetFormatPr defaultRowHeight="15" x14ac:dyDescent="0.25"/>
  <sheetData>
    <row r="2" spans="1:6" x14ac:dyDescent="0.25">
      <c r="A2" t="s">
        <v>25</v>
      </c>
      <c r="B2" t="s">
        <v>24</v>
      </c>
      <c r="C2" t="s">
        <v>26</v>
      </c>
      <c r="D2" t="s">
        <v>27</v>
      </c>
    </row>
    <row r="3" spans="1:6" x14ac:dyDescent="0.25">
      <c r="A3">
        <v>150</v>
      </c>
      <c r="B3">
        <f>A3*Sheet1!B5</f>
        <v>41.25</v>
      </c>
      <c r="C3">
        <v>20</v>
      </c>
      <c r="D3">
        <f>C3*Sheet1!B5</f>
        <v>5.5</v>
      </c>
    </row>
    <row r="4" spans="1:6" x14ac:dyDescent="0.25">
      <c r="A4" t="s">
        <v>28</v>
      </c>
      <c r="B4">
        <f>D3+B3/2</f>
        <v>26.125</v>
      </c>
      <c r="C4" t="s">
        <v>29</v>
      </c>
      <c r="D4">
        <f>Sheet1!B3/2</f>
        <v>264</v>
      </c>
      <c r="E4" t="s">
        <v>30</v>
      </c>
      <c r="F4">
        <f>Sheet1!C3/2</f>
        <v>148.49985000000001</v>
      </c>
    </row>
    <row r="6" spans="1:6" x14ac:dyDescent="0.25">
      <c r="A6" t="s">
        <v>31</v>
      </c>
    </row>
    <row r="7" spans="1:6" x14ac:dyDescent="0.25">
      <c r="A7" t="s">
        <v>3</v>
      </c>
      <c r="B7" t="s">
        <v>4</v>
      </c>
      <c r="C7" t="s">
        <v>5</v>
      </c>
      <c r="D7" t="s">
        <v>6</v>
      </c>
    </row>
    <row r="8" spans="1:6" x14ac:dyDescent="0.25">
      <c r="A8">
        <v>100</v>
      </c>
      <c r="B8">
        <f>B$4</f>
        <v>26.125</v>
      </c>
      <c r="C8">
        <f>B$4</f>
        <v>26.125</v>
      </c>
      <c r="D8">
        <v>0</v>
      </c>
    </row>
    <row r="9" spans="1:6" x14ac:dyDescent="0.25">
      <c r="A9">
        <v>101</v>
      </c>
      <c r="B9">
        <f>D$4</f>
        <v>264</v>
      </c>
      <c r="C9">
        <f t="shared" ref="C9:C10" si="0">B$4</f>
        <v>26.125</v>
      </c>
      <c r="D9">
        <v>0</v>
      </c>
    </row>
    <row r="10" spans="1:6" x14ac:dyDescent="0.25">
      <c r="A10">
        <v>102</v>
      </c>
      <c r="B10">
        <f>Sheet1!B$3-'screen planes'!B$4</f>
        <v>501.875</v>
      </c>
      <c r="C10">
        <f t="shared" si="0"/>
        <v>26.125</v>
      </c>
      <c r="D10">
        <v>0</v>
      </c>
    </row>
    <row r="11" spans="1:6" x14ac:dyDescent="0.25">
      <c r="A11">
        <v>103</v>
      </c>
      <c r="B11">
        <f>B$4</f>
        <v>26.125</v>
      </c>
      <c r="C11">
        <f>F4</f>
        <v>148.49985000000001</v>
      </c>
      <c r="D11">
        <v>0</v>
      </c>
    </row>
    <row r="12" spans="1:6" x14ac:dyDescent="0.25">
      <c r="A12">
        <v>104</v>
      </c>
      <c r="B12">
        <f>Sheet1!B$3-'screen planes'!B$4</f>
        <v>501.875</v>
      </c>
      <c r="C12">
        <f>F4</f>
        <v>148.49985000000001</v>
      </c>
      <c r="D12">
        <v>0</v>
      </c>
    </row>
    <row r="13" spans="1:6" x14ac:dyDescent="0.25">
      <c r="A13">
        <v>105</v>
      </c>
      <c r="B13">
        <f>B$4</f>
        <v>26.125</v>
      </c>
      <c r="C13">
        <f>Sheet1!C$3-'screen planes'!B$4</f>
        <v>270.87470000000002</v>
      </c>
      <c r="D13">
        <v>0</v>
      </c>
    </row>
    <row r="14" spans="1:6" x14ac:dyDescent="0.25">
      <c r="A14">
        <v>106</v>
      </c>
      <c r="B14">
        <f>D$4</f>
        <v>264</v>
      </c>
      <c r="C14">
        <f>Sheet1!C$3-'screen planes'!B$4</f>
        <v>270.87470000000002</v>
      </c>
      <c r="D14">
        <v>0</v>
      </c>
    </row>
    <row r="15" spans="1:6" x14ac:dyDescent="0.25">
      <c r="A15">
        <v>107</v>
      </c>
      <c r="B15">
        <f>Sheet1!B$3-'screen planes'!B$4</f>
        <v>501.875</v>
      </c>
      <c r="C15">
        <f>Sheet1!C$3-'screen planes'!B$4</f>
        <v>270.87470000000002</v>
      </c>
      <c r="D15">
        <v>0</v>
      </c>
    </row>
    <row r="17" spans="1:4" x14ac:dyDescent="0.25">
      <c r="A17" t="s">
        <v>32</v>
      </c>
    </row>
    <row r="18" spans="1:4" x14ac:dyDescent="0.25">
      <c r="A18" t="s">
        <v>3</v>
      </c>
      <c r="B18" t="s">
        <v>4</v>
      </c>
      <c r="C18" t="s">
        <v>5</v>
      </c>
      <c r="D18" t="s">
        <v>6</v>
      </c>
    </row>
    <row r="19" spans="1:4" x14ac:dyDescent="0.25">
      <c r="A19">
        <v>120</v>
      </c>
      <c r="B19">
        <f>B$4</f>
        <v>26.125</v>
      </c>
      <c r="C19">
        <f>B$4</f>
        <v>26.125</v>
      </c>
      <c r="D19">
        <v>0</v>
      </c>
    </row>
    <row r="20" spans="1:4" x14ac:dyDescent="0.25">
      <c r="A20">
        <v>121</v>
      </c>
      <c r="B20">
        <f>D$4</f>
        <v>264</v>
      </c>
      <c r="C20">
        <f t="shared" ref="C20:C21" si="1">B$4</f>
        <v>26.125</v>
      </c>
      <c r="D20">
        <v>0</v>
      </c>
    </row>
    <row r="21" spans="1:4" x14ac:dyDescent="0.25">
      <c r="A21">
        <v>122</v>
      </c>
      <c r="B21">
        <f>Sheet1!B$3-'screen planes'!B$4</f>
        <v>501.875</v>
      </c>
      <c r="C21">
        <f t="shared" si="1"/>
        <v>26.125</v>
      </c>
      <c r="D21">
        <v>0</v>
      </c>
    </row>
    <row r="22" spans="1:4" x14ac:dyDescent="0.25">
      <c r="A22">
        <v>123</v>
      </c>
      <c r="B22">
        <f>B$4</f>
        <v>26.125</v>
      </c>
      <c r="C22">
        <f>F4</f>
        <v>148.49985000000001</v>
      </c>
      <c r="D22">
        <v>0</v>
      </c>
    </row>
    <row r="23" spans="1:4" x14ac:dyDescent="0.25">
      <c r="A23">
        <v>124</v>
      </c>
      <c r="B23">
        <f>Sheet1!B$3-'screen planes'!B$4</f>
        <v>501.875</v>
      </c>
      <c r="C23">
        <f>F4</f>
        <v>148.49985000000001</v>
      </c>
      <c r="D23">
        <v>0</v>
      </c>
    </row>
    <row r="24" spans="1:4" x14ac:dyDescent="0.25">
      <c r="A24">
        <v>125</v>
      </c>
      <c r="B24">
        <f>B$4</f>
        <v>26.125</v>
      </c>
      <c r="C24">
        <f>Sheet1!C$3-'screen planes'!B$4</f>
        <v>270.87470000000002</v>
      </c>
      <c r="D24">
        <v>0</v>
      </c>
    </row>
    <row r="25" spans="1:4" x14ac:dyDescent="0.25">
      <c r="A25">
        <v>126</v>
      </c>
      <c r="B25">
        <f>D$4</f>
        <v>264</v>
      </c>
      <c r="C25">
        <f>Sheet1!C$3-'screen planes'!B$4</f>
        <v>270.87470000000002</v>
      </c>
      <c r="D25">
        <v>0</v>
      </c>
    </row>
    <row r="26" spans="1:4" x14ac:dyDescent="0.25">
      <c r="A26">
        <v>127</v>
      </c>
      <c r="B26">
        <f>Sheet1!B$3-'screen planes'!B$4</f>
        <v>501.875</v>
      </c>
      <c r="C26">
        <f>Sheet1!C$3-'screen planes'!B$4</f>
        <v>270.87470000000002</v>
      </c>
      <c r="D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901BD-CE7D-430E-A06A-B5EAEAF4EEE2}">
  <dimension ref="A1"/>
  <sheetViews>
    <sheetView workbookViewId="0">
      <selection activeCell="A2" sqref="A2:C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validation poster</vt:lpstr>
      <vt:lpstr>screen planes</vt:lpstr>
      <vt:lpstr>sync trial</vt:lpstr>
    </vt:vector>
  </TitlesOfParts>
  <Company>Lunds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Diederick C Niehorster</dc:creator>
  <cp:lastModifiedBy>Diederick C Niehorster</cp:lastModifiedBy>
  <dcterms:created xsi:type="dcterms:W3CDTF">2024-11-04T21:01:37Z</dcterms:created>
  <dcterms:modified xsi:type="dcterms:W3CDTF">2024-11-11T13:16:10Z</dcterms:modified>
</cp:coreProperties>
</file>