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61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esiree/Desktop/"/>
    </mc:Choice>
  </mc:AlternateContent>
  <bookViews>
    <workbookView xWindow="0" yWindow="0" windowWidth="28800" windowHeight="18000" tabRatio="500" firstSheet="11" activeTab="11"/>
  </bookViews>
  <sheets>
    <sheet name="nG1" sheetId="5" r:id="rId1"/>
    <sheet name="nG2" sheetId="6" r:id="rId2"/>
    <sheet name="Breeder Pairs (2)" sheetId="23" r:id="rId3"/>
    <sheet name="nG4 - done" sheetId="8" r:id="rId4"/>
    <sheet name="nG5" sheetId="9" r:id="rId5"/>
    <sheet name="July13-tally" sheetId="33" r:id="rId6"/>
    <sheet name="nG6" sheetId="10" r:id="rId7"/>
    <sheet name="nG7" sheetId="24" r:id="rId8"/>
    <sheet name="G8" sheetId="7" r:id="rId9"/>
    <sheet name="G9" sheetId="27" r:id="rId10"/>
    <sheet name="G10" sheetId="28" r:id="rId11"/>
    <sheet name="G11" sheetId="30" r:id="rId12"/>
    <sheet name="G12" sheetId="31" r:id="rId13"/>
    <sheet name="G13" sheetId="32" r:id="rId14"/>
    <sheet name="G14" sheetId="34" r:id="rId15"/>
    <sheet name="G15" sheetId="35" r:id="rId16"/>
    <sheet name="G16" sheetId="36" r:id="rId17"/>
    <sheet name="G17" sheetId="37" r:id="rId18"/>
    <sheet name="G18" sheetId="38" r:id="rId19"/>
    <sheet name="G19" sheetId="39" r:id="rId20"/>
    <sheet name="G20" sheetId="40" r:id="rId21"/>
    <sheet name="Template" sheetId="26" r:id="rId2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28" l="1"/>
  <c r="G4" i="28"/>
  <c r="G5" i="28"/>
  <c r="G6" i="28"/>
  <c r="G7" i="28"/>
  <c r="G8" i="28"/>
  <c r="G9" i="28"/>
  <c r="G10" i="28"/>
  <c r="G11" i="28"/>
  <c r="G12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6" i="28"/>
  <c r="G27" i="28"/>
  <c r="G2" i="28"/>
  <c r="C18" i="28"/>
  <c r="C17" i="28"/>
  <c r="D28" i="28"/>
  <c r="E28" i="28"/>
  <c r="C24" i="28"/>
  <c r="C3" i="28"/>
  <c r="C2" i="28"/>
  <c r="C12" i="28"/>
  <c r="C11" i="28"/>
  <c r="C13" i="28"/>
  <c r="C7" i="28"/>
  <c r="C6" i="28"/>
  <c r="C10" i="28"/>
  <c r="C9" i="28"/>
  <c r="C8" i="28"/>
  <c r="C27" i="28"/>
  <c r="C5" i="28"/>
  <c r="C4" i="28"/>
  <c r="C14" i="28"/>
  <c r="C23" i="28"/>
  <c r="C26" i="28"/>
  <c r="C25" i="28"/>
  <c r="C21" i="28"/>
  <c r="C19" i="28"/>
  <c r="C20" i="28"/>
  <c r="C22" i="28"/>
  <c r="C16" i="28"/>
  <c r="C15" i="28"/>
  <c r="E136" i="30"/>
  <c r="E135" i="30"/>
  <c r="E134" i="30"/>
  <c r="E133" i="30"/>
  <c r="E132" i="30"/>
  <c r="E131" i="30"/>
  <c r="E130" i="30"/>
  <c r="E129" i="30"/>
  <c r="E128" i="30"/>
  <c r="E127" i="30"/>
  <c r="E126" i="30"/>
  <c r="E125" i="30"/>
  <c r="E124" i="30"/>
  <c r="E123" i="30"/>
  <c r="E122" i="30"/>
  <c r="E121" i="30"/>
  <c r="E120" i="30"/>
  <c r="E119" i="30"/>
  <c r="E118" i="30"/>
  <c r="E117" i="30"/>
  <c r="E116" i="30"/>
  <c r="E115" i="30"/>
  <c r="E114" i="30"/>
  <c r="E113" i="30"/>
  <c r="E112" i="30"/>
  <c r="E111" i="30"/>
  <c r="E110" i="30"/>
  <c r="E109" i="30"/>
  <c r="E108" i="30"/>
  <c r="E107" i="30"/>
  <c r="E106" i="30"/>
  <c r="E105" i="30"/>
  <c r="E104" i="30"/>
  <c r="E103" i="30"/>
  <c r="E102" i="30"/>
  <c r="E101" i="30"/>
  <c r="E100" i="30"/>
  <c r="E99" i="30"/>
  <c r="E98" i="30"/>
  <c r="E97" i="30"/>
  <c r="E96" i="30"/>
  <c r="E95" i="30"/>
  <c r="E94" i="30"/>
  <c r="E93" i="30"/>
  <c r="E92" i="30"/>
  <c r="E91" i="30"/>
  <c r="E90" i="30"/>
  <c r="E89" i="30"/>
  <c r="E88" i="30"/>
  <c r="E87" i="30"/>
  <c r="E86" i="30"/>
  <c r="E85" i="30"/>
  <c r="E84" i="30"/>
  <c r="E83" i="30"/>
  <c r="E82" i="30"/>
  <c r="E81" i="30"/>
  <c r="E80" i="30"/>
  <c r="E79" i="30"/>
  <c r="E78" i="30"/>
  <c r="E77" i="30"/>
  <c r="E76" i="30"/>
  <c r="E75" i="30"/>
  <c r="E74" i="30"/>
  <c r="E73" i="30"/>
  <c r="E72" i="30"/>
  <c r="E71" i="30"/>
  <c r="E70" i="30"/>
  <c r="E69" i="30"/>
  <c r="E68" i="30"/>
  <c r="E67" i="30"/>
  <c r="E66" i="30"/>
  <c r="E65" i="30"/>
  <c r="E64" i="30"/>
  <c r="E63" i="30"/>
  <c r="E62" i="30"/>
  <c r="E61" i="30"/>
  <c r="E60" i="30"/>
  <c r="E59" i="30"/>
  <c r="E58" i="30"/>
  <c r="E57" i="30"/>
  <c r="E56" i="30"/>
  <c r="E55" i="30"/>
  <c r="E54" i="30"/>
  <c r="E53" i="30"/>
  <c r="E52" i="30"/>
  <c r="E51" i="30"/>
  <c r="E50" i="30"/>
  <c r="E49" i="30"/>
  <c r="E48" i="30"/>
  <c r="E47" i="30"/>
  <c r="E46" i="30"/>
  <c r="E45" i="30"/>
  <c r="E44" i="30"/>
  <c r="E43" i="30"/>
  <c r="E42" i="30"/>
  <c r="E41" i="30"/>
  <c r="E40" i="30"/>
  <c r="X58" i="30"/>
  <c r="X57" i="30"/>
  <c r="X56" i="30"/>
  <c r="X55" i="30"/>
  <c r="X54" i="30"/>
  <c r="X53" i="30"/>
  <c r="X52" i="30"/>
  <c r="X51" i="30"/>
  <c r="X50" i="30"/>
  <c r="X49" i="30"/>
  <c r="X48" i="30"/>
  <c r="X47" i="30"/>
  <c r="X46" i="30"/>
  <c r="X45" i="30"/>
  <c r="X44" i="30"/>
  <c r="X43" i="30"/>
  <c r="X42" i="30"/>
  <c r="X41" i="30"/>
  <c r="X40" i="30"/>
  <c r="X39" i="30"/>
  <c r="X38" i="30"/>
  <c r="O77" i="30"/>
  <c r="O76" i="30"/>
  <c r="O75" i="30"/>
  <c r="O74" i="30"/>
  <c r="O73" i="30"/>
  <c r="O72" i="30"/>
  <c r="O71" i="30"/>
  <c r="O70" i="30"/>
  <c r="O69" i="30"/>
  <c r="O68" i="30"/>
  <c r="O67" i="30"/>
  <c r="O66" i="30"/>
  <c r="O65" i="30"/>
  <c r="O64" i="30"/>
  <c r="O63" i="30"/>
  <c r="O62" i="30"/>
  <c r="O61" i="30"/>
  <c r="O60" i="30"/>
  <c r="O59" i="30"/>
  <c r="O58" i="30"/>
  <c r="O57" i="30"/>
  <c r="O56" i="30"/>
  <c r="O55" i="30"/>
  <c r="O54" i="30"/>
  <c r="O53" i="30"/>
  <c r="O52" i="30"/>
  <c r="O51" i="30"/>
  <c r="O50" i="30"/>
  <c r="O49" i="30"/>
  <c r="O48" i="30"/>
  <c r="O47" i="30"/>
  <c r="O46" i="30"/>
  <c r="O45" i="30"/>
  <c r="O44" i="30"/>
  <c r="O43" i="30"/>
  <c r="O42" i="30"/>
  <c r="O41" i="30"/>
  <c r="O40" i="30"/>
  <c r="O39" i="30"/>
  <c r="Z58" i="30"/>
  <c r="AA58" i="30"/>
  <c r="Z46" i="30"/>
  <c r="AA46" i="30"/>
  <c r="Z45" i="30"/>
  <c r="AA45" i="30"/>
  <c r="Z57" i="30"/>
  <c r="AA57" i="30"/>
  <c r="Z44" i="30"/>
  <c r="AA44" i="30"/>
  <c r="Z43" i="30"/>
  <c r="AA43" i="30"/>
  <c r="Z56" i="30"/>
  <c r="AA56" i="30"/>
  <c r="Z42" i="30"/>
  <c r="AA42" i="30"/>
  <c r="Z41" i="30"/>
  <c r="AA41" i="30"/>
  <c r="Z55" i="30"/>
  <c r="AA55" i="30"/>
  <c r="Z54" i="30"/>
  <c r="AA54" i="30"/>
  <c r="Z53" i="30"/>
  <c r="AA53" i="30"/>
  <c r="Z52" i="30"/>
  <c r="AA52" i="30"/>
  <c r="Z51" i="30"/>
  <c r="AA51" i="30"/>
  <c r="Z50" i="30"/>
  <c r="AA50" i="30"/>
  <c r="Z49" i="30"/>
  <c r="AA49" i="30"/>
  <c r="Z48" i="30"/>
  <c r="AA48" i="30"/>
  <c r="Z40" i="30"/>
  <c r="AA40" i="30"/>
  <c r="Z39" i="30"/>
  <c r="AA39" i="30"/>
  <c r="Z47" i="30"/>
  <c r="AA47" i="30"/>
  <c r="Z38" i="30"/>
  <c r="AA38" i="30"/>
  <c r="Q46" i="30"/>
  <c r="Q54" i="30"/>
  <c r="N75" i="30"/>
  <c r="N74" i="30"/>
  <c r="N73" i="30"/>
  <c r="N72" i="30"/>
  <c r="N71" i="30"/>
  <c r="N70" i="30"/>
  <c r="N69" i="30"/>
  <c r="N68" i="30"/>
  <c r="N67" i="30"/>
  <c r="N66" i="30"/>
  <c r="N65" i="30"/>
  <c r="N64" i="30"/>
  <c r="N63" i="30"/>
  <c r="N62" i="30"/>
  <c r="N61" i="30"/>
  <c r="N60" i="30"/>
  <c r="N59" i="30"/>
  <c r="N57" i="30"/>
  <c r="N56" i="30"/>
  <c r="N55" i="30"/>
  <c r="N54" i="30"/>
  <c r="N53" i="30"/>
  <c r="N52" i="30"/>
  <c r="N51" i="30"/>
  <c r="N50" i="30"/>
  <c r="N49" i="30"/>
  <c r="N48" i="30"/>
  <c r="N47" i="30"/>
  <c r="N46" i="30"/>
  <c r="N77" i="30"/>
  <c r="N45" i="30"/>
  <c r="N44" i="30"/>
  <c r="N76" i="30"/>
  <c r="N43" i="30"/>
  <c r="N42" i="30"/>
  <c r="N41" i="30"/>
  <c r="N40" i="30"/>
  <c r="N39" i="30"/>
  <c r="P3" i="30"/>
  <c r="P4" i="30"/>
  <c r="P5" i="30"/>
  <c r="P6" i="30"/>
  <c r="P7" i="30"/>
  <c r="P8" i="30"/>
  <c r="P9" i="30"/>
  <c r="P10" i="30"/>
  <c r="P11" i="30"/>
  <c r="P12" i="30"/>
  <c r="P13" i="30"/>
  <c r="P14" i="30"/>
  <c r="P15" i="30"/>
  <c r="P16" i="30"/>
  <c r="P17" i="30"/>
  <c r="P18" i="30"/>
  <c r="P19" i="30"/>
  <c r="P20" i="30"/>
  <c r="P21" i="30"/>
  <c r="P22" i="30"/>
  <c r="P23" i="30"/>
  <c r="P24" i="30"/>
  <c r="P25" i="30"/>
  <c r="P26" i="30"/>
  <c r="P2" i="30"/>
  <c r="O3" i="30"/>
  <c r="O4" i="30"/>
  <c r="O5" i="30"/>
  <c r="O6" i="30"/>
  <c r="O7" i="30"/>
  <c r="O8" i="30"/>
  <c r="O9" i="30"/>
  <c r="O10" i="30"/>
  <c r="O11" i="30"/>
  <c r="O12" i="30"/>
  <c r="O13" i="30"/>
  <c r="O14" i="30"/>
  <c r="O15" i="30"/>
  <c r="O16" i="30"/>
  <c r="O17" i="30"/>
  <c r="O18" i="30"/>
  <c r="O19" i="30"/>
  <c r="O20" i="30"/>
  <c r="O21" i="30"/>
  <c r="O22" i="30"/>
  <c r="O23" i="30"/>
  <c r="O24" i="30"/>
  <c r="O25" i="30"/>
  <c r="O26" i="30"/>
  <c r="O2" i="30"/>
  <c r="N26" i="30"/>
  <c r="N25" i="30"/>
  <c r="N24" i="30"/>
  <c r="N23" i="30"/>
  <c r="N22" i="30"/>
  <c r="N21" i="30"/>
  <c r="N20" i="30"/>
  <c r="N19" i="30"/>
  <c r="N18" i="30"/>
  <c r="N17" i="30"/>
  <c r="N16" i="30"/>
  <c r="N15" i="30"/>
  <c r="N14" i="30"/>
  <c r="N13" i="30"/>
  <c r="N12" i="30"/>
  <c r="N11" i="30"/>
  <c r="N10" i="30"/>
  <c r="N9" i="30"/>
  <c r="N8" i="30"/>
  <c r="N7" i="30"/>
  <c r="N6" i="30"/>
  <c r="N5" i="30"/>
  <c r="N4" i="30"/>
  <c r="N3" i="30"/>
  <c r="N2" i="30"/>
  <c r="M26" i="30"/>
  <c r="M25" i="30"/>
  <c r="M24" i="30"/>
  <c r="M23" i="30"/>
  <c r="M22" i="30"/>
  <c r="M21" i="30"/>
  <c r="M20" i="30"/>
  <c r="M19" i="30"/>
  <c r="M18" i="30"/>
  <c r="M17" i="30"/>
  <c r="M16" i="30"/>
  <c r="M15" i="30"/>
  <c r="M14" i="30"/>
  <c r="M13" i="30"/>
  <c r="M12" i="30"/>
  <c r="M11" i="30"/>
  <c r="M10" i="30"/>
  <c r="M9" i="30"/>
  <c r="M8" i="30"/>
  <c r="M7" i="30"/>
  <c r="M6" i="30"/>
  <c r="M5" i="30"/>
  <c r="M4" i="30"/>
  <c r="M3" i="30"/>
  <c r="M2" i="30"/>
  <c r="K26" i="30"/>
  <c r="K25" i="30"/>
  <c r="K24" i="30"/>
  <c r="K23" i="30"/>
  <c r="K22" i="30"/>
  <c r="K21" i="30"/>
  <c r="K20" i="30"/>
  <c r="K19" i="30"/>
  <c r="K18" i="30"/>
  <c r="K17" i="30"/>
  <c r="K16" i="30"/>
  <c r="K15" i="30"/>
  <c r="K14" i="30"/>
  <c r="K13" i="30"/>
  <c r="K12" i="30"/>
  <c r="K11" i="30"/>
  <c r="K10" i="30"/>
  <c r="K9" i="30"/>
  <c r="K8" i="30"/>
  <c r="K7" i="30"/>
  <c r="K6" i="30"/>
  <c r="K5" i="30"/>
  <c r="K4" i="30"/>
  <c r="K3" i="30"/>
  <c r="K2" i="30"/>
  <c r="I26" i="30"/>
  <c r="I25" i="30"/>
  <c r="I24" i="30"/>
  <c r="I23" i="30"/>
  <c r="I22" i="30"/>
  <c r="I21" i="30"/>
  <c r="I20" i="30"/>
  <c r="I19" i="30"/>
  <c r="I18" i="30"/>
  <c r="I17" i="30"/>
  <c r="I16" i="30"/>
  <c r="I15" i="30"/>
  <c r="I14" i="30"/>
  <c r="I13" i="30"/>
  <c r="I12" i="30"/>
  <c r="I11" i="30"/>
  <c r="I10" i="30"/>
  <c r="I9" i="30"/>
  <c r="I8" i="30"/>
  <c r="I7" i="30"/>
  <c r="I6" i="30"/>
  <c r="I5" i="30"/>
  <c r="I4" i="30"/>
  <c r="I3" i="30"/>
  <c r="I2" i="30"/>
  <c r="C20" i="30"/>
  <c r="G20" i="30"/>
  <c r="E27" i="30"/>
  <c r="D27" i="30"/>
  <c r="G7" i="30"/>
  <c r="C7" i="30"/>
  <c r="G9" i="30"/>
  <c r="C9" i="30"/>
  <c r="G6" i="30"/>
  <c r="C6" i="30"/>
  <c r="G5" i="30"/>
  <c r="C5" i="30"/>
  <c r="G15" i="30"/>
  <c r="C15" i="30"/>
  <c r="G18" i="30"/>
  <c r="C18" i="30"/>
  <c r="G21" i="30"/>
  <c r="C21" i="30"/>
  <c r="G3" i="30"/>
  <c r="C3" i="30"/>
  <c r="G17" i="30"/>
  <c r="C17" i="30"/>
  <c r="G24" i="30"/>
  <c r="C24" i="30"/>
  <c r="G22" i="30"/>
  <c r="C22" i="30"/>
  <c r="G4" i="30"/>
  <c r="C4" i="30"/>
  <c r="G25" i="30"/>
  <c r="C25" i="30"/>
  <c r="G23" i="30"/>
  <c r="C23" i="30"/>
  <c r="G16" i="30"/>
  <c r="C16" i="30"/>
  <c r="G26" i="30"/>
  <c r="C26" i="30"/>
  <c r="G19" i="30"/>
  <c r="C19" i="30"/>
  <c r="G11" i="30"/>
  <c r="C11" i="30"/>
  <c r="G8" i="30"/>
  <c r="C8" i="30"/>
  <c r="G13" i="30"/>
  <c r="C13" i="30"/>
  <c r="G12" i="30"/>
  <c r="C12" i="30"/>
  <c r="G14" i="30"/>
  <c r="C14" i="30"/>
  <c r="G10" i="30"/>
  <c r="C10" i="30"/>
  <c r="G2" i="30"/>
  <c r="C2" i="30"/>
  <c r="D27" i="31"/>
  <c r="P6" i="31"/>
  <c r="P7" i="31"/>
  <c r="P8" i="31"/>
  <c r="P9" i="31"/>
  <c r="P10" i="31"/>
  <c r="P2" i="31"/>
  <c r="P3" i="31"/>
  <c r="P4" i="31"/>
  <c r="P11" i="31"/>
  <c r="P12" i="31"/>
  <c r="P13" i="31"/>
  <c r="P14" i="31"/>
  <c r="P15" i="31"/>
  <c r="P16" i="31"/>
  <c r="P17" i="31"/>
  <c r="P18" i="31"/>
  <c r="P19" i="31"/>
  <c r="P20" i="31"/>
  <c r="P21" i="31"/>
  <c r="P22" i="31"/>
  <c r="P23" i="31"/>
  <c r="P24" i="31"/>
  <c r="P25" i="31"/>
  <c r="P26" i="31"/>
  <c r="O6" i="31"/>
  <c r="O7" i="31"/>
  <c r="O8" i="31"/>
  <c r="O9" i="31"/>
  <c r="O10" i="31"/>
  <c r="O2" i="31"/>
  <c r="O3" i="31"/>
  <c r="O4" i="31"/>
  <c r="O11" i="31"/>
  <c r="O12" i="31"/>
  <c r="O13" i="31"/>
  <c r="O14" i="31"/>
  <c r="O15" i="31"/>
  <c r="O16" i="31"/>
  <c r="O17" i="31"/>
  <c r="O18" i="31"/>
  <c r="O19" i="31"/>
  <c r="O20" i="31"/>
  <c r="O21" i="31"/>
  <c r="O22" i="31"/>
  <c r="O23" i="31"/>
  <c r="O24" i="31"/>
  <c r="O25" i="31"/>
  <c r="O26" i="31"/>
  <c r="N6" i="31"/>
  <c r="N7" i="31"/>
  <c r="N8" i="31"/>
  <c r="N9" i="31"/>
  <c r="N10" i="31"/>
  <c r="N2" i="31"/>
  <c r="N3" i="31"/>
  <c r="N4" i="31"/>
  <c r="N11" i="31"/>
  <c r="N12" i="31"/>
  <c r="N13" i="31"/>
  <c r="N14" i="31"/>
  <c r="N15" i="31"/>
  <c r="N16" i="31"/>
  <c r="N17" i="31"/>
  <c r="N18" i="31"/>
  <c r="N19" i="31"/>
  <c r="N20" i="31"/>
  <c r="N21" i="31"/>
  <c r="N22" i="31"/>
  <c r="N23" i="31"/>
  <c r="N24" i="31"/>
  <c r="N25" i="31"/>
  <c r="N26" i="31"/>
  <c r="M6" i="31"/>
  <c r="M7" i="31"/>
  <c r="M8" i="31"/>
  <c r="M9" i="31"/>
  <c r="M10" i="31"/>
  <c r="M2" i="31"/>
  <c r="M3" i="31"/>
  <c r="M4" i="31"/>
  <c r="M11" i="31"/>
  <c r="M12" i="31"/>
  <c r="M13" i="31"/>
  <c r="M14" i="31"/>
  <c r="M15" i="31"/>
  <c r="M16" i="31"/>
  <c r="M17" i="31"/>
  <c r="M18" i="31"/>
  <c r="M19" i="31"/>
  <c r="M20" i="31"/>
  <c r="M21" i="31"/>
  <c r="M22" i="31"/>
  <c r="M23" i="31"/>
  <c r="M24" i="31"/>
  <c r="M25" i="31"/>
  <c r="M26" i="31"/>
  <c r="K6" i="31"/>
  <c r="K7" i="31"/>
  <c r="K8" i="31"/>
  <c r="K9" i="31"/>
  <c r="K10" i="31"/>
  <c r="K2" i="31"/>
  <c r="K3" i="31"/>
  <c r="K4" i="31"/>
  <c r="K11" i="31"/>
  <c r="K12" i="31"/>
  <c r="K13" i="31"/>
  <c r="K14" i="31"/>
  <c r="K15" i="31"/>
  <c r="K16" i="31"/>
  <c r="K17" i="31"/>
  <c r="K18" i="31"/>
  <c r="K19" i="31"/>
  <c r="K20" i="31"/>
  <c r="K21" i="31"/>
  <c r="K22" i="31"/>
  <c r="K23" i="31"/>
  <c r="K24" i="31"/>
  <c r="K25" i="31"/>
  <c r="K26" i="31"/>
  <c r="I6" i="31"/>
  <c r="I7" i="31"/>
  <c r="I8" i="31"/>
  <c r="I9" i="31"/>
  <c r="I10" i="31"/>
  <c r="I2" i="31"/>
  <c r="I3" i="31"/>
  <c r="I4" i="31"/>
  <c r="I11" i="31"/>
  <c r="I12" i="31"/>
  <c r="I13" i="31"/>
  <c r="I14" i="31"/>
  <c r="I15" i="31"/>
  <c r="I16" i="31"/>
  <c r="I17" i="31"/>
  <c r="I18" i="31"/>
  <c r="I19" i="31"/>
  <c r="I20" i="31"/>
  <c r="I21" i="31"/>
  <c r="I22" i="31"/>
  <c r="I23" i="31"/>
  <c r="I24" i="31"/>
  <c r="I25" i="31"/>
  <c r="I26" i="31"/>
  <c r="G6" i="31"/>
  <c r="G7" i="31"/>
  <c r="G8" i="31"/>
  <c r="G9" i="31"/>
  <c r="G10" i="31"/>
  <c r="G2" i="31"/>
  <c r="G3" i="31"/>
  <c r="G4" i="31"/>
  <c r="G11" i="31"/>
  <c r="G12" i="31"/>
  <c r="G13" i="31"/>
  <c r="G14" i="31"/>
  <c r="G15" i="31"/>
  <c r="G16" i="31"/>
  <c r="G17" i="31"/>
  <c r="G18" i="31"/>
  <c r="G19" i="31"/>
  <c r="G20" i="31"/>
  <c r="G21" i="31"/>
  <c r="G22" i="31"/>
  <c r="G23" i="31"/>
  <c r="G24" i="31"/>
  <c r="G25" i="31"/>
  <c r="G26" i="31"/>
  <c r="P5" i="31"/>
  <c r="O5" i="31"/>
  <c r="N5" i="31"/>
  <c r="M5" i="31"/>
  <c r="K5" i="31"/>
  <c r="I5" i="31"/>
  <c r="G5" i="31"/>
  <c r="C3" i="31"/>
  <c r="C2" i="31"/>
  <c r="C7" i="31"/>
  <c r="C9" i="31"/>
  <c r="C15" i="31"/>
  <c r="C26" i="31"/>
  <c r="C20" i="31"/>
  <c r="C8" i="31"/>
  <c r="C14" i="31"/>
  <c r="C21" i="31"/>
  <c r="C25" i="31"/>
  <c r="C6" i="31"/>
  <c r="C22" i="31"/>
  <c r="C24" i="31"/>
  <c r="C13" i="31"/>
  <c r="C23" i="31"/>
  <c r="C18" i="31"/>
  <c r="C17" i="31"/>
  <c r="C11" i="31"/>
  <c r="C10" i="31"/>
  <c r="C12" i="31"/>
  <c r="C16" i="31"/>
  <c r="C19" i="31"/>
  <c r="C4" i="31"/>
  <c r="C5" i="31"/>
  <c r="O12" i="32"/>
  <c r="O3" i="32"/>
  <c r="O4" i="32"/>
  <c r="O5" i="32"/>
  <c r="O6" i="32"/>
  <c r="O7" i="32"/>
  <c r="O9" i="32"/>
  <c r="O13" i="32"/>
  <c r="O10" i="32"/>
  <c r="O8" i="32"/>
  <c r="O2" i="32"/>
  <c r="O11" i="32"/>
  <c r="N12" i="32"/>
  <c r="N3" i="32"/>
  <c r="N4" i="32"/>
  <c r="N5" i="32"/>
  <c r="N6" i="32"/>
  <c r="N7" i="32"/>
  <c r="N9" i="32"/>
  <c r="N13" i="32"/>
  <c r="N10" i="32"/>
  <c r="N8" i="32"/>
  <c r="N2" i="32"/>
  <c r="N14" i="32"/>
  <c r="N11" i="32"/>
  <c r="M17" i="32"/>
  <c r="M20" i="32"/>
  <c r="M22" i="32"/>
  <c r="M2" i="32"/>
  <c r="M18" i="32"/>
  <c r="M3" i="32"/>
  <c r="M4" i="32"/>
  <c r="M5" i="32"/>
  <c r="M8" i="32"/>
  <c r="M6" i="32"/>
  <c r="M7" i="32"/>
  <c r="M24" i="32"/>
  <c r="M16" i="32"/>
  <c r="M10" i="32"/>
  <c r="M9" i="32"/>
  <c r="M11" i="32"/>
  <c r="M12" i="32"/>
  <c r="M25" i="32"/>
  <c r="M13" i="32"/>
  <c r="M23" i="32"/>
  <c r="M19" i="32"/>
  <c r="M21" i="32"/>
  <c r="M14" i="32"/>
  <c r="M26" i="32"/>
  <c r="M15" i="32"/>
  <c r="I19" i="32"/>
  <c r="K17" i="32"/>
  <c r="K20" i="32"/>
  <c r="K22" i="32"/>
  <c r="K2" i="32"/>
  <c r="K18" i="32"/>
  <c r="K3" i="32"/>
  <c r="K4" i="32"/>
  <c r="K5" i="32"/>
  <c r="K8" i="32"/>
  <c r="K6" i="32"/>
  <c r="K7" i="32"/>
  <c r="K24" i="32"/>
  <c r="K16" i="32"/>
  <c r="K10" i="32"/>
  <c r="K9" i="32"/>
  <c r="K11" i="32"/>
  <c r="K12" i="32"/>
  <c r="K25" i="32"/>
  <c r="K13" i="32"/>
  <c r="K23" i="32"/>
  <c r="K19" i="32"/>
  <c r="K21" i="32"/>
  <c r="K14" i="32"/>
  <c r="K26" i="32"/>
  <c r="K27" i="32"/>
  <c r="K15" i="32"/>
  <c r="C16" i="32"/>
  <c r="G19" i="32"/>
  <c r="C19" i="32"/>
  <c r="J34" i="32"/>
  <c r="I18" i="32"/>
  <c r="I24" i="32"/>
  <c r="I27" i="32"/>
  <c r="I25" i="32"/>
  <c r="I23" i="32"/>
  <c r="I26" i="32"/>
  <c r="I14" i="32"/>
  <c r="I13" i="32"/>
  <c r="I21" i="32"/>
  <c r="I12" i="32"/>
  <c r="I11" i="32"/>
  <c r="I9" i="32"/>
  <c r="I10" i="32"/>
  <c r="I7" i="32"/>
  <c r="I6" i="32"/>
  <c r="I8" i="32"/>
  <c r="I5" i="32"/>
  <c r="I4" i="32"/>
  <c r="I22" i="32"/>
  <c r="I20" i="32"/>
  <c r="I17" i="32"/>
  <c r="I15" i="32"/>
  <c r="G17" i="32"/>
  <c r="C17" i="32"/>
  <c r="D28" i="32"/>
  <c r="I2" i="32"/>
  <c r="G2" i="32"/>
  <c r="C2" i="32"/>
  <c r="G22" i="32"/>
  <c r="C22" i="32"/>
  <c r="G20" i="32"/>
  <c r="C20" i="32"/>
  <c r="G24" i="32"/>
  <c r="C24" i="32"/>
  <c r="G7" i="32"/>
  <c r="C7" i="32"/>
  <c r="G27" i="32"/>
  <c r="C27" i="32"/>
  <c r="G25" i="32"/>
  <c r="C25" i="32"/>
  <c r="G6" i="32"/>
  <c r="C6" i="32"/>
  <c r="G23" i="32"/>
  <c r="C23" i="32"/>
  <c r="G26" i="32"/>
  <c r="C26" i="32"/>
  <c r="G14" i="32"/>
  <c r="C14" i="32"/>
  <c r="G13" i="32"/>
  <c r="C13" i="32"/>
  <c r="G8" i="32"/>
  <c r="C8" i="32"/>
  <c r="G21" i="32"/>
  <c r="C21" i="32"/>
  <c r="G11" i="32"/>
  <c r="C11" i="32"/>
  <c r="G10" i="32"/>
  <c r="C10" i="32"/>
  <c r="G3" i="32"/>
  <c r="C3" i="32"/>
  <c r="G18" i="32"/>
  <c r="C18" i="32"/>
  <c r="G5" i="32"/>
  <c r="C5" i="32"/>
  <c r="G9" i="32"/>
  <c r="C9" i="32"/>
  <c r="G12" i="32"/>
  <c r="C12" i="32"/>
  <c r="G4" i="32"/>
  <c r="C4" i="32"/>
  <c r="G15" i="32"/>
  <c r="C15" i="32"/>
  <c r="C24" i="34"/>
  <c r="P8" i="34"/>
  <c r="P10" i="34"/>
  <c r="P3" i="34"/>
  <c r="P2" i="34"/>
  <c r="P12" i="34"/>
  <c r="P11" i="34"/>
  <c r="P4" i="34"/>
  <c r="P13" i="34"/>
  <c r="P14" i="34"/>
  <c r="P15" i="34"/>
  <c r="P16" i="34"/>
  <c r="P18" i="34"/>
  <c r="P17" i="34"/>
  <c r="P19" i="34"/>
  <c r="P20" i="34"/>
  <c r="P22" i="34"/>
  <c r="P23" i="34"/>
  <c r="P5" i="34"/>
  <c r="P26" i="34"/>
  <c r="P6" i="34"/>
  <c r="P7" i="34"/>
  <c r="P21" i="34"/>
  <c r="P27" i="34"/>
  <c r="P25" i="34"/>
  <c r="P9" i="34"/>
  <c r="O25" i="34"/>
  <c r="O27" i="34"/>
  <c r="O21" i="34"/>
  <c r="O7" i="34"/>
  <c r="O6" i="34"/>
  <c r="O26" i="34"/>
  <c r="O5" i="34"/>
  <c r="O23" i="34"/>
  <c r="O22" i="34"/>
  <c r="O20" i="34"/>
  <c r="O19" i="34"/>
  <c r="O17" i="34"/>
  <c r="O18" i="34"/>
  <c r="O16" i="34"/>
  <c r="O15" i="34"/>
  <c r="O14" i="34"/>
  <c r="O13" i="34"/>
  <c r="O4" i="34"/>
  <c r="O11" i="34"/>
  <c r="O12" i="34"/>
  <c r="O2" i="34"/>
  <c r="O3" i="34"/>
  <c r="O10" i="34"/>
  <c r="O8" i="34"/>
  <c r="O9" i="34"/>
  <c r="N25" i="34"/>
  <c r="N27" i="34"/>
  <c r="N21" i="34"/>
  <c r="N7" i="34"/>
  <c r="N6" i="34"/>
  <c r="N26" i="34"/>
  <c r="N5" i="34"/>
  <c r="N23" i="34"/>
  <c r="N22" i="34"/>
  <c r="N20" i="34"/>
  <c r="N19" i="34"/>
  <c r="N17" i="34"/>
  <c r="N18" i="34"/>
  <c r="N16" i="34"/>
  <c r="N15" i="34"/>
  <c r="N14" i="34"/>
  <c r="N13" i="34"/>
  <c r="N4" i="34"/>
  <c r="N11" i="34"/>
  <c r="N12" i="34"/>
  <c r="N2" i="34"/>
  <c r="N3" i="34"/>
  <c r="N10" i="34"/>
  <c r="N8" i="34"/>
  <c r="N9" i="34"/>
  <c r="M25" i="34"/>
  <c r="M27" i="34"/>
  <c r="M21" i="34"/>
  <c r="M7" i="34"/>
  <c r="M6" i="34"/>
  <c r="M26" i="34"/>
  <c r="M5" i="34"/>
  <c r="M23" i="34"/>
  <c r="M22" i="34"/>
  <c r="M20" i="34"/>
  <c r="M19" i="34"/>
  <c r="M18" i="34"/>
  <c r="M16" i="34"/>
  <c r="M15" i="34"/>
  <c r="M14" i="34"/>
  <c r="M13" i="34"/>
  <c r="M4" i="34"/>
  <c r="M11" i="34"/>
  <c r="M12" i="34"/>
  <c r="M2" i="34"/>
  <c r="M3" i="34"/>
  <c r="M10" i="34"/>
  <c r="M8" i="34"/>
  <c r="M9" i="34"/>
  <c r="M17" i="34"/>
  <c r="K25" i="34"/>
  <c r="K27" i="34"/>
  <c r="K21" i="34"/>
  <c r="K7" i="34"/>
  <c r="K6" i="34"/>
  <c r="K26" i="34"/>
  <c r="K5" i="34"/>
  <c r="K23" i="34"/>
  <c r="K22" i="34"/>
  <c r="K20" i="34"/>
  <c r="K19" i="34"/>
  <c r="K18" i="34"/>
  <c r="K16" i="34"/>
  <c r="K15" i="34"/>
  <c r="K14" i="34"/>
  <c r="K13" i="34"/>
  <c r="K4" i="34"/>
  <c r="K11" i="34"/>
  <c r="K12" i="34"/>
  <c r="K2" i="34"/>
  <c r="K3" i="34"/>
  <c r="K10" i="34"/>
  <c r="K8" i="34"/>
  <c r="K9" i="34"/>
  <c r="K17" i="34"/>
  <c r="I9" i="34"/>
  <c r="I17" i="34"/>
  <c r="G17" i="34"/>
  <c r="I3" i="34"/>
  <c r="G3" i="34"/>
  <c r="C17" i="34"/>
  <c r="C25" i="34"/>
  <c r="C27" i="34"/>
  <c r="C21" i="34"/>
  <c r="C3" i="34"/>
  <c r="C7" i="34"/>
  <c r="C18" i="34"/>
  <c r="C6" i="34"/>
  <c r="C26" i="34"/>
  <c r="C5" i="34"/>
  <c r="C19" i="34"/>
  <c r="C23" i="34"/>
  <c r="C22" i="34"/>
  <c r="C20" i="34"/>
  <c r="I25" i="34"/>
  <c r="I27" i="34"/>
  <c r="I21" i="34"/>
  <c r="I7" i="34"/>
  <c r="I18" i="34"/>
  <c r="I6" i="34"/>
  <c r="I26" i="34"/>
  <c r="I5" i="34"/>
  <c r="I19" i="34"/>
  <c r="I23" i="34"/>
  <c r="I22" i="34"/>
  <c r="I20" i="34"/>
  <c r="I16" i="34"/>
  <c r="I15" i="34"/>
  <c r="I14" i="34"/>
  <c r="I13" i="34"/>
  <c r="I4" i="34"/>
  <c r="I11" i="34"/>
  <c r="I12" i="34"/>
  <c r="I2" i="34"/>
  <c r="I10" i="34"/>
  <c r="D28" i="34"/>
  <c r="G11" i="34"/>
  <c r="C11" i="34"/>
  <c r="G25" i="34"/>
  <c r="G15" i="34"/>
  <c r="C15" i="34"/>
  <c r="G10" i="34"/>
  <c r="C10" i="34"/>
  <c r="G12" i="34"/>
  <c r="C12" i="34"/>
  <c r="G14" i="34"/>
  <c r="C14" i="34"/>
  <c r="G7" i="34"/>
  <c r="G18" i="34"/>
  <c r="G6" i="34"/>
  <c r="G2" i="34"/>
  <c r="C2" i="34"/>
  <c r="G26" i="34"/>
  <c r="G5" i="34"/>
  <c r="G19" i="34"/>
  <c r="G23" i="34"/>
  <c r="G22" i="34"/>
  <c r="G20" i="34"/>
  <c r="G13" i="34"/>
  <c r="C13" i="34"/>
  <c r="G4" i="34"/>
  <c r="C4" i="34"/>
  <c r="G16" i="34"/>
  <c r="C16" i="34"/>
  <c r="G27" i="34"/>
  <c r="G21" i="34"/>
  <c r="I8" i="34"/>
  <c r="G8" i="34"/>
  <c r="C8" i="34"/>
  <c r="G9" i="34"/>
  <c r="C9" i="34"/>
  <c r="C2" i="35"/>
  <c r="C3" i="35"/>
  <c r="C23" i="35"/>
  <c r="C22" i="35"/>
  <c r="D28" i="35"/>
  <c r="P7" i="35"/>
  <c r="O7" i="35"/>
  <c r="N7" i="35"/>
  <c r="M7" i="35"/>
  <c r="K7" i="35"/>
  <c r="I7" i="35"/>
  <c r="G7" i="35"/>
  <c r="C7" i="35"/>
  <c r="P17" i="35"/>
  <c r="O17" i="35"/>
  <c r="N17" i="35"/>
  <c r="M17" i="35"/>
  <c r="K17" i="35"/>
  <c r="I17" i="35"/>
  <c r="G17" i="35"/>
  <c r="C17" i="35"/>
  <c r="P18" i="35"/>
  <c r="O18" i="35"/>
  <c r="N18" i="35"/>
  <c r="M18" i="35"/>
  <c r="K18" i="35"/>
  <c r="I18" i="35"/>
  <c r="G18" i="35"/>
  <c r="C18" i="35"/>
  <c r="P24" i="35"/>
  <c r="O24" i="35"/>
  <c r="N24" i="35"/>
  <c r="M24" i="35"/>
  <c r="K24" i="35"/>
  <c r="I24" i="35"/>
  <c r="G24" i="35"/>
  <c r="C24" i="35"/>
  <c r="P20" i="35"/>
  <c r="O20" i="35"/>
  <c r="N20" i="35"/>
  <c r="M20" i="35"/>
  <c r="K20" i="35"/>
  <c r="I20" i="35"/>
  <c r="G20" i="35"/>
  <c r="C20" i="35"/>
  <c r="P19" i="35"/>
  <c r="O19" i="35"/>
  <c r="N19" i="35"/>
  <c r="M19" i="35"/>
  <c r="K19" i="35"/>
  <c r="I19" i="35"/>
  <c r="G19" i="35"/>
  <c r="C19" i="35"/>
  <c r="P21" i="35"/>
  <c r="O21" i="35"/>
  <c r="N21" i="35"/>
  <c r="M21" i="35"/>
  <c r="K21" i="35"/>
  <c r="I21" i="35"/>
  <c r="G21" i="35"/>
  <c r="C21" i="35"/>
  <c r="P23" i="35"/>
  <c r="O23" i="35"/>
  <c r="N23" i="35"/>
  <c r="M23" i="35"/>
  <c r="K23" i="35"/>
  <c r="I23" i="35"/>
  <c r="G23" i="35"/>
  <c r="P16" i="35"/>
  <c r="O16" i="35"/>
  <c r="N16" i="35"/>
  <c r="M16" i="35"/>
  <c r="K16" i="35"/>
  <c r="I16" i="35"/>
  <c r="G16" i="35"/>
  <c r="C16" i="35"/>
  <c r="P15" i="35"/>
  <c r="O15" i="35"/>
  <c r="N15" i="35"/>
  <c r="M15" i="35"/>
  <c r="K15" i="35"/>
  <c r="I15" i="35"/>
  <c r="G15" i="35"/>
  <c r="P13" i="35"/>
  <c r="O13" i="35"/>
  <c r="N13" i="35"/>
  <c r="M13" i="35"/>
  <c r="K13" i="35"/>
  <c r="I13" i="35"/>
  <c r="G13" i="35"/>
  <c r="C13" i="35"/>
  <c r="P14" i="35"/>
  <c r="O14" i="35"/>
  <c r="N14" i="35"/>
  <c r="M14" i="35"/>
  <c r="K14" i="35"/>
  <c r="I14" i="35"/>
  <c r="G14" i="35"/>
  <c r="C14" i="35"/>
  <c r="P9" i="35"/>
  <c r="O9" i="35"/>
  <c r="N9" i="35"/>
  <c r="M9" i="35"/>
  <c r="K9" i="35"/>
  <c r="I9" i="35"/>
  <c r="G9" i="35"/>
  <c r="C9" i="35"/>
  <c r="P12" i="35"/>
  <c r="O12" i="35"/>
  <c r="N12" i="35"/>
  <c r="M12" i="35"/>
  <c r="K12" i="35"/>
  <c r="I12" i="35"/>
  <c r="G12" i="35"/>
  <c r="C12" i="35"/>
  <c r="P10" i="35"/>
  <c r="O10" i="35"/>
  <c r="N10" i="35"/>
  <c r="M10" i="35"/>
  <c r="K10" i="35"/>
  <c r="I10" i="35"/>
  <c r="G10" i="35"/>
  <c r="C10" i="35"/>
  <c r="P27" i="35"/>
  <c r="O27" i="35"/>
  <c r="N27" i="35"/>
  <c r="M27" i="35"/>
  <c r="K27" i="35"/>
  <c r="I27" i="35"/>
  <c r="G27" i="35"/>
  <c r="C27" i="35"/>
  <c r="P11" i="35"/>
  <c r="O11" i="35"/>
  <c r="N11" i="35"/>
  <c r="M11" i="35"/>
  <c r="K11" i="35"/>
  <c r="I11" i="35"/>
  <c r="G11" i="35"/>
  <c r="C11" i="35"/>
  <c r="P6" i="35"/>
  <c r="O6" i="35"/>
  <c r="N6" i="35"/>
  <c r="M6" i="35"/>
  <c r="K6" i="35"/>
  <c r="I6" i="35"/>
  <c r="G6" i="35"/>
  <c r="C6" i="35"/>
  <c r="P25" i="35"/>
  <c r="O25" i="35"/>
  <c r="N25" i="35"/>
  <c r="M25" i="35"/>
  <c r="K25" i="35"/>
  <c r="I25" i="35"/>
  <c r="G25" i="35"/>
  <c r="P8" i="35"/>
  <c r="O8" i="35"/>
  <c r="N8" i="35"/>
  <c r="M8" i="35"/>
  <c r="K8" i="35"/>
  <c r="I8" i="35"/>
  <c r="G8" i="35"/>
  <c r="C8" i="35"/>
  <c r="P5" i="35"/>
  <c r="O5" i="35"/>
  <c r="N5" i="35"/>
  <c r="M5" i="35"/>
  <c r="K5" i="35"/>
  <c r="I5" i="35"/>
  <c r="G5" i="35"/>
  <c r="C5" i="35"/>
  <c r="P4" i="35"/>
  <c r="O4" i="35"/>
  <c r="N4" i="35"/>
  <c r="M4" i="35"/>
  <c r="K4" i="35"/>
  <c r="I4" i="35"/>
  <c r="G4" i="35"/>
  <c r="C4" i="35"/>
  <c r="P3" i="35"/>
  <c r="O3" i="35"/>
  <c r="N3" i="35"/>
  <c r="M3" i="35"/>
  <c r="K3" i="35"/>
  <c r="I3" i="35"/>
  <c r="G3" i="35"/>
  <c r="P26" i="35"/>
  <c r="O26" i="35"/>
  <c r="N26" i="35"/>
  <c r="M26" i="35"/>
  <c r="K26" i="35"/>
  <c r="I26" i="35"/>
  <c r="G26" i="35"/>
  <c r="C26" i="35"/>
  <c r="P2" i="35"/>
  <c r="O2" i="35"/>
  <c r="N2" i="35"/>
  <c r="M2" i="35"/>
  <c r="K2" i="35"/>
  <c r="I2" i="35"/>
  <c r="G2" i="35"/>
  <c r="G18" i="36"/>
  <c r="I18" i="36"/>
  <c r="K18" i="36"/>
  <c r="M18" i="36"/>
  <c r="N18" i="36"/>
  <c r="O18" i="36"/>
  <c r="P18" i="36"/>
  <c r="C13" i="36"/>
  <c r="C9" i="36"/>
  <c r="D26" i="36"/>
  <c r="P20" i="36"/>
  <c r="O20" i="36"/>
  <c r="N20" i="36"/>
  <c r="M20" i="36"/>
  <c r="K20" i="36"/>
  <c r="I20" i="36"/>
  <c r="G20" i="36"/>
  <c r="C20" i="36"/>
  <c r="P23" i="36"/>
  <c r="O23" i="36"/>
  <c r="N23" i="36"/>
  <c r="M23" i="36"/>
  <c r="K23" i="36"/>
  <c r="I23" i="36"/>
  <c r="G23" i="36"/>
  <c r="C23" i="36"/>
  <c r="P19" i="36"/>
  <c r="O19" i="36"/>
  <c r="N19" i="36"/>
  <c r="M19" i="36"/>
  <c r="K19" i="36"/>
  <c r="I19" i="36"/>
  <c r="G19" i="36"/>
  <c r="C19" i="36"/>
  <c r="P5" i="36"/>
  <c r="O5" i="36"/>
  <c r="N5" i="36"/>
  <c r="M5" i="36"/>
  <c r="K5" i="36"/>
  <c r="I5" i="36"/>
  <c r="G5" i="36"/>
  <c r="C5" i="36"/>
  <c r="P4" i="36"/>
  <c r="O4" i="36"/>
  <c r="N4" i="36"/>
  <c r="M4" i="36"/>
  <c r="K4" i="36"/>
  <c r="I4" i="36"/>
  <c r="G4" i="36"/>
  <c r="C4" i="36"/>
  <c r="C18" i="36"/>
  <c r="P17" i="36"/>
  <c r="O17" i="36"/>
  <c r="N17" i="36"/>
  <c r="M17" i="36"/>
  <c r="K17" i="36"/>
  <c r="I17" i="36"/>
  <c r="G17" i="36"/>
  <c r="C17" i="36"/>
  <c r="P25" i="36"/>
  <c r="O25" i="36"/>
  <c r="N25" i="36"/>
  <c r="M25" i="36"/>
  <c r="K25" i="36"/>
  <c r="I25" i="36"/>
  <c r="G25" i="36"/>
  <c r="C25" i="36"/>
  <c r="P15" i="36"/>
  <c r="O15" i="36"/>
  <c r="N15" i="36"/>
  <c r="M15" i="36"/>
  <c r="K15" i="36"/>
  <c r="I15" i="36"/>
  <c r="G15" i="36"/>
  <c r="C15" i="36"/>
  <c r="P16" i="36"/>
  <c r="O16" i="36"/>
  <c r="N16" i="36"/>
  <c r="M16" i="36"/>
  <c r="K16" i="36"/>
  <c r="I16" i="36"/>
  <c r="G16" i="36"/>
  <c r="C16" i="36"/>
  <c r="P14" i="36"/>
  <c r="O14" i="36"/>
  <c r="N14" i="36"/>
  <c r="M14" i="36"/>
  <c r="K14" i="36"/>
  <c r="I14" i="36"/>
  <c r="G14" i="36"/>
  <c r="C14" i="36"/>
  <c r="P10" i="36"/>
  <c r="O10" i="36"/>
  <c r="N10" i="36"/>
  <c r="M10" i="36"/>
  <c r="K10" i="36"/>
  <c r="I10" i="36"/>
  <c r="G10" i="36"/>
  <c r="C10" i="36"/>
  <c r="P13" i="36"/>
  <c r="O13" i="36"/>
  <c r="N13" i="36"/>
  <c r="M13" i="36"/>
  <c r="K13" i="36"/>
  <c r="I13" i="36"/>
  <c r="G13" i="36"/>
  <c r="P11" i="36"/>
  <c r="O11" i="36"/>
  <c r="N11" i="36"/>
  <c r="M11" i="36"/>
  <c r="K11" i="36"/>
  <c r="I11" i="36"/>
  <c r="G11" i="36"/>
  <c r="C11" i="36"/>
  <c r="P12" i="36"/>
  <c r="O12" i="36"/>
  <c r="N12" i="36"/>
  <c r="M12" i="36"/>
  <c r="K12" i="36"/>
  <c r="I12" i="36"/>
  <c r="G12" i="36"/>
  <c r="C12" i="36"/>
  <c r="P24" i="36"/>
  <c r="O24" i="36"/>
  <c r="N24" i="36"/>
  <c r="M24" i="36"/>
  <c r="K24" i="36"/>
  <c r="I24" i="36"/>
  <c r="G24" i="36"/>
  <c r="C24" i="36"/>
  <c r="P9" i="36"/>
  <c r="O9" i="36"/>
  <c r="N9" i="36"/>
  <c r="M9" i="36"/>
  <c r="K9" i="36"/>
  <c r="I9" i="36"/>
  <c r="G9" i="36"/>
  <c r="P7" i="36"/>
  <c r="O7" i="36"/>
  <c r="N7" i="36"/>
  <c r="M7" i="36"/>
  <c r="K7" i="36"/>
  <c r="I7" i="36"/>
  <c r="G7" i="36"/>
  <c r="C7" i="36"/>
  <c r="P8" i="36"/>
  <c r="O8" i="36"/>
  <c r="N8" i="36"/>
  <c r="M8" i="36"/>
  <c r="K8" i="36"/>
  <c r="I8" i="36"/>
  <c r="G8" i="36"/>
  <c r="C8" i="36"/>
  <c r="P6" i="36"/>
  <c r="O6" i="36"/>
  <c r="N6" i="36"/>
  <c r="M6" i="36"/>
  <c r="K6" i="36"/>
  <c r="I6" i="36"/>
  <c r="G6" i="36"/>
  <c r="C6" i="36"/>
  <c r="P22" i="36"/>
  <c r="O22" i="36"/>
  <c r="N22" i="36"/>
  <c r="M22" i="36"/>
  <c r="K22" i="36"/>
  <c r="I22" i="36"/>
  <c r="G22" i="36"/>
  <c r="C22" i="36"/>
  <c r="P21" i="36"/>
  <c r="O21" i="36"/>
  <c r="N21" i="36"/>
  <c r="M21" i="36"/>
  <c r="K21" i="36"/>
  <c r="I21" i="36"/>
  <c r="G21" i="36"/>
  <c r="C21" i="36"/>
  <c r="P3" i="36"/>
  <c r="O3" i="36"/>
  <c r="N3" i="36"/>
  <c r="M3" i="36"/>
  <c r="K3" i="36"/>
  <c r="I3" i="36"/>
  <c r="G3" i="36"/>
  <c r="C3" i="36"/>
  <c r="P2" i="36"/>
  <c r="O2" i="36"/>
  <c r="N2" i="36"/>
  <c r="M2" i="36"/>
  <c r="K2" i="36"/>
  <c r="G2" i="36"/>
  <c r="C2" i="36"/>
  <c r="C31" i="37"/>
  <c r="C17" i="37"/>
  <c r="C23" i="37"/>
  <c r="C16" i="37"/>
  <c r="C20" i="37"/>
  <c r="C5" i="37"/>
  <c r="C2" i="37"/>
  <c r="C19" i="37"/>
  <c r="C15" i="37"/>
  <c r="C14" i="37"/>
  <c r="C24" i="37"/>
  <c r="C22" i="37"/>
  <c r="C18" i="37"/>
  <c r="C21" i="37"/>
  <c r="C12" i="37"/>
  <c r="C10" i="37"/>
  <c r="C13" i="37"/>
  <c r="C11" i="37"/>
  <c r="C25" i="37"/>
  <c r="C9" i="37"/>
  <c r="C8" i="37"/>
  <c r="C6" i="37"/>
  <c r="C7" i="37"/>
  <c r="C3" i="37"/>
  <c r="C4" i="37"/>
  <c r="P17" i="37"/>
  <c r="O17" i="37"/>
  <c r="N17" i="37"/>
  <c r="M17" i="37"/>
  <c r="K17" i="37"/>
  <c r="I17" i="37"/>
  <c r="G17" i="37"/>
  <c r="P23" i="37"/>
  <c r="O23" i="37"/>
  <c r="N23" i="37"/>
  <c r="M23" i="37"/>
  <c r="K23" i="37"/>
  <c r="I23" i="37"/>
  <c r="G23" i="37"/>
  <c r="P16" i="37"/>
  <c r="O16" i="37"/>
  <c r="N16" i="37"/>
  <c r="M16" i="37"/>
  <c r="K16" i="37"/>
  <c r="I16" i="37"/>
  <c r="G16" i="37"/>
  <c r="P20" i="37"/>
  <c r="O20" i="37"/>
  <c r="N20" i="37"/>
  <c r="M20" i="37"/>
  <c r="K20" i="37"/>
  <c r="I20" i="37"/>
  <c r="G20" i="37"/>
  <c r="P5" i="37"/>
  <c r="O5" i="37"/>
  <c r="N5" i="37"/>
  <c r="M5" i="37"/>
  <c r="K5" i="37"/>
  <c r="I5" i="37"/>
  <c r="G5" i="37"/>
  <c r="P2" i="37"/>
  <c r="O2" i="37"/>
  <c r="N2" i="37"/>
  <c r="M2" i="37"/>
  <c r="K2" i="37"/>
  <c r="I2" i="37"/>
  <c r="G2" i="37"/>
  <c r="P19" i="37"/>
  <c r="O19" i="37"/>
  <c r="N19" i="37"/>
  <c r="M19" i="37"/>
  <c r="K19" i="37"/>
  <c r="I19" i="37"/>
  <c r="G19" i="37"/>
  <c r="P15" i="37"/>
  <c r="O15" i="37"/>
  <c r="N15" i="37"/>
  <c r="M15" i="37"/>
  <c r="K15" i="37"/>
  <c r="I15" i="37"/>
  <c r="G15" i="37"/>
  <c r="P14" i="37"/>
  <c r="O14" i="37"/>
  <c r="N14" i="37"/>
  <c r="M14" i="37"/>
  <c r="K14" i="37"/>
  <c r="I14" i="37"/>
  <c r="G14" i="37"/>
  <c r="P24" i="37"/>
  <c r="O24" i="37"/>
  <c r="N24" i="37"/>
  <c r="M24" i="37"/>
  <c r="K24" i="37"/>
  <c r="I24" i="37"/>
  <c r="G24" i="37"/>
  <c r="P22" i="37"/>
  <c r="O22" i="37"/>
  <c r="N22" i="37"/>
  <c r="M22" i="37"/>
  <c r="K22" i="37"/>
  <c r="I22" i="37"/>
  <c r="G22" i="37"/>
  <c r="P18" i="37"/>
  <c r="O18" i="37"/>
  <c r="N18" i="37"/>
  <c r="M18" i="37"/>
  <c r="K18" i="37"/>
  <c r="I18" i="37"/>
  <c r="G18" i="37"/>
  <c r="P21" i="37"/>
  <c r="O21" i="37"/>
  <c r="N21" i="37"/>
  <c r="M21" i="37"/>
  <c r="K21" i="37"/>
  <c r="I21" i="37"/>
  <c r="G21" i="37"/>
  <c r="P12" i="37"/>
  <c r="O12" i="37"/>
  <c r="N12" i="37"/>
  <c r="M12" i="37"/>
  <c r="K12" i="37"/>
  <c r="I12" i="37"/>
  <c r="G12" i="37"/>
  <c r="P10" i="37"/>
  <c r="O10" i="37"/>
  <c r="N10" i="37"/>
  <c r="M10" i="37"/>
  <c r="K10" i="37"/>
  <c r="I10" i="37"/>
  <c r="G10" i="37"/>
  <c r="P13" i="37"/>
  <c r="O13" i="37"/>
  <c r="N13" i="37"/>
  <c r="M13" i="37"/>
  <c r="K13" i="37"/>
  <c r="I13" i="37"/>
  <c r="G13" i="37"/>
  <c r="P11" i="37"/>
  <c r="O11" i="37"/>
  <c r="N11" i="37"/>
  <c r="M11" i="37"/>
  <c r="K11" i="37"/>
  <c r="I11" i="37"/>
  <c r="G11" i="37"/>
  <c r="P25" i="37"/>
  <c r="O25" i="37"/>
  <c r="N25" i="37"/>
  <c r="M25" i="37"/>
  <c r="K25" i="37"/>
  <c r="I25" i="37"/>
  <c r="G25" i="37"/>
  <c r="P9" i="37"/>
  <c r="O9" i="37"/>
  <c r="N9" i="37"/>
  <c r="M9" i="37"/>
  <c r="K9" i="37"/>
  <c r="I9" i="37"/>
  <c r="G9" i="37"/>
  <c r="P8" i="37"/>
  <c r="O8" i="37"/>
  <c r="N8" i="37"/>
  <c r="M8" i="37"/>
  <c r="K8" i="37"/>
  <c r="I8" i="37"/>
  <c r="G8" i="37"/>
  <c r="P6" i="37"/>
  <c r="O6" i="37"/>
  <c r="N6" i="37"/>
  <c r="M6" i="37"/>
  <c r="K6" i="37"/>
  <c r="I6" i="37"/>
  <c r="G6" i="37"/>
  <c r="P7" i="37"/>
  <c r="O7" i="37"/>
  <c r="N7" i="37"/>
  <c r="M7" i="37"/>
  <c r="K7" i="37"/>
  <c r="I7" i="37"/>
  <c r="G7" i="37"/>
  <c r="P3" i="37"/>
  <c r="O3" i="37"/>
  <c r="N3" i="37"/>
  <c r="M3" i="37"/>
  <c r="K3" i="37"/>
  <c r="I3" i="37"/>
  <c r="G3" i="37"/>
  <c r="P4" i="37"/>
  <c r="O4" i="37"/>
  <c r="N4" i="37"/>
  <c r="M4" i="37"/>
  <c r="K4" i="37"/>
  <c r="G4" i="37"/>
  <c r="D26" i="38"/>
  <c r="B12" i="38"/>
  <c r="G12" i="38"/>
  <c r="B10" i="38"/>
  <c r="M10" i="38"/>
  <c r="B11" i="38"/>
  <c r="O11" i="38"/>
  <c r="C8" i="38"/>
  <c r="C17" i="38"/>
  <c r="C7" i="38"/>
  <c r="C6" i="38"/>
  <c r="C18" i="38"/>
  <c r="C23" i="38"/>
  <c r="C24" i="38"/>
  <c r="C20" i="38"/>
  <c r="C19" i="38"/>
  <c r="C15" i="38"/>
  <c r="C13" i="38"/>
  <c r="C21" i="38"/>
  <c r="C14" i="38"/>
  <c r="P25" i="38"/>
  <c r="O25" i="38"/>
  <c r="N25" i="38"/>
  <c r="M25" i="38"/>
  <c r="K25" i="38"/>
  <c r="I25" i="38"/>
  <c r="G25" i="38"/>
  <c r="C25" i="38"/>
  <c r="P9" i="38"/>
  <c r="O9" i="38"/>
  <c r="N9" i="38"/>
  <c r="M9" i="38"/>
  <c r="K9" i="38"/>
  <c r="I9" i="38"/>
  <c r="G9" i="38"/>
  <c r="C9" i="38"/>
  <c r="P22" i="38"/>
  <c r="O22" i="38"/>
  <c r="N22" i="38"/>
  <c r="M22" i="38"/>
  <c r="K22" i="38"/>
  <c r="I22" i="38"/>
  <c r="G22" i="38"/>
  <c r="C22" i="38"/>
  <c r="P3" i="38"/>
  <c r="O3" i="38"/>
  <c r="N3" i="38"/>
  <c r="M3" i="38"/>
  <c r="K3" i="38"/>
  <c r="I3" i="38"/>
  <c r="G3" i="38"/>
  <c r="C3" i="38"/>
  <c r="P2" i="38"/>
  <c r="O2" i="38"/>
  <c r="N2" i="38"/>
  <c r="M2" i="38"/>
  <c r="K2" i="38"/>
  <c r="I2" i="38"/>
  <c r="G2" i="38"/>
  <c r="C2" i="38"/>
  <c r="P16" i="38"/>
  <c r="O16" i="38"/>
  <c r="N16" i="38"/>
  <c r="M16" i="38"/>
  <c r="K16" i="38"/>
  <c r="I16" i="38"/>
  <c r="G16" i="38"/>
  <c r="C16" i="38"/>
  <c r="P4" i="38"/>
  <c r="O4" i="38"/>
  <c r="N4" i="38"/>
  <c r="M4" i="38"/>
  <c r="K4" i="38"/>
  <c r="I4" i="38"/>
  <c r="G4" i="38"/>
  <c r="C4" i="38"/>
  <c r="P5" i="38"/>
  <c r="O5" i="38"/>
  <c r="N5" i="38"/>
  <c r="M5" i="38"/>
  <c r="K5" i="38"/>
  <c r="I5" i="38"/>
  <c r="G5" i="38"/>
  <c r="C5" i="38"/>
  <c r="P8" i="38"/>
  <c r="O8" i="38"/>
  <c r="N8" i="38"/>
  <c r="M8" i="38"/>
  <c r="K8" i="38"/>
  <c r="I8" i="38"/>
  <c r="G8" i="38"/>
  <c r="P17" i="38"/>
  <c r="O17" i="38"/>
  <c r="N17" i="38"/>
  <c r="M17" i="38"/>
  <c r="K17" i="38"/>
  <c r="I17" i="38"/>
  <c r="G17" i="38"/>
  <c r="P7" i="38"/>
  <c r="O7" i="38"/>
  <c r="N7" i="38"/>
  <c r="M7" i="38"/>
  <c r="K7" i="38"/>
  <c r="I7" i="38"/>
  <c r="G7" i="38"/>
  <c r="P6" i="38"/>
  <c r="O6" i="38"/>
  <c r="N6" i="38"/>
  <c r="M6" i="38"/>
  <c r="K6" i="38"/>
  <c r="I6" i="38"/>
  <c r="G6" i="38"/>
  <c r="P18" i="38"/>
  <c r="O18" i="38"/>
  <c r="N18" i="38"/>
  <c r="M18" i="38"/>
  <c r="K18" i="38"/>
  <c r="I18" i="38"/>
  <c r="G18" i="38"/>
  <c r="P23" i="38"/>
  <c r="O23" i="38"/>
  <c r="N23" i="38"/>
  <c r="M23" i="38"/>
  <c r="K23" i="38"/>
  <c r="I23" i="38"/>
  <c r="G23" i="38"/>
  <c r="P24" i="38"/>
  <c r="O24" i="38"/>
  <c r="N24" i="38"/>
  <c r="M24" i="38"/>
  <c r="K24" i="38"/>
  <c r="I24" i="38"/>
  <c r="G24" i="38"/>
  <c r="P20" i="38"/>
  <c r="O20" i="38"/>
  <c r="N20" i="38"/>
  <c r="M20" i="38"/>
  <c r="K20" i="38"/>
  <c r="I20" i="38"/>
  <c r="G20" i="38"/>
  <c r="P19" i="38"/>
  <c r="O19" i="38"/>
  <c r="N19" i="38"/>
  <c r="M19" i="38"/>
  <c r="K19" i="38"/>
  <c r="I19" i="38"/>
  <c r="G19" i="38"/>
  <c r="P15" i="38"/>
  <c r="O15" i="38"/>
  <c r="N15" i="38"/>
  <c r="M15" i="38"/>
  <c r="K15" i="38"/>
  <c r="I15" i="38"/>
  <c r="G15" i="38"/>
  <c r="P13" i="38"/>
  <c r="O13" i="38"/>
  <c r="N13" i="38"/>
  <c r="M13" i="38"/>
  <c r="K13" i="38"/>
  <c r="G13" i="38"/>
  <c r="P21" i="38"/>
  <c r="O21" i="38"/>
  <c r="N21" i="38"/>
  <c r="M21" i="38"/>
  <c r="K21" i="38"/>
  <c r="I21" i="38"/>
  <c r="G21" i="38"/>
  <c r="P14" i="38"/>
  <c r="O14" i="38"/>
  <c r="N14" i="38"/>
  <c r="M14" i="38"/>
  <c r="K14" i="38"/>
  <c r="I14" i="38"/>
  <c r="G14" i="38"/>
  <c r="D25" i="39"/>
  <c r="P24" i="39"/>
  <c r="O24" i="39"/>
  <c r="N24" i="39"/>
  <c r="M24" i="39"/>
  <c r="K24" i="39"/>
  <c r="I24" i="39"/>
  <c r="G24" i="39"/>
  <c r="C24" i="39"/>
  <c r="P4" i="39"/>
  <c r="O4" i="39"/>
  <c r="N4" i="39"/>
  <c r="M4" i="39"/>
  <c r="K4" i="39"/>
  <c r="I4" i="39"/>
  <c r="G4" i="39"/>
  <c r="C4" i="39"/>
  <c r="P3" i="39"/>
  <c r="O3" i="39"/>
  <c r="N3" i="39"/>
  <c r="M3" i="39"/>
  <c r="K3" i="39"/>
  <c r="I3" i="39"/>
  <c r="G3" i="39"/>
  <c r="C3" i="39"/>
  <c r="P9" i="39"/>
  <c r="O9" i="39"/>
  <c r="N9" i="39"/>
  <c r="M9" i="39"/>
  <c r="K9" i="39"/>
  <c r="I9" i="39"/>
  <c r="G9" i="39"/>
  <c r="C9" i="39"/>
  <c r="P21" i="39"/>
  <c r="O21" i="39"/>
  <c r="N21" i="39"/>
  <c r="M21" i="39"/>
  <c r="K21" i="39"/>
  <c r="I21" i="39"/>
  <c r="G21" i="39"/>
  <c r="C21" i="39"/>
  <c r="P2" i="39"/>
  <c r="O2" i="39"/>
  <c r="N2" i="39"/>
  <c r="M2" i="39"/>
  <c r="K2" i="39"/>
  <c r="I2" i="39"/>
  <c r="G2" i="39"/>
  <c r="C2" i="39"/>
  <c r="P20" i="39"/>
  <c r="O20" i="39"/>
  <c r="N20" i="39"/>
  <c r="M20" i="39"/>
  <c r="K20" i="39"/>
  <c r="I20" i="39"/>
  <c r="G20" i="39"/>
  <c r="C20" i="39"/>
  <c r="P6" i="39"/>
  <c r="O6" i="39"/>
  <c r="N6" i="39"/>
  <c r="M6" i="39"/>
  <c r="K6" i="39"/>
  <c r="I6" i="39"/>
  <c r="G6" i="39"/>
  <c r="C6" i="39"/>
  <c r="P18" i="39"/>
  <c r="O18" i="39"/>
  <c r="N18" i="39"/>
  <c r="M18" i="39"/>
  <c r="K18" i="39"/>
  <c r="I18" i="39"/>
  <c r="G18" i="39"/>
  <c r="C18" i="39"/>
  <c r="P17" i="39"/>
  <c r="O17" i="39"/>
  <c r="N17" i="39"/>
  <c r="M17" i="39"/>
  <c r="K17" i="39"/>
  <c r="I17" i="39"/>
  <c r="G17" i="39"/>
  <c r="C17" i="39"/>
  <c r="P16" i="39"/>
  <c r="O16" i="39"/>
  <c r="N16" i="39"/>
  <c r="M16" i="39"/>
  <c r="K16" i="39"/>
  <c r="I16" i="39"/>
  <c r="G16" i="39"/>
  <c r="C16" i="39"/>
  <c r="P15" i="39"/>
  <c r="O15" i="39"/>
  <c r="N15" i="39"/>
  <c r="M15" i="39"/>
  <c r="K15" i="39"/>
  <c r="I15" i="39"/>
  <c r="G15" i="39"/>
  <c r="C15" i="39"/>
  <c r="P5" i="39"/>
  <c r="O5" i="39"/>
  <c r="N5" i="39"/>
  <c r="M5" i="39"/>
  <c r="K5" i="39"/>
  <c r="G5" i="39"/>
  <c r="C5" i="39"/>
  <c r="P8" i="39"/>
  <c r="O8" i="39"/>
  <c r="N8" i="39"/>
  <c r="M8" i="39"/>
  <c r="K8" i="39"/>
  <c r="I8" i="39"/>
  <c r="G8" i="39"/>
  <c r="C8" i="39"/>
  <c r="P7" i="39"/>
  <c r="O7" i="39"/>
  <c r="N7" i="39"/>
  <c r="M7" i="39"/>
  <c r="K7" i="39"/>
  <c r="I7" i="39"/>
  <c r="G7" i="39"/>
  <c r="C7" i="39"/>
  <c r="P23" i="39"/>
  <c r="O23" i="39"/>
  <c r="N23" i="39"/>
  <c r="M23" i="39"/>
  <c r="K23" i="39"/>
  <c r="I23" i="39"/>
  <c r="G23" i="39"/>
  <c r="C23" i="39"/>
  <c r="P22" i="39"/>
  <c r="O22" i="39"/>
  <c r="N22" i="39"/>
  <c r="M22" i="39"/>
  <c r="K22" i="39"/>
  <c r="I22" i="39"/>
  <c r="G22" i="39"/>
  <c r="C22" i="39"/>
  <c r="P13" i="39"/>
  <c r="O13" i="39"/>
  <c r="N13" i="39"/>
  <c r="M13" i="39"/>
  <c r="K13" i="39"/>
  <c r="I13" i="39"/>
  <c r="G13" i="39"/>
  <c r="C13" i="39"/>
  <c r="P10" i="39"/>
  <c r="O10" i="39"/>
  <c r="N10" i="39"/>
  <c r="M10" i="39"/>
  <c r="K10" i="39"/>
  <c r="I10" i="39"/>
  <c r="G10" i="39"/>
  <c r="C10" i="39"/>
  <c r="P14" i="39"/>
  <c r="O14" i="39"/>
  <c r="N14" i="39"/>
  <c r="M14" i="39"/>
  <c r="K14" i="39"/>
  <c r="I14" i="39"/>
  <c r="G14" i="39"/>
  <c r="C14" i="39"/>
  <c r="P11" i="39"/>
  <c r="O11" i="39"/>
  <c r="N11" i="39"/>
  <c r="M11" i="39"/>
  <c r="K11" i="39"/>
  <c r="I11" i="39"/>
  <c r="G11" i="39"/>
  <c r="C11" i="39"/>
  <c r="P12" i="39"/>
  <c r="O12" i="39"/>
  <c r="N12" i="39"/>
  <c r="M12" i="39"/>
  <c r="K12" i="39"/>
  <c r="I12" i="39"/>
  <c r="G12" i="39"/>
  <c r="C12" i="39"/>
  <c r="P19" i="39"/>
  <c r="O19" i="39"/>
  <c r="N19" i="39"/>
  <c r="M19" i="39"/>
  <c r="K19" i="39"/>
  <c r="I19" i="39"/>
  <c r="G19" i="39"/>
  <c r="C19" i="39"/>
  <c r="D25" i="40"/>
  <c r="P24" i="40"/>
  <c r="O24" i="40"/>
  <c r="N24" i="40"/>
  <c r="M24" i="40"/>
  <c r="K24" i="40"/>
  <c r="I24" i="40"/>
  <c r="G24" i="40"/>
  <c r="C24" i="40"/>
  <c r="P23" i="40"/>
  <c r="O23" i="40"/>
  <c r="N23" i="40"/>
  <c r="M23" i="40"/>
  <c r="K23" i="40"/>
  <c r="I23" i="40"/>
  <c r="G23" i="40"/>
  <c r="C23" i="40"/>
  <c r="P22" i="40"/>
  <c r="O22" i="40"/>
  <c r="N22" i="40"/>
  <c r="M22" i="40"/>
  <c r="K22" i="40"/>
  <c r="I22" i="40"/>
  <c r="G22" i="40"/>
  <c r="C22" i="40"/>
  <c r="P21" i="40"/>
  <c r="O21" i="40"/>
  <c r="N21" i="40"/>
  <c r="M21" i="40"/>
  <c r="K21" i="40"/>
  <c r="I21" i="40"/>
  <c r="G21" i="40"/>
  <c r="C21" i="40"/>
  <c r="P20" i="40"/>
  <c r="O20" i="40"/>
  <c r="N20" i="40"/>
  <c r="M20" i="40"/>
  <c r="K20" i="40"/>
  <c r="I20" i="40"/>
  <c r="G20" i="40"/>
  <c r="C20" i="40"/>
  <c r="P19" i="40"/>
  <c r="O19" i="40"/>
  <c r="N19" i="40"/>
  <c r="M19" i="40"/>
  <c r="K19" i="40"/>
  <c r="I19" i="40"/>
  <c r="G19" i="40"/>
  <c r="C19" i="40"/>
  <c r="P18" i="40"/>
  <c r="O18" i="40"/>
  <c r="N18" i="40"/>
  <c r="M18" i="40"/>
  <c r="K18" i="40"/>
  <c r="I18" i="40"/>
  <c r="G18" i="40"/>
  <c r="C18" i="40"/>
  <c r="P17" i="40"/>
  <c r="O17" i="40"/>
  <c r="N17" i="40"/>
  <c r="M17" i="40"/>
  <c r="K17" i="40"/>
  <c r="I17" i="40"/>
  <c r="G17" i="40"/>
  <c r="C17" i="40"/>
  <c r="P16" i="40"/>
  <c r="O16" i="40"/>
  <c r="N16" i="40"/>
  <c r="M16" i="40"/>
  <c r="K16" i="40"/>
  <c r="I16" i="40"/>
  <c r="G16" i="40"/>
  <c r="C16" i="40"/>
  <c r="P15" i="40"/>
  <c r="O15" i="40"/>
  <c r="N15" i="40"/>
  <c r="M15" i="40"/>
  <c r="K15" i="40"/>
  <c r="I15" i="40"/>
  <c r="G15" i="40"/>
  <c r="C15" i="40"/>
  <c r="P14" i="40"/>
  <c r="O14" i="40"/>
  <c r="N14" i="40"/>
  <c r="M14" i="40"/>
  <c r="K14" i="40"/>
  <c r="I14" i="40"/>
  <c r="G14" i="40"/>
  <c r="C14" i="40"/>
  <c r="P13" i="40"/>
  <c r="O13" i="40"/>
  <c r="N13" i="40"/>
  <c r="M13" i="40"/>
  <c r="K13" i="40"/>
  <c r="I13" i="40"/>
  <c r="G13" i="40"/>
  <c r="C13" i="40"/>
  <c r="P12" i="40"/>
  <c r="O12" i="40"/>
  <c r="N12" i="40"/>
  <c r="M12" i="40"/>
  <c r="K12" i="40"/>
  <c r="I12" i="40"/>
  <c r="G12" i="40"/>
  <c r="C12" i="40"/>
  <c r="P11" i="40"/>
  <c r="O11" i="40"/>
  <c r="N11" i="40"/>
  <c r="M11" i="40"/>
  <c r="K11" i="40"/>
  <c r="I11" i="40"/>
  <c r="G11" i="40"/>
  <c r="C11" i="40"/>
  <c r="P10" i="40"/>
  <c r="O10" i="40"/>
  <c r="N10" i="40"/>
  <c r="M10" i="40"/>
  <c r="K10" i="40"/>
  <c r="I10" i="40"/>
  <c r="G10" i="40"/>
  <c r="C10" i="40"/>
  <c r="P9" i="40"/>
  <c r="O9" i="40"/>
  <c r="N9" i="40"/>
  <c r="M9" i="40"/>
  <c r="K9" i="40"/>
  <c r="I9" i="40"/>
  <c r="G9" i="40"/>
  <c r="C9" i="40"/>
  <c r="P8" i="40"/>
  <c r="O8" i="40"/>
  <c r="N8" i="40"/>
  <c r="M8" i="40"/>
  <c r="K8" i="40"/>
  <c r="I8" i="40"/>
  <c r="G8" i="40"/>
  <c r="C8" i="40"/>
  <c r="P7" i="40"/>
  <c r="O7" i="40"/>
  <c r="N7" i="40"/>
  <c r="M7" i="40"/>
  <c r="K7" i="40"/>
  <c r="I7" i="40"/>
  <c r="G7" i="40"/>
  <c r="C7" i="40"/>
  <c r="P6" i="40"/>
  <c r="O6" i="40"/>
  <c r="N6" i="40"/>
  <c r="M6" i="40"/>
  <c r="K6" i="40"/>
  <c r="I6" i="40"/>
  <c r="G6" i="40"/>
  <c r="C6" i="40"/>
  <c r="P5" i="40"/>
  <c r="O5" i="40"/>
  <c r="N5" i="40"/>
  <c r="M5" i="40"/>
  <c r="K5" i="40"/>
  <c r="G5" i="40"/>
  <c r="C5" i="40"/>
  <c r="P4" i="40"/>
  <c r="O4" i="40"/>
  <c r="N4" i="40"/>
  <c r="M4" i="40"/>
  <c r="K4" i="40"/>
  <c r="I4" i="40"/>
  <c r="G4" i="40"/>
  <c r="C4" i="40"/>
  <c r="P3" i="40"/>
  <c r="O3" i="40"/>
  <c r="N3" i="40"/>
  <c r="M3" i="40"/>
  <c r="K3" i="40"/>
  <c r="I3" i="40"/>
  <c r="G3" i="40"/>
  <c r="C3" i="40"/>
  <c r="P2" i="40"/>
  <c r="O2" i="40"/>
  <c r="N2" i="40"/>
  <c r="M2" i="40"/>
  <c r="K2" i="40"/>
  <c r="I2" i="40"/>
  <c r="G2" i="40"/>
  <c r="C2" i="40"/>
  <c r="G12" i="7"/>
  <c r="G11" i="7"/>
  <c r="G10" i="7"/>
  <c r="G21" i="7"/>
  <c r="C19" i="7"/>
  <c r="C18" i="7"/>
  <c r="C17" i="7"/>
  <c r="C16" i="7"/>
  <c r="C12" i="7"/>
  <c r="C11" i="7"/>
  <c r="C10" i="7"/>
  <c r="C21" i="7"/>
  <c r="C9" i="7"/>
  <c r="C8" i="7"/>
  <c r="C7" i="7"/>
  <c r="C6" i="7"/>
  <c r="C5" i="7"/>
  <c r="C4" i="7"/>
  <c r="C3" i="7"/>
  <c r="I12" i="7"/>
  <c r="I11" i="7"/>
  <c r="I10" i="7"/>
  <c r="I21" i="7"/>
  <c r="I8" i="27"/>
  <c r="I7" i="27"/>
  <c r="I6" i="27"/>
  <c r="I5" i="27"/>
  <c r="I4" i="27"/>
  <c r="I3" i="27"/>
  <c r="I2" i="27"/>
  <c r="D13" i="27"/>
  <c r="C9" i="27"/>
  <c r="C8" i="27"/>
  <c r="C7" i="27"/>
  <c r="C6" i="27"/>
  <c r="C5" i="27"/>
  <c r="C4" i="27"/>
  <c r="C3" i="27"/>
  <c r="C2" i="27"/>
  <c r="G19" i="27"/>
  <c r="G15" i="27"/>
  <c r="G10" i="27"/>
  <c r="G9" i="27"/>
  <c r="G8" i="27"/>
  <c r="G7" i="27"/>
  <c r="G6" i="27"/>
  <c r="G5" i="27"/>
  <c r="G4" i="27"/>
  <c r="G3" i="27"/>
  <c r="G2" i="27"/>
  <c r="I19" i="27"/>
  <c r="I15" i="27"/>
  <c r="I10" i="27"/>
  <c r="C10" i="27"/>
  <c r="I9" i="27"/>
  <c r="D20" i="33"/>
  <c r="D13" i="33"/>
  <c r="D14" i="33"/>
  <c r="C13" i="33"/>
  <c r="C14" i="33"/>
  <c r="D18" i="33"/>
  <c r="B13" i="33"/>
  <c r="E13" i="33"/>
  <c r="A31" i="5"/>
  <c r="C16" i="5"/>
  <c r="C15" i="5"/>
  <c r="C14" i="5"/>
  <c r="C13" i="5"/>
  <c r="C9" i="5"/>
  <c r="C8" i="5"/>
  <c r="C7" i="5"/>
  <c r="C6" i="5"/>
  <c r="C5" i="5"/>
  <c r="C4" i="5"/>
  <c r="J46" i="5"/>
  <c r="S39" i="5"/>
  <c r="N46" i="5"/>
  <c r="K16" i="5"/>
  <c r="J16" i="5"/>
  <c r="I16" i="5"/>
  <c r="K15" i="5"/>
  <c r="J15" i="5"/>
  <c r="I15" i="5"/>
  <c r="K13" i="5"/>
  <c r="J13" i="5"/>
  <c r="I13" i="5"/>
  <c r="K9" i="5"/>
  <c r="J9" i="5"/>
  <c r="I9" i="5"/>
  <c r="K8" i="5"/>
  <c r="J8" i="5"/>
  <c r="I8" i="5"/>
  <c r="K7" i="5"/>
  <c r="J7" i="5"/>
  <c r="I7" i="5"/>
  <c r="K6" i="5"/>
  <c r="J6" i="5"/>
  <c r="I6" i="5"/>
  <c r="K5" i="5"/>
  <c r="J5" i="5"/>
  <c r="I5" i="5"/>
  <c r="K4" i="5"/>
  <c r="J4" i="5"/>
  <c r="I4" i="5"/>
  <c r="K37" i="5"/>
  <c r="I39" i="5"/>
  <c r="A31" i="6"/>
  <c r="C17" i="6"/>
  <c r="C16" i="6"/>
  <c r="C15" i="6"/>
  <c r="C14" i="6"/>
  <c r="C13" i="6"/>
  <c r="C10" i="6"/>
  <c r="C9" i="6"/>
  <c r="C8" i="6"/>
  <c r="C7" i="6"/>
  <c r="C6" i="6"/>
  <c r="C5" i="6"/>
  <c r="C4" i="6"/>
  <c r="C3" i="6"/>
  <c r="D18" i="6"/>
  <c r="M41" i="6"/>
  <c r="I44" i="6"/>
  <c r="F3" i="6"/>
  <c r="F5" i="6"/>
  <c r="F6" i="6"/>
  <c r="F7" i="6"/>
  <c r="F8" i="6"/>
  <c r="F9" i="6"/>
  <c r="F10" i="6"/>
  <c r="F13" i="6"/>
  <c r="F14" i="6"/>
  <c r="F15" i="6"/>
  <c r="F16" i="6"/>
  <c r="F17" i="6"/>
  <c r="F4" i="6"/>
  <c r="G4" i="6"/>
  <c r="G5" i="6"/>
  <c r="G6" i="6"/>
  <c r="G7" i="6"/>
  <c r="G8" i="6"/>
  <c r="G9" i="6"/>
  <c r="G10" i="6"/>
  <c r="G13" i="6"/>
  <c r="G14" i="6"/>
  <c r="G15" i="6"/>
  <c r="G16" i="6"/>
  <c r="G17" i="6"/>
  <c r="G3" i="6"/>
  <c r="L4" i="6"/>
  <c r="L5" i="6"/>
  <c r="L6" i="6"/>
  <c r="L7" i="6"/>
  <c r="L8" i="6"/>
  <c r="L9" i="6"/>
  <c r="L10" i="6"/>
  <c r="L13" i="6"/>
  <c r="L14" i="6"/>
  <c r="L15" i="6"/>
  <c r="L16" i="6"/>
  <c r="L17" i="6"/>
  <c r="L3" i="6"/>
  <c r="K4" i="6"/>
  <c r="K5" i="6"/>
  <c r="K6" i="6"/>
  <c r="K7" i="6"/>
  <c r="K8" i="6"/>
  <c r="K9" i="6"/>
  <c r="K10" i="6"/>
  <c r="K13" i="6"/>
  <c r="K14" i="6"/>
  <c r="K15" i="6"/>
  <c r="K16" i="6"/>
  <c r="K17" i="6"/>
  <c r="K3" i="6"/>
  <c r="J4" i="6"/>
  <c r="J5" i="6"/>
  <c r="J6" i="6"/>
  <c r="J7" i="6"/>
  <c r="J8" i="6"/>
  <c r="J9" i="6"/>
  <c r="J10" i="6"/>
  <c r="J13" i="6"/>
  <c r="J14" i="6"/>
  <c r="J15" i="6"/>
  <c r="J16" i="6"/>
  <c r="J17" i="6"/>
  <c r="J3" i="6"/>
  <c r="I4" i="6"/>
  <c r="I5" i="6"/>
  <c r="I6" i="6"/>
  <c r="I7" i="6"/>
  <c r="I8" i="6"/>
  <c r="I9" i="6"/>
  <c r="I10" i="6"/>
  <c r="I13" i="6"/>
  <c r="I14" i="6"/>
  <c r="I15" i="6"/>
  <c r="I16" i="6"/>
  <c r="I17" i="6"/>
  <c r="I3" i="6"/>
  <c r="H5" i="6"/>
  <c r="H6" i="6"/>
  <c r="H7" i="6"/>
  <c r="H8" i="6"/>
  <c r="H9" i="6"/>
  <c r="H10" i="6"/>
  <c r="H13" i="6"/>
  <c r="H14" i="6"/>
  <c r="H15" i="6"/>
  <c r="H16" i="6"/>
  <c r="H17" i="6"/>
  <c r="H4" i="6"/>
  <c r="H3" i="6"/>
  <c r="C13" i="8"/>
  <c r="C12" i="8"/>
  <c r="C11" i="8"/>
  <c r="C10" i="8"/>
  <c r="C9" i="8"/>
  <c r="C8" i="8"/>
  <c r="C7" i="8"/>
  <c r="C6" i="8"/>
  <c r="C5" i="8"/>
  <c r="C4" i="8"/>
  <c r="C3" i="8"/>
  <c r="C2" i="8"/>
  <c r="S55" i="8"/>
  <c r="N54" i="8"/>
  <c r="O54" i="8"/>
  <c r="P54" i="8"/>
  <c r="J35" i="8"/>
  <c r="D16" i="8"/>
  <c r="L13" i="8"/>
  <c r="K13" i="8"/>
  <c r="J13" i="8"/>
  <c r="I13" i="8"/>
  <c r="H13" i="8"/>
  <c r="G13" i="8"/>
  <c r="F13" i="8"/>
  <c r="L7" i="8"/>
  <c r="K7" i="8"/>
  <c r="J7" i="8"/>
  <c r="I7" i="8"/>
  <c r="H7" i="8"/>
  <c r="G7" i="8"/>
  <c r="F7" i="8"/>
  <c r="L12" i="8"/>
  <c r="K12" i="8"/>
  <c r="J12" i="8"/>
  <c r="I12" i="8"/>
  <c r="H12" i="8"/>
  <c r="G12" i="8"/>
  <c r="F12" i="8"/>
  <c r="L8" i="8"/>
  <c r="K8" i="8"/>
  <c r="J8" i="8"/>
  <c r="I8" i="8"/>
  <c r="H8" i="8"/>
  <c r="G8" i="8"/>
  <c r="F8" i="8"/>
  <c r="L2" i="8"/>
  <c r="K2" i="8"/>
  <c r="J2" i="8"/>
  <c r="I2" i="8"/>
  <c r="H2" i="8"/>
  <c r="G2" i="8"/>
  <c r="F2" i="8"/>
  <c r="L15" i="8"/>
  <c r="K15" i="8"/>
  <c r="J15" i="8"/>
  <c r="I15" i="8"/>
  <c r="H15" i="8"/>
  <c r="G15" i="8"/>
  <c r="F15" i="8"/>
  <c r="L11" i="8"/>
  <c r="K11" i="8"/>
  <c r="J11" i="8"/>
  <c r="I11" i="8"/>
  <c r="H11" i="8"/>
  <c r="G11" i="8"/>
  <c r="F11" i="8"/>
  <c r="L6" i="8"/>
  <c r="K6" i="8"/>
  <c r="J6" i="8"/>
  <c r="I6" i="8"/>
  <c r="H6" i="8"/>
  <c r="G6" i="8"/>
  <c r="F6" i="8"/>
  <c r="L3" i="8"/>
  <c r="K3" i="8"/>
  <c r="J3" i="8"/>
  <c r="I3" i="8"/>
  <c r="H3" i="8"/>
  <c r="G3" i="8"/>
  <c r="F3" i="8"/>
  <c r="L14" i="8"/>
  <c r="K14" i="8"/>
  <c r="J14" i="8"/>
  <c r="I14" i="8"/>
  <c r="H14" i="8"/>
  <c r="G14" i="8"/>
  <c r="F14" i="8"/>
  <c r="L5" i="8"/>
  <c r="K5" i="8"/>
  <c r="J5" i="8"/>
  <c r="I5" i="8"/>
  <c r="H5" i="8"/>
  <c r="G5" i="8"/>
  <c r="F5" i="8"/>
  <c r="L4" i="8"/>
  <c r="K4" i="8"/>
  <c r="J4" i="8"/>
  <c r="I4" i="8"/>
  <c r="H4" i="8"/>
  <c r="G4" i="8"/>
  <c r="F4" i="8"/>
  <c r="L9" i="8"/>
  <c r="K9" i="8"/>
  <c r="J9" i="8"/>
  <c r="I9" i="8"/>
  <c r="H9" i="8"/>
  <c r="G9" i="8"/>
  <c r="F9" i="8"/>
  <c r="L10" i="8"/>
  <c r="K10" i="8"/>
  <c r="J10" i="8"/>
  <c r="I10" i="8"/>
  <c r="H10" i="8"/>
  <c r="G10" i="8"/>
  <c r="F10" i="8"/>
  <c r="C12" i="9"/>
  <c r="C11" i="9"/>
  <c r="C10" i="9"/>
  <c r="C8" i="9"/>
  <c r="C7" i="9"/>
  <c r="C6" i="9"/>
  <c r="C5" i="9"/>
  <c r="C4" i="9"/>
  <c r="C2" i="9"/>
  <c r="D13" i="9"/>
  <c r="L12" i="9"/>
  <c r="K12" i="9"/>
  <c r="J12" i="9"/>
  <c r="I12" i="9"/>
  <c r="H12" i="9"/>
  <c r="G12" i="9"/>
  <c r="F12" i="9"/>
  <c r="L11" i="9"/>
  <c r="K11" i="9"/>
  <c r="J11" i="9"/>
  <c r="I11" i="9"/>
  <c r="H11" i="9"/>
  <c r="G11" i="9"/>
  <c r="F11" i="9"/>
  <c r="L10" i="9"/>
  <c r="K10" i="9"/>
  <c r="J10" i="9"/>
  <c r="I10" i="9"/>
  <c r="H10" i="9"/>
  <c r="G10" i="9"/>
  <c r="F10" i="9"/>
  <c r="L9" i="9"/>
  <c r="K9" i="9"/>
  <c r="J9" i="9"/>
  <c r="I9" i="9"/>
  <c r="H9" i="9"/>
  <c r="G9" i="9"/>
  <c r="F9" i="9"/>
  <c r="L8" i="9"/>
  <c r="K8" i="9"/>
  <c r="J8" i="9"/>
  <c r="I8" i="9"/>
  <c r="H8" i="9"/>
  <c r="G8" i="9"/>
  <c r="F8" i="9"/>
  <c r="L7" i="9"/>
  <c r="K7" i="9"/>
  <c r="J7" i="9"/>
  <c r="I7" i="9"/>
  <c r="H7" i="9"/>
  <c r="G7" i="9"/>
  <c r="F7" i="9"/>
  <c r="L6" i="9"/>
  <c r="K6" i="9"/>
  <c r="J6" i="9"/>
  <c r="I6" i="9"/>
  <c r="H6" i="9"/>
  <c r="G6" i="9"/>
  <c r="F6" i="9"/>
  <c r="L5" i="9"/>
  <c r="K5" i="9"/>
  <c r="J5" i="9"/>
  <c r="I5" i="9"/>
  <c r="H5" i="9"/>
  <c r="G5" i="9"/>
  <c r="F5" i="9"/>
  <c r="L4" i="9"/>
  <c r="K4" i="9"/>
  <c r="J4" i="9"/>
  <c r="I4" i="9"/>
  <c r="H4" i="9"/>
  <c r="G4" i="9"/>
  <c r="F4" i="9"/>
  <c r="L3" i="9"/>
  <c r="K3" i="9"/>
  <c r="J3" i="9"/>
  <c r="I3" i="9"/>
  <c r="H3" i="9"/>
  <c r="G3" i="9"/>
  <c r="F3" i="9"/>
  <c r="L2" i="9"/>
  <c r="K2" i="9"/>
  <c r="J2" i="9"/>
  <c r="I2" i="9"/>
  <c r="H2" i="9"/>
  <c r="G2" i="9"/>
  <c r="F2" i="9"/>
  <c r="W77" i="10"/>
  <c r="X77" i="10"/>
  <c r="AB53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AD36" i="10"/>
  <c r="Z53" i="10"/>
  <c r="L31" i="10"/>
  <c r="L36" i="10"/>
  <c r="L35" i="10"/>
  <c r="X13" i="10"/>
  <c r="W13" i="10"/>
  <c r="V13" i="10"/>
  <c r="U13" i="10"/>
  <c r="T13" i="10"/>
  <c r="S13" i="10"/>
  <c r="R13" i="10"/>
  <c r="X12" i="10"/>
  <c r="W12" i="10"/>
  <c r="V12" i="10"/>
  <c r="U12" i="10"/>
  <c r="T12" i="10"/>
  <c r="S12" i="10"/>
  <c r="R12" i="10"/>
  <c r="X2" i="10"/>
  <c r="W2" i="10"/>
  <c r="V2" i="10"/>
  <c r="U2" i="10"/>
  <c r="T2" i="10"/>
  <c r="S2" i="10"/>
  <c r="R2" i="10"/>
  <c r="X9" i="10"/>
  <c r="W9" i="10"/>
  <c r="V9" i="10"/>
  <c r="U9" i="10"/>
  <c r="T9" i="10"/>
  <c r="S9" i="10"/>
  <c r="R9" i="10"/>
  <c r="X8" i="10"/>
  <c r="W8" i="10"/>
  <c r="V8" i="10"/>
  <c r="U8" i="10"/>
  <c r="T8" i="10"/>
  <c r="S8" i="10"/>
  <c r="R8" i="10"/>
  <c r="X4" i="10"/>
  <c r="W4" i="10"/>
  <c r="V4" i="10"/>
  <c r="U4" i="10"/>
  <c r="T4" i="10"/>
  <c r="S4" i="10"/>
  <c r="R4" i="10"/>
  <c r="X11" i="10"/>
  <c r="W11" i="10"/>
  <c r="V11" i="10"/>
  <c r="U11" i="10"/>
  <c r="T11" i="10"/>
  <c r="S11" i="10"/>
  <c r="R11" i="10"/>
  <c r="X10" i="10"/>
  <c r="W10" i="10"/>
  <c r="V10" i="10"/>
  <c r="U10" i="10"/>
  <c r="T10" i="10"/>
  <c r="S10" i="10"/>
  <c r="R10" i="10"/>
  <c r="X7" i="10"/>
  <c r="W7" i="10"/>
  <c r="V7" i="10"/>
  <c r="U7" i="10"/>
  <c r="T7" i="10"/>
  <c r="S7" i="10"/>
  <c r="R7" i="10"/>
  <c r="X6" i="10"/>
  <c r="W6" i="10"/>
  <c r="V6" i="10"/>
  <c r="U6" i="10"/>
  <c r="T6" i="10"/>
  <c r="S6" i="10"/>
  <c r="R6" i="10"/>
  <c r="X14" i="10"/>
  <c r="W14" i="10"/>
  <c r="V14" i="10"/>
  <c r="U14" i="10"/>
  <c r="T14" i="10"/>
  <c r="S14" i="10"/>
  <c r="R14" i="10"/>
  <c r="X5" i="10"/>
  <c r="W5" i="10"/>
  <c r="V5" i="10"/>
  <c r="U5" i="10"/>
  <c r="T5" i="10"/>
  <c r="S5" i="10"/>
  <c r="R5" i="10"/>
  <c r="X3" i="10"/>
  <c r="W3" i="10"/>
  <c r="V3" i="10"/>
  <c r="U3" i="10"/>
  <c r="T3" i="10"/>
  <c r="S3" i="10"/>
  <c r="R3" i="10"/>
  <c r="D15" i="10"/>
  <c r="L10" i="10"/>
  <c r="K10" i="10"/>
  <c r="J10" i="10"/>
  <c r="I10" i="10"/>
  <c r="H10" i="10"/>
  <c r="G10" i="10"/>
  <c r="F10" i="10"/>
  <c r="L4" i="10"/>
  <c r="K4" i="10"/>
  <c r="J4" i="10"/>
  <c r="I4" i="10"/>
  <c r="H4" i="10"/>
  <c r="G4" i="10"/>
  <c r="F4" i="10"/>
  <c r="L3" i="10"/>
  <c r="K3" i="10"/>
  <c r="J3" i="10"/>
  <c r="I3" i="10"/>
  <c r="H3" i="10"/>
  <c r="G3" i="10"/>
  <c r="F3" i="10"/>
  <c r="L2" i="10"/>
  <c r="K2" i="10"/>
  <c r="J2" i="10"/>
  <c r="I2" i="10"/>
  <c r="H2" i="10"/>
  <c r="G2" i="10"/>
  <c r="F2" i="10"/>
  <c r="L14" i="10"/>
  <c r="K14" i="10"/>
  <c r="J14" i="10"/>
  <c r="I14" i="10"/>
  <c r="H14" i="10"/>
  <c r="G14" i="10"/>
  <c r="F14" i="10"/>
  <c r="L13" i="10"/>
  <c r="K13" i="10"/>
  <c r="J13" i="10"/>
  <c r="I13" i="10"/>
  <c r="H13" i="10"/>
  <c r="G13" i="10"/>
  <c r="F13" i="10"/>
  <c r="L12" i="10"/>
  <c r="K12" i="10"/>
  <c r="J12" i="10"/>
  <c r="I12" i="10"/>
  <c r="H12" i="10"/>
  <c r="G12" i="10"/>
  <c r="F12" i="10"/>
  <c r="L11" i="10"/>
  <c r="K11" i="10"/>
  <c r="J11" i="10"/>
  <c r="I11" i="10"/>
  <c r="H11" i="10"/>
  <c r="G11" i="10"/>
  <c r="F11" i="10"/>
  <c r="L9" i="10"/>
  <c r="K9" i="10"/>
  <c r="J9" i="10"/>
  <c r="I9" i="10"/>
  <c r="H9" i="10"/>
  <c r="G9" i="10"/>
  <c r="F9" i="10"/>
  <c r="L8" i="10"/>
  <c r="K8" i="10"/>
  <c r="J8" i="10"/>
  <c r="I8" i="10"/>
  <c r="H8" i="10"/>
  <c r="G8" i="10"/>
  <c r="F8" i="10"/>
  <c r="L7" i="10"/>
  <c r="K7" i="10"/>
  <c r="J7" i="10"/>
  <c r="I7" i="10"/>
  <c r="H7" i="10"/>
  <c r="G7" i="10"/>
  <c r="F7" i="10"/>
  <c r="L6" i="10"/>
  <c r="K6" i="10"/>
  <c r="J6" i="10"/>
  <c r="I6" i="10"/>
  <c r="H6" i="10"/>
  <c r="G6" i="10"/>
  <c r="F6" i="10"/>
  <c r="L5" i="10"/>
  <c r="K5" i="10"/>
  <c r="J5" i="10"/>
  <c r="I5" i="10"/>
  <c r="H5" i="10"/>
  <c r="G5" i="10"/>
  <c r="F5" i="10"/>
  <c r="C21" i="24"/>
  <c r="C20" i="24"/>
  <c r="C19" i="24"/>
  <c r="C18" i="24"/>
  <c r="C12" i="24"/>
  <c r="C11" i="24"/>
  <c r="C10" i="24"/>
  <c r="C9" i="24"/>
  <c r="C8" i="24"/>
  <c r="C7" i="24"/>
  <c r="C6" i="24"/>
  <c r="C5" i="24"/>
  <c r="C4" i="24"/>
  <c r="C3" i="24"/>
  <c r="C2" i="24"/>
  <c r="R46" i="24"/>
  <c r="R47" i="24"/>
  <c r="P107" i="24"/>
  <c r="R43" i="24"/>
  <c r="D25" i="24"/>
  <c r="O24" i="24"/>
  <c r="N24" i="24"/>
  <c r="M24" i="24"/>
  <c r="L24" i="24"/>
  <c r="J24" i="24"/>
  <c r="H24" i="24"/>
  <c r="G24" i="24"/>
  <c r="O23" i="24"/>
  <c r="N23" i="24"/>
  <c r="M23" i="24"/>
  <c r="L23" i="24"/>
  <c r="J23" i="24"/>
  <c r="H23" i="24"/>
  <c r="G23" i="24"/>
  <c r="O21" i="24"/>
  <c r="N21" i="24"/>
  <c r="M21" i="24"/>
  <c r="L21" i="24"/>
  <c r="J21" i="24"/>
  <c r="H21" i="24"/>
  <c r="G21" i="24"/>
  <c r="O20" i="24"/>
  <c r="N20" i="24"/>
  <c r="M20" i="24"/>
  <c r="L20" i="24"/>
  <c r="J20" i="24"/>
  <c r="H20" i="24"/>
  <c r="G20" i="24"/>
  <c r="O19" i="24"/>
  <c r="N19" i="24"/>
  <c r="M19" i="24"/>
  <c r="L19" i="24"/>
  <c r="J19" i="24"/>
  <c r="H19" i="24"/>
  <c r="G19" i="24"/>
  <c r="O18" i="24"/>
  <c r="N18" i="24"/>
  <c r="M18" i="24"/>
  <c r="L18" i="24"/>
  <c r="J18" i="24"/>
  <c r="H18" i="24"/>
  <c r="G18" i="24"/>
  <c r="D15" i="24"/>
  <c r="F15" i="24"/>
  <c r="E15" i="24"/>
  <c r="O14" i="24"/>
  <c r="N14" i="24"/>
  <c r="M14" i="24"/>
  <c r="L14" i="24"/>
  <c r="J14" i="24"/>
  <c r="H14" i="24"/>
  <c r="G14" i="24"/>
  <c r="O12" i="24"/>
  <c r="N12" i="24"/>
  <c r="M12" i="24"/>
  <c r="L12" i="24"/>
  <c r="J12" i="24"/>
  <c r="H12" i="24"/>
  <c r="G12" i="24"/>
  <c r="O11" i="24"/>
  <c r="N11" i="24"/>
  <c r="M11" i="24"/>
  <c r="L11" i="24"/>
  <c r="J11" i="24"/>
  <c r="H11" i="24"/>
  <c r="G11" i="24"/>
  <c r="O10" i="24"/>
  <c r="N10" i="24"/>
  <c r="M10" i="24"/>
  <c r="L10" i="24"/>
  <c r="J10" i="24"/>
  <c r="H10" i="24"/>
  <c r="G10" i="24"/>
  <c r="O9" i="24"/>
  <c r="N9" i="24"/>
  <c r="M9" i="24"/>
  <c r="L9" i="24"/>
  <c r="J9" i="24"/>
  <c r="H9" i="24"/>
  <c r="G9" i="24"/>
  <c r="O8" i="24"/>
  <c r="N8" i="24"/>
  <c r="M8" i="24"/>
  <c r="L8" i="24"/>
  <c r="J8" i="24"/>
  <c r="H8" i="24"/>
  <c r="G8" i="24"/>
  <c r="O7" i="24"/>
  <c r="N7" i="24"/>
  <c r="M7" i="24"/>
  <c r="L7" i="24"/>
  <c r="J7" i="24"/>
  <c r="H7" i="24"/>
  <c r="G7" i="24"/>
  <c r="O6" i="24"/>
  <c r="N6" i="24"/>
  <c r="M6" i="24"/>
  <c r="L6" i="24"/>
  <c r="J6" i="24"/>
  <c r="H6" i="24"/>
  <c r="G6" i="24"/>
  <c r="O5" i="24"/>
  <c r="N5" i="24"/>
  <c r="M5" i="24"/>
  <c r="L5" i="24"/>
  <c r="J5" i="24"/>
  <c r="H5" i="24"/>
  <c r="G5" i="24"/>
  <c r="O4" i="24"/>
  <c r="N4" i="24"/>
  <c r="M4" i="24"/>
  <c r="L4" i="24"/>
  <c r="J4" i="24"/>
  <c r="H4" i="24"/>
  <c r="G4" i="24"/>
  <c r="O3" i="24"/>
  <c r="N3" i="24"/>
  <c r="M3" i="24"/>
  <c r="L3" i="24"/>
  <c r="J3" i="24"/>
  <c r="H3" i="24"/>
  <c r="G3" i="24"/>
  <c r="O2" i="24"/>
  <c r="N2" i="24"/>
  <c r="M2" i="24"/>
  <c r="L2" i="24"/>
  <c r="J2" i="24"/>
  <c r="H2" i="24"/>
  <c r="G2" i="24"/>
  <c r="I25" i="26"/>
  <c r="G25" i="26"/>
  <c r="C25" i="26"/>
  <c r="I24" i="26"/>
  <c r="G24" i="26"/>
  <c r="C24" i="26"/>
  <c r="I23" i="26"/>
  <c r="G23" i="26"/>
  <c r="C23" i="26"/>
  <c r="I22" i="26"/>
  <c r="G22" i="26"/>
  <c r="C22" i="26"/>
  <c r="I21" i="26"/>
  <c r="G21" i="26"/>
  <c r="C21" i="26"/>
  <c r="I20" i="26"/>
  <c r="G20" i="26"/>
  <c r="C20" i="26"/>
  <c r="I19" i="26"/>
  <c r="G19" i="26"/>
  <c r="C19" i="26"/>
  <c r="I18" i="26"/>
  <c r="G18" i="26"/>
  <c r="C18" i="26"/>
  <c r="I17" i="26"/>
  <c r="G17" i="26"/>
  <c r="C17" i="26"/>
  <c r="I16" i="26"/>
  <c r="G16" i="26"/>
  <c r="C16" i="26"/>
  <c r="I15" i="26"/>
  <c r="G15" i="26"/>
  <c r="C15" i="26"/>
  <c r="I14" i="26"/>
  <c r="G14" i="26"/>
  <c r="C14" i="26"/>
  <c r="I13" i="26"/>
  <c r="G13" i="26"/>
  <c r="C13" i="26"/>
  <c r="I12" i="26"/>
  <c r="G12" i="26"/>
  <c r="C12" i="26"/>
  <c r="I11" i="26"/>
  <c r="G11" i="26"/>
  <c r="C11" i="26"/>
  <c r="I10" i="26"/>
  <c r="G10" i="26"/>
  <c r="C10" i="26"/>
  <c r="I9" i="26"/>
  <c r="G9" i="26"/>
  <c r="C9" i="26"/>
  <c r="I8" i="26"/>
  <c r="G8" i="26"/>
  <c r="C8" i="26"/>
  <c r="I7" i="26"/>
  <c r="G7" i="26"/>
  <c r="C7" i="26"/>
  <c r="I6" i="26"/>
  <c r="G6" i="26"/>
  <c r="C6" i="26"/>
  <c r="I5" i="26"/>
  <c r="G5" i="26"/>
  <c r="C5" i="26"/>
  <c r="I4" i="26"/>
  <c r="G4" i="26"/>
  <c r="C4" i="26"/>
  <c r="I3" i="26"/>
  <c r="G3" i="26"/>
  <c r="C3" i="26"/>
  <c r="G2" i="26"/>
  <c r="C2" i="26"/>
  <c r="I11" i="38"/>
  <c r="C12" i="38"/>
  <c r="C10" i="38"/>
  <c r="M11" i="38"/>
  <c r="P11" i="38"/>
  <c r="C11" i="38"/>
  <c r="I12" i="38"/>
  <c r="K12" i="38"/>
  <c r="K11" i="38"/>
  <c r="G10" i="38"/>
  <c r="N12" i="38"/>
  <c r="N10" i="38"/>
  <c r="O12" i="38"/>
  <c r="O10" i="38"/>
  <c r="P12" i="38"/>
  <c r="M12" i="38"/>
  <c r="P10" i="38"/>
  <c r="G11" i="38"/>
  <c r="I10" i="38"/>
  <c r="K10" i="38"/>
  <c r="B14" i="33"/>
  <c r="N11" i="38"/>
</calcChain>
</file>

<file path=xl/sharedStrings.xml><?xml version="1.0" encoding="utf-8"?>
<sst xmlns="http://schemas.openxmlformats.org/spreadsheetml/2006/main" count="4277" uniqueCount="993">
  <si>
    <t># of pups</t>
    <phoneticPr fontId="8" type="noConversion"/>
  </si>
  <si>
    <t>Alloparental</t>
  </si>
  <si>
    <t>Juv. Allo.</t>
    <phoneticPr fontId="8" type="noConversion"/>
  </si>
  <si>
    <t>BP10</t>
    <phoneticPr fontId="8" type="noConversion"/>
  </si>
  <si>
    <t>BP16</t>
    <phoneticPr fontId="8" type="noConversion"/>
  </si>
  <si>
    <t>8_2</t>
    <phoneticPr fontId="8" type="noConversion"/>
  </si>
  <si>
    <t>19_4</t>
    <phoneticPr fontId="8" type="noConversion"/>
  </si>
  <si>
    <t>20_1</t>
    <phoneticPr fontId="8" type="noConversion"/>
  </si>
  <si>
    <t>USV</t>
    <phoneticPr fontId="8" type="noConversion"/>
  </si>
  <si>
    <t>12_1</t>
    <phoneticPr fontId="8" type="noConversion"/>
  </si>
  <si>
    <t>?</t>
    <phoneticPr fontId="8" type="noConversion"/>
  </si>
  <si>
    <t>19_3</t>
    <phoneticPr fontId="8" type="noConversion"/>
  </si>
  <si>
    <t>9_3</t>
    <phoneticPr fontId="8" type="noConversion"/>
  </si>
  <si>
    <t>9_1</t>
    <phoneticPr fontId="8" type="noConversion"/>
  </si>
  <si>
    <t>8_1</t>
    <phoneticPr fontId="8" type="noConversion"/>
  </si>
  <si>
    <t>BP15</t>
    <phoneticPr fontId="8" type="noConversion"/>
  </si>
  <si>
    <t>C/C</t>
    <phoneticPr fontId="8" type="noConversion"/>
  </si>
  <si>
    <t>C/T</t>
    <phoneticPr fontId="8" type="noConversion"/>
  </si>
  <si>
    <t>T/T</t>
    <phoneticPr fontId="8" type="noConversion"/>
  </si>
  <si>
    <t>C/C</t>
    <phoneticPr fontId="8" type="noConversion"/>
  </si>
  <si>
    <t>Unique ID #</t>
    <phoneticPr fontId="8" type="noConversion"/>
  </si>
  <si>
    <t>12_6</t>
    <phoneticPr fontId="8" type="noConversion"/>
  </si>
  <si>
    <t>12_7</t>
    <phoneticPr fontId="8" type="noConversion"/>
  </si>
  <si>
    <t>13_2</t>
    <phoneticPr fontId="8" type="noConversion"/>
  </si>
  <si>
    <t>nG1 Wean</t>
    <phoneticPr fontId="8" type="noConversion"/>
  </si>
  <si>
    <t>T/T</t>
    <phoneticPr fontId="8" type="noConversion"/>
  </si>
  <si>
    <t>USV</t>
    <phoneticPr fontId="8" type="noConversion"/>
  </si>
  <si>
    <t>Juv. Allo.</t>
    <phoneticPr fontId="8" type="noConversion"/>
  </si>
  <si>
    <t>G5 13_2</t>
    <phoneticPr fontId="8" type="noConversion"/>
  </si>
  <si>
    <t>0(4</t>
    <phoneticPr fontId="8" type="noConversion"/>
  </si>
  <si>
    <t>16_2</t>
    <phoneticPr fontId="8" type="noConversion"/>
  </si>
  <si>
    <t>?</t>
    <phoneticPr fontId="8" type="noConversion"/>
  </si>
  <si>
    <t>G13 Juvenile allo</t>
    <phoneticPr fontId="8" type="noConversion"/>
  </si>
  <si>
    <t>ID</t>
    <phoneticPr fontId="8" type="noConversion"/>
  </si>
  <si>
    <t>BP</t>
    <phoneticPr fontId="8" type="noConversion"/>
  </si>
  <si>
    <t>16_4 &amp; _2, sac'd one was F</t>
    <phoneticPr fontId="8" type="noConversion"/>
  </si>
  <si>
    <t>(on 8/20</t>
    <phoneticPr fontId="8" type="noConversion"/>
  </si>
  <si>
    <t>T/T</t>
    <phoneticPr fontId="8" type="noConversion"/>
  </si>
  <si>
    <t>not run</t>
    <phoneticPr fontId="8" type="noConversion"/>
  </si>
  <si>
    <t>C/T</t>
    <phoneticPr fontId="8" type="noConversion"/>
  </si>
  <si>
    <t>m: x4</t>
    <phoneticPr fontId="8" type="noConversion"/>
  </si>
  <si>
    <t>C/T</t>
    <phoneticPr fontId="8" type="noConversion"/>
  </si>
  <si>
    <t>T/T</t>
    <phoneticPr fontId="8" type="noConversion"/>
  </si>
  <si>
    <t>11_5</t>
    <phoneticPr fontId="8" type="noConversion"/>
  </si>
  <si>
    <t>20_5</t>
    <phoneticPr fontId="8" type="noConversion"/>
  </si>
  <si>
    <t>20_4</t>
    <phoneticPr fontId="8" type="noConversion"/>
  </si>
  <si>
    <t>20_5</t>
    <phoneticPr fontId="8" type="noConversion"/>
  </si>
  <si>
    <t>no clip</t>
    <phoneticPr fontId="8" type="noConversion"/>
  </si>
  <si>
    <t>0)6</t>
    <phoneticPr fontId="8" type="noConversion"/>
  </si>
  <si>
    <t>`</t>
    <phoneticPr fontId="8" type="noConversion"/>
  </si>
  <si>
    <t>no usv, clipped</t>
    <phoneticPr fontId="8" type="noConversion"/>
  </si>
  <si>
    <t>8_2</t>
    <phoneticPr fontId="8" type="noConversion"/>
  </si>
  <si>
    <t>8_1</t>
    <phoneticPr fontId="8" type="noConversion"/>
  </si>
  <si>
    <t>M</t>
    <phoneticPr fontId="8" type="noConversion"/>
  </si>
  <si>
    <t>20_1</t>
    <phoneticPr fontId="8" type="noConversion"/>
  </si>
  <si>
    <t>20_3</t>
    <phoneticPr fontId="8" type="noConversion"/>
  </si>
  <si>
    <t>20_4</t>
    <phoneticPr fontId="8" type="noConversion"/>
  </si>
  <si>
    <t>12_5</t>
    <phoneticPr fontId="8" type="noConversion"/>
  </si>
  <si>
    <t># of early pups</t>
    <phoneticPr fontId="8" type="noConversion"/>
  </si>
  <si>
    <t>nG10 Wean</t>
    <phoneticPr fontId="8" type="noConversion"/>
  </si>
  <si>
    <t>G6 12_5</t>
    <phoneticPr fontId="8" type="noConversion"/>
  </si>
  <si>
    <t>11_3</t>
    <phoneticPr fontId="8" type="noConversion"/>
  </si>
  <si>
    <t>20_3</t>
    <phoneticPr fontId="8" type="noConversion"/>
  </si>
  <si>
    <t>9_1</t>
    <phoneticPr fontId="8" type="noConversion"/>
  </si>
  <si>
    <t>12_1</t>
    <phoneticPr fontId="8" type="noConversion"/>
  </si>
  <si>
    <t>12_2</t>
    <phoneticPr fontId="8" type="noConversion"/>
  </si>
  <si>
    <t>stim</t>
    <phoneticPr fontId="8" type="noConversion"/>
  </si>
  <si>
    <t>21_2</t>
    <phoneticPr fontId="8" type="noConversion"/>
  </si>
  <si>
    <t>21_3</t>
    <phoneticPr fontId="8" type="noConversion"/>
  </si>
  <si>
    <t>Sex</t>
    <phoneticPr fontId="8" type="noConversion"/>
  </si>
  <si>
    <t>BP6</t>
    <phoneticPr fontId="8" type="noConversion"/>
  </si>
  <si>
    <t>BP7</t>
    <phoneticPr fontId="8" type="noConversion"/>
  </si>
  <si>
    <t>BP15</t>
    <phoneticPr fontId="8" type="noConversion"/>
  </si>
  <si>
    <t>x</t>
    <phoneticPr fontId="8" type="noConversion"/>
  </si>
  <si>
    <t>nG2 DOB</t>
    <phoneticPr fontId="8" type="noConversion"/>
  </si>
  <si>
    <t>BP16</t>
  </si>
  <si>
    <t>BP18</t>
  </si>
  <si>
    <t>10_3</t>
    <phoneticPr fontId="8" type="noConversion"/>
  </si>
  <si>
    <t>10_4</t>
    <phoneticPr fontId="8" type="noConversion"/>
  </si>
  <si>
    <t>14_3</t>
    <phoneticPr fontId="8" type="noConversion"/>
  </si>
  <si>
    <t>stims</t>
    <phoneticPr fontId="8" type="noConversion"/>
  </si>
  <si>
    <t>T/T</t>
    <phoneticPr fontId="8" type="noConversion"/>
  </si>
  <si>
    <t>C/T</t>
    <phoneticPr fontId="8" type="noConversion"/>
  </si>
  <si>
    <t>dead ~7/13/13</t>
    <phoneticPr fontId="8" type="noConversion"/>
  </si>
  <si>
    <t>Sun. 3/17</t>
    <phoneticPr fontId="8" type="noConversion"/>
  </si>
  <si>
    <t>T/T</t>
    <phoneticPr fontId="8" type="noConversion"/>
  </si>
  <si>
    <t>NA</t>
    <phoneticPr fontId="8" type="noConversion"/>
  </si>
  <si>
    <t>Thurs. 3/14</t>
    <phoneticPr fontId="8" type="noConversion"/>
  </si>
  <si>
    <t>8_2</t>
    <phoneticPr fontId="8" type="noConversion"/>
  </si>
  <si>
    <t>BP25</t>
  </si>
  <si>
    <t>BP26</t>
  </si>
  <si>
    <t>20_2</t>
    <phoneticPr fontId="8" type="noConversion"/>
  </si>
  <si>
    <t>9_2</t>
    <phoneticPr fontId="8" type="noConversion"/>
  </si>
  <si>
    <t>20_6</t>
    <phoneticPr fontId="8" type="noConversion"/>
  </si>
  <si>
    <t>19_2</t>
    <phoneticPr fontId="8" type="noConversion"/>
  </si>
  <si>
    <t>2_3</t>
    <phoneticPr fontId="8" type="noConversion"/>
  </si>
  <si>
    <t>9_4</t>
    <phoneticPr fontId="8" type="noConversion"/>
  </si>
  <si>
    <t>19_2</t>
    <phoneticPr fontId="8" type="noConversion"/>
  </si>
  <si>
    <t>T/T</t>
    <phoneticPr fontId="8" type="noConversion"/>
  </si>
  <si>
    <t>20_1</t>
    <phoneticPr fontId="8" type="noConversion"/>
  </si>
  <si>
    <t>0(7</t>
    <phoneticPr fontId="8" type="noConversion"/>
  </si>
  <si>
    <t>NA</t>
    <phoneticPr fontId="8" type="noConversion"/>
  </si>
  <si>
    <t>1 (2)</t>
    <phoneticPr fontId="8" type="noConversion"/>
  </si>
  <si>
    <t>Wean date</t>
    <phoneticPr fontId="8" type="noConversion"/>
  </si>
  <si>
    <t>G1</t>
    <phoneticPr fontId="8" type="noConversion"/>
  </si>
  <si>
    <t>x5</t>
    <phoneticPr fontId="8" type="noConversion"/>
  </si>
  <si>
    <t>BP4</t>
    <phoneticPr fontId="8" type="noConversion"/>
  </si>
  <si>
    <t>13_1</t>
    <phoneticPr fontId="8" type="noConversion"/>
  </si>
  <si>
    <t>DOB: 12/17/12</t>
    <phoneticPr fontId="8" type="noConversion"/>
  </si>
  <si>
    <t>1m</t>
    <phoneticPr fontId="8" type="noConversion"/>
  </si>
  <si>
    <t>13_4</t>
    <phoneticPr fontId="8" type="noConversion"/>
  </si>
  <si>
    <t>13_5</t>
    <phoneticPr fontId="8" type="noConversion"/>
  </si>
  <si>
    <t>genotype</t>
    <phoneticPr fontId="8" type="noConversion"/>
  </si>
  <si>
    <t>nG7 DOB</t>
    <phoneticPr fontId="8" type="noConversion"/>
  </si>
  <si>
    <t>17_4</t>
    <phoneticPr fontId="8" type="noConversion"/>
  </si>
  <si>
    <t>Juv. Play</t>
    <phoneticPr fontId="8" type="noConversion"/>
  </si>
  <si>
    <t>G7 10_2</t>
    <phoneticPr fontId="8" type="noConversion"/>
  </si>
  <si>
    <t>BP1</t>
    <phoneticPr fontId="8" type="noConversion"/>
  </si>
  <si>
    <t>Male</t>
    <phoneticPr fontId="8" type="noConversion"/>
  </si>
  <si>
    <t>17_5</t>
    <phoneticPr fontId="8" type="noConversion"/>
  </si>
  <si>
    <t>m</t>
    <phoneticPr fontId="8" type="noConversion"/>
  </si>
  <si>
    <t>no female</t>
    <phoneticPr fontId="8" type="noConversion"/>
  </si>
  <si>
    <t>?</t>
    <phoneticPr fontId="8" type="noConversion"/>
  </si>
  <si>
    <t>Behavior Tally</t>
    <phoneticPr fontId="8" type="noConversion"/>
  </si>
  <si>
    <t>M</t>
    <phoneticPr fontId="8" type="noConversion"/>
  </si>
  <si>
    <t>17_"1"</t>
    <phoneticPr fontId="8" type="noConversion"/>
  </si>
  <si>
    <t>BP29</t>
  </si>
  <si>
    <t xml:space="preserve">genotyped: </t>
    <phoneticPr fontId="8" type="noConversion"/>
  </si>
  <si>
    <t>0(5</t>
    <phoneticPr fontId="8" type="noConversion"/>
  </si>
  <si>
    <t>F</t>
    <phoneticPr fontId="8" type="noConversion"/>
  </si>
  <si>
    <t>C/C</t>
    <phoneticPr fontId="8" type="noConversion"/>
  </si>
  <si>
    <t>T/T</t>
    <phoneticPr fontId="8" type="noConversion"/>
  </si>
  <si>
    <t>3f</t>
    <phoneticPr fontId="8" type="noConversion"/>
  </si>
  <si>
    <t>FEMALE</t>
    <phoneticPr fontId="8" type="noConversion"/>
  </si>
  <si>
    <t>BP21</t>
  </si>
  <si>
    <t>nG1 DOB</t>
    <phoneticPr fontId="8" type="noConversion"/>
  </si>
  <si>
    <t>2f</t>
    <phoneticPr fontId="8" type="noConversion"/>
  </si>
  <si>
    <t>2m</t>
    <phoneticPr fontId="8" type="noConversion"/>
  </si>
  <si>
    <t>BP1</t>
  </si>
  <si>
    <t>PCR ID</t>
    <phoneticPr fontId="8" type="noConversion"/>
  </si>
  <si>
    <t>T/T</t>
    <phoneticPr fontId="8" type="noConversion"/>
  </si>
  <si>
    <t>20_6</t>
    <phoneticPr fontId="8" type="noConversion"/>
  </si>
  <si>
    <t>21_1</t>
    <phoneticPr fontId="8" type="noConversion"/>
  </si>
  <si>
    <t>New Pairs</t>
    <phoneticPr fontId="8" type="noConversion"/>
  </si>
  <si>
    <t>PPT</t>
    <phoneticPr fontId="8" type="noConversion"/>
  </si>
  <si>
    <t>G5 20_5</t>
  </si>
  <si>
    <t>C/T</t>
    <phoneticPr fontId="8" type="noConversion"/>
  </si>
  <si>
    <t>C/T</t>
    <phoneticPr fontId="8" type="noConversion"/>
  </si>
  <si>
    <t xml:space="preserve">G7 9_1 </t>
    <phoneticPr fontId="8" type="noConversion"/>
  </si>
  <si>
    <t>gender</t>
    <phoneticPr fontId="8" type="noConversion"/>
  </si>
  <si>
    <t>M</t>
    <phoneticPr fontId="8" type="noConversion"/>
  </si>
  <si>
    <t>USV session</t>
    <phoneticPr fontId="8" type="noConversion"/>
  </si>
  <si>
    <t>9_4</t>
    <phoneticPr fontId="8" type="noConversion"/>
  </si>
  <si>
    <t>10_2</t>
    <phoneticPr fontId="8" type="noConversion"/>
  </si>
  <si>
    <t>?10/23/2012</t>
    <phoneticPr fontId="8" type="noConversion"/>
  </si>
  <si>
    <t>13_1</t>
    <phoneticPr fontId="8" type="noConversion"/>
  </si>
  <si>
    <t>3_3</t>
    <phoneticPr fontId="8" type="noConversion"/>
  </si>
  <si>
    <t>3_2</t>
    <phoneticPr fontId="8" type="noConversion"/>
  </si>
  <si>
    <t>3_4</t>
    <phoneticPr fontId="8" type="noConversion"/>
  </si>
  <si>
    <t>21_2</t>
  </si>
  <si>
    <t>BP32</t>
  </si>
  <si>
    <t>20_4</t>
    <phoneticPr fontId="8" type="noConversion"/>
  </si>
  <si>
    <t>12_2</t>
    <phoneticPr fontId="8" type="noConversion"/>
  </si>
  <si>
    <t>12_3</t>
    <phoneticPr fontId="8" type="noConversion"/>
  </si>
  <si>
    <t>Hets, alive?</t>
    <phoneticPr fontId="8" type="noConversion"/>
  </si>
  <si>
    <t>21_1</t>
    <phoneticPr fontId="8" type="noConversion"/>
  </si>
  <si>
    <t>no geno, used as stimulus</t>
    <phoneticPr fontId="8" type="noConversion"/>
  </si>
  <si>
    <t>17_1</t>
    <phoneticPr fontId="8" type="noConversion"/>
  </si>
  <si>
    <t>0)3</t>
    <phoneticPr fontId="8" type="noConversion"/>
  </si>
  <si>
    <t>sac'd on 4/30-5/1</t>
    <phoneticPr fontId="8" type="noConversion"/>
  </si>
  <si>
    <t>C/C</t>
    <phoneticPr fontId="8" type="noConversion"/>
  </si>
  <si>
    <t>Tues. 3/19</t>
    <phoneticPr fontId="8" type="noConversion"/>
  </si>
  <si>
    <t>nG6 DOB</t>
    <phoneticPr fontId="8" type="noConversion"/>
  </si>
  <si>
    <t>nG7 Wean</t>
    <phoneticPr fontId="8" type="noConversion"/>
  </si>
  <si>
    <t>9_5</t>
    <phoneticPr fontId="8" type="noConversion"/>
  </si>
  <si>
    <t>Mon. 3/18</t>
    <phoneticPr fontId="8" type="noConversion"/>
  </si>
  <si>
    <t>BP16</t>
    <phoneticPr fontId="8" type="noConversion"/>
  </si>
  <si>
    <t>BP11?</t>
    <phoneticPr fontId="8" type="noConversion"/>
  </si>
  <si>
    <t>Homozygotes</t>
    <phoneticPr fontId="8" type="noConversion"/>
  </si>
  <si>
    <t>8_1</t>
    <phoneticPr fontId="8" type="noConversion"/>
  </si>
  <si>
    <t>other</t>
    <phoneticPr fontId="8" type="noConversion"/>
  </si>
  <si>
    <t>sac'd on 4/30-5/1</t>
    <phoneticPr fontId="8" type="noConversion"/>
  </si>
  <si>
    <t>T/T</t>
    <phoneticPr fontId="8" type="noConversion"/>
  </si>
  <si>
    <t>21_2</t>
    <phoneticPr fontId="8" type="noConversion"/>
  </si>
  <si>
    <t>9_2</t>
    <phoneticPr fontId="8" type="noConversion"/>
  </si>
  <si>
    <t>dead</t>
    <phoneticPr fontId="8" type="noConversion"/>
  </si>
  <si>
    <t>0)4</t>
    <phoneticPr fontId="8" type="noConversion"/>
  </si>
  <si>
    <t>0)6</t>
    <phoneticPr fontId="8" type="noConversion"/>
  </si>
  <si>
    <t>0)3</t>
    <phoneticPr fontId="8" type="noConversion"/>
  </si>
  <si>
    <t>18_3</t>
    <phoneticPr fontId="8" type="noConversion"/>
  </si>
  <si>
    <t>T/T</t>
    <phoneticPr fontId="8" type="noConversion"/>
  </si>
  <si>
    <t>C/T</t>
    <phoneticPr fontId="8" type="noConversion"/>
  </si>
  <si>
    <t>Missing</t>
    <phoneticPr fontId="8" type="noConversion"/>
  </si>
  <si>
    <t>G12</t>
    <phoneticPr fontId="8" type="noConversion"/>
  </si>
  <si>
    <t>G13</t>
    <phoneticPr fontId="8" type="noConversion"/>
  </si>
  <si>
    <t>total</t>
    <phoneticPr fontId="8" type="noConversion"/>
  </si>
  <si>
    <t>nG2 Wean</t>
    <phoneticPr fontId="8" type="noConversion"/>
  </si>
  <si>
    <t>Sac'd at weaning</t>
    <phoneticPr fontId="8" type="noConversion"/>
  </si>
  <si>
    <t>Used as stim, April 2013</t>
    <phoneticPr fontId="8" type="noConversion"/>
  </si>
  <si>
    <t>C/C</t>
    <phoneticPr fontId="8" type="noConversion"/>
  </si>
  <si>
    <t>G5 20_4</t>
    <phoneticPr fontId="8" type="noConversion"/>
  </si>
  <si>
    <t>17_3</t>
    <phoneticPr fontId="8" type="noConversion"/>
  </si>
  <si>
    <t>17_4</t>
    <phoneticPr fontId="8" type="noConversion"/>
  </si>
  <si>
    <t>f</t>
    <phoneticPr fontId="8" type="noConversion"/>
  </si>
  <si>
    <t>9_2</t>
    <phoneticPr fontId="8" type="noConversion"/>
  </si>
  <si>
    <t>17_3</t>
    <phoneticPr fontId="8" type="noConversion"/>
  </si>
  <si>
    <t>13_3</t>
    <phoneticPr fontId="8" type="noConversion"/>
  </si>
  <si>
    <t>C/T</t>
    <phoneticPr fontId="8" type="noConversion"/>
  </si>
  <si>
    <t>F</t>
    <phoneticPr fontId="8" type="noConversion"/>
  </si>
  <si>
    <t>17_2</t>
    <phoneticPr fontId="8" type="noConversion"/>
  </si>
  <si>
    <t>Het</t>
    <phoneticPr fontId="8" type="noConversion"/>
  </si>
  <si>
    <t>Fri</t>
    <phoneticPr fontId="8" type="noConversion"/>
  </si>
  <si>
    <t>0(4</t>
    <phoneticPr fontId="8" type="noConversion"/>
  </si>
  <si>
    <t>used as stim, April 2013</t>
    <phoneticPr fontId="8" type="noConversion"/>
  </si>
  <si>
    <t>M</t>
    <phoneticPr fontId="8" type="noConversion"/>
  </si>
  <si>
    <t>mis-clip on 6/12/13</t>
    <phoneticPr fontId="8" type="noConversion"/>
  </si>
  <si>
    <t>C/C</t>
    <phoneticPr fontId="8" type="noConversion"/>
  </si>
  <si>
    <t>BP12</t>
  </si>
  <si>
    <t>Wed</t>
    <phoneticPr fontId="8" type="noConversion"/>
  </si>
  <si>
    <t>BP</t>
    <phoneticPr fontId="8" type="noConversion"/>
  </si>
  <si>
    <t>?</t>
    <phoneticPr fontId="8" type="noConversion"/>
  </si>
  <si>
    <t>no clips</t>
    <phoneticPr fontId="8" type="noConversion"/>
  </si>
  <si>
    <t>no clips</t>
    <phoneticPr fontId="8" type="noConversion"/>
  </si>
  <si>
    <t>17_1</t>
    <phoneticPr fontId="8" type="noConversion"/>
  </si>
  <si>
    <t>Juvenile Alloparental, Ns (G6 &amp; G7)</t>
    <phoneticPr fontId="8" type="noConversion"/>
  </si>
  <si>
    <t>11_1</t>
    <phoneticPr fontId="8" type="noConversion"/>
  </si>
  <si>
    <t>13_1</t>
    <phoneticPr fontId="8" type="noConversion"/>
  </si>
  <si>
    <t>13_2</t>
    <phoneticPr fontId="8" type="noConversion"/>
  </si>
  <si>
    <t>BP26</t>
    <phoneticPr fontId="8" type="noConversion"/>
  </si>
  <si>
    <t>BP14</t>
    <phoneticPr fontId="8" type="noConversion"/>
  </si>
  <si>
    <t>BP8</t>
    <phoneticPr fontId="8" type="noConversion"/>
  </si>
  <si>
    <t>2_4</t>
    <phoneticPr fontId="8" type="noConversion"/>
  </si>
  <si>
    <t>BP24</t>
  </si>
  <si>
    <t>BP3</t>
  </si>
  <si>
    <t>BP9</t>
  </si>
  <si>
    <t>/4/ used as stimuli</t>
    <phoneticPr fontId="8" type="noConversion"/>
  </si>
  <si>
    <t>13_3</t>
    <phoneticPr fontId="8" type="noConversion"/>
  </si>
  <si>
    <t>17_1</t>
    <phoneticPr fontId="8" type="noConversion"/>
  </si>
  <si>
    <t>0(5</t>
    <phoneticPr fontId="8" type="noConversion"/>
  </si>
  <si>
    <t>"166" = 165</t>
    <phoneticPr fontId="8" type="noConversion"/>
  </si>
  <si>
    <t>BP11</t>
    <phoneticPr fontId="8" type="noConversion"/>
  </si>
  <si>
    <t>0(7</t>
    <phoneticPr fontId="8" type="noConversion"/>
  </si>
  <si>
    <t>0(8</t>
    <phoneticPr fontId="8" type="noConversion"/>
  </si>
  <si>
    <t>0(6</t>
    <phoneticPr fontId="8" type="noConversion"/>
  </si>
  <si>
    <t>T/T</t>
    <phoneticPr fontId="8" type="noConversion"/>
  </si>
  <si>
    <t>C/C</t>
    <phoneticPr fontId="8" type="noConversion"/>
  </si>
  <si>
    <t>17_1</t>
    <phoneticPr fontId="8" type="noConversion"/>
  </si>
  <si>
    <t>17_4</t>
    <phoneticPr fontId="8" type="noConversion"/>
  </si>
  <si>
    <t>3_1</t>
    <phoneticPr fontId="8" type="noConversion"/>
  </si>
  <si>
    <t>13_2</t>
    <phoneticPr fontId="8" type="noConversion"/>
  </si>
  <si>
    <t>3_2</t>
    <phoneticPr fontId="8" type="noConversion"/>
  </si>
  <si>
    <t>dead on 7/8/13</t>
    <phoneticPr fontId="8" type="noConversion"/>
  </si>
  <si>
    <t>no usv, no clip?</t>
    <phoneticPr fontId="8" type="noConversion"/>
  </si>
  <si>
    <t>no usv, early clip (#213)</t>
    <phoneticPr fontId="8" type="noConversion"/>
  </si>
  <si>
    <t>M -&gt; F</t>
    <phoneticPr fontId="8" type="noConversion"/>
  </si>
  <si>
    <t>x</t>
    <phoneticPr fontId="8" type="noConversion"/>
  </si>
  <si>
    <t>x</t>
    <phoneticPr fontId="8" type="noConversion"/>
  </si>
  <si>
    <t>male sac'd, 2 females transferred to alaine transgenic</t>
    <phoneticPr fontId="8" type="noConversion"/>
  </si>
  <si>
    <t>f: x8</t>
    <phoneticPr fontId="8" type="noConversion"/>
  </si>
  <si>
    <t>GENO</t>
    <phoneticPr fontId="8" type="noConversion"/>
  </si>
  <si>
    <t>C/C</t>
    <phoneticPr fontId="8" type="noConversion"/>
  </si>
  <si>
    <t>may be tt/ct pair</t>
    <phoneticPr fontId="8" type="noConversion"/>
  </si>
  <si>
    <t>no allo - in PPT</t>
    <phoneticPr fontId="8" type="noConversion"/>
  </si>
  <si>
    <t>0)5</t>
    <phoneticPr fontId="8" type="noConversion"/>
  </si>
  <si>
    <t>0)6</t>
    <phoneticPr fontId="8" type="noConversion"/>
  </si>
  <si>
    <t>8_3</t>
    <phoneticPr fontId="8" type="noConversion"/>
  </si>
  <si>
    <t>T/T</t>
    <phoneticPr fontId="8" type="noConversion"/>
  </si>
  <si>
    <t>C/T</t>
    <phoneticPr fontId="8" type="noConversion"/>
  </si>
  <si>
    <t>BP20</t>
    <phoneticPr fontId="8" type="noConversion"/>
  </si>
  <si>
    <t>C/T</t>
    <phoneticPr fontId="8" type="noConversion"/>
  </si>
  <si>
    <t>C/C</t>
    <phoneticPr fontId="8" type="noConversion"/>
  </si>
  <si>
    <t>20_2</t>
    <phoneticPr fontId="8" type="noConversion"/>
  </si>
  <si>
    <t>12_4</t>
    <phoneticPr fontId="8" type="noConversion"/>
  </si>
  <si>
    <t>20_2</t>
    <phoneticPr fontId="8" type="noConversion"/>
  </si>
  <si>
    <t>12_3</t>
    <phoneticPr fontId="8" type="noConversion"/>
  </si>
  <si>
    <t>BP2</t>
    <phoneticPr fontId="8" type="noConversion"/>
  </si>
  <si>
    <t>ran?</t>
    <phoneticPr fontId="8" type="noConversion"/>
  </si>
  <si>
    <t>** BP20 having lots of C/C, few C/Ts, no T/Ts yet. Maybe one parent is actually a C/C</t>
    <phoneticPr fontId="8" type="noConversion"/>
  </si>
  <si>
    <t>C/T</t>
    <phoneticPr fontId="8" type="noConversion"/>
  </si>
  <si>
    <t>C/C</t>
    <phoneticPr fontId="8" type="noConversion"/>
  </si>
  <si>
    <t>C/T</t>
    <phoneticPr fontId="8" type="noConversion"/>
  </si>
  <si>
    <t>C/C</t>
    <phoneticPr fontId="8" type="noConversion"/>
  </si>
  <si>
    <t>C/T</t>
    <phoneticPr fontId="8" type="noConversion"/>
  </si>
  <si>
    <t>21_2 no juv_allo, not true, there is data for this subject</t>
    <phoneticPr fontId="8" type="noConversion"/>
  </si>
  <si>
    <t>F</t>
    <phoneticPr fontId="8" type="noConversion"/>
  </si>
  <si>
    <t>12_4</t>
    <phoneticPr fontId="8" type="noConversion"/>
  </si>
  <si>
    <t>C/T</t>
    <phoneticPr fontId="8" type="noConversion"/>
  </si>
  <si>
    <t>10_3</t>
    <phoneticPr fontId="8" type="noConversion"/>
  </si>
  <si>
    <t>no geno, used as stimulus</t>
    <phoneticPr fontId="8" type="noConversion"/>
  </si>
  <si>
    <t>2_2</t>
    <phoneticPr fontId="8" type="noConversion"/>
  </si>
  <si>
    <t>died before weaning</t>
    <phoneticPr fontId="8" type="noConversion"/>
  </si>
  <si>
    <t>BP14</t>
    <phoneticPr fontId="8" type="noConversion"/>
  </si>
  <si>
    <t>3 F</t>
    <phoneticPr fontId="8" type="noConversion"/>
  </si>
  <si>
    <t>F</t>
    <phoneticPr fontId="8" type="noConversion"/>
  </si>
  <si>
    <t>C/Ts</t>
    <phoneticPr fontId="8" type="noConversion"/>
  </si>
  <si>
    <t>F</t>
    <phoneticPr fontId="8" type="noConversion"/>
  </si>
  <si>
    <t>M</t>
    <phoneticPr fontId="8" type="noConversion"/>
  </si>
  <si>
    <t>0(4</t>
    <phoneticPr fontId="8" type="noConversion"/>
  </si>
  <si>
    <t>nG8 DOB</t>
  </si>
  <si>
    <t>used as juv_allo stimuli</t>
    <phoneticPr fontId="8" type="noConversion"/>
  </si>
  <si>
    <t>Alloparental</t>
    <phoneticPr fontId="8" type="noConversion"/>
  </si>
  <si>
    <t>nG2 DOB</t>
    <phoneticPr fontId="8" type="noConversion"/>
  </si>
  <si>
    <t>notes</t>
    <phoneticPr fontId="8" type="noConversion"/>
  </si>
  <si>
    <t>usv date</t>
    <phoneticPr fontId="8" type="noConversion"/>
  </si>
  <si>
    <t>0(6)</t>
    <phoneticPr fontId="8" type="noConversion"/>
  </si>
  <si>
    <t>had older sibs for 1 week</t>
    <phoneticPr fontId="8" type="noConversion"/>
  </si>
  <si>
    <t>DOB</t>
    <phoneticPr fontId="8" type="noConversion"/>
  </si>
  <si>
    <t>Pairs to remove</t>
    <phoneticPr fontId="8" type="noConversion"/>
  </si>
  <si>
    <t>10_4</t>
    <phoneticPr fontId="8" type="noConversion"/>
  </si>
  <si>
    <t>NO CLIP</t>
    <phoneticPr fontId="8" type="noConversion"/>
  </si>
  <si>
    <t>18_2</t>
    <phoneticPr fontId="8" type="noConversion"/>
  </si>
  <si>
    <t>G1&amp;2 C/C</t>
    <phoneticPr fontId="8" type="noConversion"/>
  </si>
  <si>
    <t>G1&amp;2 T/T</t>
    <phoneticPr fontId="8" type="noConversion"/>
  </si>
  <si>
    <t>nG5 DOB</t>
    <phoneticPr fontId="8" type="noConversion"/>
  </si>
  <si>
    <t>13_6</t>
    <phoneticPr fontId="8" type="noConversion"/>
  </si>
  <si>
    <t>14_1</t>
    <phoneticPr fontId="8" type="noConversion"/>
  </si>
  <si>
    <t>14_2</t>
    <phoneticPr fontId="8" type="noConversion"/>
  </si>
  <si>
    <t>G11</t>
    <phoneticPr fontId="8" type="noConversion"/>
  </si>
  <si>
    <t>0(2</t>
    <phoneticPr fontId="8" type="noConversion"/>
  </si>
  <si>
    <t>stim</t>
    <phoneticPr fontId="8" type="noConversion"/>
  </si>
  <si>
    <t>stim</t>
    <phoneticPr fontId="8" type="noConversion"/>
  </si>
  <si>
    <t>0)4</t>
    <phoneticPr fontId="8" type="noConversion"/>
  </si>
  <si>
    <t>BP4</t>
    <phoneticPr fontId="8" type="noConversion"/>
  </si>
  <si>
    <t>BP1</t>
    <phoneticPr fontId="8" type="noConversion"/>
  </si>
  <si>
    <t>11_3</t>
    <phoneticPr fontId="8" type="noConversion"/>
  </si>
  <si>
    <t>4m</t>
    <phoneticPr fontId="8" type="noConversion"/>
  </si>
  <si>
    <t>no usv, clip 7/10</t>
    <phoneticPr fontId="8" type="noConversion"/>
  </si>
  <si>
    <t>m: x5</t>
    <phoneticPr fontId="8" type="noConversion"/>
  </si>
  <si>
    <t>C/T</t>
    <phoneticPr fontId="8" type="noConversion"/>
  </si>
  <si>
    <t>C/T</t>
    <phoneticPr fontId="8" type="noConversion"/>
  </si>
  <si>
    <t>DEAD</t>
    <phoneticPr fontId="8" type="noConversion"/>
  </si>
  <si>
    <t>BP03</t>
    <phoneticPr fontId="8" type="noConversion"/>
  </si>
  <si>
    <t>0(5)</t>
  </si>
  <si>
    <t>no clip</t>
    <phoneticPr fontId="8" type="noConversion"/>
  </si>
  <si>
    <t>0)5</t>
    <phoneticPr fontId="8" type="noConversion"/>
  </si>
  <si>
    <t>0)4</t>
    <phoneticPr fontId="8" type="noConversion"/>
  </si>
  <si>
    <t>0)2</t>
    <phoneticPr fontId="8" type="noConversion"/>
  </si>
  <si>
    <t>G7 10_"7"</t>
    <phoneticPr fontId="8" type="noConversion"/>
  </si>
  <si>
    <t>C/C</t>
    <phoneticPr fontId="8" type="noConversion"/>
  </si>
  <si>
    <t>8_3</t>
    <phoneticPr fontId="8" type="noConversion"/>
  </si>
  <si>
    <t>18_1</t>
    <phoneticPr fontId="8" type="noConversion"/>
  </si>
  <si>
    <t>USV</t>
  </si>
  <si>
    <t>Juv. Allo.</t>
  </si>
  <si>
    <t>DOB: 12/18/12</t>
    <phoneticPr fontId="8" type="noConversion"/>
  </si>
  <si>
    <t>FEMALE T/T</t>
    <phoneticPr fontId="8" type="noConversion"/>
  </si>
  <si>
    <t>BP27</t>
  </si>
  <si>
    <t>nG7 Wean</t>
  </si>
  <si>
    <t>Juv. Play</t>
  </si>
  <si>
    <t>NA</t>
    <phoneticPr fontId="8" type="noConversion"/>
  </si>
  <si>
    <t>on USV &amp; USV Video</t>
    <phoneticPr fontId="8" type="noConversion"/>
  </si>
  <si>
    <t>?</t>
    <phoneticPr fontId="8" type="noConversion"/>
  </si>
  <si>
    <t>11_1</t>
    <phoneticPr fontId="8" type="noConversion"/>
  </si>
  <si>
    <t>0(2</t>
    <phoneticPr fontId="8" type="noConversion"/>
  </si>
  <si>
    <t>no usv, toe clipped</t>
    <phoneticPr fontId="8" type="noConversion"/>
  </si>
  <si>
    <t>4_5</t>
    <phoneticPr fontId="8" type="noConversion"/>
  </si>
  <si>
    <t>4_4</t>
    <phoneticPr fontId="8" type="noConversion"/>
  </si>
  <si>
    <t>4_3</t>
    <phoneticPr fontId="8" type="noConversion"/>
  </si>
  <si>
    <t>T/T</t>
    <phoneticPr fontId="8" type="noConversion"/>
  </si>
  <si>
    <t>G5 17_4</t>
    <phoneticPr fontId="8" type="noConversion"/>
  </si>
  <si>
    <t>M</t>
    <phoneticPr fontId="8" type="noConversion"/>
  </si>
  <si>
    <t>G5 20_6</t>
  </si>
  <si>
    <t>BP11</t>
  </si>
  <si>
    <t>3f</t>
    <phoneticPr fontId="8" type="noConversion"/>
  </si>
  <si>
    <t>GENOTYPE</t>
    <phoneticPr fontId="8" type="noConversion"/>
  </si>
  <si>
    <t>BP10</t>
  </si>
  <si>
    <t>20_4</t>
    <phoneticPr fontId="8" type="noConversion"/>
  </si>
  <si>
    <t>T/T</t>
    <phoneticPr fontId="8" type="noConversion"/>
  </si>
  <si>
    <t>19_1</t>
    <phoneticPr fontId="8" type="noConversion"/>
  </si>
  <si>
    <t>?#84 geno ???</t>
    <phoneticPr fontId="8" type="noConversion"/>
  </si>
  <si>
    <t>19_2</t>
    <phoneticPr fontId="8" type="noConversion"/>
  </si>
  <si>
    <t>date accurate?</t>
    <phoneticPr fontId="8" type="noConversion"/>
  </si>
  <si>
    <t>G7 17_3</t>
    <phoneticPr fontId="8" type="noConversion"/>
  </si>
  <si>
    <t>0(6</t>
    <phoneticPr fontId="8" type="noConversion"/>
  </si>
  <si>
    <t>11_4</t>
    <phoneticPr fontId="8" type="noConversion"/>
  </si>
  <si>
    <t>11_5</t>
    <phoneticPr fontId="8" type="noConversion"/>
  </si>
  <si>
    <t>12_3</t>
    <phoneticPr fontId="8" type="noConversion"/>
  </si>
  <si>
    <t>12_5</t>
    <phoneticPr fontId="8" type="noConversion"/>
  </si>
  <si>
    <t>0(5)</t>
    <phoneticPr fontId="8" type="noConversion"/>
  </si>
  <si>
    <t>T/T</t>
    <phoneticPr fontId="8" type="noConversion"/>
  </si>
  <si>
    <t>(9_3 dead)</t>
    <phoneticPr fontId="8" type="noConversion"/>
  </si>
  <si>
    <t>C/C</t>
    <phoneticPr fontId="8" type="noConversion"/>
  </si>
  <si>
    <t>bred with 14_1</t>
    <phoneticPr fontId="8" type="noConversion"/>
  </si>
  <si>
    <t>2_1</t>
    <phoneticPr fontId="8" type="noConversion"/>
  </si>
  <si>
    <t>9_4</t>
    <phoneticPr fontId="8" type="noConversion"/>
  </si>
  <si>
    <t># of pups</t>
    <phoneticPr fontId="8" type="noConversion"/>
  </si>
  <si>
    <t>** 17's messed up, just use for surgery practice or stimuli?</t>
    <phoneticPr fontId="8" type="noConversion"/>
  </si>
  <si>
    <t>no clip</t>
    <phoneticPr fontId="8" type="noConversion"/>
  </si>
  <si>
    <t>T/T</t>
    <phoneticPr fontId="8" type="noConversion"/>
  </si>
  <si>
    <t>NA</t>
    <phoneticPr fontId="8" type="noConversion"/>
  </si>
  <si>
    <t>20_3</t>
    <phoneticPr fontId="8" type="noConversion"/>
  </si>
  <si>
    <t>BP15</t>
  </si>
  <si>
    <t>Tissue collected:</t>
    <phoneticPr fontId="8" type="noConversion"/>
  </si>
  <si>
    <t>~46</t>
    <phoneticPr fontId="8" type="noConversion"/>
  </si>
  <si>
    <t>20_2</t>
  </si>
  <si>
    <t>usv, clip</t>
    <phoneticPr fontId="8" type="noConversion"/>
  </si>
  <si>
    <t>G5 17_2</t>
  </si>
  <si>
    <t>G6 3_2</t>
  </si>
  <si>
    <t>BP28</t>
  </si>
  <si>
    <t>10_5</t>
    <phoneticPr fontId="8" type="noConversion"/>
  </si>
  <si>
    <t>f</t>
    <phoneticPr fontId="8" type="noConversion"/>
  </si>
  <si>
    <t>13_7</t>
    <phoneticPr fontId="8" type="noConversion"/>
  </si>
  <si>
    <t>13_8</t>
    <phoneticPr fontId="8" type="noConversion"/>
  </si>
  <si>
    <t>0(4</t>
    <phoneticPr fontId="8" type="noConversion"/>
  </si>
  <si>
    <t>BP11</t>
    <phoneticPr fontId="8" type="noConversion"/>
  </si>
  <si>
    <t>BP03</t>
    <phoneticPr fontId="8" type="noConversion"/>
  </si>
  <si>
    <t>G7 2_1</t>
    <phoneticPr fontId="8" type="noConversion"/>
  </si>
  <si>
    <t>G7 2_2</t>
    <phoneticPr fontId="8" type="noConversion"/>
  </si>
  <si>
    <t>BP16</t>
    <phoneticPr fontId="8" type="noConversion"/>
  </si>
  <si>
    <t>BP33</t>
    <phoneticPr fontId="8" type="noConversion"/>
  </si>
  <si>
    <t>BP03</t>
    <phoneticPr fontId="8" type="noConversion"/>
  </si>
  <si>
    <t>Homozygote</t>
    <phoneticPr fontId="8" type="noConversion"/>
  </si>
  <si>
    <t>4_2</t>
    <phoneticPr fontId="8" type="noConversion"/>
  </si>
  <si>
    <t>2_1</t>
    <phoneticPr fontId="8" type="noConversion"/>
  </si>
  <si>
    <t>2_2</t>
    <phoneticPr fontId="8" type="noConversion"/>
  </si>
  <si>
    <t>FEMALE C/C</t>
    <phoneticPr fontId="8" type="noConversion"/>
  </si>
  <si>
    <t>9_1</t>
    <phoneticPr fontId="8" type="noConversion"/>
  </si>
  <si>
    <t>4_3</t>
    <phoneticPr fontId="8" type="noConversion"/>
  </si>
  <si>
    <t>4_4</t>
    <phoneticPr fontId="8" type="noConversion"/>
  </si>
  <si>
    <t>9_1</t>
    <phoneticPr fontId="8" type="noConversion"/>
  </si>
  <si>
    <t>9_4</t>
    <phoneticPr fontId="8" type="noConversion"/>
  </si>
  <si>
    <t>9_5</t>
    <phoneticPr fontId="8" type="noConversion"/>
  </si>
  <si>
    <t>all BP19</t>
    <phoneticPr fontId="8" type="noConversion"/>
  </si>
  <si>
    <t># of early pups</t>
    <phoneticPr fontId="8" type="noConversion"/>
  </si>
  <si>
    <t>T/T</t>
    <phoneticPr fontId="8" type="noConversion"/>
  </si>
  <si>
    <t>BP9</t>
    <phoneticPr fontId="8" type="noConversion"/>
  </si>
  <si>
    <t>M</t>
    <phoneticPr fontId="8" type="noConversion"/>
  </si>
  <si>
    <t>nG5 Wean</t>
    <phoneticPr fontId="8" type="noConversion"/>
  </si>
  <si>
    <t>no clips</t>
    <phoneticPr fontId="8" type="noConversion"/>
  </si>
  <si>
    <t>20_6</t>
    <phoneticPr fontId="8" type="noConversion"/>
  </si>
  <si>
    <t>13_6</t>
    <phoneticPr fontId="8" type="noConversion"/>
  </si>
  <si>
    <t>20_2</t>
    <phoneticPr fontId="8" type="noConversion"/>
  </si>
  <si>
    <t>17_4</t>
    <phoneticPr fontId="8" type="noConversion"/>
  </si>
  <si>
    <t>20_1</t>
    <phoneticPr fontId="8" type="noConversion"/>
  </si>
  <si>
    <t>2_4</t>
    <phoneticPr fontId="8" type="noConversion"/>
  </si>
  <si>
    <t>M</t>
    <phoneticPr fontId="8" type="noConversion"/>
  </si>
  <si>
    <t>F</t>
    <phoneticPr fontId="8" type="noConversion"/>
  </si>
  <si>
    <t>0)7</t>
    <phoneticPr fontId="8" type="noConversion"/>
  </si>
  <si>
    <t>stims</t>
    <phoneticPr fontId="8" type="noConversion"/>
  </si>
  <si>
    <t>0)4</t>
    <phoneticPr fontId="8" type="noConversion"/>
  </si>
  <si>
    <t>0)5</t>
    <phoneticPr fontId="8" type="noConversion"/>
  </si>
  <si>
    <t>Female</t>
    <phoneticPr fontId="8" type="noConversion"/>
  </si>
  <si>
    <t>NA</t>
    <phoneticPr fontId="8" type="noConversion"/>
  </si>
  <si>
    <t>Juv. Allo. (PND21)</t>
    <phoneticPr fontId="8" type="noConversion"/>
  </si>
  <si>
    <t>0)10</t>
    <phoneticPr fontId="8" type="noConversion"/>
  </si>
  <si>
    <t>0)6</t>
    <phoneticPr fontId="8" type="noConversion"/>
  </si>
  <si>
    <t>BP5</t>
    <phoneticPr fontId="8" type="noConversion"/>
  </si>
  <si>
    <t>11_2</t>
    <phoneticPr fontId="8" type="noConversion"/>
  </si>
  <si>
    <t>10_3</t>
    <phoneticPr fontId="8" type="noConversion"/>
  </si>
  <si>
    <t>G9 Actual Wean</t>
    <phoneticPr fontId="8" type="noConversion"/>
  </si>
  <si>
    <t>T/T</t>
    <phoneticPr fontId="8" type="noConversion"/>
  </si>
  <si>
    <t>BP4</t>
  </si>
  <si>
    <t>nG6 DOB</t>
    <phoneticPr fontId="8" type="noConversion"/>
  </si>
  <si>
    <t>M</t>
    <phoneticPr fontId="8" type="noConversion"/>
  </si>
  <si>
    <t>M</t>
    <phoneticPr fontId="8" type="noConversion"/>
  </si>
  <si>
    <t>ID</t>
    <phoneticPr fontId="8" type="noConversion"/>
  </si>
  <si>
    <t>SEX</t>
    <phoneticPr fontId="8" type="noConversion"/>
  </si>
  <si>
    <t>CAGEMATES</t>
    <phoneticPr fontId="8" type="noConversion"/>
  </si>
  <si>
    <t>12_5</t>
    <phoneticPr fontId="8" type="noConversion"/>
  </si>
  <si>
    <t>17_1</t>
    <phoneticPr fontId="8" type="noConversion"/>
  </si>
  <si>
    <t>17_2</t>
    <phoneticPr fontId="8" type="noConversion"/>
  </si>
  <si>
    <t>C/T</t>
    <phoneticPr fontId="8" type="noConversion"/>
  </si>
  <si>
    <t>19_1</t>
    <phoneticPr fontId="8" type="noConversion"/>
  </si>
  <si>
    <t>0(8</t>
    <phoneticPr fontId="8" type="noConversion"/>
  </si>
  <si>
    <t>no usv</t>
    <phoneticPr fontId="8" type="noConversion"/>
  </si>
  <si>
    <t>G7</t>
    <phoneticPr fontId="8" type="noConversion"/>
  </si>
  <si>
    <t>y</t>
    <phoneticPr fontId="8" type="noConversion"/>
  </si>
  <si>
    <t>No juv_allo data</t>
    <phoneticPr fontId="8" type="noConversion"/>
  </si>
  <si>
    <t>16_1</t>
    <phoneticPr fontId="8" type="noConversion"/>
  </si>
  <si>
    <t>used as stim, April 2013</t>
    <phoneticPr fontId="8" type="noConversion"/>
  </si>
  <si>
    <t>~33</t>
    <phoneticPr fontId="8" type="noConversion"/>
  </si>
  <si>
    <t>17_3</t>
    <phoneticPr fontId="8" type="noConversion"/>
  </si>
  <si>
    <t>20_5</t>
    <phoneticPr fontId="8" type="noConversion"/>
  </si>
  <si>
    <t>17_4</t>
    <phoneticPr fontId="8" type="noConversion"/>
  </si>
  <si>
    <t>20_3</t>
    <phoneticPr fontId="8" type="noConversion"/>
  </si>
  <si>
    <t>20_4</t>
    <phoneticPr fontId="8" type="noConversion"/>
  </si>
  <si>
    <t>C/C</t>
    <phoneticPr fontId="8" type="noConversion"/>
  </si>
  <si>
    <t>3 F</t>
    <phoneticPr fontId="8" type="noConversion"/>
  </si>
  <si>
    <t>weaned</t>
    <phoneticPr fontId="8" type="noConversion"/>
  </si>
  <si>
    <t>Non-genotyped</t>
    <phoneticPr fontId="8" type="noConversion"/>
  </si>
  <si>
    <t>FEMALE C/T</t>
    <phoneticPr fontId="8" type="noConversion"/>
  </si>
  <si>
    <t>MALE</t>
    <phoneticPr fontId="8" type="noConversion"/>
  </si>
  <si>
    <t>-17 sac'd/dead</t>
    <phoneticPr fontId="8" type="noConversion"/>
  </si>
  <si>
    <t>Homozygote</t>
    <phoneticPr fontId="8" type="noConversion"/>
  </si>
  <si>
    <t>13_5</t>
    <phoneticPr fontId="8" type="noConversion"/>
  </si>
  <si>
    <t>13_7</t>
    <phoneticPr fontId="8" type="noConversion"/>
  </si>
  <si>
    <t>19_4</t>
    <phoneticPr fontId="8" type="noConversion"/>
  </si>
  <si>
    <t>10_2</t>
    <phoneticPr fontId="8" type="noConversion"/>
  </si>
  <si>
    <t>11_1</t>
    <phoneticPr fontId="8" type="noConversion"/>
  </si>
  <si>
    <t>19_3</t>
    <phoneticPr fontId="8" type="noConversion"/>
  </si>
  <si>
    <t>19_1</t>
    <phoneticPr fontId="8" type="noConversion"/>
  </si>
  <si>
    <t>x</t>
    <phoneticPr fontId="8" type="noConversion"/>
  </si>
  <si>
    <t>x</t>
    <phoneticPr fontId="8" type="noConversion"/>
  </si>
  <si>
    <t>G7 4_2</t>
    <phoneticPr fontId="8" type="noConversion"/>
  </si>
  <si>
    <t>G7 16_1</t>
    <phoneticPr fontId="8" type="noConversion"/>
  </si>
  <si>
    <t>G6</t>
    <phoneticPr fontId="8" type="noConversion"/>
  </si>
  <si>
    <t>16_1</t>
    <phoneticPr fontId="8" type="noConversion"/>
  </si>
  <si>
    <t>3_1</t>
    <phoneticPr fontId="8" type="noConversion"/>
  </si>
  <si>
    <t>BP12</t>
    <phoneticPr fontId="8" type="noConversion"/>
  </si>
  <si>
    <t>T/T</t>
    <phoneticPr fontId="8" type="noConversion"/>
  </si>
  <si>
    <t>Male C/C</t>
    <phoneticPr fontId="8" type="noConversion"/>
  </si>
  <si>
    <t>Adult Allo date</t>
    <phoneticPr fontId="8" type="noConversion"/>
  </si>
  <si>
    <t>0)6</t>
    <phoneticPr fontId="8" type="noConversion"/>
  </si>
  <si>
    <t>0)7</t>
    <phoneticPr fontId="8" type="noConversion"/>
  </si>
  <si>
    <t>12_1</t>
    <phoneticPr fontId="8" type="noConversion"/>
  </si>
  <si>
    <t>BP8_4 (G2)</t>
    <phoneticPr fontId="8" type="noConversion"/>
  </si>
  <si>
    <t>BP11_1 (G2)</t>
    <phoneticPr fontId="8" type="noConversion"/>
  </si>
  <si>
    <t>8_4</t>
    <phoneticPr fontId="8" type="noConversion"/>
  </si>
  <si>
    <t>9_1</t>
    <phoneticPr fontId="8" type="noConversion"/>
  </si>
  <si>
    <t>13_3</t>
    <phoneticPr fontId="8" type="noConversion"/>
  </si>
  <si>
    <t>9_4</t>
    <phoneticPr fontId="8" type="noConversion"/>
  </si>
  <si>
    <t>10_1</t>
    <phoneticPr fontId="8" type="noConversion"/>
  </si>
  <si>
    <t>0(2</t>
    <phoneticPr fontId="8" type="noConversion"/>
  </si>
  <si>
    <t>12_2</t>
    <phoneticPr fontId="8" type="noConversion"/>
  </si>
  <si>
    <t>0(2</t>
    <phoneticPr fontId="8" type="noConversion"/>
  </si>
  <si>
    <t>0(5</t>
    <phoneticPr fontId="8" type="noConversion"/>
  </si>
  <si>
    <t>DOB</t>
    <phoneticPr fontId="8" type="noConversion"/>
  </si>
  <si>
    <t>C/C</t>
    <phoneticPr fontId="8" type="noConversion"/>
  </si>
  <si>
    <t>need ~15  cages</t>
    <phoneticPr fontId="8" type="noConversion"/>
  </si>
  <si>
    <t>Genotype</t>
    <phoneticPr fontId="8" type="noConversion"/>
  </si>
  <si>
    <t>1_1</t>
    <phoneticPr fontId="8" type="noConversion"/>
  </si>
  <si>
    <t>44 females</t>
    <phoneticPr fontId="8" type="noConversion"/>
  </si>
  <si>
    <t>0(6)</t>
    <phoneticPr fontId="8" type="noConversion"/>
  </si>
  <si>
    <t>0(5</t>
    <phoneticPr fontId="8" type="noConversion"/>
  </si>
  <si>
    <t>BP17</t>
    <phoneticPr fontId="8" type="noConversion"/>
  </si>
  <si>
    <t>BP19</t>
  </si>
  <si>
    <t>0(2)</t>
    <phoneticPr fontId="8" type="noConversion"/>
  </si>
  <si>
    <t>~89 pups</t>
    <phoneticPr fontId="8" type="noConversion"/>
  </si>
  <si>
    <t>11_2</t>
    <phoneticPr fontId="8" type="noConversion"/>
  </si>
  <si>
    <t>BP33</t>
    <phoneticPr fontId="8" type="noConversion"/>
  </si>
  <si>
    <t>nG10 Wean</t>
    <phoneticPr fontId="8" type="noConversion"/>
  </si>
  <si>
    <t>G_ Wean</t>
    <phoneticPr fontId="8" type="noConversion"/>
  </si>
  <si>
    <t>Juv. Play</t>
    <phoneticPr fontId="8" type="noConversion"/>
  </si>
  <si>
    <t>?</t>
    <phoneticPr fontId="8" type="noConversion"/>
  </si>
  <si>
    <t>16_3</t>
    <phoneticPr fontId="8" type="noConversion"/>
  </si>
  <si>
    <t>9_3</t>
    <phoneticPr fontId="8" type="noConversion"/>
  </si>
  <si>
    <t>8_5</t>
    <phoneticPr fontId="8" type="noConversion"/>
  </si>
  <si>
    <t>m</t>
    <phoneticPr fontId="8" type="noConversion"/>
  </si>
  <si>
    <t>12_4</t>
    <phoneticPr fontId="8" type="noConversion"/>
  </si>
  <si>
    <t>10_3</t>
    <phoneticPr fontId="8" type="noConversion"/>
  </si>
  <si>
    <t>17_0</t>
    <phoneticPr fontId="8" type="noConversion"/>
  </si>
  <si>
    <t>T/T</t>
    <phoneticPr fontId="8" type="noConversion"/>
  </si>
  <si>
    <t>8_4</t>
    <phoneticPr fontId="8" type="noConversion"/>
  </si>
  <si>
    <t>Males</t>
    <phoneticPr fontId="8" type="noConversion"/>
  </si>
  <si>
    <t>Females</t>
    <phoneticPr fontId="8" type="noConversion"/>
  </si>
  <si>
    <t>17_2</t>
    <phoneticPr fontId="8" type="noConversion"/>
  </si>
  <si>
    <t>10_2</t>
    <phoneticPr fontId="8" type="noConversion"/>
  </si>
  <si>
    <t>C/C</t>
    <phoneticPr fontId="8" type="noConversion"/>
  </si>
  <si>
    <t>T/T</t>
    <phoneticPr fontId="8" type="noConversion"/>
  </si>
  <si>
    <t>nG6 Wean</t>
    <phoneticPr fontId="8" type="noConversion"/>
  </si>
  <si>
    <t>BP33</t>
    <phoneticPr fontId="8" type="noConversion"/>
  </si>
  <si>
    <t>9_5</t>
    <phoneticPr fontId="8" type="noConversion"/>
  </si>
  <si>
    <t># of pups</t>
    <phoneticPr fontId="8" type="noConversion"/>
  </si>
  <si>
    <t>Juv allo date</t>
    <phoneticPr fontId="8" type="noConversion"/>
  </si>
  <si>
    <t>no usv, clip</t>
    <phoneticPr fontId="8" type="noConversion"/>
  </si>
  <si>
    <t>no usv, clip</t>
    <phoneticPr fontId="8" type="noConversion"/>
  </si>
  <si>
    <t>0(3</t>
    <phoneticPr fontId="8" type="noConversion"/>
  </si>
  <si>
    <t>0(4</t>
    <phoneticPr fontId="8" type="noConversion"/>
  </si>
  <si>
    <t>0(5</t>
    <phoneticPr fontId="8" type="noConversion"/>
  </si>
  <si>
    <t>4_1</t>
    <phoneticPr fontId="8" type="noConversion"/>
  </si>
  <si>
    <t>C/T</t>
    <phoneticPr fontId="8" type="noConversion"/>
  </si>
  <si>
    <t>M</t>
    <phoneticPr fontId="8" type="noConversion"/>
  </si>
  <si>
    <t>9_5</t>
    <phoneticPr fontId="8" type="noConversion"/>
  </si>
  <si>
    <t>G6 10_1</t>
    <phoneticPr fontId="8" type="noConversion"/>
  </si>
  <si>
    <t>BP10</t>
    <phoneticPr fontId="8" type="noConversion"/>
  </si>
  <si>
    <t>x</t>
    <phoneticPr fontId="8" type="noConversion"/>
  </si>
  <si>
    <t>17_2</t>
    <phoneticPr fontId="8" type="noConversion"/>
  </si>
  <si>
    <t>~6/22</t>
    <phoneticPr fontId="8" type="noConversion"/>
  </si>
  <si>
    <t>G5 13_1</t>
  </si>
  <si>
    <t>Female C/C</t>
    <phoneticPr fontId="8" type="noConversion"/>
  </si>
  <si>
    <t>12_5</t>
  </si>
  <si>
    <t>12_6</t>
  </si>
  <si>
    <t>T/T</t>
    <phoneticPr fontId="8" type="noConversion"/>
  </si>
  <si>
    <t>BP</t>
    <phoneticPr fontId="8" type="noConversion"/>
  </si>
  <si>
    <t>BP #</t>
    <phoneticPr fontId="8" type="noConversion"/>
  </si>
  <si>
    <t>Genotype</t>
    <phoneticPr fontId="8" type="noConversion"/>
  </si>
  <si>
    <t>Sex</t>
    <phoneticPr fontId="8" type="noConversion"/>
  </si>
  <si>
    <t>C/T</t>
  </si>
  <si>
    <t>C/T</t>
    <phoneticPr fontId="8" type="noConversion"/>
  </si>
  <si>
    <t>BP19</t>
    <phoneticPr fontId="8" type="noConversion"/>
  </si>
  <si>
    <t>C/T</t>
    <phoneticPr fontId="8" type="noConversion"/>
  </si>
  <si>
    <t>17_5</t>
    <phoneticPr fontId="8" type="noConversion"/>
  </si>
  <si>
    <t>9_2</t>
    <phoneticPr fontId="8" type="noConversion"/>
  </si>
  <si>
    <t>F</t>
    <phoneticPr fontId="8" type="noConversion"/>
  </si>
  <si>
    <t>M</t>
    <phoneticPr fontId="8" type="noConversion"/>
  </si>
  <si>
    <t>1_3</t>
    <phoneticPr fontId="8" type="noConversion"/>
  </si>
  <si>
    <t>BP</t>
    <phoneticPr fontId="8" type="noConversion"/>
  </si>
  <si>
    <t>BP14</t>
    <phoneticPr fontId="8" type="noConversion"/>
  </si>
  <si>
    <t>2m</t>
    <phoneticPr fontId="8" type="noConversion"/>
  </si>
  <si>
    <t>Sun</t>
    <phoneticPr fontId="8" type="noConversion"/>
  </si>
  <si>
    <t>x</t>
    <phoneticPr fontId="8" type="noConversion"/>
  </si>
  <si>
    <t>NA</t>
    <phoneticPr fontId="8" type="noConversion"/>
  </si>
  <si>
    <t>USV, #s (?G1,2,3,4,5? + G 6&amp; G7)</t>
    <phoneticPr fontId="8" type="noConversion"/>
  </si>
  <si>
    <t>20_2</t>
    <phoneticPr fontId="8" type="noConversion"/>
  </si>
  <si>
    <t>20_3</t>
    <phoneticPr fontId="8" type="noConversion"/>
  </si>
  <si>
    <t>BP23</t>
  </si>
  <si>
    <t>BP09</t>
    <phoneticPr fontId="8" type="noConversion"/>
  </si>
  <si>
    <t>BP01</t>
    <phoneticPr fontId="8" type="noConversion"/>
  </si>
  <si>
    <t>3_1</t>
    <phoneticPr fontId="8" type="noConversion"/>
  </si>
  <si>
    <t>X</t>
    <phoneticPr fontId="8" type="noConversion"/>
  </si>
  <si>
    <t>NA</t>
    <phoneticPr fontId="8" type="noConversion"/>
  </si>
  <si>
    <t>used as stim, April 2013</t>
  </si>
  <si>
    <t>C/C</t>
    <phoneticPr fontId="8" type="noConversion"/>
  </si>
  <si>
    <t>C/T</t>
    <phoneticPr fontId="8" type="noConversion"/>
  </si>
  <si>
    <t>C/C</t>
    <phoneticPr fontId="8" type="noConversion"/>
  </si>
  <si>
    <t>Consolation</t>
  </si>
  <si>
    <t>BP2</t>
  </si>
  <si>
    <t>Sample ID</t>
    <phoneticPr fontId="8" type="noConversion"/>
  </si>
  <si>
    <t>nG3 DOB</t>
    <phoneticPr fontId="8" type="noConversion"/>
  </si>
  <si>
    <t>nG4 DOB</t>
    <phoneticPr fontId="8" type="noConversion"/>
  </si>
  <si>
    <t>nG5 DOB</t>
    <phoneticPr fontId="8" type="noConversion"/>
  </si>
  <si>
    <t>13_4</t>
    <phoneticPr fontId="8" type="noConversion"/>
  </si>
  <si>
    <t>no usv/no toe</t>
    <phoneticPr fontId="8" type="noConversion"/>
  </si>
  <si>
    <t>G5</t>
    <phoneticPr fontId="8" type="noConversion"/>
  </si>
  <si>
    <t>Number of pups</t>
    <phoneticPr fontId="8" type="noConversion"/>
  </si>
  <si>
    <t>sac'd</t>
    <phoneticPr fontId="8" type="noConversion"/>
  </si>
  <si>
    <t>missing</t>
    <phoneticPr fontId="8" type="noConversion"/>
  </si>
  <si>
    <t>x8</t>
    <phoneticPr fontId="8" type="noConversion"/>
  </si>
  <si>
    <t>Subject ID</t>
    <phoneticPr fontId="8" type="noConversion"/>
  </si>
  <si>
    <t>M</t>
    <phoneticPr fontId="8" type="noConversion"/>
  </si>
  <si>
    <t>f: x6</t>
    <phoneticPr fontId="8" type="noConversion"/>
  </si>
  <si>
    <t>M</t>
    <phoneticPr fontId="8" type="noConversion"/>
  </si>
  <si>
    <t>F</t>
    <phoneticPr fontId="8" type="noConversion"/>
  </si>
  <si>
    <t xml:space="preserve">M </t>
    <phoneticPr fontId="8" type="noConversion"/>
  </si>
  <si>
    <t>M</t>
    <phoneticPr fontId="8" type="noConversion"/>
  </si>
  <si>
    <t>17_3</t>
    <phoneticPr fontId="8" type="noConversion"/>
  </si>
  <si>
    <t>10_4</t>
    <phoneticPr fontId="8" type="noConversion"/>
  </si>
  <si>
    <t>G7 3_1</t>
    <phoneticPr fontId="8" type="noConversion"/>
  </si>
  <si>
    <t>F</t>
    <phoneticPr fontId="8" type="noConversion"/>
  </si>
  <si>
    <t>M</t>
    <phoneticPr fontId="8" type="noConversion"/>
  </si>
  <si>
    <t>10_1</t>
    <phoneticPr fontId="8" type="noConversion"/>
  </si>
  <si>
    <t>being phenotyped:</t>
    <phoneticPr fontId="8" type="noConversion"/>
  </si>
  <si>
    <t>~85</t>
    <phoneticPr fontId="8" type="noConversion"/>
  </si>
  <si>
    <t>17_1</t>
    <phoneticPr fontId="8" type="noConversion"/>
  </si>
  <si>
    <t>16_5</t>
    <phoneticPr fontId="8" type="noConversion"/>
  </si>
  <si>
    <t>16_4</t>
    <phoneticPr fontId="8" type="noConversion"/>
  </si>
  <si>
    <t xml:space="preserve">completed phenotyping: </t>
    <phoneticPr fontId="8" type="noConversion"/>
  </si>
  <si>
    <t>sac on 4/13/13</t>
    <phoneticPr fontId="8" type="noConversion"/>
  </si>
  <si>
    <t>"165" = 166</t>
    <phoneticPr fontId="8" type="noConversion"/>
  </si>
  <si>
    <t>17_4</t>
    <phoneticPr fontId="8" type="noConversion"/>
  </si>
  <si>
    <t>17_3</t>
    <phoneticPr fontId="8" type="noConversion"/>
  </si>
  <si>
    <t>17_2</t>
    <phoneticPr fontId="8" type="noConversion"/>
  </si>
  <si>
    <t>BP12</t>
    <phoneticPr fontId="8" type="noConversion"/>
  </si>
  <si>
    <t>~Age</t>
    <phoneticPr fontId="8" type="noConversion"/>
  </si>
  <si>
    <t>~adult allo</t>
    <phoneticPr fontId="8" type="noConversion"/>
  </si>
  <si>
    <t>~ hours</t>
    <phoneticPr fontId="8" type="noConversion"/>
  </si>
  <si>
    <t>x8</t>
    <phoneticPr fontId="8" type="noConversion"/>
  </si>
  <si>
    <t>20_4</t>
    <phoneticPr fontId="8" type="noConversion"/>
  </si>
  <si>
    <t>BP1</t>
    <phoneticPr fontId="8" type="noConversion"/>
  </si>
  <si>
    <t>BP3</t>
    <phoneticPr fontId="8" type="noConversion"/>
  </si>
  <si>
    <t>Sex</t>
    <phoneticPr fontId="8" type="noConversion"/>
  </si>
  <si>
    <t>10_4</t>
    <phoneticPr fontId="8" type="noConversion"/>
  </si>
  <si>
    <t>15_1</t>
    <phoneticPr fontId="8" type="noConversion"/>
  </si>
  <si>
    <t>10_2</t>
    <phoneticPr fontId="8" type="noConversion"/>
  </si>
  <si>
    <t>10_1</t>
    <phoneticPr fontId="8" type="noConversion"/>
  </si>
  <si>
    <t>1_1</t>
    <phoneticPr fontId="8" type="noConversion"/>
  </si>
  <si>
    <t>12_x</t>
    <phoneticPr fontId="8" type="noConversion"/>
  </si>
  <si>
    <t>?</t>
    <phoneticPr fontId="8" type="noConversion"/>
  </si>
  <si>
    <t>F</t>
    <phoneticPr fontId="8" type="noConversion"/>
  </si>
  <si>
    <t>14_3</t>
    <phoneticPr fontId="8" type="noConversion"/>
  </si>
  <si>
    <t>14_2</t>
    <phoneticPr fontId="8" type="noConversion"/>
  </si>
  <si>
    <t>14_1</t>
    <phoneticPr fontId="8" type="noConversion"/>
  </si>
  <si>
    <t>17_3</t>
    <phoneticPr fontId="8" type="noConversion"/>
  </si>
  <si>
    <t>If F, OVX</t>
  </si>
  <si>
    <t>PPT</t>
  </si>
  <si>
    <t>9_3</t>
    <phoneticPr fontId="8" type="noConversion"/>
  </si>
  <si>
    <t>BP19</t>
    <phoneticPr fontId="8" type="noConversion"/>
  </si>
  <si>
    <t>C/C</t>
  </si>
  <si>
    <t>8_6</t>
    <phoneticPr fontId="8" type="noConversion"/>
  </si>
  <si>
    <t>x</t>
    <phoneticPr fontId="8" type="noConversion"/>
  </si>
  <si>
    <t>12_5 ("8") - anxiety towards pups, lots of SAPs and approach/</t>
    <phoneticPr fontId="8" type="noConversion"/>
  </si>
  <si>
    <t>11_2</t>
    <phoneticPr fontId="8" type="noConversion"/>
  </si>
  <si>
    <t>BP23</t>
    <phoneticPr fontId="8" type="noConversion"/>
  </si>
  <si>
    <t>UNKNOWN</t>
    <phoneticPr fontId="8" type="noConversion"/>
  </si>
  <si>
    <t>no toe clips</t>
    <phoneticPr fontId="8" type="noConversion"/>
  </si>
  <si>
    <t>BP1</t>
    <phoneticPr fontId="8" type="noConversion"/>
  </si>
  <si>
    <t>G5 13_5</t>
  </si>
  <si>
    <t>17_6</t>
  </si>
  <si>
    <t>0(3)</t>
    <phoneticPr fontId="8" type="noConversion"/>
  </si>
  <si>
    <t>0(1)</t>
    <phoneticPr fontId="8" type="noConversion"/>
  </si>
  <si>
    <t>8_5</t>
    <phoneticPr fontId="8" type="noConversion"/>
  </si>
  <si>
    <t>M</t>
    <phoneticPr fontId="8" type="noConversion"/>
  </si>
  <si>
    <t>bred with 4_3</t>
    <phoneticPr fontId="8" type="noConversion"/>
  </si>
  <si>
    <t>Empathy</t>
    <phoneticPr fontId="8" type="noConversion"/>
  </si>
  <si>
    <t>11_4</t>
    <phoneticPr fontId="8" type="noConversion"/>
  </si>
  <si>
    <t>G11 Wean</t>
    <phoneticPr fontId="8" type="noConversion"/>
  </si>
  <si>
    <t>m</t>
    <phoneticPr fontId="8" type="noConversion"/>
  </si>
  <si>
    <t>11_4</t>
    <phoneticPr fontId="8" type="noConversion"/>
  </si>
  <si>
    <t>11_5</t>
    <phoneticPr fontId="8" type="noConversion"/>
  </si>
  <si>
    <t>used as stim</t>
    <phoneticPr fontId="8" type="noConversion"/>
  </si>
  <si>
    <t>F</t>
    <phoneticPr fontId="8" type="noConversion"/>
  </si>
  <si>
    <t>M</t>
    <phoneticPr fontId="8" type="noConversion"/>
  </si>
  <si>
    <t>F</t>
    <phoneticPr fontId="8" type="noConversion"/>
  </si>
  <si>
    <t>F</t>
    <phoneticPr fontId="8" type="noConversion"/>
  </si>
  <si>
    <t>M</t>
    <phoneticPr fontId="8" type="noConversion"/>
  </si>
  <si>
    <t>Fri. 3/15</t>
    <phoneticPr fontId="8" type="noConversion"/>
  </si>
  <si>
    <t>nG8 DOB</t>
    <phoneticPr fontId="8" type="noConversion"/>
  </si>
  <si>
    <t>15_4</t>
    <phoneticPr fontId="8" type="noConversion"/>
  </si>
  <si>
    <t>0)2</t>
    <phoneticPr fontId="8" type="noConversion"/>
  </si>
  <si>
    <t>2_2</t>
    <phoneticPr fontId="8" type="noConversion"/>
  </si>
  <si>
    <t>2_3</t>
    <phoneticPr fontId="8" type="noConversion"/>
  </si>
  <si>
    <t>sac'd 4/8</t>
    <phoneticPr fontId="8" type="noConversion"/>
  </si>
  <si>
    <t>BP13</t>
  </si>
  <si>
    <t>BP13</t>
    <phoneticPr fontId="8" type="noConversion"/>
  </si>
  <si>
    <t>BP17</t>
  </si>
  <si>
    <t>?</t>
    <phoneticPr fontId="8" type="noConversion"/>
  </si>
  <si>
    <t>M</t>
    <phoneticPr fontId="8" type="noConversion"/>
  </si>
  <si>
    <t>G2</t>
    <phoneticPr fontId="8" type="noConversion"/>
  </si>
  <si>
    <t>BP14</t>
  </si>
  <si>
    <t>13_3</t>
    <phoneticPr fontId="8" type="noConversion"/>
  </si>
  <si>
    <t>13_6</t>
    <phoneticPr fontId="8" type="noConversion"/>
  </si>
  <si>
    <t># of early pups</t>
  </si>
  <si>
    <t># of later pups</t>
  </si>
  <si>
    <t>BP8</t>
    <phoneticPr fontId="8" type="noConversion"/>
  </si>
  <si>
    <t>BP9</t>
    <phoneticPr fontId="8" type="noConversion"/>
  </si>
  <si>
    <t>11_2</t>
    <phoneticPr fontId="8" type="noConversion"/>
  </si>
  <si>
    <t>BP4</t>
    <phoneticPr fontId="8" type="noConversion"/>
  </si>
  <si>
    <t>nG7 DOB</t>
    <phoneticPr fontId="8" type="noConversion"/>
  </si>
  <si>
    <t>0)1</t>
    <phoneticPr fontId="8" type="noConversion"/>
  </si>
  <si>
    <t>stim</t>
    <phoneticPr fontId="8" type="noConversion"/>
  </si>
  <si>
    <t>stim</t>
    <phoneticPr fontId="8" type="noConversion"/>
  </si>
  <si>
    <t>#1</t>
    <phoneticPr fontId="8" type="noConversion"/>
  </si>
  <si>
    <t>?4</t>
    <phoneticPr fontId="8" type="noConversion"/>
  </si>
  <si>
    <t># of later pups</t>
    <phoneticPr fontId="8" type="noConversion"/>
  </si>
  <si>
    <t>20_5</t>
    <phoneticPr fontId="8" type="noConversion"/>
  </si>
  <si>
    <t>nG8 DOB</t>
    <phoneticPr fontId="8" type="noConversion"/>
  </si>
  <si>
    <t>nG9 DOB</t>
    <phoneticPr fontId="8" type="noConversion"/>
  </si>
  <si>
    <t>1_2</t>
    <phoneticPr fontId="8" type="noConversion"/>
  </si>
  <si>
    <t>1_3</t>
    <phoneticPr fontId="8" type="noConversion"/>
  </si>
  <si>
    <t>4_2</t>
    <phoneticPr fontId="8" type="noConversion"/>
  </si>
  <si>
    <t>missexed</t>
    <phoneticPr fontId="8" type="noConversion"/>
  </si>
  <si>
    <t>M</t>
    <phoneticPr fontId="8" type="noConversion"/>
  </si>
  <si>
    <t>BP31</t>
  </si>
  <si>
    <t>x</t>
    <phoneticPr fontId="8" type="noConversion"/>
  </si>
  <si>
    <t>44 males</t>
    <phoneticPr fontId="8" type="noConversion"/>
  </si>
  <si>
    <t>G1</t>
    <phoneticPr fontId="8" type="noConversion"/>
  </si>
  <si>
    <t>?</t>
    <phoneticPr fontId="8" type="noConversion"/>
  </si>
  <si>
    <t>20_5</t>
    <phoneticPr fontId="8" type="noConversion"/>
  </si>
  <si>
    <t>M</t>
    <phoneticPr fontId="8" type="noConversion"/>
  </si>
  <si>
    <t>Thurs</t>
    <phoneticPr fontId="8" type="noConversion"/>
  </si>
  <si>
    <t>2_1</t>
    <phoneticPr fontId="8" type="noConversion"/>
  </si>
  <si>
    <t>Subject ID</t>
    <phoneticPr fontId="8" type="noConversion"/>
  </si>
  <si>
    <t>no vole with this ID as of 6/12/13</t>
    <phoneticPr fontId="8" type="noConversion"/>
  </si>
  <si>
    <t>BP30</t>
  </si>
  <si>
    <t>f</t>
    <phoneticPr fontId="8" type="noConversion"/>
  </si>
  <si>
    <t>m</t>
    <phoneticPr fontId="8" type="noConversion"/>
  </si>
  <si>
    <t>?</t>
    <phoneticPr fontId="8" type="noConversion"/>
  </si>
  <si>
    <t>12_4</t>
    <phoneticPr fontId="8" type="noConversion"/>
  </si>
  <si>
    <t>for expmnt. Lani_July2013</t>
    <phoneticPr fontId="8" type="noConversion"/>
  </si>
  <si>
    <t>started ~40 sec after intro to cage</t>
    <phoneticPr fontId="8" type="noConversion"/>
  </si>
  <si>
    <t>genotype</t>
    <phoneticPr fontId="8" type="noConversion"/>
  </si>
  <si>
    <t>15_3</t>
    <phoneticPr fontId="8" type="noConversion"/>
  </si>
  <si>
    <t>15_2</t>
    <phoneticPr fontId="8" type="noConversion"/>
  </si>
  <si>
    <t>,</t>
    <phoneticPr fontId="8" type="noConversion"/>
  </si>
  <si>
    <t>sac'd on  4/30 - 5/1</t>
    <phoneticPr fontId="8" type="noConversion"/>
  </si>
  <si>
    <t># of pups</t>
    <phoneticPr fontId="8" type="noConversion"/>
  </si>
  <si>
    <t>BP02</t>
    <phoneticPr fontId="8" type="noConversion"/>
  </si>
  <si>
    <t>F</t>
    <phoneticPr fontId="8" type="noConversion"/>
  </si>
  <si>
    <t>C/T</t>
    <phoneticPr fontId="8" type="noConversion"/>
  </si>
  <si>
    <t>used as stimulus April 2013</t>
    <phoneticPr fontId="8" type="noConversion"/>
  </si>
  <si>
    <t>BP3</t>
    <phoneticPr fontId="8" type="noConversion"/>
  </si>
  <si>
    <t>10_1</t>
    <phoneticPr fontId="8" type="noConversion"/>
  </si>
  <si>
    <t>12_2</t>
    <phoneticPr fontId="8" type="noConversion"/>
  </si>
  <si>
    <t xml:space="preserve"> </t>
    <phoneticPr fontId="8" type="noConversion"/>
  </si>
  <si>
    <t>C/C</t>
    <phoneticPr fontId="8" type="noConversion"/>
  </si>
  <si>
    <t>C/T</t>
    <phoneticPr fontId="8" type="noConversion"/>
  </si>
  <si>
    <t>12_5</t>
    <phoneticPr fontId="8" type="noConversion"/>
  </si>
  <si>
    <t>12_3</t>
    <phoneticPr fontId="8" type="noConversion"/>
  </si>
  <si>
    <t>0(1</t>
    <phoneticPr fontId="8" type="noConversion"/>
  </si>
  <si>
    <t>16_5</t>
    <phoneticPr fontId="8" type="noConversion"/>
  </si>
  <si>
    <t>F</t>
    <phoneticPr fontId="8" type="noConversion"/>
  </si>
  <si>
    <t>9_4</t>
    <phoneticPr fontId="8" type="noConversion"/>
  </si>
  <si>
    <t>** over weekend of 1/19-1/20, weaning 6 litters, total of 34 voles</t>
    <phoneticPr fontId="8" type="noConversion"/>
  </si>
  <si>
    <t>Alloparental</t>
    <phoneticPr fontId="8" type="noConversion"/>
  </si>
  <si>
    <t>If F, OVX</t>
    <phoneticPr fontId="8" type="noConversion"/>
  </si>
  <si>
    <t>C/C</t>
    <phoneticPr fontId="8" type="noConversion"/>
  </si>
  <si>
    <t>canniibalized</t>
    <phoneticPr fontId="8" type="noConversion"/>
  </si>
  <si>
    <t>G7</t>
    <phoneticPr fontId="8" type="noConversion"/>
  </si>
  <si>
    <t>G8</t>
    <phoneticPr fontId="8" type="noConversion"/>
  </si>
  <si>
    <t>C/T</t>
    <phoneticPr fontId="8" type="noConversion"/>
  </si>
  <si>
    <t>DOB: 12/20/12</t>
    <phoneticPr fontId="8" type="noConversion"/>
  </si>
  <si>
    <t>=64</t>
    <phoneticPr fontId="8" type="noConversion"/>
  </si>
  <si>
    <t>2_5</t>
    <phoneticPr fontId="8" type="noConversion"/>
  </si>
  <si>
    <t>C/T</t>
    <phoneticPr fontId="8" type="noConversion"/>
  </si>
  <si>
    <t>1_2</t>
    <phoneticPr fontId="8" type="noConversion"/>
  </si>
  <si>
    <t>11 T/T Males</t>
    <phoneticPr fontId="8" type="noConversion"/>
  </si>
  <si>
    <t>no usv, clipped</t>
    <phoneticPr fontId="8" type="noConversion"/>
  </si>
  <si>
    <t>(66 had been mis-sexed, actually F)</t>
    <phoneticPr fontId="8" type="noConversion"/>
  </si>
  <si>
    <t>nG10 DOB</t>
    <phoneticPr fontId="8" type="noConversion"/>
  </si>
  <si>
    <t>PND</t>
    <phoneticPr fontId="8" type="noConversion"/>
  </si>
  <si>
    <t>out of town</t>
    <phoneticPr fontId="8" type="noConversion"/>
  </si>
  <si>
    <t>DOB</t>
    <phoneticPr fontId="8" type="noConversion"/>
  </si>
  <si>
    <t>11 C/C Males</t>
    <phoneticPr fontId="8" type="noConversion"/>
  </si>
  <si>
    <t>BP2</t>
    <phoneticPr fontId="8" type="noConversion"/>
  </si>
  <si>
    <t>BP18 - dead</t>
    <phoneticPr fontId="8" type="noConversion"/>
  </si>
  <si>
    <t>3_2</t>
    <phoneticPr fontId="8" type="noConversion"/>
  </si>
  <si>
    <t>M</t>
    <phoneticPr fontId="8" type="noConversion"/>
  </si>
  <si>
    <t>X</t>
    <phoneticPr fontId="8" type="noConversion"/>
  </si>
  <si>
    <t>G5 13_6</t>
    <phoneticPr fontId="8" type="noConversion"/>
  </si>
  <si>
    <t>G5 9_1</t>
  </si>
  <si>
    <t>G5 12_3</t>
  </si>
  <si>
    <t>~57</t>
    <phoneticPr fontId="8" type="noConversion"/>
  </si>
  <si>
    <t>~103</t>
    <phoneticPr fontId="8" type="noConversion"/>
  </si>
  <si>
    <t>F</t>
    <phoneticPr fontId="8" type="noConversion"/>
  </si>
  <si>
    <t>T/T</t>
    <phoneticPr fontId="8" type="noConversion"/>
  </si>
  <si>
    <t>Genotype</t>
    <phoneticPr fontId="8" type="noConversion"/>
  </si>
  <si>
    <t>0(5</t>
    <phoneticPr fontId="8" type="noConversion"/>
  </si>
  <si>
    <t>12_5</t>
    <phoneticPr fontId="8" type="noConversion"/>
  </si>
  <si>
    <t>12_6</t>
    <phoneticPr fontId="8" type="noConversion"/>
  </si>
  <si>
    <t>13_2</t>
    <phoneticPr fontId="8" type="noConversion"/>
  </si>
  <si>
    <t>no toe clips</t>
    <phoneticPr fontId="8" type="noConversion"/>
  </si>
  <si>
    <t>used as stim</t>
    <phoneticPr fontId="8" type="noConversion"/>
  </si>
  <si>
    <t>0(6</t>
    <phoneticPr fontId="8" type="noConversion"/>
  </si>
  <si>
    <t>12_7</t>
    <phoneticPr fontId="8" type="noConversion"/>
  </si>
  <si>
    <t>17_6</t>
    <phoneticPr fontId="8" type="noConversion"/>
  </si>
  <si>
    <t>0)6</t>
    <phoneticPr fontId="8" type="noConversion"/>
  </si>
  <si>
    <t>Male T/T</t>
    <phoneticPr fontId="8" type="noConversion"/>
  </si>
  <si>
    <t>+1 dead (3_2)</t>
    <phoneticPr fontId="8" type="noConversion"/>
  </si>
  <si>
    <t xml:space="preserve">G7 10_1 </t>
    <phoneticPr fontId="8" type="noConversion"/>
  </si>
  <si>
    <t>Male C/T</t>
    <phoneticPr fontId="8" type="noConversion"/>
  </si>
  <si>
    <t>C/Ts</t>
    <phoneticPr fontId="8" type="noConversion"/>
  </si>
  <si>
    <t>12_1</t>
    <phoneticPr fontId="8" type="noConversion"/>
  </si>
  <si>
    <t>20_2</t>
    <phoneticPr fontId="8" type="noConversion"/>
  </si>
  <si>
    <t>----</t>
    <phoneticPr fontId="8" type="noConversion"/>
  </si>
  <si>
    <t>Fem. Died</t>
    <phoneticPr fontId="8" type="noConversion"/>
  </si>
  <si>
    <t>DOB</t>
    <phoneticPr fontId="8" type="noConversion"/>
  </si>
  <si>
    <t>NA - started G16</t>
    <phoneticPr fontId="8" type="noConversion"/>
  </si>
  <si>
    <t>NA - see G16</t>
    <phoneticPr fontId="8" type="noConversion"/>
  </si>
  <si>
    <t>If F, OVX</t>
    <phoneticPr fontId="8" type="noConversion"/>
  </si>
  <si>
    <t>PPT</t>
    <phoneticPr fontId="8" type="noConversion"/>
  </si>
  <si>
    <t>l. foot -&gt; 3 digits clipped</t>
    <phoneticPr fontId="8" type="noConversion"/>
  </si>
  <si>
    <t>no USV</t>
    <phoneticPr fontId="8" type="noConversion"/>
  </si>
  <si>
    <t>no stims</t>
    <phoneticPr fontId="8" type="noConversion"/>
  </si>
  <si>
    <t>BP22</t>
  </si>
  <si>
    <t>!hours</t>
    <phoneticPr fontId="8" type="noConversion"/>
  </si>
  <si>
    <t>0(6</t>
    <phoneticPr fontId="8" type="noConversion"/>
  </si>
  <si>
    <t>0(4</t>
    <phoneticPr fontId="8" type="noConversion"/>
  </si>
  <si>
    <t>#84</t>
    <phoneticPr fontId="8" type="noConversion"/>
  </si>
  <si>
    <t>11_1</t>
    <phoneticPr fontId="8" type="noConversion"/>
  </si>
  <si>
    <t>10_5</t>
    <phoneticPr fontId="8" type="noConversion"/>
  </si>
  <si>
    <t>Het</t>
    <phoneticPr fontId="8" type="noConversion"/>
  </si>
  <si>
    <t>Sex</t>
    <phoneticPr fontId="8" type="noConversion"/>
  </si>
  <si>
    <t>Consolation</t>
    <phoneticPr fontId="8" type="noConversion"/>
  </si>
  <si>
    <t>13_4</t>
    <phoneticPr fontId="8" type="noConversion"/>
  </si>
  <si>
    <t>11_5</t>
    <phoneticPr fontId="8" type="noConversion"/>
  </si>
  <si>
    <t>11_4</t>
    <phoneticPr fontId="8" type="noConversion"/>
  </si>
  <si>
    <t>13_2</t>
    <phoneticPr fontId="8" type="noConversion"/>
  </si>
  <si>
    <t>21_1</t>
    <phoneticPr fontId="8" type="noConversion"/>
  </si>
  <si>
    <t>C/T</t>
    <phoneticPr fontId="8" type="noConversion"/>
  </si>
  <si>
    <t>C/T</t>
    <phoneticPr fontId="8" type="noConversion"/>
  </si>
  <si>
    <t>C/T</t>
    <phoneticPr fontId="8" type="noConversion"/>
  </si>
  <si>
    <t>T/T</t>
    <phoneticPr fontId="8" type="noConversion"/>
  </si>
  <si>
    <t>NA</t>
    <phoneticPr fontId="8" type="noConversion"/>
  </si>
  <si>
    <t>C/T</t>
    <phoneticPr fontId="8" type="noConversion"/>
  </si>
  <si>
    <t>C/C</t>
    <phoneticPr fontId="8" type="noConversion"/>
  </si>
  <si>
    <t>T/T</t>
    <phoneticPr fontId="8" type="noConversion"/>
  </si>
  <si>
    <t>C/C</t>
    <phoneticPr fontId="8" type="noConversion"/>
  </si>
  <si>
    <t>C/C</t>
    <phoneticPr fontId="8" type="noConversion"/>
  </si>
  <si>
    <t>no usv, clip ?</t>
    <phoneticPr fontId="8" type="noConversion"/>
  </si>
  <si>
    <t>15 or 26?</t>
    <phoneticPr fontId="8" type="noConversion"/>
  </si>
  <si>
    <t>0)4</t>
    <phoneticPr fontId="8" type="noConversion"/>
  </si>
  <si>
    <t>BP18</t>
    <phoneticPr fontId="8" type="noConversion"/>
  </si>
  <si>
    <t>C/C</t>
    <phoneticPr fontId="8" type="noConversion"/>
  </si>
  <si>
    <t>T/T</t>
    <phoneticPr fontId="8" type="noConversion"/>
  </si>
  <si>
    <t>C/T</t>
    <phoneticPr fontId="8" type="noConversion"/>
  </si>
  <si>
    <t>C/T</t>
    <phoneticPr fontId="8" type="noConversion"/>
  </si>
  <si>
    <t>/2/ used as stimuli</t>
    <phoneticPr fontId="8" type="noConversion"/>
  </si>
  <si>
    <t>BP20</t>
  </si>
  <si>
    <t>9_4</t>
    <phoneticPr fontId="8" type="noConversion"/>
  </si>
  <si>
    <t>C/C</t>
    <phoneticPr fontId="8" type="noConversion"/>
  </si>
  <si>
    <t>F</t>
    <phoneticPr fontId="8" type="noConversion"/>
  </si>
  <si>
    <t>4_1</t>
    <phoneticPr fontId="8" type="noConversion"/>
  </si>
  <si>
    <t>homozygote only tissue</t>
    <phoneticPr fontId="8" type="noConversion"/>
  </si>
  <si>
    <t>~52</t>
    <phoneticPr fontId="8" type="noConversion"/>
  </si>
  <si>
    <t>11_4</t>
    <phoneticPr fontId="8" type="noConversion"/>
  </si>
  <si>
    <t>0(4)</t>
    <phoneticPr fontId="8" type="noConversion"/>
  </si>
  <si>
    <t>F</t>
    <phoneticPr fontId="8" type="noConversion"/>
  </si>
  <si>
    <t>F</t>
    <phoneticPr fontId="8" type="noConversion"/>
  </si>
  <si>
    <t xml:space="preserve"> </t>
    <phoneticPr fontId="8" type="noConversion"/>
  </si>
  <si>
    <t>Wed</t>
    <phoneticPr fontId="8" type="noConversion"/>
  </si>
  <si>
    <t>0(3</t>
    <phoneticPr fontId="8" type="noConversion"/>
  </si>
  <si>
    <t>8_1</t>
    <phoneticPr fontId="8" type="noConversion"/>
  </si>
  <si>
    <t>9_1</t>
    <phoneticPr fontId="8" type="noConversion"/>
  </si>
  <si>
    <t>21_1</t>
    <phoneticPr fontId="8" type="noConversion"/>
  </si>
  <si>
    <t>T/T</t>
    <phoneticPr fontId="8" type="noConversion"/>
  </si>
  <si>
    <t>F - C/T</t>
    <phoneticPr fontId="8" type="noConversion"/>
  </si>
  <si>
    <t>10_3</t>
    <phoneticPr fontId="8" type="noConversion"/>
  </si>
  <si>
    <t>11_3</t>
    <phoneticPr fontId="8" type="noConversion"/>
  </si>
  <si>
    <t>C/T</t>
    <phoneticPr fontId="8" type="noConversion"/>
  </si>
  <si>
    <t>C/C</t>
    <phoneticPr fontId="8" type="noConversion"/>
  </si>
  <si>
    <t>11_2</t>
    <phoneticPr fontId="8" type="noConversion"/>
  </si>
  <si>
    <t>F</t>
    <phoneticPr fontId="8" type="noConversion"/>
  </si>
  <si>
    <t>16_1</t>
    <phoneticPr fontId="8" type="noConversion"/>
  </si>
  <si>
    <t>16_3</t>
    <phoneticPr fontId="8" type="noConversion"/>
  </si>
  <si>
    <t>16_2</t>
    <phoneticPr fontId="8" type="noConversion"/>
  </si>
  <si>
    <t>11_3</t>
    <phoneticPr fontId="8" type="noConversion"/>
  </si>
  <si>
    <t>BP10</t>
    <phoneticPr fontId="8" type="noConversion"/>
  </si>
  <si>
    <t>13_2</t>
    <phoneticPr fontId="8" type="noConversion"/>
  </si>
  <si>
    <t>Male C/T</t>
    <phoneticPr fontId="8" type="noConversion"/>
  </si>
  <si>
    <t>C/T</t>
    <phoneticPr fontId="8" type="noConversion"/>
  </si>
  <si>
    <t>Homozygote</t>
    <phoneticPr fontId="8" type="noConversion"/>
  </si>
  <si>
    <t>9_3</t>
    <phoneticPr fontId="8" type="noConversion"/>
  </si>
  <si>
    <t>20_1</t>
    <phoneticPr fontId="8" type="noConversion"/>
  </si>
  <si>
    <t>0)4</t>
    <phoneticPr fontId="8" type="noConversion"/>
  </si>
  <si>
    <t>0)5</t>
    <phoneticPr fontId="8" type="noConversion"/>
  </si>
  <si>
    <t>11_2</t>
    <phoneticPr fontId="8" type="noConversion"/>
  </si>
  <si>
    <t>16_4</t>
    <phoneticPr fontId="8" type="noConversion"/>
  </si>
  <si>
    <t>9_1 and 3: one is dead</t>
    <phoneticPr fontId="8" type="noConversion"/>
  </si>
  <si>
    <t>C/C</t>
    <phoneticPr fontId="8" type="noConversion"/>
  </si>
  <si>
    <t>C/T</t>
    <phoneticPr fontId="8" type="noConversion"/>
  </si>
  <si>
    <t>Sex</t>
    <phoneticPr fontId="8" type="noConversion"/>
  </si>
  <si>
    <t>check?</t>
    <phoneticPr fontId="8" type="noConversion"/>
  </si>
  <si>
    <t>?</t>
    <phoneticPr fontId="8" type="noConversion"/>
  </si>
  <si>
    <t>?</t>
    <phoneticPr fontId="8" type="noConversion"/>
  </si>
  <si>
    <t>C/T</t>
    <phoneticPr fontId="8" type="noConversion"/>
  </si>
  <si>
    <t>T/T</t>
    <phoneticPr fontId="8" type="noConversion"/>
  </si>
  <si>
    <t>C/T</t>
    <phoneticPr fontId="8" type="noConversion"/>
  </si>
  <si>
    <t>T/T</t>
    <phoneticPr fontId="8" type="noConversion"/>
  </si>
  <si>
    <t>C/C</t>
    <phoneticPr fontId="8" type="noConversion"/>
  </si>
  <si>
    <t>C/C</t>
    <phoneticPr fontId="8" type="noConversion"/>
  </si>
  <si>
    <t>C/C</t>
    <phoneticPr fontId="8" type="noConversion"/>
  </si>
  <si>
    <t>T/T</t>
    <phoneticPr fontId="8" type="noConversion"/>
  </si>
  <si>
    <t>C/T</t>
    <phoneticPr fontId="8" type="noConversion"/>
  </si>
  <si>
    <t>T/T</t>
    <phoneticPr fontId="8" type="noConversion"/>
  </si>
  <si>
    <t>C/C</t>
    <phoneticPr fontId="8" type="noConversion"/>
  </si>
  <si>
    <t>C/T</t>
    <phoneticPr fontId="8" type="noConversion"/>
  </si>
  <si>
    <t>C/C</t>
    <phoneticPr fontId="8" type="noConversion"/>
  </si>
  <si>
    <t>C/C</t>
    <phoneticPr fontId="8" type="noConversion"/>
  </si>
  <si>
    <t>C/C</t>
    <phoneticPr fontId="8" type="noConversion"/>
  </si>
  <si>
    <t>C/T</t>
    <phoneticPr fontId="8" type="noConversion"/>
  </si>
  <si>
    <t>T/T</t>
    <phoneticPr fontId="8" type="noConversion"/>
  </si>
  <si>
    <t>C/C</t>
    <phoneticPr fontId="8" type="noConversion"/>
  </si>
  <si>
    <t>?</t>
    <phoneticPr fontId="8" type="noConversion"/>
  </si>
  <si>
    <t>C/T</t>
    <phoneticPr fontId="8" type="noConversion"/>
  </si>
  <si>
    <t>T/T</t>
    <phoneticPr fontId="8" type="noConversion"/>
  </si>
  <si>
    <t>M</t>
    <phoneticPr fontId="8" type="noConversion"/>
  </si>
  <si>
    <t>F</t>
    <phoneticPr fontId="8" type="noConversion"/>
  </si>
  <si>
    <t>F</t>
    <phoneticPr fontId="8" type="noConversion"/>
  </si>
  <si>
    <t>M</t>
    <phoneticPr fontId="8" type="noConversion"/>
  </si>
  <si>
    <t>?</t>
    <phoneticPr fontId="8" type="noConversion"/>
  </si>
  <si>
    <t>M</t>
    <phoneticPr fontId="8" type="noConversion"/>
  </si>
  <si>
    <t>M</t>
    <phoneticPr fontId="8" type="noConversion"/>
  </si>
  <si>
    <t>F</t>
    <phoneticPr fontId="8" type="noConversion"/>
  </si>
  <si>
    <t>F</t>
    <phoneticPr fontId="8" type="noConversion"/>
  </si>
  <si>
    <t>M</t>
    <phoneticPr fontId="8" type="noConversion"/>
  </si>
  <si>
    <t>M</t>
    <phoneticPr fontId="8" type="noConversion"/>
  </si>
  <si>
    <t>F</t>
    <phoneticPr fontId="8" type="noConversion"/>
  </si>
  <si>
    <t>M</t>
    <phoneticPr fontId="8" type="noConversion"/>
  </si>
  <si>
    <t>M</t>
    <phoneticPr fontId="8" type="noConversion"/>
  </si>
  <si>
    <t>M</t>
    <phoneticPr fontId="8" type="noConversion"/>
  </si>
  <si>
    <t>F</t>
    <phoneticPr fontId="8" type="noConversion"/>
  </si>
  <si>
    <t>F</t>
    <phoneticPr fontId="8" type="noConversion"/>
  </si>
  <si>
    <t>F</t>
    <phoneticPr fontId="8" type="noConversion"/>
  </si>
  <si>
    <t>T/T</t>
    <phoneticPr fontId="8" type="noConversion"/>
  </si>
  <si>
    <t>C/C</t>
    <phoneticPr fontId="8" type="noConversion"/>
  </si>
  <si>
    <t>T/T</t>
    <phoneticPr fontId="8" type="noConversion"/>
  </si>
  <si>
    <t>G15</t>
    <phoneticPr fontId="8" type="noConversion"/>
  </si>
  <si>
    <t>G16</t>
    <phoneticPr fontId="8" type="noConversion"/>
  </si>
  <si>
    <t>G15&amp;G16</t>
    <phoneticPr fontId="8" type="noConversion"/>
  </si>
  <si>
    <t>15 or 30</t>
    <phoneticPr fontId="8" type="noConversion"/>
  </si>
  <si>
    <t>17, 10</t>
    <phoneticPr fontId="8" type="noConversion"/>
  </si>
  <si>
    <t>10, 31</t>
    <phoneticPr fontId="8" type="noConversion"/>
  </si>
  <si>
    <t>31, 10</t>
    <phoneticPr fontId="8" type="noConversion"/>
  </si>
  <si>
    <t>31, 17</t>
    <phoneticPr fontId="8" type="noConversion"/>
  </si>
  <si>
    <t>18, 3</t>
    <phoneticPr fontId="8" type="noConversion"/>
  </si>
  <si>
    <t>17_2</t>
    <phoneticPr fontId="8" type="noConversion"/>
  </si>
  <si>
    <t>9_2</t>
    <phoneticPr fontId="8" type="noConversion"/>
  </si>
  <si>
    <t>0)3</t>
    <phoneticPr fontId="8" type="noConversion"/>
  </si>
  <si>
    <t>0(6</t>
    <phoneticPr fontId="8" type="noConversion"/>
  </si>
  <si>
    <t>0)6</t>
    <phoneticPr fontId="8" type="noConversion"/>
  </si>
  <si>
    <t>0)5</t>
    <phoneticPr fontId="8" type="noConversion"/>
  </si>
  <si>
    <t>0)3</t>
    <phoneticPr fontId="8" type="noConversion"/>
  </si>
  <si>
    <t>0)2</t>
    <phoneticPr fontId="8" type="noConversion"/>
  </si>
  <si>
    <t>0)4</t>
    <phoneticPr fontId="8" type="noConversion"/>
  </si>
  <si>
    <t>0)6</t>
    <phoneticPr fontId="8" type="noConversion"/>
  </si>
  <si>
    <t>15_1</t>
    <phoneticPr fontId="8" type="noConversion"/>
  </si>
  <si>
    <t>C/C</t>
    <phoneticPr fontId="8" type="noConversion"/>
  </si>
  <si>
    <t>C/T</t>
    <phoneticPr fontId="8" type="noConversion"/>
  </si>
  <si>
    <t>G7 10_3</t>
    <phoneticPr fontId="8" type="noConversion"/>
  </si>
  <si>
    <t>T/T</t>
    <phoneticPr fontId="8" type="noConversion"/>
  </si>
  <si>
    <t>C/T</t>
    <phoneticPr fontId="8" type="noConversion"/>
  </si>
  <si>
    <t>BP21</t>
    <phoneticPr fontId="8" type="noConversion"/>
  </si>
  <si>
    <t>BP16</t>
    <phoneticPr fontId="8" type="noConversion"/>
  </si>
  <si>
    <t>BP22</t>
    <phoneticPr fontId="8" type="noConversion"/>
  </si>
  <si>
    <t>#83</t>
    <phoneticPr fontId="8" type="noConversion"/>
  </si>
  <si>
    <t>9_1</t>
    <phoneticPr fontId="8" type="noConversion"/>
  </si>
  <si>
    <t>0(4</t>
    <phoneticPr fontId="8" type="noConversion"/>
  </si>
  <si>
    <t>#79</t>
    <phoneticPr fontId="8" type="noConversion"/>
  </si>
  <si>
    <t>17_3</t>
    <phoneticPr fontId="8" type="noConversion"/>
  </si>
  <si>
    <t>12_2</t>
    <phoneticPr fontId="8" type="noConversion"/>
  </si>
  <si>
    <t>20_2</t>
    <phoneticPr fontId="8" type="noConversion"/>
  </si>
  <si>
    <t>10_1</t>
    <phoneticPr fontId="8" type="noConversion"/>
  </si>
  <si>
    <t>10_4</t>
    <phoneticPr fontId="8" type="noConversion"/>
  </si>
  <si>
    <t>C/C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</si>
</sst>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65" formatCode="m/d"/>
  </numFmts>
  <fonts count="10" x14ac:knownFonts="1">
    <font>
      <sz val="10"/>
      <name val="Verdana"/>
    </font>
    <font>
      <sz val="10"/>
      <name val="Verdana"/>
      <family val="2"/>
    </font>
    <font>
      <sz val="10"/>
      <name val="Verdana"/>
      <family val="2"/>
    </font>
    <font>
      <sz val="10"/>
      <name val="Verdana"/>
      <family val="2"/>
    </font>
    <font>
      <sz val="10"/>
      <name val="Verdana"/>
      <family val="2"/>
    </font>
    <font>
      <sz val="1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z val="10"/>
      <color indexed="10"/>
      <name val="Verdana"/>
      <family val="2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3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14" fontId="0" fillId="0" borderId="1" xfId="0" applyNumberFormat="1" applyBorder="1"/>
    <xf numFmtId="0" fontId="0" fillId="2" borderId="1" xfId="0" applyFill="1" applyBorder="1" applyAlignment="1">
      <alignment wrapText="1"/>
    </xf>
    <xf numFmtId="14" fontId="0" fillId="2" borderId="1" xfId="0" applyNumberFormat="1" applyFill="1" applyBorder="1"/>
    <xf numFmtId="14" fontId="0" fillId="0" borderId="1" xfId="0" applyNumberFormat="1" applyBorder="1" applyAlignment="1"/>
    <xf numFmtId="14" fontId="0" fillId="2" borderId="1" xfId="0" applyNumberFormat="1" applyFill="1" applyBorder="1" applyAlignment="1"/>
    <xf numFmtId="164" fontId="0" fillId="0" borderId="1" xfId="0" applyNumberFormat="1" applyBorder="1"/>
    <xf numFmtId="164" fontId="0" fillId="2" borderId="1" xfId="0" applyNumberFormat="1" applyFill="1" applyBorder="1"/>
    <xf numFmtId="164" fontId="0" fillId="3" borderId="1" xfId="0" applyNumberFormat="1" applyFill="1" applyBorder="1"/>
    <xf numFmtId="164" fontId="0" fillId="4" borderId="1" xfId="0" applyNumberFormat="1" applyFill="1" applyBorder="1"/>
    <xf numFmtId="164" fontId="0" fillId="5" borderId="1" xfId="0" applyNumberFormat="1" applyFill="1" applyBorder="1"/>
    <xf numFmtId="0" fontId="0" fillId="0" borderId="1" xfId="0" applyNumberFormat="1" applyBorder="1" applyAlignment="1"/>
    <xf numFmtId="0" fontId="0" fillId="2" borderId="1" xfId="0" applyNumberFormat="1" applyFill="1" applyBorder="1" applyAlignment="1"/>
    <xf numFmtId="16" fontId="0" fillId="0" borderId="1" xfId="0" applyNumberFormat="1" applyBorder="1"/>
    <xf numFmtId="0" fontId="0" fillId="0" borderId="1" xfId="0" applyNumberFormat="1" applyBorder="1"/>
    <xf numFmtId="0" fontId="0" fillId="0" borderId="3" xfId="0" applyBorder="1"/>
    <xf numFmtId="0" fontId="0" fillId="0" borderId="6" xfId="0" applyBorder="1"/>
    <xf numFmtId="0" fontId="0" fillId="2" borderId="0" xfId="0" applyFill="1" applyBorder="1"/>
    <xf numFmtId="0" fontId="0" fillId="0" borderId="4" xfId="0" applyFill="1" applyBorder="1"/>
    <xf numFmtId="0" fontId="0" fillId="2" borderId="5" xfId="0" applyFill="1" applyBorder="1"/>
    <xf numFmtId="16" fontId="0" fillId="0" borderId="1" xfId="0" applyNumberFormat="1" applyBorder="1"/>
    <xf numFmtId="16" fontId="0" fillId="6" borderId="1" xfId="0" applyNumberFormat="1" applyFill="1" applyBorder="1"/>
    <xf numFmtId="16" fontId="0" fillId="0" borderId="1" xfId="0" applyNumberFormat="1" applyFill="1" applyBorder="1"/>
    <xf numFmtId="0" fontId="0" fillId="0" borderId="0" xfId="0" applyBorder="1"/>
    <xf numFmtId="164" fontId="0" fillId="0" borderId="0" xfId="0" applyNumberFormat="1" applyBorder="1"/>
    <xf numFmtId="0" fontId="0" fillId="0" borderId="0" xfId="0" applyFill="1" applyBorder="1"/>
    <xf numFmtId="16" fontId="0" fillId="0" borderId="0" xfId="0" applyNumberFormat="1" applyFill="1" applyBorder="1"/>
    <xf numFmtId="0" fontId="0" fillId="0" borderId="1" xfId="0" applyFill="1" applyBorder="1"/>
    <xf numFmtId="0" fontId="0" fillId="0" borderId="0" xfId="0" applyAlignment="1">
      <alignment wrapText="1"/>
    </xf>
    <xf numFmtId="0" fontId="0" fillId="7" borderId="1" xfId="0" applyFill="1" applyBorder="1"/>
    <xf numFmtId="0" fontId="0" fillId="5" borderId="1" xfId="0" applyFill="1" applyBorder="1"/>
    <xf numFmtId="14" fontId="0" fillId="4" borderId="1" xfId="0" applyNumberFormat="1" applyFill="1" applyBorder="1"/>
    <xf numFmtId="0" fontId="0" fillId="4" borderId="1" xfId="0" applyNumberFormat="1" applyFill="1" applyBorder="1"/>
    <xf numFmtId="0" fontId="0" fillId="4" borderId="1" xfId="0" applyFill="1" applyBorder="1"/>
    <xf numFmtId="0" fontId="0" fillId="4" borderId="0" xfId="0" applyFill="1"/>
    <xf numFmtId="0" fontId="0" fillId="4" borderId="2" xfId="0" applyFill="1" applyBorder="1"/>
    <xf numFmtId="14" fontId="0" fillId="8" borderId="1" xfId="0" applyNumberFormat="1" applyFill="1" applyBorder="1"/>
    <xf numFmtId="0" fontId="0" fillId="8" borderId="1" xfId="0" applyNumberFormat="1" applyFill="1" applyBorder="1"/>
    <xf numFmtId="164" fontId="0" fillId="8" borderId="1" xfId="0" applyNumberFormat="1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7" fillId="0" borderId="0" xfId="0" applyFont="1"/>
    <xf numFmtId="1" fontId="0" fillId="0" borderId="1" xfId="0" applyNumberFormat="1" applyBorder="1"/>
    <xf numFmtId="1" fontId="0" fillId="0" borderId="0" xfId="0" applyNumberFormat="1"/>
    <xf numFmtId="1" fontId="0" fillId="0" borderId="1" xfId="0" quotePrefix="1" applyNumberFormat="1" applyBorder="1"/>
    <xf numFmtId="1" fontId="0" fillId="0" borderId="1" xfId="0" quotePrefix="1" applyNumberFormat="1" applyBorder="1" applyAlignment="1">
      <alignment wrapText="1"/>
    </xf>
    <xf numFmtId="1" fontId="0" fillId="0" borderId="1" xfId="0" applyNumberFormat="1" applyBorder="1" applyAlignment="1">
      <alignment wrapText="1"/>
    </xf>
    <xf numFmtId="0" fontId="6" fillId="0" borderId="0" xfId="0" applyFont="1"/>
    <xf numFmtId="1" fontId="0" fillId="4" borderId="1" xfId="0" applyNumberFormat="1" applyFill="1" applyBorder="1" applyAlignment="1">
      <alignment wrapText="1"/>
    </xf>
    <xf numFmtId="164" fontId="0" fillId="4" borderId="1" xfId="0" applyNumberFormat="1" applyFill="1" applyBorder="1"/>
    <xf numFmtId="14" fontId="0" fillId="6" borderId="1" xfId="0" applyNumberFormat="1" applyFill="1" applyBorder="1"/>
    <xf numFmtId="1" fontId="0" fillId="6" borderId="1" xfId="0" applyNumberFormat="1" applyFill="1" applyBorder="1"/>
    <xf numFmtId="1" fontId="0" fillId="6" borderId="1" xfId="0" applyNumberFormat="1" applyFill="1" applyBorder="1" applyAlignment="1">
      <alignment wrapText="1"/>
    </xf>
    <xf numFmtId="0" fontId="0" fillId="6" borderId="1" xfId="0" applyFill="1" applyBorder="1"/>
    <xf numFmtId="164" fontId="0" fillId="6" borderId="1" xfId="0" applyNumberFormat="1" applyFill="1" applyBorder="1"/>
    <xf numFmtId="14" fontId="0" fillId="7" borderId="1" xfId="0" applyNumberFormat="1" applyFill="1" applyBorder="1"/>
    <xf numFmtId="1" fontId="0" fillId="7" borderId="1" xfId="0" applyNumberFormat="1" applyFill="1" applyBorder="1"/>
    <xf numFmtId="164" fontId="0" fillId="7" borderId="1" xfId="0" applyNumberFormat="1" applyFill="1" applyBorder="1"/>
    <xf numFmtId="1" fontId="0" fillId="7" borderId="1" xfId="0" applyNumberFormat="1" applyFill="1" applyBorder="1" applyAlignment="1">
      <alignment wrapText="1"/>
    </xf>
    <xf numFmtId="164" fontId="0" fillId="0" borderId="1" xfId="0" applyNumberFormat="1" applyBorder="1"/>
    <xf numFmtId="1" fontId="0" fillId="4" borderId="1" xfId="0" applyNumberFormat="1" applyFill="1" applyBorder="1"/>
    <xf numFmtId="0" fontId="0" fillId="3" borderId="1" xfId="0" applyFill="1" applyBorder="1"/>
    <xf numFmtId="14" fontId="0" fillId="3" borderId="1" xfId="0" applyNumberFormat="1" applyFill="1" applyBorder="1"/>
    <xf numFmtId="1" fontId="0" fillId="3" borderId="1" xfId="0" applyNumberFormat="1" applyFill="1" applyBorder="1"/>
    <xf numFmtId="1" fontId="0" fillId="0" borderId="1" xfId="0" applyNumberFormat="1" applyBorder="1" applyAlignment="1">
      <alignment wrapText="1"/>
    </xf>
    <xf numFmtId="1" fontId="0" fillId="0" borderId="1" xfId="0" applyNumberFormat="1" applyBorder="1"/>
    <xf numFmtId="1" fontId="0" fillId="0" borderId="0" xfId="0" applyNumberFormat="1"/>
    <xf numFmtId="0" fontId="0" fillId="0" borderId="1" xfId="0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11" borderId="1" xfId="0" applyFill="1" applyBorder="1"/>
    <xf numFmtId="0" fontId="0" fillId="0" borderId="7" xfId="0" applyFill="1" applyBorder="1"/>
    <xf numFmtId="0" fontId="0" fillId="0" borderId="0" xfId="0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2" xfId="0" applyNumberFormat="1" applyBorder="1"/>
    <xf numFmtId="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12" borderId="1" xfId="0" applyFill="1" applyBorder="1"/>
    <xf numFmtId="0" fontId="0" fillId="7" borderId="0" xfId="0" applyFill="1"/>
    <xf numFmtId="0" fontId="0" fillId="7" borderId="0" xfId="0" applyFill="1" applyAlignment="1">
      <alignment wrapText="1"/>
    </xf>
    <xf numFmtId="0" fontId="0" fillId="8" borderId="0" xfId="0" applyFill="1"/>
    <xf numFmtId="0" fontId="0" fillId="0" borderId="7" xfId="0" applyFill="1" applyBorder="1" applyAlignment="1">
      <alignment wrapText="1"/>
    </xf>
    <xf numFmtId="0" fontId="0" fillId="7" borderId="1" xfId="0" applyFill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0" xfId="0" applyFill="1" applyBorder="1"/>
    <xf numFmtId="0" fontId="0" fillId="2" borderId="10" xfId="0" applyFill="1" applyBorder="1"/>
    <xf numFmtId="0" fontId="0" fillId="0" borderId="0" xfId="0" quotePrefix="1"/>
    <xf numFmtId="0" fontId="0" fillId="8" borderId="6" xfId="0" applyFill="1" applyBorder="1"/>
    <xf numFmtId="0" fontId="0" fillId="0" borderId="5" xfId="0" applyBorder="1"/>
    <xf numFmtId="0" fontId="0" fillId="7" borderId="7" xfId="0" applyFill="1" applyBorder="1"/>
    <xf numFmtId="0" fontId="0" fillId="0" borderId="9" xfId="0" applyBorder="1"/>
    <xf numFmtId="0" fontId="0" fillId="4" borderId="0" xfId="0" quotePrefix="1" applyFill="1"/>
    <xf numFmtId="164" fontId="0" fillId="9" borderId="1" xfId="0" applyNumberFormat="1" applyFill="1" applyBorder="1"/>
    <xf numFmtId="164" fontId="0" fillId="0" borderId="1" xfId="0" applyNumberFormat="1" applyFill="1" applyBorder="1"/>
    <xf numFmtId="164" fontId="0" fillId="0" borderId="0" xfId="0" applyNumberFormat="1" applyFill="1" applyBorder="1"/>
    <xf numFmtId="1" fontId="0" fillId="0" borderId="1" xfId="0" applyNumberFormat="1" applyBorder="1" applyAlignment="1">
      <alignment horizontal="center"/>
    </xf>
    <xf numFmtId="16" fontId="0" fillId="0" borderId="0" xfId="0" applyNumberFormat="1" applyBorder="1"/>
    <xf numFmtId="16" fontId="0" fillId="0" borderId="2" xfId="0" applyNumberFormat="1" applyBorder="1"/>
    <xf numFmtId="164" fontId="0" fillId="0" borderId="0" xfId="0" applyNumberFormat="1"/>
    <xf numFmtId="0" fontId="0" fillId="4" borderId="7" xfId="0" applyFill="1" applyBorder="1"/>
    <xf numFmtId="0" fontId="0" fillId="4" borderId="0" xfId="0" applyFill="1" applyBorder="1"/>
    <xf numFmtId="0" fontId="0" fillId="4" borderId="10" xfId="0" applyFill="1" applyBorder="1"/>
    <xf numFmtId="0" fontId="0" fillId="0" borderId="8" xfId="0" applyFill="1" applyBorder="1"/>
    <xf numFmtId="14" fontId="0" fillId="0" borderId="0" xfId="0" applyNumberFormat="1"/>
    <xf numFmtId="0" fontId="0" fillId="15" borderId="8" xfId="0" applyFill="1" applyBorder="1"/>
    <xf numFmtId="0" fontId="0" fillId="15" borderId="1" xfId="0" applyFill="1" applyBorder="1"/>
    <xf numFmtId="0" fontId="0" fillId="15" borderId="0" xfId="0" applyFill="1"/>
    <xf numFmtId="0" fontId="0" fillId="12" borderId="8" xfId="0" applyFill="1" applyBorder="1"/>
    <xf numFmtId="0" fontId="0" fillId="0" borderId="8" xfId="0" applyBorder="1"/>
    <xf numFmtId="16" fontId="0" fillId="0" borderId="0" xfId="0" applyNumberFormat="1"/>
    <xf numFmtId="16" fontId="0" fillId="8" borderId="1" xfId="0" applyNumberFormat="1" applyFill="1" applyBorder="1"/>
    <xf numFmtId="1" fontId="0" fillId="0" borderId="1" xfId="0" applyNumberFormat="1" applyBorder="1"/>
    <xf numFmtId="164" fontId="0" fillId="13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9" fillId="7" borderId="1" xfId="0" applyNumberFormat="1" applyFont="1" applyFill="1" applyBorder="1"/>
    <xf numFmtId="1" fontId="9" fillId="7" borderId="1" xfId="0" applyNumberFormat="1" applyFont="1" applyFill="1" applyBorder="1" applyAlignment="1">
      <alignment horizontal="center"/>
    </xf>
    <xf numFmtId="1" fontId="9" fillId="7" borderId="1" xfId="0" applyNumberFormat="1" applyFont="1" applyFill="1" applyBorder="1"/>
    <xf numFmtId="0" fontId="9" fillId="7" borderId="1" xfId="0" applyFont="1" applyFill="1" applyBorder="1"/>
    <xf numFmtId="1" fontId="9" fillId="7" borderId="1" xfId="0" applyNumberFormat="1" applyFont="1" applyFill="1" applyBorder="1" applyAlignment="1">
      <alignment wrapText="1"/>
    </xf>
    <xf numFmtId="0" fontId="0" fillId="2" borderId="0" xfId="0" applyFill="1" applyBorder="1" applyAlignment="1">
      <alignment horizontal="center"/>
    </xf>
    <xf numFmtId="0" fontId="4" fillId="7" borderId="1" xfId="0" applyFont="1" applyFill="1" applyBorder="1"/>
    <xf numFmtId="16" fontId="0" fillId="0" borderId="1" xfId="0" applyNumberFormat="1" applyBorder="1" applyAlignment="1">
      <alignment horizontal="center"/>
    </xf>
    <xf numFmtId="2" fontId="0" fillId="4" borderId="1" xfId="0" applyNumberFormat="1" applyFill="1" applyBorder="1"/>
    <xf numFmtId="2" fontId="0" fillId="6" borderId="1" xfId="0" applyNumberFormat="1" applyFill="1" applyBorder="1"/>
    <xf numFmtId="2" fontId="0" fillId="8" borderId="1" xfId="0" applyNumberFormat="1" applyFill="1" applyBorder="1"/>
    <xf numFmtId="164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1" fontId="0" fillId="4" borderId="1" xfId="0" applyNumberForma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14" fontId="5" fillId="7" borderId="1" xfId="0" applyNumberFormat="1" applyFont="1" applyFill="1" applyBorder="1"/>
    <xf numFmtId="1" fontId="5" fillId="7" borderId="1" xfId="0" applyNumberFormat="1" applyFont="1" applyFill="1" applyBorder="1" applyAlignment="1">
      <alignment horizontal="center"/>
    </xf>
    <xf numFmtId="1" fontId="5" fillId="7" borderId="1" xfId="0" applyNumberFormat="1" applyFont="1" applyFill="1" applyBorder="1"/>
    <xf numFmtId="0" fontId="0" fillId="7" borderId="1" xfId="0" applyFill="1" applyBorder="1" applyAlignment="1">
      <alignment horizontal="center" vertical="center"/>
    </xf>
    <xf numFmtId="16" fontId="0" fillId="7" borderId="1" xfId="0" applyNumberFormat="1" applyFill="1" applyBorder="1" applyAlignment="1">
      <alignment horizontal="center"/>
    </xf>
    <xf numFmtId="2" fontId="0" fillId="7" borderId="1" xfId="0" applyNumberFormat="1" applyFill="1" applyBorder="1"/>
    <xf numFmtId="0" fontId="0" fillId="0" borderId="1" xfId="0" applyFill="1" applyBorder="1" applyAlignment="1">
      <alignment horizontal="center"/>
    </xf>
    <xf numFmtId="0" fontId="0" fillId="13" borderId="1" xfId="0" applyFill="1" applyBorder="1"/>
    <xf numFmtId="14" fontId="0" fillId="13" borderId="1" xfId="0" applyNumberFormat="1" applyFill="1" applyBorder="1"/>
    <xf numFmtId="1" fontId="0" fillId="13" borderId="1" xfId="0" applyNumberFormat="1" applyFill="1" applyBorder="1" applyAlignment="1">
      <alignment horizontal="center"/>
    </xf>
    <xf numFmtId="1" fontId="0" fillId="13" borderId="1" xfId="0" applyNumberFormat="1" applyFill="1" applyBorder="1" applyAlignment="1">
      <alignment wrapText="1"/>
    </xf>
    <xf numFmtId="1" fontId="0" fillId="13" borderId="1" xfId="0" applyNumberFormat="1" applyFill="1" applyBorder="1"/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16" fontId="0" fillId="9" borderId="1" xfId="0" applyNumberFormat="1" applyFill="1" applyBorder="1" applyAlignment="1">
      <alignment horizontal="center"/>
    </xf>
    <xf numFmtId="2" fontId="0" fillId="9" borderId="1" xfId="0" applyNumberFormat="1" applyFill="1" applyBorder="1"/>
    <xf numFmtId="0" fontId="0" fillId="16" borderId="1" xfId="0" applyFill="1" applyBorder="1"/>
    <xf numFmtId="0" fontId="3" fillId="7" borderId="1" xfId="0" applyFont="1" applyFill="1" applyBorder="1"/>
    <xf numFmtId="14" fontId="3" fillId="7" borderId="1" xfId="0" applyNumberFormat="1" applyFont="1" applyFill="1" applyBorder="1"/>
    <xf numFmtId="1" fontId="3" fillId="7" borderId="1" xfId="0" applyNumberFormat="1" applyFont="1" applyFill="1" applyBorder="1" applyAlignment="1">
      <alignment horizontal="center"/>
    </xf>
    <xf numFmtId="1" fontId="3" fillId="7" borderId="1" xfId="0" applyNumberFormat="1" applyFont="1" applyFill="1" applyBorder="1"/>
    <xf numFmtId="1" fontId="3" fillId="7" borderId="1" xfId="0" applyNumberFormat="1" applyFont="1" applyFill="1" applyBorder="1" applyAlignment="1">
      <alignment wrapText="1"/>
    </xf>
    <xf numFmtId="14" fontId="0" fillId="12" borderId="1" xfId="0" applyNumberFormat="1" applyFill="1" applyBorder="1"/>
    <xf numFmtId="1" fontId="0" fillId="12" borderId="1" xfId="0" applyNumberFormat="1" applyFill="1" applyBorder="1" applyAlignment="1">
      <alignment horizontal="center"/>
    </xf>
    <xf numFmtId="1" fontId="0" fillId="12" borderId="1" xfId="0" applyNumberFormat="1" applyFill="1" applyBorder="1" applyAlignment="1">
      <alignment wrapText="1"/>
    </xf>
    <xf numFmtId="14" fontId="0" fillId="0" borderId="1" xfId="0" applyNumberFormat="1" applyFill="1" applyBorder="1"/>
    <xf numFmtId="1" fontId="0" fillId="0" borderId="1" xfId="0" applyNumberFormat="1" applyFill="1" applyBorder="1" applyAlignment="1">
      <alignment horizontal="center"/>
    </xf>
    <xf numFmtId="1" fontId="0" fillId="0" borderId="1" xfId="0" applyNumberFormat="1" applyFill="1" applyBorder="1"/>
    <xf numFmtId="0" fontId="2" fillId="17" borderId="1" xfId="0" applyFont="1" applyFill="1" applyBorder="1" applyAlignment="1">
      <alignment horizontal="center"/>
    </xf>
    <xf numFmtId="0" fontId="2" fillId="17" borderId="1" xfId="0" applyFont="1" applyFill="1" applyBorder="1" applyAlignment="1">
      <alignment horizontal="center" vertical="center"/>
    </xf>
    <xf numFmtId="16" fontId="2" fillId="17" borderId="1" xfId="0" applyNumberFormat="1" applyFont="1" applyFill="1" applyBorder="1" applyAlignment="1">
      <alignment horizontal="center"/>
    </xf>
    <xf numFmtId="2" fontId="2" fillId="17" borderId="1" xfId="0" applyNumberFormat="1" applyFont="1" applyFill="1" applyBorder="1"/>
    <xf numFmtId="14" fontId="2" fillId="17" borderId="1" xfId="0" applyNumberFormat="1" applyFont="1" applyFill="1" applyBorder="1"/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16" fontId="0" fillId="8" borderId="1" xfId="0" applyNumberFormat="1" applyFill="1" applyBorder="1" applyAlignment="1">
      <alignment horizontal="center"/>
    </xf>
    <xf numFmtId="164" fontId="1" fillId="0" borderId="1" xfId="0" applyNumberFormat="1" applyFont="1" applyFill="1" applyBorder="1"/>
    <xf numFmtId="1" fontId="0" fillId="0" borderId="1" xfId="0" applyNumberFormat="1" applyFill="1" applyBorder="1" applyAlignment="1">
      <alignment wrapText="1"/>
    </xf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 applyAlignment="1">
      <alignment horizontal="center" vertical="center"/>
    </xf>
    <xf numFmtId="0" fontId="0" fillId="16" borderId="0" xfId="0" applyFill="1"/>
    <xf numFmtId="0" fontId="0" fillId="7" borderId="1" xfId="0" quotePrefix="1" applyFill="1" applyBorder="1"/>
    <xf numFmtId="14" fontId="0" fillId="9" borderId="1" xfId="0" applyNumberFormat="1" applyFill="1" applyBorder="1"/>
    <xf numFmtId="1" fontId="0" fillId="9" borderId="1" xfId="0" applyNumberFormat="1" applyFill="1" applyBorder="1" applyAlignment="1">
      <alignment horizontal="center"/>
    </xf>
    <xf numFmtId="1" fontId="0" fillId="9" borderId="1" xfId="0" quotePrefix="1" applyNumberFormat="1" applyFill="1" applyBorder="1" applyAlignment="1">
      <alignment wrapText="1"/>
    </xf>
    <xf numFmtId="1" fontId="0" fillId="9" borderId="1" xfId="0" applyNumberFormat="1" applyFill="1" applyBorder="1"/>
    <xf numFmtId="165" fontId="0" fillId="0" borderId="0" xfId="0" applyNumberFormat="1"/>
    <xf numFmtId="0" fontId="0" fillId="2" borderId="1" xfId="0" applyFill="1" applyBorder="1" applyAlignment="1">
      <alignment horizontal="center" wrapText="1"/>
    </xf>
    <xf numFmtId="1" fontId="0" fillId="0" borderId="1" xfId="0" applyNumberFormat="1" applyBorder="1" applyAlignment="1">
      <alignment horizontal="center" wrapText="1"/>
    </xf>
    <xf numFmtId="164" fontId="0" fillId="0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 wrapText="1"/>
    </xf>
    <xf numFmtId="1" fontId="0" fillId="9" borderId="1" xfId="0" applyNumberFormat="1" applyFill="1" applyBorder="1" applyAlignment="1">
      <alignment horizontal="center" wrapText="1"/>
    </xf>
    <xf numFmtId="16" fontId="0" fillId="7" borderId="1" xfId="0" applyNumberFormat="1" applyFill="1" applyBorder="1"/>
    <xf numFmtId="0" fontId="0" fillId="7" borderId="1" xfId="0" applyFill="1" applyBorder="1" applyAlignment="1">
      <alignment wrapText="1"/>
    </xf>
    <xf numFmtId="0" fontId="0" fillId="2" borderId="1" xfId="0" applyFill="1" applyBorder="1" applyAlignment="1"/>
    <xf numFmtId="0" fontId="0" fillId="0" borderId="1" xfId="0" applyBorder="1" applyAlignment="1"/>
    <xf numFmtId="0" fontId="0" fillId="14" borderId="9" xfId="0" applyFill="1" applyBorder="1" applyAlignment="1">
      <alignment horizontal="center"/>
    </xf>
    <xf numFmtId="0" fontId="0" fillId="14" borderId="11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3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workbookViewId="0">
      <selection activeCell="A32" sqref="A32"/>
    </sheetView>
  </sheetViews>
  <sheetFormatPr baseColWidth="10" defaultColWidth="11" defaultRowHeight="13" x14ac:dyDescent="0.15"/>
  <sheetData>
    <row r="1" spans="1:12" ht="28" customHeight="1" x14ac:dyDescent="0.15">
      <c r="A1" s="2"/>
      <c r="B1" s="3" t="s">
        <v>135</v>
      </c>
      <c r="C1" s="3"/>
      <c r="D1" s="5" t="s">
        <v>613</v>
      </c>
      <c r="E1" s="3" t="s">
        <v>24</v>
      </c>
      <c r="F1" s="3" t="s">
        <v>26</v>
      </c>
      <c r="G1" s="3" t="s">
        <v>27</v>
      </c>
      <c r="H1" s="3" t="s">
        <v>115</v>
      </c>
      <c r="I1" s="3" t="s">
        <v>772</v>
      </c>
      <c r="J1" s="3" t="s">
        <v>773</v>
      </c>
      <c r="K1" s="3" t="s">
        <v>144</v>
      </c>
      <c r="L1" s="3" t="s">
        <v>682</v>
      </c>
    </row>
    <row r="2" spans="1:12" x14ac:dyDescent="0.15">
      <c r="A2" s="3" t="s">
        <v>275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15">
      <c r="A3" s="3" t="s">
        <v>106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15">
      <c r="A4" s="3" t="s">
        <v>712</v>
      </c>
      <c r="B4" s="4">
        <v>39718</v>
      </c>
      <c r="C4" s="99">
        <f t="shared" ref="C4:C9" ca="1" si="0">TODAY()-B4</f>
        <v>1799</v>
      </c>
      <c r="D4" s="4"/>
      <c r="E4" s="4">
        <v>39740</v>
      </c>
      <c r="F4" s="4">
        <v>39726</v>
      </c>
      <c r="G4" s="4">
        <v>39740</v>
      </c>
      <c r="H4" s="2"/>
      <c r="I4" s="9">
        <f t="shared" ref="I4:I9" si="1">B4+60</f>
        <v>39778</v>
      </c>
      <c r="J4" s="9">
        <f t="shared" ref="J4:J9" si="2">B4+63</f>
        <v>39781</v>
      </c>
      <c r="K4" s="9">
        <f t="shared" ref="K4:K9" si="3">B4+70</f>
        <v>39788</v>
      </c>
      <c r="L4" s="2"/>
    </row>
    <row r="5" spans="1:12" x14ac:dyDescent="0.15">
      <c r="A5" s="3" t="s">
        <v>713</v>
      </c>
      <c r="B5" s="4">
        <v>39720</v>
      </c>
      <c r="C5" s="99">
        <f t="shared" ca="1" si="0"/>
        <v>1797</v>
      </c>
      <c r="D5" s="4"/>
      <c r="E5" s="4">
        <v>39741</v>
      </c>
      <c r="F5" s="4">
        <v>39728</v>
      </c>
      <c r="G5" s="4">
        <v>39741</v>
      </c>
      <c r="H5" s="2"/>
      <c r="I5" s="9">
        <f t="shared" si="1"/>
        <v>39780</v>
      </c>
      <c r="J5" s="9">
        <f t="shared" si="2"/>
        <v>39783</v>
      </c>
      <c r="K5" s="9">
        <f t="shared" si="3"/>
        <v>39790</v>
      </c>
      <c r="L5" s="2"/>
    </row>
    <row r="6" spans="1:12" x14ac:dyDescent="0.15">
      <c r="A6" s="3" t="s">
        <v>364</v>
      </c>
      <c r="B6" s="4">
        <v>39720</v>
      </c>
      <c r="C6" s="99">
        <f t="shared" ca="1" si="0"/>
        <v>1797</v>
      </c>
      <c r="D6" s="4"/>
      <c r="E6" s="4">
        <v>39741</v>
      </c>
      <c r="F6" s="4">
        <v>39728</v>
      </c>
      <c r="G6" s="4">
        <v>39741</v>
      </c>
      <c r="H6" s="2"/>
      <c r="I6" s="9">
        <f t="shared" si="1"/>
        <v>39780</v>
      </c>
      <c r="J6" s="9">
        <f t="shared" si="2"/>
        <v>39783</v>
      </c>
      <c r="K6" s="9">
        <f t="shared" si="3"/>
        <v>39790</v>
      </c>
      <c r="L6" s="2"/>
    </row>
    <row r="7" spans="1:12" x14ac:dyDescent="0.15">
      <c r="A7" s="3" t="s">
        <v>361</v>
      </c>
      <c r="B7" s="4">
        <v>39719</v>
      </c>
      <c r="C7" s="99">
        <f t="shared" ca="1" si="0"/>
        <v>1798</v>
      </c>
      <c r="D7" s="4"/>
      <c r="E7" s="4">
        <v>39740</v>
      </c>
      <c r="F7" s="4">
        <v>39726</v>
      </c>
      <c r="G7" s="4">
        <v>39740</v>
      </c>
      <c r="H7" s="2"/>
      <c r="I7" s="9">
        <f t="shared" si="1"/>
        <v>39779</v>
      </c>
      <c r="J7" s="9">
        <f t="shared" si="2"/>
        <v>39782</v>
      </c>
      <c r="K7" s="9">
        <f t="shared" si="3"/>
        <v>39789</v>
      </c>
      <c r="L7" s="2"/>
    </row>
    <row r="8" spans="1:12" x14ac:dyDescent="0.15">
      <c r="A8" s="3" t="s">
        <v>217</v>
      </c>
      <c r="B8" s="4">
        <v>39720</v>
      </c>
      <c r="C8" s="99">
        <f t="shared" ca="1" si="0"/>
        <v>1797</v>
      </c>
      <c r="D8" s="4"/>
      <c r="E8" s="4">
        <v>39741</v>
      </c>
      <c r="F8" s="4">
        <v>39728</v>
      </c>
      <c r="G8" s="4">
        <v>39741</v>
      </c>
      <c r="H8" s="2"/>
      <c r="I8" s="9">
        <f t="shared" si="1"/>
        <v>39780</v>
      </c>
      <c r="J8" s="9">
        <f t="shared" si="2"/>
        <v>39783</v>
      </c>
      <c r="K8" s="9">
        <f t="shared" si="3"/>
        <v>39790</v>
      </c>
      <c r="L8" s="2"/>
    </row>
    <row r="9" spans="1:12" x14ac:dyDescent="0.15">
      <c r="A9" s="3" t="s">
        <v>701</v>
      </c>
      <c r="B9" s="4">
        <v>39722</v>
      </c>
      <c r="C9" s="99">
        <f t="shared" ca="1" si="0"/>
        <v>1795</v>
      </c>
      <c r="D9" s="2"/>
      <c r="E9" s="4">
        <v>39741</v>
      </c>
      <c r="F9" s="4">
        <v>39728</v>
      </c>
      <c r="G9" s="4">
        <v>39741</v>
      </c>
      <c r="H9" s="2"/>
      <c r="I9" s="9">
        <f t="shared" si="1"/>
        <v>39782</v>
      </c>
      <c r="J9" s="9">
        <f t="shared" si="2"/>
        <v>39785</v>
      </c>
      <c r="K9" s="9">
        <f t="shared" si="3"/>
        <v>39792</v>
      </c>
      <c r="L9" s="2"/>
    </row>
    <row r="10" spans="1:12" x14ac:dyDescent="0.15">
      <c r="A10" s="3" t="s">
        <v>707</v>
      </c>
      <c r="B10" s="2"/>
      <c r="C10" s="2"/>
      <c r="D10" s="2"/>
      <c r="E10" s="2"/>
      <c r="F10" s="2"/>
      <c r="G10" s="2"/>
      <c r="H10" s="2"/>
      <c r="I10" s="9"/>
      <c r="J10" s="9"/>
      <c r="K10" s="9"/>
      <c r="L10" s="2"/>
    </row>
    <row r="11" spans="1:12" x14ac:dyDescent="0.15">
      <c r="A11" s="3" t="s">
        <v>390</v>
      </c>
      <c r="B11" s="2"/>
      <c r="C11" s="2"/>
      <c r="D11" s="2"/>
      <c r="E11" s="2"/>
      <c r="F11" s="2"/>
      <c r="G11" s="2"/>
      <c r="H11" s="2"/>
      <c r="I11" s="9"/>
      <c r="J11" s="9"/>
      <c r="K11" s="9"/>
      <c r="L11" s="2"/>
    </row>
    <row r="12" spans="1:12" x14ac:dyDescent="0.15">
      <c r="A12" s="3" t="s">
        <v>75</v>
      </c>
      <c r="B12" s="3" t="s">
        <v>121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15">
      <c r="A13" s="3" t="s">
        <v>703</v>
      </c>
      <c r="B13" s="4">
        <v>39719</v>
      </c>
      <c r="C13" s="99">
        <f t="shared" ref="C13:C16" ca="1" si="4">TODAY()-B13</f>
        <v>1798</v>
      </c>
      <c r="D13" s="2"/>
      <c r="E13" s="4">
        <v>39740</v>
      </c>
      <c r="F13" s="4">
        <v>39726</v>
      </c>
      <c r="G13" s="4">
        <v>39740</v>
      </c>
      <c r="H13" s="2"/>
      <c r="I13" s="9">
        <f>B13+60</f>
        <v>39779</v>
      </c>
      <c r="J13" s="9">
        <f>B13+63</f>
        <v>39782</v>
      </c>
      <c r="K13" s="9">
        <f>B13+70</f>
        <v>39789</v>
      </c>
      <c r="L13" s="2"/>
    </row>
    <row r="14" spans="1:12" x14ac:dyDescent="0.15">
      <c r="A14" s="3" t="s">
        <v>76</v>
      </c>
      <c r="B14" s="4">
        <v>39720</v>
      </c>
      <c r="C14" s="99">
        <f t="shared" ca="1" si="4"/>
        <v>1797</v>
      </c>
      <c r="D14" s="3" t="s">
        <v>775</v>
      </c>
      <c r="E14" s="3"/>
      <c r="F14" s="6"/>
      <c r="G14" s="3"/>
      <c r="H14" s="3"/>
      <c r="I14" s="3"/>
      <c r="J14" s="3"/>
      <c r="K14" s="3"/>
      <c r="L14" s="3"/>
    </row>
    <row r="15" spans="1:12" x14ac:dyDescent="0.15">
      <c r="A15" s="3" t="s">
        <v>524</v>
      </c>
      <c r="B15" s="4">
        <v>39720</v>
      </c>
      <c r="C15" s="99">
        <f t="shared" ca="1" si="4"/>
        <v>1797</v>
      </c>
      <c r="D15" s="4"/>
      <c r="E15" s="4">
        <v>39741</v>
      </c>
      <c r="F15" s="4">
        <v>39728</v>
      </c>
      <c r="G15" s="4">
        <v>39741</v>
      </c>
      <c r="H15" s="2"/>
      <c r="I15" s="9">
        <f>B15+60</f>
        <v>39780</v>
      </c>
      <c r="J15" s="9">
        <f>B15+63</f>
        <v>39783</v>
      </c>
      <c r="K15" s="9">
        <f>B15+70</f>
        <v>39790</v>
      </c>
      <c r="L15" s="2"/>
    </row>
    <row r="16" spans="1:12" x14ac:dyDescent="0.15">
      <c r="A16" s="3" t="s">
        <v>866</v>
      </c>
      <c r="B16" s="4">
        <v>39720</v>
      </c>
      <c r="C16" s="99">
        <f t="shared" ca="1" si="4"/>
        <v>1797</v>
      </c>
      <c r="D16" s="4"/>
      <c r="E16" s="4">
        <v>39741</v>
      </c>
      <c r="F16" s="4">
        <v>39728</v>
      </c>
      <c r="G16" s="4">
        <v>39741</v>
      </c>
      <c r="H16" s="2"/>
      <c r="I16" s="9">
        <f>B16+60</f>
        <v>39780</v>
      </c>
      <c r="J16" s="9">
        <f>B16+63</f>
        <v>39783</v>
      </c>
      <c r="K16" s="9">
        <f>B16+70</f>
        <v>39790</v>
      </c>
      <c r="L16" s="2"/>
    </row>
    <row r="17" spans="1:19" x14ac:dyDescent="0.15">
      <c r="A17" s="3" t="s">
        <v>134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9" spans="1:19" x14ac:dyDescent="0.15">
      <c r="A19" s="1" t="s">
        <v>219</v>
      </c>
      <c r="B19" s="1" t="s">
        <v>363</v>
      </c>
      <c r="C19" s="1"/>
      <c r="D19" s="1" t="s">
        <v>219</v>
      </c>
      <c r="E19" s="1" t="s">
        <v>363</v>
      </c>
      <c r="F19" s="1" t="s">
        <v>219</v>
      </c>
      <c r="G19" s="1" t="s">
        <v>363</v>
      </c>
      <c r="H19" s="1" t="s">
        <v>219</v>
      </c>
      <c r="I19" s="1" t="s">
        <v>363</v>
      </c>
      <c r="J19" s="1" t="s">
        <v>219</v>
      </c>
      <c r="K19" s="1" t="s">
        <v>363</v>
      </c>
      <c r="L19" s="1" t="s">
        <v>219</v>
      </c>
      <c r="M19" s="1" t="s">
        <v>363</v>
      </c>
      <c r="N19" s="1" t="s">
        <v>219</v>
      </c>
      <c r="O19" s="1" t="s">
        <v>363</v>
      </c>
      <c r="P19" s="1" t="s">
        <v>219</v>
      </c>
      <c r="Q19" s="1" t="s">
        <v>363</v>
      </c>
      <c r="R19" s="1" t="s">
        <v>219</v>
      </c>
      <c r="S19" s="1" t="s">
        <v>363</v>
      </c>
    </row>
    <row r="20" spans="1:19" x14ac:dyDescent="0.15">
      <c r="A20" s="1" t="s">
        <v>230</v>
      </c>
      <c r="B20" s="1"/>
      <c r="C20" s="1"/>
      <c r="D20" s="1" t="s">
        <v>424</v>
      </c>
      <c r="E20" s="1"/>
      <c r="F20" s="1" t="s">
        <v>563</v>
      </c>
      <c r="G20" s="1"/>
      <c r="H20" s="1" t="s">
        <v>403</v>
      </c>
      <c r="I20" s="1"/>
      <c r="J20" s="1" t="s">
        <v>497</v>
      </c>
      <c r="K20" s="1"/>
      <c r="L20" s="1" t="s">
        <v>702</v>
      </c>
      <c r="M20" s="1"/>
      <c r="N20" s="1" t="s">
        <v>523</v>
      </c>
      <c r="O20" s="1"/>
      <c r="P20" s="1" t="s">
        <v>578</v>
      </c>
      <c r="Q20" s="1"/>
      <c r="R20" s="1" t="s">
        <v>268</v>
      </c>
      <c r="S20" s="1"/>
    </row>
    <row r="21" spans="1:19" x14ac:dyDescent="0.15">
      <c r="A21" s="2" t="s">
        <v>692</v>
      </c>
      <c r="B21" s="2"/>
      <c r="C21" s="2"/>
      <c r="D21" s="2" t="s">
        <v>692</v>
      </c>
      <c r="E21" s="2"/>
      <c r="F21" s="2" t="s">
        <v>692</v>
      </c>
      <c r="G21" s="2"/>
      <c r="H21" s="2" t="s">
        <v>869</v>
      </c>
      <c r="I21" s="2"/>
      <c r="J21" s="2" t="s">
        <v>692</v>
      </c>
      <c r="K21" s="2"/>
      <c r="L21" s="2" t="s">
        <v>869</v>
      </c>
      <c r="M21" s="2"/>
      <c r="N21" s="2" t="s">
        <v>692</v>
      </c>
      <c r="O21" s="2"/>
      <c r="P21" s="2" t="s">
        <v>693</v>
      </c>
      <c r="Q21" s="2"/>
      <c r="R21" s="2" t="s">
        <v>869</v>
      </c>
      <c r="S21" s="2"/>
    </row>
    <row r="22" spans="1:19" x14ac:dyDescent="0.15">
      <c r="A22" s="2">
        <v>1</v>
      </c>
      <c r="B22" s="2" t="s">
        <v>601</v>
      </c>
      <c r="C22" s="2"/>
      <c r="D22" s="2">
        <v>3</v>
      </c>
      <c r="E22" s="2" t="s">
        <v>868</v>
      </c>
      <c r="F22" s="2">
        <v>1</v>
      </c>
      <c r="G22" s="2" t="s">
        <v>602</v>
      </c>
      <c r="H22" s="2">
        <v>2</v>
      </c>
      <c r="I22" s="2" t="s">
        <v>182</v>
      </c>
      <c r="J22" s="2">
        <v>3</v>
      </c>
      <c r="K22" s="2" t="s">
        <v>269</v>
      </c>
      <c r="L22" s="2">
        <v>1</v>
      </c>
      <c r="M22" s="2" t="s">
        <v>601</v>
      </c>
      <c r="N22" s="2">
        <v>3</v>
      </c>
      <c r="O22" s="2" t="s">
        <v>338</v>
      </c>
      <c r="P22" s="2">
        <v>1</v>
      </c>
      <c r="Q22" s="2" t="s">
        <v>601</v>
      </c>
      <c r="R22" s="2">
        <v>1</v>
      </c>
      <c r="S22" s="2" t="s">
        <v>601</v>
      </c>
    </row>
    <row r="23" spans="1:19" x14ac:dyDescent="0.15">
      <c r="A23" s="2">
        <v>2</v>
      </c>
      <c r="B23" s="2" t="s">
        <v>546</v>
      </c>
      <c r="C23" s="2"/>
      <c r="D23" s="2">
        <v>4</v>
      </c>
      <c r="E23" s="2" t="s">
        <v>602</v>
      </c>
      <c r="F23" s="2"/>
      <c r="G23" s="2"/>
      <c r="H23" s="2" t="s">
        <v>693</v>
      </c>
      <c r="I23" s="2"/>
      <c r="J23" s="2">
        <v>5</v>
      </c>
      <c r="K23" s="2" t="s">
        <v>423</v>
      </c>
      <c r="L23" s="2">
        <v>2</v>
      </c>
      <c r="M23" s="2" t="s">
        <v>601</v>
      </c>
      <c r="N23" s="2" t="s">
        <v>622</v>
      </c>
      <c r="O23" s="2"/>
      <c r="P23" s="2"/>
      <c r="Q23" s="2"/>
      <c r="R23" s="2" t="s">
        <v>623</v>
      </c>
      <c r="S23" s="2"/>
    </row>
    <row r="24" spans="1:19" x14ac:dyDescent="0.15">
      <c r="A24" s="2">
        <v>3</v>
      </c>
      <c r="B24" s="2" t="s">
        <v>601</v>
      </c>
      <c r="C24" s="2"/>
      <c r="D24" s="2" t="s">
        <v>693</v>
      </c>
      <c r="E24" s="2"/>
      <c r="F24" s="2"/>
      <c r="G24" s="2"/>
      <c r="H24" s="2">
        <v>1</v>
      </c>
      <c r="I24" s="2" t="s">
        <v>868</v>
      </c>
      <c r="J24" s="2">
        <v>6</v>
      </c>
      <c r="K24" s="2" t="s">
        <v>602</v>
      </c>
      <c r="L24" s="2">
        <v>3</v>
      </c>
      <c r="M24" s="2" t="s">
        <v>423</v>
      </c>
      <c r="N24" s="2">
        <v>1</v>
      </c>
      <c r="O24" s="43" t="s">
        <v>547</v>
      </c>
      <c r="P24" s="2"/>
      <c r="Q24" s="2"/>
      <c r="R24" s="2">
        <v>2</v>
      </c>
      <c r="S24" s="42" t="s">
        <v>602</v>
      </c>
    </row>
    <row r="25" spans="1:19" x14ac:dyDescent="0.15">
      <c r="A25" s="2" t="s">
        <v>693</v>
      </c>
      <c r="B25" s="2"/>
      <c r="C25" s="2"/>
      <c r="D25" s="2">
        <v>1</v>
      </c>
      <c r="E25" s="42" t="s">
        <v>269</v>
      </c>
      <c r="F25" s="2"/>
      <c r="G25" s="2"/>
      <c r="H25" s="2">
        <v>3</v>
      </c>
      <c r="I25" s="43" t="s">
        <v>423</v>
      </c>
      <c r="J25" s="2" t="s">
        <v>693</v>
      </c>
      <c r="K25" s="2"/>
      <c r="L25" s="2"/>
      <c r="M25" s="2"/>
      <c r="N25" s="2">
        <v>2</v>
      </c>
      <c r="O25" s="44" t="s">
        <v>601</v>
      </c>
      <c r="P25" s="2"/>
      <c r="Q25" s="2"/>
      <c r="R25" s="2">
        <v>3</v>
      </c>
      <c r="S25" s="44" t="s">
        <v>868</v>
      </c>
    </row>
    <row r="26" spans="1:19" x14ac:dyDescent="0.15">
      <c r="A26" s="2">
        <v>4</v>
      </c>
      <c r="B26" s="42" t="s">
        <v>602</v>
      </c>
      <c r="C26" s="42"/>
      <c r="D26" s="2">
        <v>2</v>
      </c>
      <c r="E26" s="44" t="s">
        <v>868</v>
      </c>
      <c r="F26" s="2"/>
      <c r="G26" s="2"/>
      <c r="H26" s="2">
        <v>4</v>
      </c>
      <c r="I26" s="44" t="s">
        <v>868</v>
      </c>
      <c r="J26" s="2">
        <v>1</v>
      </c>
      <c r="K26" s="43" t="s">
        <v>387</v>
      </c>
      <c r="L26" s="2"/>
      <c r="M26" s="2"/>
      <c r="N26" s="2">
        <v>4</v>
      </c>
      <c r="O26" s="44" t="s">
        <v>601</v>
      </c>
      <c r="P26" s="2"/>
      <c r="Q26" s="2"/>
      <c r="R26" s="2"/>
      <c r="S26" s="2"/>
    </row>
    <row r="27" spans="1:19" x14ac:dyDescent="0.15">
      <c r="A27" s="2">
        <v>5</v>
      </c>
      <c r="B27" s="43" t="s">
        <v>423</v>
      </c>
      <c r="C27" s="43"/>
      <c r="D27" s="2"/>
      <c r="E27" s="2"/>
      <c r="F27" s="2"/>
      <c r="G27" s="2"/>
      <c r="H27" s="2"/>
      <c r="I27" s="2"/>
      <c r="J27" s="2">
        <v>2</v>
      </c>
      <c r="K27" s="42" t="s">
        <v>602</v>
      </c>
      <c r="L27" s="2"/>
      <c r="M27" s="2"/>
      <c r="N27" s="2"/>
      <c r="O27" s="2"/>
      <c r="P27" s="2"/>
      <c r="Q27" s="2"/>
      <c r="R27" s="2"/>
      <c r="S27" s="2"/>
    </row>
    <row r="28" spans="1:19" x14ac:dyDescent="0.15">
      <c r="A28" s="2"/>
      <c r="B28" s="2"/>
      <c r="C28" s="2"/>
      <c r="D28" s="2"/>
      <c r="E28" s="2"/>
      <c r="F28" s="2"/>
      <c r="G28" s="2"/>
      <c r="H28" s="2"/>
      <c r="I28" s="2"/>
      <c r="J28" s="2">
        <v>4</v>
      </c>
      <c r="K28" s="42" t="s">
        <v>602</v>
      </c>
      <c r="L28" s="2"/>
      <c r="M28" s="2"/>
      <c r="N28" s="2"/>
      <c r="O28" s="2"/>
      <c r="P28" s="2"/>
      <c r="Q28" s="2"/>
      <c r="R28" s="2"/>
      <c r="S28" s="2"/>
    </row>
    <row r="29" spans="1:19" x14ac:dyDescent="0.15">
      <c r="A29" s="75">
        <v>5</v>
      </c>
      <c r="D29">
        <v>4</v>
      </c>
      <c r="F29">
        <v>1</v>
      </c>
      <c r="H29" s="75">
        <v>4</v>
      </c>
      <c r="J29" s="75">
        <v>6</v>
      </c>
      <c r="L29">
        <v>3</v>
      </c>
      <c r="N29" s="75">
        <v>4</v>
      </c>
      <c r="P29">
        <v>1</v>
      </c>
      <c r="R29">
        <v>3</v>
      </c>
    </row>
    <row r="31" spans="1:19" x14ac:dyDescent="0.15">
      <c r="A31">
        <f>SUM(29:29)</f>
        <v>31</v>
      </c>
    </row>
    <row r="32" spans="1:19" x14ac:dyDescent="0.15">
      <c r="I32" t="s">
        <v>414</v>
      </c>
      <c r="K32" t="s">
        <v>479</v>
      </c>
      <c r="L32" t="s">
        <v>344</v>
      </c>
      <c r="M32" t="s">
        <v>672</v>
      </c>
      <c r="P32" t="s">
        <v>475</v>
      </c>
      <c r="Q32" t="s">
        <v>140</v>
      </c>
    </row>
    <row r="33" spans="9:19" x14ac:dyDescent="0.15">
      <c r="I33">
        <v>1</v>
      </c>
      <c r="K33">
        <v>1</v>
      </c>
      <c r="L33">
        <v>1</v>
      </c>
      <c r="M33">
        <v>1</v>
      </c>
      <c r="N33">
        <v>1</v>
      </c>
      <c r="O33" t="s">
        <v>743</v>
      </c>
      <c r="P33" t="s">
        <v>880</v>
      </c>
      <c r="Q33" t="s">
        <v>679</v>
      </c>
      <c r="R33" t="s">
        <v>120</v>
      </c>
      <c r="S33">
        <v>1</v>
      </c>
    </row>
    <row r="34" spans="9:19" x14ac:dyDescent="0.15">
      <c r="I34">
        <v>1</v>
      </c>
      <c r="K34">
        <v>1</v>
      </c>
      <c r="L34">
        <v>1</v>
      </c>
      <c r="M34">
        <v>1</v>
      </c>
      <c r="N34">
        <v>1</v>
      </c>
      <c r="O34" t="s">
        <v>743</v>
      </c>
      <c r="P34" t="s">
        <v>88</v>
      </c>
      <c r="Q34" t="s">
        <v>670</v>
      </c>
      <c r="R34" t="s">
        <v>743</v>
      </c>
      <c r="S34">
        <v>1</v>
      </c>
    </row>
    <row r="35" spans="9:19" x14ac:dyDescent="0.15">
      <c r="I35">
        <v>1</v>
      </c>
      <c r="K35">
        <v>1</v>
      </c>
      <c r="L35">
        <v>1</v>
      </c>
      <c r="M35">
        <v>2</v>
      </c>
      <c r="N35">
        <v>1</v>
      </c>
      <c r="O35" t="s">
        <v>743</v>
      </c>
      <c r="P35" t="s">
        <v>265</v>
      </c>
      <c r="Q35" t="s">
        <v>61</v>
      </c>
      <c r="R35" t="s">
        <v>120</v>
      </c>
      <c r="S35">
        <v>1</v>
      </c>
    </row>
    <row r="36" spans="9:19" x14ac:dyDescent="0.15">
      <c r="I36">
        <v>1</v>
      </c>
      <c r="K36">
        <v>1</v>
      </c>
      <c r="L36">
        <v>3</v>
      </c>
      <c r="N36">
        <v>1</v>
      </c>
      <c r="O36" t="s">
        <v>743</v>
      </c>
      <c r="P36" t="s">
        <v>534</v>
      </c>
      <c r="Q36" t="s">
        <v>843</v>
      </c>
      <c r="R36" t="s">
        <v>31</v>
      </c>
      <c r="S36">
        <v>1</v>
      </c>
    </row>
    <row r="37" spans="9:19" x14ac:dyDescent="0.15">
      <c r="I37">
        <v>1</v>
      </c>
      <c r="K37">
        <f>SUM(K33:K36)</f>
        <v>4</v>
      </c>
      <c r="N37">
        <v>1</v>
      </c>
      <c r="O37" t="s">
        <v>120</v>
      </c>
      <c r="P37" t="s">
        <v>92</v>
      </c>
      <c r="Q37" t="s">
        <v>225</v>
      </c>
      <c r="R37" t="s">
        <v>31</v>
      </c>
      <c r="S37">
        <v>1</v>
      </c>
    </row>
    <row r="38" spans="9:19" x14ac:dyDescent="0.15">
      <c r="I38">
        <v>1</v>
      </c>
      <c r="N38">
        <v>1</v>
      </c>
      <c r="O38" t="s">
        <v>203</v>
      </c>
      <c r="P38" t="s">
        <v>226</v>
      </c>
      <c r="Q38" t="s">
        <v>167</v>
      </c>
      <c r="R38" t="s">
        <v>752</v>
      </c>
      <c r="S38">
        <v>1</v>
      </c>
    </row>
    <row r="39" spans="9:19" x14ac:dyDescent="0.15">
      <c r="I39">
        <f>SUM(I33:I38)</f>
        <v>6</v>
      </c>
      <c r="N39">
        <v>1</v>
      </c>
      <c r="O39" t="s">
        <v>743</v>
      </c>
      <c r="P39" t="s">
        <v>227</v>
      </c>
      <c r="S39">
        <f>SUM(S33:S38)</f>
        <v>6</v>
      </c>
    </row>
    <row r="40" spans="9:19" x14ac:dyDescent="0.15">
      <c r="K40" t="s">
        <v>818</v>
      </c>
      <c r="N40">
        <v>1</v>
      </c>
      <c r="O40" t="s">
        <v>743</v>
      </c>
      <c r="P40" t="s">
        <v>624</v>
      </c>
    </row>
    <row r="41" spans="9:19" x14ac:dyDescent="0.15">
      <c r="J41">
        <v>1</v>
      </c>
      <c r="K41" t="s">
        <v>506</v>
      </c>
      <c r="N41">
        <v>1</v>
      </c>
      <c r="O41" t="s">
        <v>120</v>
      </c>
      <c r="P41" t="s">
        <v>565</v>
      </c>
    </row>
    <row r="42" spans="9:19" x14ac:dyDescent="0.15">
      <c r="J42">
        <v>1</v>
      </c>
      <c r="K42" t="s">
        <v>507</v>
      </c>
      <c r="N42">
        <v>1</v>
      </c>
      <c r="O42" t="s">
        <v>120</v>
      </c>
      <c r="P42" t="s">
        <v>202</v>
      </c>
    </row>
    <row r="43" spans="9:19" x14ac:dyDescent="0.15">
      <c r="J43">
        <v>1</v>
      </c>
      <c r="K43" t="s">
        <v>512</v>
      </c>
      <c r="N43">
        <v>1</v>
      </c>
      <c r="O43" t="s">
        <v>120</v>
      </c>
      <c r="P43" t="s">
        <v>461</v>
      </c>
    </row>
    <row r="44" spans="9:19" x14ac:dyDescent="0.15">
      <c r="J44">
        <v>1</v>
      </c>
      <c r="K44" t="s">
        <v>272</v>
      </c>
      <c r="N44">
        <v>1</v>
      </c>
      <c r="O44" t="s">
        <v>743</v>
      </c>
      <c r="P44" t="s">
        <v>99</v>
      </c>
    </row>
    <row r="45" spans="9:19" x14ac:dyDescent="0.15">
      <c r="J45">
        <v>1</v>
      </c>
      <c r="K45" t="s">
        <v>273</v>
      </c>
      <c r="N45">
        <v>1</v>
      </c>
      <c r="O45" t="s">
        <v>120</v>
      </c>
      <c r="P45" t="s">
        <v>473</v>
      </c>
    </row>
    <row r="46" spans="9:19" x14ac:dyDescent="0.15">
      <c r="J46">
        <f>SUM(J41:J45)</f>
        <v>5</v>
      </c>
      <c r="N46">
        <f>SUM(N33:N45)</f>
        <v>13</v>
      </c>
    </row>
    <row r="47" spans="9:19" x14ac:dyDescent="0.15">
      <c r="O47" t="s">
        <v>327</v>
      </c>
    </row>
    <row r="48" spans="9:19" x14ac:dyDescent="0.15">
      <c r="O48" t="s">
        <v>258</v>
      </c>
    </row>
  </sheetData>
  <phoneticPr fontId="8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D19" sqref="D19"/>
    </sheetView>
  </sheetViews>
  <sheetFormatPr baseColWidth="10" defaultColWidth="11" defaultRowHeight="13" x14ac:dyDescent="0.15"/>
  <cols>
    <col min="3" max="3" width="10.83203125" bestFit="1" customWidth="1"/>
    <col min="4" max="4" width="9.6640625" customWidth="1"/>
  </cols>
  <sheetData>
    <row r="1" spans="1:16" ht="26" x14ac:dyDescent="0.15">
      <c r="A1" s="2"/>
      <c r="B1" s="5" t="s">
        <v>790</v>
      </c>
      <c r="C1" s="5" t="s">
        <v>788</v>
      </c>
      <c r="D1" s="5" t="s">
        <v>710</v>
      </c>
      <c r="E1" s="5" t="s">
        <v>711</v>
      </c>
      <c r="F1" s="5" t="s">
        <v>448</v>
      </c>
      <c r="G1" s="5" t="s">
        <v>341</v>
      </c>
      <c r="H1" s="5"/>
      <c r="I1" s="5" t="s">
        <v>442</v>
      </c>
      <c r="J1" s="5"/>
      <c r="K1" s="5" t="s">
        <v>347</v>
      </c>
      <c r="L1" s="5"/>
      <c r="M1" s="5" t="s">
        <v>1</v>
      </c>
      <c r="N1" s="5" t="s">
        <v>662</v>
      </c>
      <c r="O1" s="5" t="s">
        <v>663</v>
      </c>
      <c r="P1" s="5" t="s">
        <v>604</v>
      </c>
    </row>
    <row r="2" spans="1:16" x14ac:dyDescent="0.15">
      <c r="A2" s="3" t="s">
        <v>364</v>
      </c>
      <c r="B2" s="4">
        <v>39901</v>
      </c>
      <c r="C2" s="99">
        <f t="shared" ref="C2:C9" ca="1" si="0">TODAY()-B2</f>
        <v>1616</v>
      </c>
      <c r="D2" s="68">
        <v>5</v>
      </c>
      <c r="E2" s="68"/>
      <c r="F2" s="2"/>
      <c r="G2" s="97">
        <f>B2+7</f>
        <v>39908</v>
      </c>
      <c r="H2" s="97"/>
      <c r="I2" s="63">
        <f t="shared" ref="I2:I8" si="1">B2+21</f>
        <v>39922</v>
      </c>
      <c r="J2" s="63"/>
      <c r="K2" s="63">
        <v>39913</v>
      </c>
      <c r="L2" s="63"/>
      <c r="M2" s="63">
        <v>39938</v>
      </c>
      <c r="N2" s="63">
        <v>39941</v>
      </c>
      <c r="O2" s="63">
        <v>39948</v>
      </c>
      <c r="P2" s="63">
        <v>39958</v>
      </c>
    </row>
    <row r="3" spans="1:16" x14ac:dyDescent="0.15">
      <c r="A3" s="3" t="s">
        <v>703</v>
      </c>
      <c r="B3" s="4">
        <v>39901</v>
      </c>
      <c r="C3" s="99">
        <f t="shared" ca="1" si="0"/>
        <v>1616</v>
      </c>
      <c r="D3" s="68">
        <v>4</v>
      </c>
      <c r="E3" s="68"/>
      <c r="F3" s="2"/>
      <c r="G3" s="97">
        <f t="shared" ref="G3:G10" si="2">B3+7</f>
        <v>39908</v>
      </c>
      <c r="H3" s="97"/>
      <c r="I3" s="63">
        <f t="shared" si="1"/>
        <v>39922</v>
      </c>
      <c r="J3" s="63"/>
      <c r="K3" s="63">
        <v>39914</v>
      </c>
      <c r="L3" s="63"/>
      <c r="M3" s="63">
        <v>39939</v>
      </c>
      <c r="N3" s="63">
        <v>39942</v>
      </c>
      <c r="O3" s="63">
        <v>39949</v>
      </c>
      <c r="P3" s="63">
        <v>39959</v>
      </c>
    </row>
    <row r="4" spans="1:16" x14ac:dyDescent="0.15">
      <c r="A4" s="3" t="s">
        <v>605</v>
      </c>
      <c r="B4" s="4">
        <v>39901</v>
      </c>
      <c r="C4" s="99">
        <f t="shared" ca="1" si="0"/>
        <v>1616</v>
      </c>
      <c r="D4" s="68">
        <v>5</v>
      </c>
      <c r="E4" s="68"/>
      <c r="F4" s="2"/>
      <c r="G4" s="97">
        <f t="shared" si="2"/>
        <v>39908</v>
      </c>
      <c r="H4" s="97"/>
      <c r="I4" s="63">
        <f t="shared" si="1"/>
        <v>39922</v>
      </c>
      <c r="J4" s="63"/>
      <c r="K4" s="63">
        <v>39914</v>
      </c>
      <c r="L4" s="63"/>
      <c r="M4" s="63">
        <v>39939</v>
      </c>
      <c r="N4" s="63">
        <v>39942</v>
      </c>
      <c r="O4" s="63">
        <v>39949</v>
      </c>
      <c r="P4" s="63">
        <v>39959</v>
      </c>
    </row>
    <row r="5" spans="1:16" x14ac:dyDescent="0.15">
      <c r="A5" s="3" t="s">
        <v>233</v>
      </c>
      <c r="B5" s="4">
        <v>39903</v>
      </c>
      <c r="C5" s="99">
        <f t="shared" ca="1" si="0"/>
        <v>1614</v>
      </c>
      <c r="D5" s="68">
        <v>5</v>
      </c>
      <c r="E5" s="68"/>
      <c r="F5" s="2"/>
      <c r="G5" s="97">
        <f t="shared" si="2"/>
        <v>39910</v>
      </c>
      <c r="H5" s="97"/>
      <c r="I5" s="63">
        <f t="shared" si="1"/>
        <v>39924</v>
      </c>
      <c r="J5" s="63"/>
      <c r="K5" s="63">
        <v>39914</v>
      </c>
      <c r="L5" s="63"/>
      <c r="M5" s="63">
        <v>39939</v>
      </c>
      <c r="N5" s="63">
        <v>39942</v>
      </c>
      <c r="O5" s="63">
        <v>39949</v>
      </c>
      <c r="P5" s="63">
        <v>39959</v>
      </c>
    </row>
    <row r="6" spans="1:16" x14ac:dyDescent="0.15">
      <c r="A6" s="3" t="s">
        <v>361</v>
      </c>
      <c r="B6" s="4">
        <v>39904</v>
      </c>
      <c r="C6" s="99">
        <f t="shared" ca="1" si="0"/>
        <v>1613</v>
      </c>
      <c r="D6" s="68">
        <v>3</v>
      </c>
      <c r="E6" s="68"/>
      <c r="F6" s="2"/>
      <c r="G6" s="97">
        <f t="shared" si="2"/>
        <v>39911</v>
      </c>
      <c r="H6" s="97"/>
      <c r="I6" s="63">
        <f t="shared" si="1"/>
        <v>39925</v>
      </c>
      <c r="J6" s="63"/>
      <c r="K6" s="63">
        <v>39916</v>
      </c>
      <c r="L6" s="63"/>
      <c r="M6" s="63">
        <v>39941</v>
      </c>
      <c r="N6" s="63">
        <v>39944</v>
      </c>
      <c r="O6" s="63">
        <v>39951</v>
      </c>
      <c r="P6" s="63">
        <v>39961</v>
      </c>
    </row>
    <row r="7" spans="1:16" x14ac:dyDescent="0.15">
      <c r="A7" s="3" t="s">
        <v>75</v>
      </c>
      <c r="B7" s="4">
        <v>39904</v>
      </c>
      <c r="C7" s="99">
        <f t="shared" ca="1" si="0"/>
        <v>1613</v>
      </c>
      <c r="D7" s="68">
        <v>4</v>
      </c>
      <c r="E7" s="68"/>
      <c r="F7" s="2"/>
      <c r="G7" s="97">
        <f t="shared" si="2"/>
        <v>39911</v>
      </c>
      <c r="H7" s="97"/>
      <c r="I7" s="63">
        <f t="shared" si="1"/>
        <v>39925</v>
      </c>
      <c r="J7" s="63"/>
      <c r="K7" s="63">
        <v>39916</v>
      </c>
      <c r="L7" s="63"/>
      <c r="M7" s="63">
        <v>39941</v>
      </c>
      <c r="N7" s="63">
        <v>39944</v>
      </c>
      <c r="O7" s="63">
        <v>39951</v>
      </c>
      <c r="P7" s="63">
        <v>39961</v>
      </c>
    </row>
    <row r="8" spans="1:16" x14ac:dyDescent="0.15">
      <c r="A8" s="3" t="s">
        <v>866</v>
      </c>
      <c r="B8" s="4">
        <v>39904</v>
      </c>
      <c r="C8" s="99">
        <f t="shared" ca="1" si="0"/>
        <v>1613</v>
      </c>
      <c r="D8" s="69">
        <v>6</v>
      </c>
      <c r="E8" s="68"/>
      <c r="F8" s="2"/>
      <c r="G8" s="97">
        <f t="shared" si="2"/>
        <v>39911</v>
      </c>
      <c r="H8" s="97"/>
      <c r="I8" s="63">
        <f t="shared" si="1"/>
        <v>39925</v>
      </c>
      <c r="J8" s="63"/>
      <c r="K8" s="63">
        <v>39917</v>
      </c>
      <c r="L8" s="63"/>
      <c r="M8" s="63">
        <v>39942</v>
      </c>
      <c r="N8" s="63">
        <v>39945</v>
      </c>
      <c r="O8" s="63">
        <v>39952</v>
      </c>
      <c r="P8" s="63">
        <v>39962</v>
      </c>
    </row>
    <row r="9" spans="1:16" x14ac:dyDescent="0.15">
      <c r="A9" s="3" t="s">
        <v>217</v>
      </c>
      <c r="B9" s="4">
        <v>39906</v>
      </c>
      <c r="C9" s="99">
        <f t="shared" ca="1" si="0"/>
        <v>1611</v>
      </c>
      <c r="D9" s="69">
        <v>7</v>
      </c>
      <c r="E9" s="68"/>
      <c r="F9" s="2"/>
      <c r="G9" s="97">
        <f t="shared" si="2"/>
        <v>39913</v>
      </c>
      <c r="H9" s="63"/>
      <c r="I9" s="63">
        <f>B9+21</f>
        <v>39927</v>
      </c>
      <c r="J9" s="63"/>
      <c r="K9" s="63">
        <v>35</v>
      </c>
      <c r="L9" s="63"/>
      <c r="M9" s="63">
        <v>60</v>
      </c>
      <c r="N9" s="63">
        <v>63</v>
      </c>
      <c r="O9" s="63">
        <v>70</v>
      </c>
      <c r="P9" s="63">
        <v>80</v>
      </c>
    </row>
    <row r="10" spans="1:16" x14ac:dyDescent="0.15">
      <c r="A10" s="3" t="s">
        <v>76</v>
      </c>
      <c r="B10" s="4" t="s">
        <v>441</v>
      </c>
      <c r="C10" s="99" t="e">
        <f ca="1">TODAY()-B10</f>
        <v>#VALUE!</v>
      </c>
      <c r="D10" s="69"/>
      <c r="E10" s="68"/>
      <c r="F10" s="2"/>
      <c r="G10" s="97" t="e">
        <f t="shared" si="2"/>
        <v>#VALUE!</v>
      </c>
      <c r="H10" s="63"/>
      <c r="I10" s="63" t="e">
        <f>B10+21</f>
        <v>#VALUE!</v>
      </c>
      <c r="J10" s="63"/>
      <c r="K10" s="63">
        <v>35</v>
      </c>
      <c r="L10" s="63"/>
      <c r="M10" s="63">
        <v>60</v>
      </c>
      <c r="N10" s="63">
        <v>63</v>
      </c>
      <c r="O10" s="63">
        <v>70</v>
      </c>
      <c r="P10" s="63">
        <v>80</v>
      </c>
    </row>
    <row r="13" spans="1:16" x14ac:dyDescent="0.15">
      <c r="D13" s="69">
        <f>SUM(D2:D10)</f>
        <v>39</v>
      </c>
      <c r="E13" s="69"/>
      <c r="F13" s="69"/>
    </row>
    <row r="15" spans="1:16" x14ac:dyDescent="0.15">
      <c r="A15" s="3" t="s">
        <v>134</v>
      </c>
      <c r="B15" s="4">
        <v>39895</v>
      </c>
      <c r="C15" s="69" t="s">
        <v>636</v>
      </c>
      <c r="D15" s="69">
        <v>2</v>
      </c>
      <c r="E15" s="69"/>
      <c r="F15" s="2"/>
      <c r="G15" s="97">
        <f>B15+7</f>
        <v>39902</v>
      </c>
      <c r="H15" s="63"/>
      <c r="I15" s="63">
        <f>B15+21</f>
        <v>39916</v>
      </c>
      <c r="J15" s="63"/>
      <c r="K15" s="63">
        <v>35</v>
      </c>
      <c r="L15" s="63"/>
      <c r="M15" s="63">
        <v>60</v>
      </c>
      <c r="N15" s="63">
        <v>63</v>
      </c>
      <c r="O15" s="63">
        <v>70</v>
      </c>
      <c r="P15" s="63">
        <v>80</v>
      </c>
    </row>
    <row r="16" spans="1:16" x14ac:dyDescent="0.15">
      <c r="A16" s="3" t="s">
        <v>647</v>
      </c>
      <c r="B16" s="4" t="s">
        <v>255</v>
      </c>
      <c r="C16" s="99" t="s">
        <v>700</v>
      </c>
      <c r="D16" s="69"/>
      <c r="E16" s="68"/>
      <c r="F16" s="2"/>
      <c r="G16" s="63">
        <v>39872</v>
      </c>
      <c r="H16" s="63"/>
      <c r="I16" s="63">
        <v>39886</v>
      </c>
      <c r="J16" s="63"/>
      <c r="K16" s="63">
        <v>39900</v>
      </c>
      <c r="L16" s="63"/>
      <c r="M16" s="63">
        <v>39925</v>
      </c>
      <c r="N16" s="63">
        <v>39928</v>
      </c>
      <c r="O16" s="63">
        <v>39935</v>
      </c>
      <c r="P16" s="63">
        <v>39945</v>
      </c>
    </row>
    <row r="17" spans="1:21" x14ac:dyDescent="0.15">
      <c r="A17" s="3" t="s">
        <v>707</v>
      </c>
      <c r="B17" s="4" t="s">
        <v>256</v>
      </c>
      <c r="C17" s="99" t="s">
        <v>700</v>
      </c>
      <c r="D17" s="69"/>
      <c r="E17" s="68"/>
      <c r="F17" s="2"/>
      <c r="G17" s="63">
        <v>39871</v>
      </c>
      <c r="H17" s="63"/>
      <c r="I17" s="63">
        <v>39885</v>
      </c>
      <c r="J17" s="63"/>
      <c r="K17" s="63">
        <v>39899</v>
      </c>
      <c r="L17" s="63"/>
      <c r="M17" s="63">
        <v>39924</v>
      </c>
      <c r="N17" s="63">
        <v>39927</v>
      </c>
      <c r="O17" s="63">
        <v>39934</v>
      </c>
      <c r="P17" s="63">
        <v>39944</v>
      </c>
    </row>
    <row r="18" spans="1:21" x14ac:dyDescent="0.15">
      <c r="A18" s="3" t="s">
        <v>390</v>
      </c>
      <c r="B18" s="4" t="s">
        <v>256</v>
      </c>
      <c r="C18" s="99" t="s">
        <v>700</v>
      </c>
      <c r="D18" s="69"/>
      <c r="E18" s="68"/>
      <c r="F18" s="2"/>
      <c r="G18" s="63">
        <v>39874</v>
      </c>
      <c r="H18" s="63"/>
      <c r="I18" s="63">
        <v>39888</v>
      </c>
      <c r="J18" s="63"/>
      <c r="K18" s="63">
        <v>39902</v>
      </c>
      <c r="L18" s="63"/>
      <c r="M18" s="63">
        <v>39927</v>
      </c>
      <c r="N18" s="63">
        <v>39930</v>
      </c>
      <c r="O18" s="63">
        <v>39937</v>
      </c>
      <c r="P18" s="63">
        <v>39947</v>
      </c>
    </row>
    <row r="19" spans="1:21" x14ac:dyDescent="0.15">
      <c r="A19" s="3" t="s">
        <v>234</v>
      </c>
      <c r="B19" s="4" t="s">
        <v>255</v>
      </c>
      <c r="C19" s="99" t="s">
        <v>700</v>
      </c>
      <c r="D19" s="69"/>
      <c r="E19" s="68"/>
      <c r="F19" s="2"/>
      <c r="G19" s="97" t="e">
        <f>B19+7</f>
        <v>#VALUE!</v>
      </c>
      <c r="H19" s="63"/>
      <c r="I19" s="63" t="e">
        <f>B19+21</f>
        <v>#VALUE!</v>
      </c>
      <c r="J19" s="63"/>
      <c r="K19" s="63">
        <v>35</v>
      </c>
      <c r="L19" s="63"/>
      <c r="M19" s="63">
        <v>60</v>
      </c>
      <c r="N19" s="63">
        <v>63</v>
      </c>
      <c r="O19" s="63">
        <v>70</v>
      </c>
      <c r="P19" s="63">
        <v>80</v>
      </c>
    </row>
    <row r="22" spans="1:21" x14ac:dyDescent="0.15">
      <c r="A22" s="1" t="s">
        <v>219</v>
      </c>
      <c r="B22" s="1" t="s">
        <v>363</v>
      </c>
      <c r="C22" s="1"/>
      <c r="D22" s="1"/>
      <c r="E22" s="1" t="s">
        <v>219</v>
      </c>
      <c r="F22" s="1" t="s">
        <v>363</v>
      </c>
      <c r="G22" s="1" t="s">
        <v>219</v>
      </c>
      <c r="H22" s="1"/>
      <c r="I22" s="1" t="s">
        <v>363</v>
      </c>
      <c r="J22" s="1" t="s">
        <v>219</v>
      </c>
      <c r="K22" s="1" t="s">
        <v>363</v>
      </c>
      <c r="L22" s="1" t="s">
        <v>219</v>
      </c>
      <c r="M22" s="1" t="s">
        <v>363</v>
      </c>
      <c r="N22" s="1" t="s">
        <v>219</v>
      </c>
      <c r="O22" s="1" t="s">
        <v>363</v>
      </c>
      <c r="P22" s="1" t="s">
        <v>219</v>
      </c>
      <c r="Q22" s="1" t="s">
        <v>363</v>
      </c>
      <c r="R22" s="1" t="s">
        <v>219</v>
      </c>
      <c r="S22" s="1" t="s">
        <v>363</v>
      </c>
      <c r="T22" s="1" t="s">
        <v>219</v>
      </c>
      <c r="U22" s="1" t="s">
        <v>363</v>
      </c>
    </row>
    <row r="23" spans="1:21" x14ac:dyDescent="0.15">
      <c r="A23" s="1" t="s">
        <v>712</v>
      </c>
      <c r="B23" s="1"/>
      <c r="C23" s="1"/>
      <c r="D23" s="1"/>
      <c r="E23" s="1" t="s">
        <v>713</v>
      </c>
      <c r="F23" s="1"/>
      <c r="G23" s="1" t="s">
        <v>563</v>
      </c>
      <c r="H23" s="1"/>
      <c r="I23" s="1"/>
      <c r="J23" s="1" t="s">
        <v>403</v>
      </c>
      <c r="K23" s="1"/>
      <c r="L23" s="1" t="s">
        <v>497</v>
      </c>
      <c r="M23" s="1"/>
      <c r="N23" s="1" t="s">
        <v>702</v>
      </c>
      <c r="O23" s="1"/>
      <c r="P23" s="1" t="s">
        <v>523</v>
      </c>
      <c r="Q23" s="1"/>
      <c r="R23" s="1" t="s">
        <v>578</v>
      </c>
      <c r="S23" s="1"/>
      <c r="T23" s="1" t="s">
        <v>268</v>
      </c>
      <c r="U23" s="1"/>
    </row>
    <row r="24" spans="1:21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</sheetData>
  <phoneticPr fontId="8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workbookViewId="0">
      <selection activeCell="I2" sqref="I2"/>
    </sheetView>
  </sheetViews>
  <sheetFormatPr baseColWidth="10" defaultColWidth="11" defaultRowHeight="13" x14ac:dyDescent="0.15"/>
  <sheetData>
    <row r="1" spans="1:16" ht="26" x14ac:dyDescent="0.15">
      <c r="A1" s="2"/>
      <c r="B1" s="5" t="s">
        <v>515</v>
      </c>
      <c r="C1" s="5" t="s">
        <v>788</v>
      </c>
      <c r="D1" s="5" t="s">
        <v>58</v>
      </c>
      <c r="E1" s="5" t="s">
        <v>711</v>
      </c>
      <c r="F1" s="5" t="s">
        <v>59</v>
      </c>
      <c r="G1" s="5" t="s">
        <v>341</v>
      </c>
      <c r="H1" s="5"/>
      <c r="I1" s="5" t="s">
        <v>342</v>
      </c>
      <c r="J1" s="5"/>
      <c r="K1" s="5" t="s">
        <v>347</v>
      </c>
      <c r="L1" s="5"/>
      <c r="M1" s="5" t="s">
        <v>1</v>
      </c>
      <c r="N1" s="5" t="s">
        <v>662</v>
      </c>
      <c r="O1" s="5" t="s">
        <v>663</v>
      </c>
      <c r="P1" s="5" t="s">
        <v>604</v>
      </c>
    </row>
    <row r="2" spans="1:16" x14ac:dyDescent="0.15">
      <c r="A2" s="3" t="s">
        <v>596</v>
      </c>
      <c r="B2" s="4">
        <v>39911</v>
      </c>
      <c r="C2" s="99">
        <f t="shared" ref="C2:C16" ca="1" si="0">TODAY()-B2</f>
        <v>1606</v>
      </c>
      <c r="D2" s="69" t="s">
        <v>874</v>
      </c>
      <c r="E2" s="68"/>
      <c r="F2" s="2"/>
      <c r="G2" s="97">
        <f t="shared" ref="G2" si="1">B2+7</f>
        <v>39918</v>
      </c>
      <c r="H2" s="63"/>
      <c r="I2" s="63">
        <v>39886</v>
      </c>
      <c r="J2" s="63"/>
      <c r="K2" s="63">
        <v>39900</v>
      </c>
      <c r="L2" s="63"/>
      <c r="M2" s="63">
        <v>39925</v>
      </c>
      <c r="N2" s="63">
        <v>39928</v>
      </c>
      <c r="O2" s="63">
        <v>39935</v>
      </c>
      <c r="P2" s="63">
        <v>39945</v>
      </c>
    </row>
    <row r="3" spans="1:16" x14ac:dyDescent="0.15">
      <c r="A3" s="3" t="s">
        <v>707</v>
      </c>
      <c r="B3" s="4">
        <v>39914</v>
      </c>
      <c r="C3" s="99">
        <f t="shared" ca="1" si="0"/>
        <v>1603</v>
      </c>
      <c r="D3" s="69" t="s">
        <v>874</v>
      </c>
      <c r="E3" s="68"/>
      <c r="F3" s="2"/>
      <c r="G3" s="97">
        <f t="shared" ref="G3:G27" si="2">B3+7</f>
        <v>39921</v>
      </c>
      <c r="H3" s="63"/>
      <c r="I3" s="63">
        <v>39886</v>
      </c>
      <c r="J3" s="63"/>
      <c r="K3" s="63">
        <v>39900</v>
      </c>
      <c r="L3" s="63"/>
      <c r="M3" s="63">
        <v>39925</v>
      </c>
      <c r="N3" s="63">
        <v>39928</v>
      </c>
      <c r="O3" s="63">
        <v>39935</v>
      </c>
      <c r="P3" s="63">
        <v>39945</v>
      </c>
    </row>
    <row r="4" spans="1:16" x14ac:dyDescent="0.15">
      <c r="A4" s="3" t="s">
        <v>594</v>
      </c>
      <c r="B4" s="4">
        <v>39918</v>
      </c>
      <c r="C4" s="99">
        <f t="shared" ca="1" si="0"/>
        <v>1599</v>
      </c>
      <c r="D4" s="69" t="s">
        <v>377</v>
      </c>
      <c r="E4" s="69"/>
      <c r="F4" s="2"/>
      <c r="G4" s="97">
        <f t="shared" si="2"/>
        <v>39925</v>
      </c>
      <c r="H4" s="63"/>
      <c r="I4" s="63">
        <v>39886</v>
      </c>
      <c r="J4" s="63"/>
      <c r="K4" s="63">
        <v>39900</v>
      </c>
      <c r="L4" s="63"/>
      <c r="M4" s="63">
        <v>39925</v>
      </c>
      <c r="N4" s="63">
        <v>39928</v>
      </c>
      <c r="O4" s="63">
        <v>39935</v>
      </c>
      <c r="P4" s="63">
        <v>39945</v>
      </c>
    </row>
    <row r="5" spans="1:16" x14ac:dyDescent="0.15">
      <c r="A5" s="3" t="s">
        <v>232</v>
      </c>
      <c r="B5" s="4">
        <v>39918</v>
      </c>
      <c r="C5" s="99">
        <f t="shared" ca="1" si="0"/>
        <v>1599</v>
      </c>
      <c r="D5" s="69" t="s">
        <v>525</v>
      </c>
      <c r="E5" s="69"/>
      <c r="F5" s="2"/>
      <c r="G5" s="97">
        <f t="shared" si="2"/>
        <v>39925</v>
      </c>
      <c r="H5" s="63"/>
      <c r="I5" s="63">
        <v>39886</v>
      </c>
      <c r="J5" s="63"/>
      <c r="K5" s="63">
        <v>39900</v>
      </c>
      <c r="L5" s="63"/>
      <c r="M5" s="63">
        <v>39925</v>
      </c>
      <c r="N5" s="63">
        <v>39928</v>
      </c>
      <c r="O5" s="63">
        <v>39935</v>
      </c>
      <c r="P5" s="63">
        <v>39945</v>
      </c>
    </row>
    <row r="6" spans="1:16" x14ac:dyDescent="0.15">
      <c r="A6" s="3" t="s">
        <v>126</v>
      </c>
      <c r="B6" s="4">
        <v>39918</v>
      </c>
      <c r="C6" s="99">
        <f t="shared" ca="1" si="0"/>
        <v>1599</v>
      </c>
      <c r="D6" s="69" t="s">
        <v>874</v>
      </c>
      <c r="E6" s="69"/>
      <c r="F6" s="2"/>
      <c r="G6" s="97">
        <f t="shared" si="2"/>
        <v>39925</v>
      </c>
      <c r="H6" s="63"/>
      <c r="I6" s="63">
        <v>39886</v>
      </c>
      <c r="J6" s="63"/>
      <c r="K6" s="63">
        <v>39900</v>
      </c>
      <c r="L6" s="63"/>
      <c r="M6" s="63">
        <v>39925</v>
      </c>
      <c r="N6" s="63">
        <v>39928</v>
      </c>
      <c r="O6" s="63">
        <v>39935</v>
      </c>
      <c r="P6" s="63">
        <v>39945</v>
      </c>
    </row>
    <row r="7" spans="1:16" x14ac:dyDescent="0.15">
      <c r="A7" s="3" t="s">
        <v>742</v>
      </c>
      <c r="B7" s="4">
        <v>39918</v>
      </c>
      <c r="C7" s="99">
        <f t="shared" ca="1" si="0"/>
        <v>1599</v>
      </c>
      <c r="D7" s="69" t="s">
        <v>377</v>
      </c>
      <c r="E7" s="69"/>
      <c r="F7" s="2"/>
      <c r="G7" s="97">
        <f t="shared" si="2"/>
        <v>39925</v>
      </c>
      <c r="H7" s="63"/>
      <c r="I7" s="63">
        <v>39886</v>
      </c>
      <c r="J7" s="63"/>
      <c r="K7" s="63">
        <v>39900</v>
      </c>
      <c r="L7" s="63"/>
      <c r="M7" s="63">
        <v>39925</v>
      </c>
      <c r="N7" s="63">
        <v>39928</v>
      </c>
      <c r="O7" s="63">
        <v>39935</v>
      </c>
      <c r="P7" s="63">
        <v>39945</v>
      </c>
    </row>
    <row r="8" spans="1:16" x14ac:dyDescent="0.15">
      <c r="A8" s="3" t="s">
        <v>90</v>
      </c>
      <c r="B8" s="4">
        <v>39919</v>
      </c>
      <c r="C8" s="99">
        <f t="shared" ca="1" si="0"/>
        <v>1598</v>
      </c>
      <c r="D8" s="69" t="s">
        <v>677</v>
      </c>
      <c r="E8" s="69"/>
      <c r="F8" s="2"/>
      <c r="G8" s="97">
        <f t="shared" si="2"/>
        <v>39926</v>
      </c>
      <c r="H8" s="63"/>
      <c r="I8" s="63">
        <v>39886</v>
      </c>
      <c r="J8" s="63"/>
      <c r="K8" s="63">
        <v>39900</v>
      </c>
      <c r="L8" s="63"/>
      <c r="M8" s="63">
        <v>39925</v>
      </c>
      <c r="N8" s="63">
        <v>39928</v>
      </c>
      <c r="O8" s="63">
        <v>39935</v>
      </c>
      <c r="P8" s="63">
        <v>39945</v>
      </c>
    </row>
    <row r="9" spans="1:16" x14ac:dyDescent="0.15">
      <c r="A9" s="3" t="s">
        <v>345</v>
      </c>
      <c r="B9" s="4">
        <v>39919</v>
      </c>
      <c r="C9" s="99">
        <f t="shared" ca="1" si="0"/>
        <v>1598</v>
      </c>
      <c r="D9" s="69" t="s">
        <v>377</v>
      </c>
      <c r="E9" s="69"/>
      <c r="F9" s="2"/>
      <c r="G9" s="97">
        <f t="shared" si="2"/>
        <v>39926</v>
      </c>
      <c r="H9" s="63"/>
      <c r="I9" s="63">
        <v>39886</v>
      </c>
      <c r="J9" s="63"/>
      <c r="K9" s="63">
        <v>39900</v>
      </c>
      <c r="L9" s="63"/>
      <c r="M9" s="63">
        <v>39925</v>
      </c>
      <c r="N9" s="63">
        <v>39928</v>
      </c>
      <c r="O9" s="63">
        <v>39935</v>
      </c>
      <c r="P9" s="63">
        <v>39945</v>
      </c>
    </row>
    <row r="10" spans="1:16" x14ac:dyDescent="0.15">
      <c r="A10" s="3" t="s">
        <v>397</v>
      </c>
      <c r="B10" s="4">
        <v>39919</v>
      </c>
      <c r="C10" s="99">
        <f t="shared" ca="1" si="0"/>
        <v>1598</v>
      </c>
      <c r="D10" s="69" t="s">
        <v>874</v>
      </c>
      <c r="E10" s="69"/>
      <c r="F10" s="2"/>
      <c r="G10" s="97">
        <f t="shared" si="2"/>
        <v>39926</v>
      </c>
      <c r="H10" s="63"/>
      <c r="I10" s="63">
        <v>39886</v>
      </c>
      <c r="J10" s="63"/>
      <c r="K10" s="63">
        <v>39900</v>
      </c>
      <c r="L10" s="63"/>
      <c r="M10" s="63">
        <v>39925</v>
      </c>
      <c r="N10" s="63">
        <v>39928</v>
      </c>
      <c r="O10" s="63">
        <v>39935</v>
      </c>
      <c r="P10" s="63">
        <v>39945</v>
      </c>
    </row>
    <row r="11" spans="1:16" x14ac:dyDescent="0.15">
      <c r="A11" s="3" t="s">
        <v>160</v>
      </c>
      <c r="B11" s="4">
        <v>39919</v>
      </c>
      <c r="C11" s="99">
        <f t="shared" ca="1" si="0"/>
        <v>1598</v>
      </c>
      <c r="D11" s="69" t="s">
        <v>874</v>
      </c>
      <c r="E11" s="69"/>
      <c r="F11" s="2"/>
      <c r="G11" s="97">
        <f t="shared" si="2"/>
        <v>39926</v>
      </c>
      <c r="H11" s="63"/>
      <c r="I11" s="63">
        <v>39886</v>
      </c>
      <c r="J11" s="63"/>
      <c r="K11" s="63">
        <v>39900</v>
      </c>
      <c r="L11" s="63"/>
      <c r="M11" s="63">
        <v>39925</v>
      </c>
      <c r="N11" s="63">
        <v>39928</v>
      </c>
      <c r="O11" s="63">
        <v>39935</v>
      </c>
      <c r="P11" s="63">
        <v>39945</v>
      </c>
    </row>
    <row r="12" spans="1:16" x14ac:dyDescent="0.15">
      <c r="A12" s="3" t="s">
        <v>549</v>
      </c>
      <c r="B12" s="4">
        <v>39919</v>
      </c>
      <c r="C12" s="99">
        <f t="shared" ca="1" si="0"/>
        <v>1598</v>
      </c>
      <c r="D12" s="69" t="s">
        <v>874</v>
      </c>
      <c r="E12" s="69"/>
      <c r="F12" s="2"/>
      <c r="G12" s="97">
        <f t="shared" si="2"/>
        <v>39926</v>
      </c>
      <c r="H12" s="63"/>
      <c r="I12" s="63">
        <v>39886</v>
      </c>
      <c r="J12" s="63"/>
      <c r="K12" s="63">
        <v>39900</v>
      </c>
      <c r="L12" s="63"/>
      <c r="M12" s="63">
        <v>39925</v>
      </c>
      <c r="N12" s="63">
        <v>39928</v>
      </c>
      <c r="O12" s="63">
        <v>39935</v>
      </c>
      <c r="P12" s="63">
        <v>39945</v>
      </c>
    </row>
    <row r="13" spans="1:16" x14ac:dyDescent="0.15">
      <c r="A13" s="3" t="s">
        <v>731</v>
      </c>
      <c r="B13" s="4">
        <v>39920</v>
      </c>
      <c r="C13" s="99">
        <f t="shared" ca="1" si="0"/>
        <v>1597</v>
      </c>
      <c r="D13" s="69" t="s">
        <v>678</v>
      </c>
      <c r="E13" s="69"/>
      <c r="F13" s="2"/>
      <c r="G13" s="97">
        <f t="shared" si="2"/>
        <v>39927</v>
      </c>
      <c r="H13" s="63"/>
      <c r="I13" s="63">
        <v>39886</v>
      </c>
      <c r="J13" s="63"/>
      <c r="K13" s="63">
        <v>39900</v>
      </c>
      <c r="L13" s="63"/>
      <c r="M13" s="63">
        <v>39925</v>
      </c>
      <c r="N13" s="63">
        <v>39928</v>
      </c>
      <c r="O13" s="63">
        <v>39935</v>
      </c>
      <c r="P13" s="63">
        <v>39945</v>
      </c>
    </row>
    <row r="14" spans="1:16" x14ac:dyDescent="0.15">
      <c r="A14" s="3" t="s">
        <v>832</v>
      </c>
      <c r="B14" s="4">
        <v>39921</v>
      </c>
      <c r="C14" s="99">
        <f t="shared" ca="1" si="0"/>
        <v>1596</v>
      </c>
      <c r="D14" s="69" t="s">
        <v>377</v>
      </c>
      <c r="E14" s="69"/>
      <c r="F14" s="2"/>
      <c r="G14" s="97">
        <f t="shared" si="2"/>
        <v>39928</v>
      </c>
      <c r="H14" s="63"/>
      <c r="I14" s="63">
        <v>39886</v>
      </c>
      <c r="J14" s="63"/>
      <c r="K14" s="63">
        <v>39900</v>
      </c>
      <c r="L14" s="63"/>
      <c r="M14" s="63">
        <v>39925</v>
      </c>
      <c r="N14" s="63">
        <v>39928</v>
      </c>
      <c r="O14" s="63">
        <v>39935</v>
      </c>
      <c r="P14" s="63">
        <v>39945</v>
      </c>
    </row>
    <row r="15" spans="1:16" x14ac:dyDescent="0.15">
      <c r="A15" s="3" t="s">
        <v>364</v>
      </c>
      <c r="B15" s="4">
        <v>39923</v>
      </c>
      <c r="C15" s="99">
        <f t="shared" ca="1" si="0"/>
        <v>1594</v>
      </c>
      <c r="D15" s="68" t="s">
        <v>304</v>
      </c>
      <c r="E15" s="2"/>
      <c r="F15" s="2"/>
      <c r="G15" s="97">
        <f t="shared" si="2"/>
        <v>39930</v>
      </c>
      <c r="H15" s="63"/>
      <c r="I15" s="63">
        <v>39886</v>
      </c>
      <c r="J15" s="63"/>
      <c r="K15" s="63">
        <v>39900</v>
      </c>
      <c r="L15" s="63"/>
      <c r="M15" s="63">
        <v>39925</v>
      </c>
      <c r="N15" s="63">
        <v>39928</v>
      </c>
      <c r="O15" s="63">
        <v>39935</v>
      </c>
      <c r="P15" s="63">
        <v>39945</v>
      </c>
    </row>
    <row r="16" spans="1:16" x14ac:dyDescent="0.15">
      <c r="A16" s="3" t="s">
        <v>703</v>
      </c>
      <c r="B16" s="4">
        <v>39923</v>
      </c>
      <c r="C16" s="99">
        <f t="shared" ca="1" si="0"/>
        <v>1594</v>
      </c>
      <c r="D16" s="115" t="s">
        <v>332</v>
      </c>
      <c r="E16" s="2"/>
      <c r="F16" s="2"/>
      <c r="G16" s="97">
        <f t="shared" si="2"/>
        <v>39930</v>
      </c>
      <c r="H16" s="63"/>
      <c r="I16" s="63">
        <v>39886</v>
      </c>
      <c r="J16" s="63"/>
      <c r="K16" s="63">
        <v>39900</v>
      </c>
      <c r="L16" s="63"/>
      <c r="M16" s="63">
        <v>39925</v>
      </c>
      <c r="N16" s="63">
        <v>39928</v>
      </c>
      <c r="O16" s="63">
        <v>39935</v>
      </c>
      <c r="P16" s="63">
        <v>39945</v>
      </c>
    </row>
    <row r="17" spans="1:16" x14ac:dyDescent="0.15">
      <c r="A17" s="3" t="s">
        <v>755</v>
      </c>
      <c r="B17" s="4">
        <v>39926</v>
      </c>
      <c r="C17" s="99">
        <f t="shared" ref="C17:C27" ca="1" si="3">TODAY()-B17</f>
        <v>1591</v>
      </c>
      <c r="D17" s="69"/>
      <c r="E17" s="68" t="s">
        <v>304</v>
      </c>
      <c r="F17" s="2"/>
      <c r="G17" s="97">
        <f t="shared" si="2"/>
        <v>39933</v>
      </c>
      <c r="H17" s="63"/>
      <c r="I17" s="63">
        <v>39886</v>
      </c>
      <c r="J17" s="63"/>
      <c r="K17" s="63">
        <v>39900</v>
      </c>
      <c r="L17" s="63"/>
      <c r="M17" s="63">
        <v>39925</v>
      </c>
      <c r="N17" s="63">
        <v>39928</v>
      </c>
      <c r="O17" s="63">
        <v>39935</v>
      </c>
      <c r="P17" s="63">
        <v>39945</v>
      </c>
    </row>
    <row r="18" spans="1:16" x14ac:dyDescent="0.15">
      <c r="A18" s="3" t="s">
        <v>331</v>
      </c>
      <c r="B18" s="4">
        <v>39926</v>
      </c>
      <c r="C18" s="99">
        <f t="shared" ca="1" si="3"/>
        <v>1591</v>
      </c>
      <c r="D18" s="2"/>
      <c r="E18" s="115" t="s">
        <v>677</v>
      </c>
      <c r="F18" s="2"/>
      <c r="G18" s="97">
        <f t="shared" si="2"/>
        <v>39933</v>
      </c>
      <c r="H18" s="63"/>
      <c r="I18" s="63">
        <v>39886</v>
      </c>
      <c r="J18" s="63"/>
      <c r="K18" s="63">
        <v>39900</v>
      </c>
      <c r="L18" s="63"/>
      <c r="M18" s="63">
        <v>39925</v>
      </c>
      <c r="N18" s="63">
        <v>39928</v>
      </c>
      <c r="O18" s="63">
        <v>39935</v>
      </c>
      <c r="P18" s="63">
        <v>39945</v>
      </c>
    </row>
    <row r="19" spans="1:16" x14ac:dyDescent="0.15">
      <c r="A19" s="3" t="s">
        <v>866</v>
      </c>
      <c r="B19" s="4">
        <v>39927</v>
      </c>
      <c r="C19" s="99">
        <f t="shared" ca="1" si="3"/>
        <v>1590</v>
      </c>
      <c r="D19" s="2"/>
      <c r="E19" s="68" t="s">
        <v>304</v>
      </c>
      <c r="F19" s="2"/>
      <c r="G19" s="97">
        <f t="shared" si="2"/>
        <v>39934</v>
      </c>
      <c r="H19" s="63"/>
      <c r="I19" s="63">
        <v>39886</v>
      </c>
      <c r="J19" s="63"/>
      <c r="K19" s="63">
        <v>39900</v>
      </c>
      <c r="L19" s="63"/>
      <c r="M19" s="63">
        <v>39925</v>
      </c>
      <c r="N19" s="63">
        <v>39928</v>
      </c>
      <c r="O19" s="63">
        <v>39935</v>
      </c>
      <c r="P19" s="63">
        <v>39945</v>
      </c>
    </row>
    <row r="20" spans="1:16" x14ac:dyDescent="0.15">
      <c r="A20" s="3" t="s">
        <v>75</v>
      </c>
      <c r="B20" s="4">
        <v>39928</v>
      </c>
      <c r="C20" s="99">
        <f t="shared" ca="1" si="3"/>
        <v>1589</v>
      </c>
      <c r="D20" s="2"/>
      <c r="E20" s="68" t="s">
        <v>521</v>
      </c>
      <c r="F20" s="2"/>
      <c r="G20" s="97">
        <f t="shared" si="2"/>
        <v>39935</v>
      </c>
      <c r="H20" s="63"/>
      <c r="I20" s="63">
        <v>39886</v>
      </c>
      <c r="J20" s="63"/>
      <c r="K20" s="63">
        <v>39900</v>
      </c>
      <c r="L20" s="63"/>
      <c r="M20" s="63">
        <v>39925</v>
      </c>
      <c r="N20" s="63">
        <v>39928</v>
      </c>
      <c r="O20" s="63">
        <v>39935</v>
      </c>
      <c r="P20" s="63">
        <v>39945</v>
      </c>
    </row>
    <row r="21" spans="1:16" x14ac:dyDescent="0.15">
      <c r="A21" s="3" t="s">
        <v>217</v>
      </c>
      <c r="B21" s="4">
        <v>39929</v>
      </c>
      <c r="C21" s="99">
        <f t="shared" ca="1" si="3"/>
        <v>1588</v>
      </c>
      <c r="D21" s="2"/>
      <c r="E21" s="115" t="s">
        <v>522</v>
      </c>
      <c r="F21" s="2"/>
      <c r="G21" s="97">
        <f t="shared" si="2"/>
        <v>39936</v>
      </c>
      <c r="H21" s="63"/>
      <c r="I21" s="63">
        <v>39886</v>
      </c>
      <c r="J21" s="63"/>
      <c r="K21" s="63">
        <v>39900</v>
      </c>
      <c r="L21" s="63"/>
      <c r="M21" s="63">
        <v>39925</v>
      </c>
      <c r="N21" s="63">
        <v>39928</v>
      </c>
      <c r="O21" s="63">
        <v>39935</v>
      </c>
      <c r="P21" s="63">
        <v>39945</v>
      </c>
    </row>
    <row r="22" spans="1:16" x14ac:dyDescent="0.15">
      <c r="A22" s="3" t="s">
        <v>361</v>
      </c>
      <c r="B22" s="4">
        <v>39930</v>
      </c>
      <c r="C22" s="99">
        <f t="shared" ca="1" si="3"/>
        <v>1587</v>
      </c>
      <c r="D22" s="2"/>
      <c r="E22" s="68" t="s">
        <v>767</v>
      </c>
      <c r="F22" s="2"/>
      <c r="G22" s="97">
        <f t="shared" si="2"/>
        <v>39937</v>
      </c>
      <c r="H22" s="63"/>
      <c r="I22" s="63">
        <v>39886</v>
      </c>
      <c r="J22" s="63"/>
      <c r="K22" s="63">
        <v>39900</v>
      </c>
      <c r="L22" s="63"/>
      <c r="M22" s="63">
        <v>39925</v>
      </c>
      <c r="N22" s="63">
        <v>39928</v>
      </c>
      <c r="O22" s="63">
        <v>39935</v>
      </c>
      <c r="P22" s="63">
        <v>39945</v>
      </c>
    </row>
    <row r="23" spans="1:16" x14ac:dyDescent="0.15">
      <c r="A23" s="3" t="s">
        <v>595</v>
      </c>
      <c r="B23" s="4">
        <v>39932</v>
      </c>
      <c r="C23" s="99">
        <f t="shared" ca="1" si="3"/>
        <v>1585</v>
      </c>
      <c r="E23" s="115" t="s">
        <v>522</v>
      </c>
      <c r="F23" s="2"/>
      <c r="G23" s="97">
        <f t="shared" si="2"/>
        <v>39939</v>
      </c>
      <c r="H23" s="63"/>
      <c r="I23" s="63">
        <v>39886</v>
      </c>
      <c r="J23" s="63"/>
      <c r="K23" s="63">
        <v>39900</v>
      </c>
      <c r="L23" s="63"/>
      <c r="M23" s="63">
        <v>39925</v>
      </c>
      <c r="N23" s="63">
        <v>39928</v>
      </c>
      <c r="O23" s="63">
        <v>39935</v>
      </c>
      <c r="P23" s="63">
        <v>39945</v>
      </c>
    </row>
    <row r="24" spans="1:16" x14ac:dyDescent="0.15">
      <c r="A24" s="3" t="s">
        <v>390</v>
      </c>
      <c r="B24" s="4"/>
      <c r="C24" s="99">
        <f t="shared" ca="1" si="3"/>
        <v>41517</v>
      </c>
      <c r="D24" s="69">
        <v>0</v>
      </c>
      <c r="E24" s="68"/>
      <c r="F24" s="2"/>
      <c r="G24" s="97">
        <f t="shared" si="2"/>
        <v>7</v>
      </c>
      <c r="H24" s="63"/>
      <c r="I24" s="63">
        <v>39886</v>
      </c>
      <c r="J24" s="63"/>
      <c r="K24" s="63">
        <v>39900</v>
      </c>
      <c r="L24" s="63"/>
      <c r="M24" s="63">
        <v>39925</v>
      </c>
      <c r="N24" s="63">
        <v>39928</v>
      </c>
      <c r="O24" s="63">
        <v>39935</v>
      </c>
      <c r="P24" s="63">
        <v>39945</v>
      </c>
    </row>
    <row r="25" spans="1:16" x14ac:dyDescent="0.15">
      <c r="A25" s="3" t="s">
        <v>76</v>
      </c>
      <c r="B25" s="4"/>
      <c r="C25" s="99">
        <f t="shared" ca="1" si="3"/>
        <v>41517</v>
      </c>
      <c r="D25" s="69">
        <v>0</v>
      </c>
      <c r="E25" s="68"/>
      <c r="F25" s="2"/>
      <c r="G25" s="97">
        <f t="shared" si="2"/>
        <v>7</v>
      </c>
      <c r="H25" s="63"/>
      <c r="I25" s="63">
        <v>39886</v>
      </c>
      <c r="J25" s="63"/>
      <c r="K25" s="63">
        <v>39900</v>
      </c>
      <c r="L25" s="63"/>
      <c r="M25" s="63">
        <v>39925</v>
      </c>
      <c r="N25" s="63">
        <v>39928</v>
      </c>
      <c r="O25" s="63">
        <v>39935</v>
      </c>
      <c r="P25" s="63">
        <v>39945</v>
      </c>
    </row>
    <row r="26" spans="1:16" x14ac:dyDescent="0.15">
      <c r="A26" s="3" t="s">
        <v>134</v>
      </c>
      <c r="B26" s="4"/>
      <c r="C26" s="99">
        <f t="shared" ca="1" si="3"/>
        <v>41517</v>
      </c>
      <c r="D26" s="69">
        <v>0</v>
      </c>
      <c r="E26" s="69"/>
      <c r="F26" s="2"/>
      <c r="G26" s="97">
        <f t="shared" si="2"/>
        <v>7</v>
      </c>
      <c r="H26" s="63"/>
      <c r="I26" s="63">
        <v>39886</v>
      </c>
      <c r="J26" s="63"/>
      <c r="K26" s="63">
        <v>39900</v>
      </c>
      <c r="L26" s="63"/>
      <c r="M26" s="63">
        <v>39925</v>
      </c>
      <c r="N26" s="63">
        <v>39928</v>
      </c>
      <c r="O26" s="63">
        <v>39935</v>
      </c>
      <c r="P26" s="63">
        <v>39945</v>
      </c>
    </row>
    <row r="27" spans="1:16" x14ac:dyDescent="0.15">
      <c r="A27" s="3" t="s">
        <v>89</v>
      </c>
      <c r="B27" s="4"/>
      <c r="C27" s="99">
        <f t="shared" ca="1" si="3"/>
        <v>41517</v>
      </c>
      <c r="D27" s="69">
        <v>0</v>
      </c>
      <c r="E27" s="69"/>
      <c r="F27" s="2"/>
      <c r="G27" s="97">
        <f t="shared" si="2"/>
        <v>7</v>
      </c>
      <c r="H27" s="63"/>
      <c r="I27" s="63">
        <v>39886</v>
      </c>
      <c r="J27" s="63"/>
      <c r="K27" s="63">
        <v>39900</v>
      </c>
      <c r="L27" s="63"/>
      <c r="M27" s="63">
        <v>39925</v>
      </c>
      <c r="N27" s="63">
        <v>39928</v>
      </c>
      <c r="O27" s="63">
        <v>39935</v>
      </c>
      <c r="P27" s="63">
        <v>39945</v>
      </c>
    </row>
    <row r="28" spans="1:16" x14ac:dyDescent="0.15">
      <c r="A28" s="20"/>
      <c r="B28" s="4"/>
      <c r="C28" s="99"/>
      <c r="D28" s="69">
        <f>SUM(D3:D27)</f>
        <v>0</v>
      </c>
      <c r="E28" s="69">
        <f>SUM(E2:E27)</f>
        <v>0</v>
      </c>
      <c r="F28" s="2"/>
      <c r="G28" s="97"/>
      <c r="H28" s="63"/>
      <c r="I28" s="63"/>
      <c r="J28" s="63"/>
      <c r="K28" s="63"/>
      <c r="L28" s="63"/>
      <c r="M28" s="63"/>
      <c r="N28" s="63"/>
      <c r="O28" s="63"/>
      <c r="P28" s="63"/>
    </row>
    <row r="29" spans="1:16" ht="26" x14ac:dyDescent="0.15">
      <c r="B29" s="5" t="s">
        <v>515</v>
      </c>
      <c r="C29" s="5" t="s">
        <v>788</v>
      </c>
      <c r="D29" s="5" t="s">
        <v>551</v>
      </c>
      <c r="E29" s="5" t="s">
        <v>711</v>
      </c>
      <c r="F29" s="5" t="s">
        <v>529</v>
      </c>
      <c r="G29" s="5" t="s">
        <v>341</v>
      </c>
      <c r="H29" s="5"/>
      <c r="I29" s="5" t="s">
        <v>342</v>
      </c>
      <c r="J29" s="5"/>
      <c r="K29" s="5" t="s">
        <v>347</v>
      </c>
      <c r="L29" s="5"/>
      <c r="M29" s="5" t="s">
        <v>1</v>
      </c>
      <c r="N29" s="5" t="s">
        <v>662</v>
      </c>
      <c r="O29" s="5" t="s">
        <v>663</v>
      </c>
      <c r="P29" s="5" t="s">
        <v>604</v>
      </c>
    </row>
    <row r="33" spans="1:21" x14ac:dyDescent="0.15">
      <c r="A33" s="1" t="s">
        <v>219</v>
      </c>
      <c r="B33" s="1" t="s">
        <v>363</v>
      </c>
      <c r="C33" s="1"/>
      <c r="D33" s="1"/>
      <c r="E33" s="1" t="s">
        <v>219</v>
      </c>
      <c r="F33" s="1" t="s">
        <v>363</v>
      </c>
      <c r="G33" s="1" t="s">
        <v>219</v>
      </c>
      <c r="H33" s="1"/>
      <c r="I33" s="1" t="s">
        <v>363</v>
      </c>
      <c r="J33" s="1" t="s">
        <v>219</v>
      </c>
      <c r="K33" s="1" t="s">
        <v>363</v>
      </c>
      <c r="L33" s="1" t="s">
        <v>219</v>
      </c>
      <c r="M33" s="1" t="s">
        <v>363</v>
      </c>
      <c r="N33" s="1" t="s">
        <v>219</v>
      </c>
      <c r="O33" s="1" t="s">
        <v>363</v>
      </c>
      <c r="P33" s="1" t="s">
        <v>219</v>
      </c>
      <c r="Q33" s="1" t="s">
        <v>363</v>
      </c>
      <c r="R33" s="1" t="s">
        <v>219</v>
      </c>
      <c r="S33" s="1" t="s">
        <v>363</v>
      </c>
      <c r="T33" s="1" t="s">
        <v>219</v>
      </c>
      <c r="U33" s="1" t="s">
        <v>363</v>
      </c>
    </row>
    <row r="34" spans="1:21" x14ac:dyDescent="0.15">
      <c r="A34" s="1" t="s">
        <v>712</v>
      </c>
      <c r="B34" s="1"/>
      <c r="C34" s="1"/>
      <c r="D34" s="1"/>
      <c r="E34" s="1" t="s">
        <v>713</v>
      </c>
      <c r="F34" s="1"/>
      <c r="G34" s="1" t="s">
        <v>895</v>
      </c>
      <c r="H34" s="1"/>
      <c r="I34" s="1"/>
      <c r="J34" s="1" t="s">
        <v>403</v>
      </c>
      <c r="K34" s="1"/>
      <c r="L34" s="1" t="s">
        <v>497</v>
      </c>
      <c r="M34" s="1"/>
      <c r="N34" s="1" t="s">
        <v>702</v>
      </c>
      <c r="O34" s="1"/>
      <c r="P34" s="1" t="s">
        <v>523</v>
      </c>
      <c r="Q34" s="1"/>
      <c r="R34" s="1" t="s">
        <v>578</v>
      </c>
      <c r="S34" s="1"/>
      <c r="T34" s="1" t="s">
        <v>268</v>
      </c>
      <c r="U34" s="1"/>
    </row>
    <row r="35" spans="1:21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7" spans="1:21" x14ac:dyDescent="0.15">
      <c r="D47" t="s">
        <v>526</v>
      </c>
    </row>
    <row r="48" spans="1:21" x14ac:dyDescent="0.15">
      <c r="D48" t="s">
        <v>733</v>
      </c>
      <c r="E48" t="s">
        <v>520</v>
      </c>
    </row>
    <row r="49" spans="4:5" x14ac:dyDescent="0.15">
      <c r="D49" t="s">
        <v>784</v>
      </c>
      <c r="E49">
        <v>11</v>
      </c>
    </row>
    <row r="50" spans="4:5" x14ac:dyDescent="0.15">
      <c r="D50" t="s">
        <v>791</v>
      </c>
      <c r="E50">
        <v>11</v>
      </c>
    </row>
    <row r="51" spans="4:5" x14ac:dyDescent="0.15">
      <c r="D51">
        <v>22</v>
      </c>
      <c r="E51">
        <v>22</v>
      </c>
    </row>
  </sheetData>
  <sortState ref="A2:XFD28">
    <sortCondition ref="B2:B28"/>
  </sortState>
  <phoneticPr fontId="8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8"/>
  <sheetViews>
    <sheetView tabSelected="1" workbookViewId="0">
      <selection activeCell="L37" sqref="L37"/>
    </sheetView>
  </sheetViews>
  <sheetFormatPr baseColWidth="10" defaultColWidth="11" defaultRowHeight="13" x14ac:dyDescent="0.15"/>
  <cols>
    <col min="6" max="6" width="12.6640625" customWidth="1"/>
  </cols>
  <sheetData>
    <row r="1" spans="1:16" ht="26" x14ac:dyDescent="0.15">
      <c r="A1" s="2"/>
      <c r="B1" s="5" t="s">
        <v>790</v>
      </c>
      <c r="C1" s="5" t="s">
        <v>788</v>
      </c>
      <c r="D1" s="5" t="s">
        <v>58</v>
      </c>
      <c r="E1" s="5" t="s">
        <v>711</v>
      </c>
      <c r="F1" s="5" t="s">
        <v>684</v>
      </c>
      <c r="G1" s="5" t="s">
        <v>341</v>
      </c>
      <c r="H1" s="5"/>
      <c r="I1" s="5" t="s">
        <v>342</v>
      </c>
      <c r="J1" s="5"/>
      <c r="K1" s="5" t="s">
        <v>347</v>
      </c>
      <c r="L1" s="5"/>
      <c r="M1" s="5" t="s">
        <v>1</v>
      </c>
      <c r="N1" s="5" t="s">
        <v>662</v>
      </c>
      <c r="O1" s="5" t="s">
        <v>663</v>
      </c>
      <c r="P1" s="5" t="s">
        <v>604</v>
      </c>
    </row>
    <row r="2" spans="1:16" x14ac:dyDescent="0.15">
      <c r="A2" s="3" t="s">
        <v>596</v>
      </c>
      <c r="B2" s="4">
        <v>39935</v>
      </c>
      <c r="C2" s="99">
        <f t="shared" ref="C2:C23" ca="1" si="0">TODAY()-B2</f>
        <v>1582</v>
      </c>
      <c r="D2" s="69" t="s">
        <v>513</v>
      </c>
      <c r="E2" s="68"/>
      <c r="F2" s="2"/>
      <c r="G2" s="58">
        <f t="shared" ref="G2:G23" si="1">B2+7</f>
        <v>39942</v>
      </c>
      <c r="H2" s="63"/>
      <c r="I2" s="63">
        <f>B2+21</f>
        <v>39956</v>
      </c>
      <c r="J2" s="63"/>
      <c r="K2" s="63">
        <f>B2+35</f>
        <v>39970</v>
      </c>
      <c r="L2" s="63"/>
      <c r="M2" s="63">
        <f>B2+60</f>
        <v>39995</v>
      </c>
      <c r="N2" s="63">
        <f>B2+70</f>
        <v>40005</v>
      </c>
      <c r="O2" s="63">
        <f>B2+80</f>
        <v>40015</v>
      </c>
      <c r="P2" s="63">
        <f>B2+90</f>
        <v>40025</v>
      </c>
    </row>
    <row r="3" spans="1:16" x14ac:dyDescent="0.15">
      <c r="A3" s="3" t="s">
        <v>76</v>
      </c>
      <c r="B3" s="4">
        <v>39935</v>
      </c>
      <c r="C3" s="99">
        <f t="shared" ca="1" si="0"/>
        <v>1582</v>
      </c>
      <c r="D3" s="69" t="s">
        <v>513</v>
      </c>
      <c r="E3" s="68"/>
      <c r="F3" s="2"/>
      <c r="G3" s="58">
        <f t="shared" si="1"/>
        <v>39942</v>
      </c>
      <c r="H3" s="63"/>
      <c r="I3" s="63">
        <f t="shared" ref="I3:I26" si="2">B3+21</f>
        <v>39956</v>
      </c>
      <c r="J3" s="63"/>
      <c r="K3" s="63">
        <f t="shared" ref="K3:K26" si="3">B3+35</f>
        <v>39970</v>
      </c>
      <c r="L3" s="63"/>
      <c r="M3" s="63">
        <f t="shared" ref="M3:M26" si="4">B3+60</f>
        <v>39995</v>
      </c>
      <c r="N3" s="63">
        <f t="shared" ref="N3:N26" si="5">B3+70</f>
        <v>40005</v>
      </c>
      <c r="O3" s="63">
        <f t="shared" ref="O3:O26" si="6">B3+80</f>
        <v>40015</v>
      </c>
      <c r="P3" s="63">
        <f t="shared" ref="P3:P26" si="7">B3+90</f>
        <v>40025</v>
      </c>
    </row>
    <row r="4" spans="1:16" x14ac:dyDescent="0.15">
      <c r="A4" s="3" t="s">
        <v>707</v>
      </c>
      <c r="B4" s="4">
        <v>39937</v>
      </c>
      <c r="C4" s="99">
        <f t="shared" ca="1" si="0"/>
        <v>1580</v>
      </c>
      <c r="D4" s="69" t="s">
        <v>514</v>
      </c>
      <c r="E4" s="68"/>
      <c r="F4" s="2"/>
      <c r="G4" s="58">
        <f t="shared" si="1"/>
        <v>39944</v>
      </c>
      <c r="H4" s="63"/>
      <c r="I4" s="63">
        <f t="shared" si="2"/>
        <v>39958</v>
      </c>
      <c r="J4" s="63"/>
      <c r="K4" s="63">
        <f t="shared" si="3"/>
        <v>39972</v>
      </c>
      <c r="L4" s="63"/>
      <c r="M4" s="63">
        <f t="shared" si="4"/>
        <v>39997</v>
      </c>
      <c r="N4" s="63">
        <f t="shared" si="5"/>
        <v>40007</v>
      </c>
      <c r="O4" s="63">
        <f t="shared" si="6"/>
        <v>40017</v>
      </c>
      <c r="P4" s="63">
        <f t="shared" si="7"/>
        <v>40027</v>
      </c>
    </row>
    <row r="5" spans="1:16" x14ac:dyDescent="0.15">
      <c r="A5" s="3" t="s">
        <v>594</v>
      </c>
      <c r="B5" s="4">
        <v>39940</v>
      </c>
      <c r="C5" s="99">
        <f t="shared" ca="1" si="0"/>
        <v>1577</v>
      </c>
      <c r="D5" s="69">
        <v>6</v>
      </c>
      <c r="E5" s="69"/>
      <c r="F5" s="2">
        <v>2</v>
      </c>
      <c r="G5" s="53">
        <f t="shared" si="1"/>
        <v>39947</v>
      </c>
      <c r="H5" s="63">
        <v>39947</v>
      </c>
      <c r="I5" s="63">
        <f t="shared" si="2"/>
        <v>39961</v>
      </c>
      <c r="J5" s="116" t="s">
        <v>599</v>
      </c>
      <c r="K5" s="63">
        <f t="shared" si="3"/>
        <v>39975</v>
      </c>
      <c r="L5" s="63"/>
      <c r="M5" s="63">
        <f t="shared" si="4"/>
        <v>40000</v>
      </c>
      <c r="N5" s="63">
        <f t="shared" si="5"/>
        <v>40010</v>
      </c>
      <c r="O5" s="63">
        <f t="shared" si="6"/>
        <v>40020</v>
      </c>
      <c r="P5" s="63">
        <f t="shared" si="7"/>
        <v>40030</v>
      </c>
    </row>
    <row r="6" spans="1:16" x14ac:dyDescent="0.15">
      <c r="A6" s="3" t="s">
        <v>232</v>
      </c>
      <c r="B6" s="4">
        <v>39940</v>
      </c>
      <c r="C6" s="99">
        <f t="shared" ca="1" si="0"/>
        <v>1577</v>
      </c>
      <c r="D6" s="69">
        <v>6</v>
      </c>
      <c r="E6" s="69"/>
      <c r="F6" s="2">
        <v>0</v>
      </c>
      <c r="G6" s="53">
        <f t="shared" si="1"/>
        <v>39947</v>
      </c>
      <c r="H6" s="63">
        <v>39947</v>
      </c>
      <c r="I6" s="63">
        <f t="shared" si="2"/>
        <v>39961</v>
      </c>
      <c r="J6" s="116" t="s">
        <v>599</v>
      </c>
      <c r="K6" s="63">
        <f t="shared" si="3"/>
        <v>39975</v>
      </c>
      <c r="L6" s="63"/>
      <c r="M6" s="63">
        <f t="shared" si="4"/>
        <v>40000</v>
      </c>
      <c r="N6" s="63">
        <f t="shared" si="5"/>
        <v>40010</v>
      </c>
      <c r="O6" s="63">
        <f t="shared" si="6"/>
        <v>40020</v>
      </c>
      <c r="P6" s="63">
        <f t="shared" si="7"/>
        <v>40030</v>
      </c>
    </row>
    <row r="7" spans="1:16" x14ac:dyDescent="0.15">
      <c r="A7" s="3" t="s">
        <v>742</v>
      </c>
      <c r="B7" s="4">
        <v>39940</v>
      </c>
      <c r="C7" s="99">
        <f t="shared" ca="1" si="0"/>
        <v>1577</v>
      </c>
      <c r="D7" s="69">
        <v>5</v>
      </c>
      <c r="E7" s="69"/>
      <c r="F7" s="2" t="s">
        <v>102</v>
      </c>
      <c r="G7" s="53">
        <f t="shared" si="1"/>
        <v>39947</v>
      </c>
      <c r="H7" s="63">
        <v>39947</v>
      </c>
      <c r="I7" s="63">
        <f t="shared" si="2"/>
        <v>39961</v>
      </c>
      <c r="J7" s="116" t="s">
        <v>599</v>
      </c>
      <c r="K7" s="63">
        <f t="shared" si="3"/>
        <v>39975</v>
      </c>
      <c r="L7" s="63"/>
      <c r="M7" s="63">
        <f t="shared" si="4"/>
        <v>40000</v>
      </c>
      <c r="N7" s="63">
        <f t="shared" si="5"/>
        <v>40010</v>
      </c>
      <c r="O7" s="63">
        <f t="shared" si="6"/>
        <v>40020</v>
      </c>
      <c r="P7" s="63">
        <f t="shared" si="7"/>
        <v>40030</v>
      </c>
    </row>
    <row r="8" spans="1:16" x14ac:dyDescent="0.15">
      <c r="A8" s="3" t="s">
        <v>549</v>
      </c>
      <c r="B8" s="4">
        <v>39941</v>
      </c>
      <c r="C8" s="99">
        <f t="shared" ca="1" si="0"/>
        <v>1576</v>
      </c>
      <c r="D8" s="69">
        <v>4</v>
      </c>
      <c r="E8" s="69"/>
      <c r="F8" s="2"/>
      <c r="G8" s="53">
        <f t="shared" si="1"/>
        <v>39948</v>
      </c>
      <c r="H8" s="63">
        <v>39948</v>
      </c>
      <c r="I8" s="63">
        <f t="shared" si="2"/>
        <v>39962</v>
      </c>
      <c r="J8" s="116" t="s">
        <v>599</v>
      </c>
      <c r="K8" s="63">
        <f t="shared" si="3"/>
        <v>39976</v>
      </c>
      <c r="L8" s="63"/>
      <c r="M8" s="63">
        <f t="shared" si="4"/>
        <v>40001</v>
      </c>
      <c r="N8" s="63">
        <f t="shared" si="5"/>
        <v>40011</v>
      </c>
      <c r="O8" s="63">
        <f t="shared" si="6"/>
        <v>40021</v>
      </c>
      <c r="P8" s="63">
        <f t="shared" si="7"/>
        <v>40031</v>
      </c>
    </row>
    <row r="9" spans="1:16" x14ac:dyDescent="0.15">
      <c r="A9" s="3" t="s">
        <v>126</v>
      </c>
      <c r="B9" s="4">
        <v>39941</v>
      </c>
      <c r="C9" s="99">
        <f t="shared" ca="1" si="0"/>
        <v>1576</v>
      </c>
      <c r="D9" s="115">
        <v>4</v>
      </c>
      <c r="E9" s="69"/>
      <c r="F9" s="2"/>
      <c r="G9" s="53">
        <f t="shared" si="1"/>
        <v>39948</v>
      </c>
      <c r="H9" s="63">
        <v>39948</v>
      </c>
      <c r="I9" s="63">
        <f t="shared" si="2"/>
        <v>39962</v>
      </c>
      <c r="J9" s="116" t="s">
        <v>599</v>
      </c>
      <c r="K9" s="63">
        <f t="shared" si="3"/>
        <v>39976</v>
      </c>
      <c r="L9" s="63"/>
      <c r="M9" s="63">
        <f t="shared" si="4"/>
        <v>40001</v>
      </c>
      <c r="N9" s="63">
        <f t="shared" si="5"/>
        <v>40011</v>
      </c>
      <c r="O9" s="63">
        <f t="shared" si="6"/>
        <v>40021</v>
      </c>
      <c r="P9" s="63">
        <f t="shared" si="7"/>
        <v>40031</v>
      </c>
    </row>
    <row r="10" spans="1:16" x14ac:dyDescent="0.15">
      <c r="A10" s="3" t="s">
        <v>90</v>
      </c>
      <c r="B10" s="4">
        <v>39942</v>
      </c>
      <c r="C10" s="99">
        <f t="shared" ca="1" si="0"/>
        <v>1575</v>
      </c>
      <c r="D10" s="69">
        <v>4</v>
      </c>
      <c r="E10" s="69"/>
      <c r="F10" s="2"/>
      <c r="G10" s="53">
        <f t="shared" si="1"/>
        <v>39949</v>
      </c>
      <c r="H10" s="63">
        <v>39949</v>
      </c>
      <c r="I10" s="63">
        <f t="shared" si="2"/>
        <v>39963</v>
      </c>
      <c r="J10" s="116" t="s">
        <v>599</v>
      </c>
      <c r="K10" s="63">
        <f t="shared" si="3"/>
        <v>39977</v>
      </c>
      <c r="L10" s="63"/>
      <c r="M10" s="63">
        <f t="shared" si="4"/>
        <v>40002</v>
      </c>
      <c r="N10" s="63">
        <f t="shared" si="5"/>
        <v>40012</v>
      </c>
      <c r="O10" s="63">
        <f t="shared" si="6"/>
        <v>40022</v>
      </c>
      <c r="P10" s="63">
        <f t="shared" si="7"/>
        <v>40032</v>
      </c>
    </row>
    <row r="11" spans="1:16" x14ac:dyDescent="0.15">
      <c r="A11" s="3" t="s">
        <v>731</v>
      </c>
      <c r="B11" s="4">
        <v>39942</v>
      </c>
      <c r="C11" s="99">
        <f t="shared" ca="1" si="0"/>
        <v>1575</v>
      </c>
      <c r="D11" s="69">
        <v>4</v>
      </c>
      <c r="E11" s="69"/>
      <c r="F11" s="2"/>
      <c r="G11" s="53">
        <f t="shared" si="1"/>
        <v>39949</v>
      </c>
      <c r="H11" s="63">
        <v>39949</v>
      </c>
      <c r="I11" s="63">
        <f t="shared" si="2"/>
        <v>39963</v>
      </c>
      <c r="J11" s="116" t="s">
        <v>599</v>
      </c>
      <c r="K11" s="63">
        <f t="shared" si="3"/>
        <v>39977</v>
      </c>
      <c r="L11" s="63"/>
      <c r="M11" s="63">
        <f t="shared" si="4"/>
        <v>40002</v>
      </c>
      <c r="N11" s="63">
        <f t="shared" si="5"/>
        <v>40012</v>
      </c>
      <c r="O11" s="63">
        <f t="shared" si="6"/>
        <v>40022</v>
      </c>
      <c r="P11" s="63">
        <f t="shared" si="7"/>
        <v>40032</v>
      </c>
    </row>
    <row r="12" spans="1:16" x14ac:dyDescent="0.15">
      <c r="A12" s="3" t="s">
        <v>397</v>
      </c>
      <c r="B12" s="4">
        <v>39943</v>
      </c>
      <c r="C12" s="99">
        <f t="shared" ca="1" si="0"/>
        <v>1574</v>
      </c>
      <c r="D12" s="69">
        <v>5</v>
      </c>
      <c r="E12" s="69"/>
      <c r="F12" s="2"/>
      <c r="G12" s="53">
        <f t="shared" si="1"/>
        <v>39950</v>
      </c>
      <c r="H12" s="63">
        <v>39950</v>
      </c>
      <c r="I12" s="63">
        <f t="shared" si="2"/>
        <v>39964</v>
      </c>
      <c r="J12" s="58">
        <v>39966</v>
      </c>
      <c r="K12" s="63">
        <f t="shared" si="3"/>
        <v>39978</v>
      </c>
      <c r="L12" s="63"/>
      <c r="M12" s="63">
        <f t="shared" si="4"/>
        <v>40003</v>
      </c>
      <c r="N12" s="63">
        <f t="shared" si="5"/>
        <v>40013</v>
      </c>
      <c r="O12" s="63">
        <f t="shared" si="6"/>
        <v>40023</v>
      </c>
      <c r="P12" s="63">
        <f t="shared" si="7"/>
        <v>40033</v>
      </c>
    </row>
    <row r="13" spans="1:16" x14ac:dyDescent="0.15">
      <c r="A13" s="3" t="s">
        <v>160</v>
      </c>
      <c r="B13" s="4">
        <v>39943</v>
      </c>
      <c r="C13" s="99">
        <f t="shared" ca="1" si="0"/>
        <v>1574</v>
      </c>
      <c r="D13" s="69">
        <v>6</v>
      </c>
      <c r="E13" s="69"/>
      <c r="F13" s="2"/>
      <c r="G13" s="53">
        <f t="shared" si="1"/>
        <v>39950</v>
      </c>
      <c r="H13" s="63">
        <v>39950</v>
      </c>
      <c r="I13" s="63">
        <f t="shared" si="2"/>
        <v>39964</v>
      </c>
      <c r="J13" s="58">
        <v>39966</v>
      </c>
      <c r="K13" s="63">
        <f t="shared" si="3"/>
        <v>39978</v>
      </c>
      <c r="L13" s="63"/>
      <c r="M13" s="63">
        <f t="shared" si="4"/>
        <v>40003</v>
      </c>
      <c r="N13" s="63">
        <f t="shared" si="5"/>
        <v>40013</v>
      </c>
      <c r="O13" s="63">
        <f t="shared" si="6"/>
        <v>40023</v>
      </c>
      <c r="P13" s="63">
        <f t="shared" si="7"/>
        <v>40033</v>
      </c>
    </row>
    <row r="14" spans="1:16" x14ac:dyDescent="0.15">
      <c r="A14" s="3" t="s">
        <v>345</v>
      </c>
      <c r="B14" s="4">
        <v>39944</v>
      </c>
      <c r="C14" s="99">
        <f t="shared" ca="1" si="0"/>
        <v>1573</v>
      </c>
      <c r="D14" s="69">
        <v>5</v>
      </c>
      <c r="E14" s="69"/>
      <c r="F14" s="2"/>
      <c r="G14" s="53">
        <f t="shared" si="1"/>
        <v>39951</v>
      </c>
      <c r="H14" s="63">
        <v>39951</v>
      </c>
      <c r="I14" s="63">
        <f t="shared" si="2"/>
        <v>39965</v>
      </c>
      <c r="J14" s="58">
        <v>39966</v>
      </c>
      <c r="K14" s="63">
        <f t="shared" si="3"/>
        <v>39979</v>
      </c>
      <c r="L14" s="63"/>
      <c r="M14" s="63">
        <f t="shared" si="4"/>
        <v>40004</v>
      </c>
      <c r="N14" s="63">
        <f t="shared" si="5"/>
        <v>40014</v>
      </c>
      <c r="O14" s="63">
        <f t="shared" si="6"/>
        <v>40024</v>
      </c>
      <c r="P14" s="63">
        <f t="shared" si="7"/>
        <v>40034</v>
      </c>
    </row>
    <row r="15" spans="1:16" x14ac:dyDescent="0.15">
      <c r="A15" s="3" t="s">
        <v>832</v>
      </c>
      <c r="B15" s="4">
        <v>39944</v>
      </c>
      <c r="C15" s="99">
        <f t="shared" ca="1" si="0"/>
        <v>1573</v>
      </c>
      <c r="D15" s="115">
        <v>6</v>
      </c>
      <c r="E15" s="115"/>
      <c r="F15" s="2"/>
      <c r="G15" s="53">
        <f t="shared" si="1"/>
        <v>39951</v>
      </c>
      <c r="H15" s="63">
        <v>39951</v>
      </c>
      <c r="I15" s="63">
        <f t="shared" si="2"/>
        <v>39965</v>
      </c>
      <c r="J15" s="58">
        <v>39966</v>
      </c>
      <c r="K15" s="63">
        <f t="shared" si="3"/>
        <v>39979</v>
      </c>
      <c r="L15" s="63"/>
      <c r="M15" s="63">
        <f t="shared" si="4"/>
        <v>40004</v>
      </c>
      <c r="N15" s="63">
        <f t="shared" si="5"/>
        <v>40014</v>
      </c>
      <c r="O15" s="63">
        <f t="shared" si="6"/>
        <v>40024</v>
      </c>
      <c r="P15" s="63">
        <f t="shared" si="7"/>
        <v>40034</v>
      </c>
    </row>
    <row r="16" spans="1:16" x14ac:dyDescent="0.15">
      <c r="A16" s="3" t="s">
        <v>364</v>
      </c>
      <c r="B16" s="4">
        <v>39946</v>
      </c>
      <c r="C16" s="99">
        <f t="shared" ca="1" si="0"/>
        <v>1571</v>
      </c>
      <c r="D16" s="68"/>
      <c r="E16" s="68">
        <v>6</v>
      </c>
      <c r="F16" s="2"/>
      <c r="G16" s="53">
        <f t="shared" si="1"/>
        <v>39953</v>
      </c>
      <c r="H16" s="97">
        <v>39953</v>
      </c>
      <c r="I16" s="63">
        <f t="shared" si="2"/>
        <v>39967</v>
      </c>
      <c r="J16" s="53">
        <v>39967</v>
      </c>
      <c r="K16" s="63">
        <f t="shared" si="3"/>
        <v>39981</v>
      </c>
      <c r="L16" s="63"/>
      <c r="M16" s="63">
        <f t="shared" si="4"/>
        <v>40006</v>
      </c>
      <c r="N16" s="63">
        <f t="shared" si="5"/>
        <v>40016</v>
      </c>
      <c r="O16" s="63">
        <f t="shared" si="6"/>
        <v>40026</v>
      </c>
      <c r="P16" s="63">
        <f t="shared" si="7"/>
        <v>40036</v>
      </c>
    </row>
    <row r="17" spans="1:16" x14ac:dyDescent="0.15">
      <c r="A17" s="3" t="s">
        <v>703</v>
      </c>
      <c r="B17" s="4">
        <v>39946</v>
      </c>
      <c r="C17" s="99">
        <f t="shared" ca="1" si="0"/>
        <v>1571</v>
      </c>
      <c r="D17" s="68"/>
      <c r="E17" s="68">
        <v>4</v>
      </c>
      <c r="F17" s="2"/>
      <c r="G17" s="53">
        <f t="shared" si="1"/>
        <v>39953</v>
      </c>
      <c r="H17" s="97">
        <v>39953</v>
      </c>
      <c r="I17" s="63">
        <f t="shared" si="2"/>
        <v>39967</v>
      </c>
      <c r="J17" s="53">
        <v>39967</v>
      </c>
      <c r="K17" s="63">
        <f t="shared" si="3"/>
        <v>39981</v>
      </c>
      <c r="L17" s="63"/>
      <c r="M17" s="63">
        <f t="shared" si="4"/>
        <v>40006</v>
      </c>
      <c r="N17" s="63">
        <f t="shared" si="5"/>
        <v>40016</v>
      </c>
      <c r="O17" s="63">
        <f t="shared" si="6"/>
        <v>40026</v>
      </c>
      <c r="P17" s="63">
        <f t="shared" si="7"/>
        <v>40036</v>
      </c>
    </row>
    <row r="18" spans="1:16" x14ac:dyDescent="0.15">
      <c r="A18" s="3" t="s">
        <v>134</v>
      </c>
      <c r="B18" s="4">
        <v>39948</v>
      </c>
      <c r="C18" s="99">
        <f t="shared" ca="1" si="0"/>
        <v>1569</v>
      </c>
      <c r="D18" s="115"/>
      <c r="E18" s="115">
        <v>1</v>
      </c>
      <c r="F18" s="2"/>
      <c r="G18" s="53">
        <f t="shared" si="1"/>
        <v>39955</v>
      </c>
      <c r="H18" s="63">
        <v>39956</v>
      </c>
      <c r="I18" s="63">
        <f t="shared" si="2"/>
        <v>39969</v>
      </c>
      <c r="J18" s="41">
        <v>39972</v>
      </c>
      <c r="K18" s="63">
        <f t="shared" si="3"/>
        <v>39983</v>
      </c>
      <c r="L18" s="63"/>
      <c r="M18" s="63">
        <f t="shared" si="4"/>
        <v>40008</v>
      </c>
      <c r="N18" s="63">
        <f t="shared" si="5"/>
        <v>40018</v>
      </c>
      <c r="O18" s="63">
        <f t="shared" si="6"/>
        <v>40028</v>
      </c>
      <c r="P18" s="63">
        <f t="shared" si="7"/>
        <v>40038</v>
      </c>
    </row>
    <row r="19" spans="1:16" x14ac:dyDescent="0.15">
      <c r="A19" s="3" t="s">
        <v>755</v>
      </c>
      <c r="B19" s="4">
        <v>39949</v>
      </c>
      <c r="C19" s="99">
        <f t="shared" ca="1" si="0"/>
        <v>1568</v>
      </c>
      <c r="D19" s="68"/>
      <c r="E19" s="68">
        <v>2</v>
      </c>
      <c r="F19" s="2"/>
      <c r="G19" s="53">
        <f t="shared" si="1"/>
        <v>39956</v>
      </c>
      <c r="H19" s="63">
        <v>39956</v>
      </c>
      <c r="I19" s="63">
        <f t="shared" si="2"/>
        <v>39970</v>
      </c>
      <c r="J19" s="41">
        <v>39972</v>
      </c>
      <c r="K19" s="63">
        <f t="shared" si="3"/>
        <v>39984</v>
      </c>
      <c r="L19" s="63"/>
      <c r="M19" s="63">
        <f t="shared" si="4"/>
        <v>40009</v>
      </c>
      <c r="N19" s="63">
        <f t="shared" si="5"/>
        <v>40019</v>
      </c>
      <c r="O19" s="63">
        <f t="shared" si="6"/>
        <v>40029</v>
      </c>
      <c r="P19" s="63">
        <f t="shared" si="7"/>
        <v>40039</v>
      </c>
    </row>
    <row r="20" spans="1:16" x14ac:dyDescent="0.15">
      <c r="A20" s="3" t="s">
        <v>331</v>
      </c>
      <c r="B20" s="4">
        <v>39949</v>
      </c>
      <c r="C20" s="99">
        <f t="shared" ca="1" si="0"/>
        <v>1568</v>
      </c>
      <c r="D20" s="68"/>
      <c r="E20" s="68">
        <v>3</v>
      </c>
      <c r="F20" s="2"/>
      <c r="G20" s="53">
        <f t="shared" si="1"/>
        <v>39956</v>
      </c>
      <c r="H20" s="63">
        <v>39956</v>
      </c>
      <c r="I20" s="63">
        <f t="shared" si="2"/>
        <v>39970</v>
      </c>
      <c r="J20" s="41">
        <v>39972</v>
      </c>
      <c r="K20" s="63">
        <f t="shared" si="3"/>
        <v>39984</v>
      </c>
      <c r="L20" s="63"/>
      <c r="M20" s="63">
        <f t="shared" si="4"/>
        <v>40009</v>
      </c>
      <c r="N20" s="63">
        <f t="shared" si="5"/>
        <v>40019</v>
      </c>
      <c r="O20" s="63">
        <f t="shared" si="6"/>
        <v>40029</v>
      </c>
      <c r="P20" s="63">
        <f t="shared" si="7"/>
        <v>40039</v>
      </c>
    </row>
    <row r="21" spans="1:16" x14ac:dyDescent="0.15">
      <c r="A21" s="3" t="s">
        <v>866</v>
      </c>
      <c r="B21" s="4">
        <v>39951</v>
      </c>
      <c r="C21" s="99">
        <f t="shared" ca="1" si="0"/>
        <v>1566</v>
      </c>
      <c r="D21" s="115"/>
      <c r="E21" s="68">
        <v>6</v>
      </c>
      <c r="F21" s="2"/>
      <c r="G21" s="53">
        <f t="shared" si="1"/>
        <v>39958</v>
      </c>
      <c r="H21" s="97">
        <v>39958</v>
      </c>
      <c r="I21" s="63">
        <f t="shared" si="2"/>
        <v>39972</v>
      </c>
      <c r="J21" s="41">
        <v>39972</v>
      </c>
      <c r="K21" s="63">
        <f t="shared" si="3"/>
        <v>39986</v>
      </c>
      <c r="L21" s="63"/>
      <c r="M21" s="63">
        <f t="shared" si="4"/>
        <v>40011</v>
      </c>
      <c r="N21" s="63">
        <f t="shared" si="5"/>
        <v>40021</v>
      </c>
      <c r="O21" s="63">
        <f t="shared" si="6"/>
        <v>40031</v>
      </c>
      <c r="P21" s="63">
        <f t="shared" si="7"/>
        <v>40041</v>
      </c>
    </row>
    <row r="22" spans="1:16" x14ac:dyDescent="0.15">
      <c r="A22" s="3" t="s">
        <v>390</v>
      </c>
      <c r="B22" s="4">
        <v>39951</v>
      </c>
      <c r="C22" s="99">
        <f t="shared" ca="1" si="0"/>
        <v>1566</v>
      </c>
      <c r="D22" s="115"/>
      <c r="E22" s="68">
        <v>3</v>
      </c>
      <c r="F22" s="2"/>
      <c r="G22" s="53">
        <f t="shared" si="1"/>
        <v>39958</v>
      </c>
      <c r="H22" s="97">
        <v>39958</v>
      </c>
      <c r="I22" s="63">
        <f t="shared" si="2"/>
        <v>39972</v>
      </c>
      <c r="J22" s="41">
        <v>39972</v>
      </c>
      <c r="K22" s="63">
        <f t="shared" si="3"/>
        <v>39986</v>
      </c>
      <c r="L22" s="63"/>
      <c r="M22" s="63">
        <f t="shared" si="4"/>
        <v>40011</v>
      </c>
      <c r="N22" s="63">
        <f t="shared" si="5"/>
        <v>40021</v>
      </c>
      <c r="O22" s="63">
        <f t="shared" si="6"/>
        <v>40031</v>
      </c>
      <c r="P22" s="63">
        <f t="shared" si="7"/>
        <v>40041</v>
      </c>
    </row>
    <row r="23" spans="1:16" ht="14" customHeight="1" x14ac:dyDescent="0.15">
      <c r="A23" s="3" t="s">
        <v>361</v>
      </c>
      <c r="B23" s="4">
        <v>39952</v>
      </c>
      <c r="C23" s="99">
        <f t="shared" ca="1" si="0"/>
        <v>1565</v>
      </c>
      <c r="D23" s="68"/>
      <c r="E23" s="68">
        <v>4</v>
      </c>
      <c r="F23" s="2"/>
      <c r="G23" s="53">
        <f t="shared" si="1"/>
        <v>39959</v>
      </c>
      <c r="H23" s="97">
        <v>39959</v>
      </c>
      <c r="I23" s="63">
        <f t="shared" si="2"/>
        <v>39973</v>
      </c>
      <c r="J23" s="11">
        <v>39975</v>
      </c>
      <c r="K23" s="63">
        <f t="shared" si="3"/>
        <v>39987</v>
      </c>
      <c r="L23" s="63"/>
      <c r="M23" s="63">
        <f t="shared" si="4"/>
        <v>40012</v>
      </c>
      <c r="N23" s="63">
        <f t="shared" si="5"/>
        <v>40022</v>
      </c>
      <c r="O23" s="63">
        <f t="shared" si="6"/>
        <v>40032</v>
      </c>
      <c r="P23" s="63">
        <f t="shared" si="7"/>
        <v>40042</v>
      </c>
    </row>
    <row r="24" spans="1:16" x14ac:dyDescent="0.15">
      <c r="A24" s="3" t="s">
        <v>75</v>
      </c>
      <c r="B24" s="4">
        <v>39952</v>
      </c>
      <c r="C24" s="99">
        <f ca="1">TODAY()-B24</f>
        <v>1565</v>
      </c>
      <c r="D24" s="68"/>
      <c r="E24" s="68">
        <v>5</v>
      </c>
      <c r="F24" s="2"/>
      <c r="G24" s="53">
        <f>B24+7</f>
        <v>39959</v>
      </c>
      <c r="H24" s="97">
        <v>39959</v>
      </c>
      <c r="I24" s="63">
        <f t="shared" si="2"/>
        <v>39973</v>
      </c>
      <c r="J24" s="11">
        <v>39975</v>
      </c>
      <c r="K24" s="63">
        <f t="shared" si="3"/>
        <v>39987</v>
      </c>
      <c r="L24" s="63"/>
      <c r="M24" s="63">
        <f t="shared" si="4"/>
        <v>40012</v>
      </c>
      <c r="N24" s="63">
        <f t="shared" si="5"/>
        <v>40022</v>
      </c>
      <c r="O24" s="63">
        <f t="shared" si="6"/>
        <v>40032</v>
      </c>
      <c r="P24" s="63">
        <f t="shared" si="7"/>
        <v>40042</v>
      </c>
    </row>
    <row r="25" spans="1:16" x14ac:dyDescent="0.15">
      <c r="A25" s="3" t="s">
        <v>217</v>
      </c>
      <c r="B25" s="4">
        <v>39954</v>
      </c>
      <c r="C25" s="99">
        <f ca="1">TODAY()-B25</f>
        <v>1563</v>
      </c>
      <c r="D25" s="69"/>
      <c r="E25" s="68">
        <v>6</v>
      </c>
      <c r="F25" s="2"/>
      <c r="G25" s="53">
        <f>B25+7</f>
        <v>39961</v>
      </c>
      <c r="H25" s="63">
        <v>39961</v>
      </c>
      <c r="I25" s="63">
        <f t="shared" si="2"/>
        <v>39975</v>
      </c>
      <c r="J25" s="61">
        <v>39977</v>
      </c>
      <c r="K25" s="63">
        <f t="shared" si="3"/>
        <v>39989</v>
      </c>
      <c r="L25" s="63"/>
      <c r="M25" s="63">
        <f t="shared" si="4"/>
        <v>40014</v>
      </c>
      <c r="N25" s="63">
        <f t="shared" si="5"/>
        <v>40024</v>
      </c>
      <c r="O25" s="63">
        <f t="shared" si="6"/>
        <v>40034</v>
      </c>
      <c r="P25" s="63">
        <f t="shared" si="7"/>
        <v>40044</v>
      </c>
    </row>
    <row r="26" spans="1:16" x14ac:dyDescent="0.15">
      <c r="A26" s="3" t="s">
        <v>595</v>
      </c>
      <c r="B26" s="4">
        <v>39956</v>
      </c>
      <c r="C26" s="99">
        <f ca="1">TODAY()-B26</f>
        <v>1561</v>
      </c>
      <c r="D26" s="115"/>
      <c r="E26" s="68">
        <v>4</v>
      </c>
      <c r="F26" s="2"/>
      <c r="G26" s="97">
        <f>B26+7</f>
        <v>39963</v>
      </c>
      <c r="H26" s="63"/>
      <c r="I26" s="63">
        <f t="shared" si="2"/>
        <v>39977</v>
      </c>
      <c r="J26" s="61">
        <v>39977</v>
      </c>
      <c r="K26" s="63">
        <f t="shared" si="3"/>
        <v>39991</v>
      </c>
      <c r="L26" s="63"/>
      <c r="M26" s="63">
        <f t="shared" si="4"/>
        <v>40016</v>
      </c>
      <c r="N26" s="63">
        <f t="shared" si="5"/>
        <v>40026</v>
      </c>
      <c r="O26" s="63">
        <f t="shared" si="6"/>
        <v>40036</v>
      </c>
      <c r="P26" s="63">
        <f t="shared" si="7"/>
        <v>40046</v>
      </c>
    </row>
    <row r="27" spans="1:16" x14ac:dyDescent="0.15">
      <c r="A27" s="20"/>
      <c r="B27" s="4"/>
      <c r="C27" s="99"/>
      <c r="D27" s="69">
        <f>SUM(D2:D26)</f>
        <v>55</v>
      </c>
      <c r="E27" s="115">
        <f>SUM(E2:E26)</f>
        <v>44</v>
      </c>
      <c r="F27" s="2"/>
      <c r="G27" s="97"/>
      <c r="H27" s="63"/>
      <c r="I27" s="63"/>
      <c r="J27" s="63"/>
      <c r="K27" s="63"/>
      <c r="L27" s="63"/>
      <c r="M27" s="63"/>
      <c r="N27" s="63"/>
      <c r="O27" s="63"/>
      <c r="P27" s="63"/>
    </row>
    <row r="28" spans="1:16" ht="26" x14ac:dyDescent="0.15">
      <c r="B28" s="5" t="s">
        <v>790</v>
      </c>
      <c r="C28" s="5" t="s">
        <v>788</v>
      </c>
      <c r="D28" s="5" t="s">
        <v>710</v>
      </c>
      <c r="E28" s="5" t="s">
        <v>711</v>
      </c>
      <c r="F28" s="5" t="s">
        <v>684</v>
      </c>
      <c r="G28" s="5" t="s">
        <v>341</v>
      </c>
      <c r="H28" s="5"/>
      <c r="I28" s="5" t="s">
        <v>342</v>
      </c>
      <c r="J28" s="5"/>
      <c r="K28" s="5" t="s">
        <v>347</v>
      </c>
      <c r="L28" s="5"/>
      <c r="M28" s="5" t="s">
        <v>1</v>
      </c>
      <c r="N28" s="5" t="s">
        <v>662</v>
      </c>
      <c r="O28" s="5" t="s">
        <v>663</v>
      </c>
      <c r="P28" s="5" t="s">
        <v>604</v>
      </c>
    </row>
    <row r="35" spans="1:27" x14ac:dyDescent="0.15">
      <c r="T35" t="s">
        <v>294</v>
      </c>
    </row>
    <row r="37" spans="1:27" x14ac:dyDescent="0.15">
      <c r="T37" s="117" t="s">
        <v>20</v>
      </c>
      <c r="U37" s="117" t="s">
        <v>572</v>
      </c>
      <c r="V37" s="117" t="s">
        <v>575</v>
      </c>
      <c r="W37" s="117" t="s">
        <v>574</v>
      </c>
      <c r="X37" s="117"/>
      <c r="Y37" s="117" t="s">
        <v>103</v>
      </c>
      <c r="Z37" s="117" t="s">
        <v>642</v>
      </c>
      <c r="AA37" s="117" t="s">
        <v>643</v>
      </c>
    </row>
    <row r="38" spans="1:27" x14ac:dyDescent="0.15">
      <c r="A38" s="117" t="s">
        <v>20</v>
      </c>
      <c r="B38" s="117" t="s">
        <v>572</v>
      </c>
      <c r="C38" s="117" t="s">
        <v>573</v>
      </c>
      <c r="D38" s="117" t="s">
        <v>574</v>
      </c>
      <c r="E38" s="117" t="s">
        <v>575</v>
      </c>
      <c r="F38" s="117" t="s">
        <v>103</v>
      </c>
      <c r="H38" s="117" t="s">
        <v>20</v>
      </c>
      <c r="I38" s="117" t="s">
        <v>572</v>
      </c>
      <c r="J38" s="117" t="s">
        <v>575</v>
      </c>
      <c r="K38" s="117" t="s">
        <v>574</v>
      </c>
      <c r="L38" s="117"/>
      <c r="M38" s="117" t="s">
        <v>103</v>
      </c>
      <c r="N38" s="117" t="s">
        <v>642</v>
      </c>
      <c r="O38" s="117" t="s">
        <v>643</v>
      </c>
      <c r="R38" s="127" t="s">
        <v>32</v>
      </c>
      <c r="T38" s="71">
        <v>58</v>
      </c>
      <c r="U38" s="121">
        <v>17</v>
      </c>
      <c r="V38" s="71" t="s">
        <v>296</v>
      </c>
      <c r="W38" s="71" t="s">
        <v>757</v>
      </c>
      <c r="X38" s="120">
        <f>Y38-21</f>
        <v>39947</v>
      </c>
      <c r="Y38" s="120">
        <v>39968</v>
      </c>
      <c r="Z38" s="130">
        <f t="shared" ref="Z38:Z58" ca="1" si="8">TODAY()-Y38+21</f>
        <v>1570</v>
      </c>
      <c r="AA38" s="4">
        <f t="shared" ref="AA38:AA58" ca="1" si="9">TODAY()+(60-Z38)</f>
        <v>40007</v>
      </c>
    </row>
    <row r="39" spans="1:27" x14ac:dyDescent="0.15">
      <c r="A39" s="71">
        <v>1</v>
      </c>
      <c r="B39" s="121">
        <v>23</v>
      </c>
      <c r="C39" s="121"/>
      <c r="D39" s="71" t="s">
        <v>577</v>
      </c>
      <c r="E39" s="71"/>
      <c r="F39" s="71" t="s">
        <v>101</v>
      </c>
      <c r="H39" s="71">
        <v>2</v>
      </c>
      <c r="I39" s="121">
        <v>23</v>
      </c>
      <c r="J39" s="121" t="s">
        <v>620</v>
      </c>
      <c r="K39" s="118" t="s">
        <v>380</v>
      </c>
      <c r="L39" s="71"/>
      <c r="M39" s="129">
        <v>39962</v>
      </c>
      <c r="N39" s="130">
        <f t="shared" ref="N39:N77" ca="1" si="10">TODAY()-M39+21</f>
        <v>1576</v>
      </c>
      <c r="O39" s="34">
        <f>M39+39</f>
        <v>40001</v>
      </c>
      <c r="T39" s="71">
        <v>60</v>
      </c>
      <c r="U39" s="121">
        <v>10</v>
      </c>
      <c r="V39" s="71" t="s">
        <v>620</v>
      </c>
      <c r="W39" s="71" t="s">
        <v>757</v>
      </c>
      <c r="X39" s="120">
        <f t="shared" ref="X39:X58" si="11">Y39-21</f>
        <v>39947</v>
      </c>
      <c r="Y39" s="120">
        <v>39968</v>
      </c>
      <c r="Z39" s="130">
        <f t="shared" ca="1" si="8"/>
        <v>1570</v>
      </c>
      <c r="AA39" s="4">
        <f t="shared" ca="1" si="9"/>
        <v>40007</v>
      </c>
    </row>
    <row r="40" spans="1:27" x14ac:dyDescent="0.15">
      <c r="A40" s="71">
        <v>2</v>
      </c>
      <c r="B40" s="121">
        <v>23</v>
      </c>
      <c r="C40" s="121"/>
      <c r="D40" s="118" t="s">
        <v>380</v>
      </c>
      <c r="E40" s="120">
        <f>F40-21</f>
        <v>39941</v>
      </c>
      <c r="F40" s="120">
        <v>39962</v>
      </c>
      <c r="H40" s="71">
        <v>44</v>
      </c>
      <c r="I40" s="121">
        <v>30</v>
      </c>
      <c r="J40" s="121" t="s">
        <v>730</v>
      </c>
      <c r="K40" s="118" t="s">
        <v>380</v>
      </c>
      <c r="L40" s="71"/>
      <c r="M40" s="120">
        <v>39962</v>
      </c>
      <c r="N40" s="130">
        <f t="shared" ca="1" si="10"/>
        <v>1576</v>
      </c>
      <c r="O40" s="34">
        <f t="shared" ref="O40:O77" si="12">M40+39</f>
        <v>40001</v>
      </c>
      <c r="T40" s="71">
        <v>63</v>
      </c>
      <c r="U40" s="121">
        <v>10</v>
      </c>
      <c r="V40" s="71" t="s">
        <v>620</v>
      </c>
      <c r="W40" s="71" t="s">
        <v>757</v>
      </c>
      <c r="X40" s="120">
        <f t="shared" si="11"/>
        <v>39947</v>
      </c>
      <c r="Y40" s="120">
        <v>39968</v>
      </c>
      <c r="Z40" s="130">
        <f t="shared" ca="1" si="8"/>
        <v>1570</v>
      </c>
      <c r="AA40" s="4">
        <f t="shared" ca="1" si="9"/>
        <v>40007</v>
      </c>
    </row>
    <row r="41" spans="1:27" x14ac:dyDescent="0.15">
      <c r="A41" s="71">
        <v>3</v>
      </c>
      <c r="B41" s="121">
        <v>23</v>
      </c>
      <c r="C41" s="121"/>
      <c r="D41" s="71" t="s">
        <v>577</v>
      </c>
      <c r="E41" s="120" t="e">
        <f t="shared" ref="E41:E104" si="13">F41-21</f>
        <v>#VALUE!</v>
      </c>
      <c r="F41" s="71" t="s">
        <v>101</v>
      </c>
      <c r="H41" s="71">
        <v>5</v>
      </c>
      <c r="I41" s="121">
        <v>23</v>
      </c>
      <c r="J41" s="121" t="s">
        <v>620</v>
      </c>
      <c r="K41" s="119" t="s">
        <v>190</v>
      </c>
      <c r="L41" s="71"/>
      <c r="M41" s="120">
        <v>39962</v>
      </c>
      <c r="N41" s="130">
        <f t="shared" ca="1" si="10"/>
        <v>1576</v>
      </c>
      <c r="O41" s="34">
        <f t="shared" si="12"/>
        <v>40001</v>
      </c>
      <c r="T41" s="71">
        <v>78</v>
      </c>
      <c r="U41" s="121">
        <v>20</v>
      </c>
      <c r="V41" s="71" t="s">
        <v>620</v>
      </c>
      <c r="W41" s="71" t="s">
        <v>17</v>
      </c>
      <c r="X41" s="120">
        <f t="shared" si="11"/>
        <v>39951</v>
      </c>
      <c r="Y41" s="120">
        <v>39972</v>
      </c>
      <c r="Z41" s="130">
        <f t="shared" ca="1" si="8"/>
        <v>1566</v>
      </c>
      <c r="AA41" s="4">
        <f t="shared" ca="1" si="9"/>
        <v>40011</v>
      </c>
    </row>
    <row r="42" spans="1:27" x14ac:dyDescent="0.15">
      <c r="A42" s="71">
        <v>4</v>
      </c>
      <c r="B42" s="121">
        <v>23</v>
      </c>
      <c r="C42" s="121"/>
      <c r="D42" s="71" t="s">
        <v>577</v>
      </c>
      <c r="E42" s="120" t="e">
        <f t="shared" si="13"/>
        <v>#VALUE!</v>
      </c>
      <c r="F42" s="71" t="s">
        <v>101</v>
      </c>
      <c r="H42" s="71">
        <v>23</v>
      </c>
      <c r="I42" s="121">
        <v>29</v>
      </c>
      <c r="J42" s="121" t="s">
        <v>621</v>
      </c>
      <c r="K42" s="118" t="s">
        <v>380</v>
      </c>
      <c r="L42" s="71"/>
      <c r="M42" s="120">
        <v>39963</v>
      </c>
      <c r="N42" s="130">
        <f t="shared" ca="1" si="10"/>
        <v>1575</v>
      </c>
      <c r="O42" s="34">
        <f t="shared" si="12"/>
        <v>40002</v>
      </c>
      <c r="T42" s="71">
        <v>79</v>
      </c>
      <c r="U42" s="121">
        <v>15</v>
      </c>
      <c r="V42" s="71" t="s">
        <v>620</v>
      </c>
      <c r="W42" s="71" t="s">
        <v>757</v>
      </c>
      <c r="X42" s="120">
        <f t="shared" si="11"/>
        <v>39951</v>
      </c>
      <c r="Y42" s="120">
        <v>39972</v>
      </c>
      <c r="Z42" s="130">
        <f t="shared" ca="1" si="8"/>
        <v>1566</v>
      </c>
      <c r="AA42" s="4">
        <f t="shared" ca="1" si="9"/>
        <v>40011</v>
      </c>
    </row>
    <row r="43" spans="1:27" x14ac:dyDescent="0.15">
      <c r="A43" s="71">
        <v>5</v>
      </c>
      <c r="B43" s="121">
        <v>23</v>
      </c>
      <c r="C43" s="121"/>
      <c r="D43" s="119" t="s">
        <v>190</v>
      </c>
      <c r="E43" s="120">
        <f t="shared" si="13"/>
        <v>39941</v>
      </c>
      <c r="F43" s="120">
        <v>39962</v>
      </c>
      <c r="H43" s="71">
        <v>25</v>
      </c>
      <c r="I43" s="121">
        <v>29</v>
      </c>
      <c r="J43" s="121" t="s">
        <v>621</v>
      </c>
      <c r="K43" s="118" t="s">
        <v>380</v>
      </c>
      <c r="L43" s="71"/>
      <c r="M43" s="120">
        <v>39963</v>
      </c>
      <c r="N43" s="130">
        <f t="shared" ca="1" si="10"/>
        <v>1575</v>
      </c>
      <c r="O43" s="34">
        <f t="shared" si="12"/>
        <v>40002</v>
      </c>
      <c r="T43" s="71">
        <v>84</v>
      </c>
      <c r="U43" s="121">
        <v>11</v>
      </c>
      <c r="V43" s="71" t="s">
        <v>425</v>
      </c>
      <c r="W43" s="71" t="s">
        <v>757</v>
      </c>
      <c r="X43" s="120">
        <f t="shared" si="11"/>
        <v>39952</v>
      </c>
      <c r="Y43" s="120">
        <v>39973</v>
      </c>
      <c r="Z43" s="130">
        <f t="shared" ca="1" si="8"/>
        <v>1565</v>
      </c>
      <c r="AA43" s="4">
        <f t="shared" ca="1" si="9"/>
        <v>40012</v>
      </c>
    </row>
    <row r="44" spans="1:27" x14ac:dyDescent="0.15">
      <c r="A44" s="71">
        <v>6</v>
      </c>
      <c r="B44" s="121">
        <v>23</v>
      </c>
      <c r="C44" s="121"/>
      <c r="D44" s="71" t="s">
        <v>577</v>
      </c>
      <c r="E44" s="120" t="e">
        <f t="shared" si="13"/>
        <v>#VALUE!</v>
      </c>
      <c r="F44" s="71" t="s">
        <v>101</v>
      </c>
      <c r="H44" s="71">
        <v>29</v>
      </c>
      <c r="I44" s="121">
        <v>26</v>
      </c>
      <c r="J44" s="121" t="s">
        <v>620</v>
      </c>
      <c r="K44" s="118" t="s">
        <v>888</v>
      </c>
      <c r="L44" s="71"/>
      <c r="M44" s="120">
        <v>39963</v>
      </c>
      <c r="N44" s="130">
        <f t="shared" ca="1" si="10"/>
        <v>1575</v>
      </c>
      <c r="O44" s="34">
        <f t="shared" si="12"/>
        <v>40002</v>
      </c>
      <c r="T44" s="71">
        <v>87</v>
      </c>
      <c r="U44" s="121">
        <v>16</v>
      </c>
      <c r="V44" s="71" t="s">
        <v>620</v>
      </c>
      <c r="W44" s="71" t="s">
        <v>757</v>
      </c>
      <c r="X44" s="120">
        <f t="shared" si="11"/>
        <v>39952</v>
      </c>
      <c r="Y44" s="120">
        <v>39973</v>
      </c>
      <c r="Z44" s="130">
        <f t="shared" ca="1" si="8"/>
        <v>1565</v>
      </c>
      <c r="AA44" s="4">
        <f t="shared" ca="1" si="9"/>
        <v>40012</v>
      </c>
    </row>
    <row r="45" spans="1:27" x14ac:dyDescent="0.15">
      <c r="A45" s="71">
        <v>7</v>
      </c>
      <c r="B45" s="121">
        <v>24</v>
      </c>
      <c r="C45" s="121"/>
      <c r="D45" s="71" t="s">
        <v>577</v>
      </c>
      <c r="E45" s="120" t="e">
        <f t="shared" si="13"/>
        <v>#VALUE!</v>
      </c>
      <c r="F45" s="71" t="s">
        <v>101</v>
      </c>
      <c r="H45" s="71">
        <v>31</v>
      </c>
      <c r="I45" s="121">
        <v>31</v>
      </c>
      <c r="J45" s="121" t="s">
        <v>620</v>
      </c>
      <c r="K45" s="119" t="s">
        <v>25</v>
      </c>
      <c r="L45" s="71"/>
      <c r="M45" s="120">
        <v>39963</v>
      </c>
      <c r="N45" s="130">
        <f t="shared" ca="1" si="10"/>
        <v>1575</v>
      </c>
      <c r="O45" s="34">
        <f t="shared" si="12"/>
        <v>40002</v>
      </c>
      <c r="P45" s="113">
        <v>40002</v>
      </c>
      <c r="Q45" t="s">
        <v>644</v>
      </c>
      <c r="T45" s="71">
        <v>93</v>
      </c>
      <c r="U45" s="121">
        <v>12</v>
      </c>
      <c r="V45" s="71" t="s">
        <v>620</v>
      </c>
      <c r="W45" s="71" t="s">
        <v>147</v>
      </c>
      <c r="X45" s="120">
        <f t="shared" si="11"/>
        <v>39954</v>
      </c>
      <c r="Y45" s="120">
        <v>39975</v>
      </c>
      <c r="Z45" s="130">
        <f t="shared" ca="1" si="8"/>
        <v>1563</v>
      </c>
      <c r="AA45" s="4">
        <f t="shared" ca="1" si="9"/>
        <v>40014</v>
      </c>
    </row>
    <row r="46" spans="1:27" x14ac:dyDescent="0.15">
      <c r="A46" s="71">
        <v>8</v>
      </c>
      <c r="B46" s="121">
        <v>24</v>
      </c>
      <c r="C46" s="121"/>
      <c r="D46" s="71" t="s">
        <v>577</v>
      </c>
      <c r="E46" s="120" t="e">
        <f t="shared" si="13"/>
        <v>#VALUE!</v>
      </c>
      <c r="F46" s="71" t="s">
        <v>101</v>
      </c>
      <c r="H46" s="71">
        <v>34</v>
      </c>
      <c r="I46" s="121">
        <v>31</v>
      </c>
      <c r="J46" s="121" t="s">
        <v>620</v>
      </c>
      <c r="K46" s="119" t="s">
        <v>190</v>
      </c>
      <c r="L46" s="71"/>
      <c r="M46" s="120">
        <v>39963</v>
      </c>
      <c r="N46" s="130">
        <f t="shared" ca="1" si="10"/>
        <v>1575</v>
      </c>
      <c r="O46" s="34">
        <f t="shared" si="12"/>
        <v>40002</v>
      </c>
      <c r="P46" t="s">
        <v>616</v>
      </c>
      <c r="Q46">
        <f>8*0.66</f>
        <v>5.28</v>
      </c>
      <c r="T46" s="71">
        <v>97</v>
      </c>
      <c r="U46" s="121">
        <v>9</v>
      </c>
      <c r="V46" s="71" t="s">
        <v>620</v>
      </c>
      <c r="W46" s="71" t="s">
        <v>146</v>
      </c>
      <c r="X46" s="120">
        <f t="shared" si="11"/>
        <v>39955</v>
      </c>
      <c r="Y46" s="120">
        <v>39976</v>
      </c>
      <c r="Z46" s="130">
        <f t="shared" ca="1" si="8"/>
        <v>1562</v>
      </c>
      <c r="AA46" s="4">
        <f t="shared" ca="1" si="9"/>
        <v>40015</v>
      </c>
    </row>
    <row r="47" spans="1:27" x14ac:dyDescent="0.15">
      <c r="A47" s="71">
        <v>9</v>
      </c>
      <c r="B47" s="121">
        <v>24</v>
      </c>
      <c r="C47" s="121"/>
      <c r="D47" s="71" t="s">
        <v>577</v>
      </c>
      <c r="E47" s="120" t="e">
        <f t="shared" si="13"/>
        <v>#VALUE!</v>
      </c>
      <c r="F47" s="71" t="s">
        <v>101</v>
      </c>
      <c r="H47" s="71">
        <v>36</v>
      </c>
      <c r="I47" s="121">
        <v>28</v>
      </c>
      <c r="J47" s="121" t="s">
        <v>620</v>
      </c>
      <c r="K47" s="118" t="s">
        <v>888</v>
      </c>
      <c r="L47" s="71"/>
      <c r="M47" s="120">
        <v>39966</v>
      </c>
      <c r="N47" s="131">
        <f t="shared" ca="1" si="10"/>
        <v>1572</v>
      </c>
      <c r="O47" s="34">
        <f t="shared" si="12"/>
        <v>40005</v>
      </c>
      <c r="T47" s="71">
        <v>59</v>
      </c>
      <c r="U47" s="121">
        <v>17</v>
      </c>
      <c r="V47" s="71" t="s">
        <v>295</v>
      </c>
      <c r="W47" s="71" t="s">
        <v>757</v>
      </c>
      <c r="X47" s="120">
        <f t="shared" si="11"/>
        <v>39947</v>
      </c>
      <c r="Y47" s="120">
        <v>39968</v>
      </c>
      <c r="Z47" s="130">
        <f t="shared" ca="1" si="8"/>
        <v>1570</v>
      </c>
      <c r="AA47" s="4">
        <f t="shared" ca="1" si="9"/>
        <v>40007</v>
      </c>
    </row>
    <row r="48" spans="1:27" x14ac:dyDescent="0.15">
      <c r="A48" s="71">
        <v>10</v>
      </c>
      <c r="B48" s="121">
        <v>24</v>
      </c>
      <c r="C48" s="121"/>
      <c r="D48" s="71" t="s">
        <v>577</v>
      </c>
      <c r="E48" s="120" t="e">
        <f t="shared" si="13"/>
        <v>#VALUE!</v>
      </c>
      <c r="F48" s="71" t="s">
        <v>101</v>
      </c>
      <c r="H48" s="71">
        <v>47</v>
      </c>
      <c r="I48" s="121">
        <v>27</v>
      </c>
      <c r="J48" s="121" t="s">
        <v>621</v>
      </c>
      <c r="K48" s="118" t="s">
        <v>380</v>
      </c>
      <c r="L48" s="71"/>
      <c r="M48" s="120">
        <v>39966</v>
      </c>
      <c r="N48" s="131">
        <f t="shared" ca="1" si="10"/>
        <v>1572</v>
      </c>
      <c r="O48" s="34">
        <f t="shared" si="12"/>
        <v>40005</v>
      </c>
      <c r="T48" s="71">
        <v>64</v>
      </c>
      <c r="U48" s="121">
        <v>10</v>
      </c>
      <c r="V48" s="71" t="s">
        <v>621</v>
      </c>
      <c r="W48" s="71" t="s">
        <v>17</v>
      </c>
      <c r="X48" s="120">
        <f t="shared" si="11"/>
        <v>39947</v>
      </c>
      <c r="Y48" s="120">
        <v>39968</v>
      </c>
      <c r="Z48" s="130">
        <f t="shared" ca="1" si="8"/>
        <v>1570</v>
      </c>
      <c r="AA48" s="4">
        <f t="shared" ca="1" si="9"/>
        <v>40007</v>
      </c>
    </row>
    <row r="49" spans="1:27" x14ac:dyDescent="0.15">
      <c r="A49" s="71">
        <v>11</v>
      </c>
      <c r="B49" s="121">
        <v>24</v>
      </c>
      <c r="C49" s="121"/>
      <c r="D49" s="119" t="s">
        <v>190</v>
      </c>
      <c r="E49" s="120" t="e">
        <f t="shared" si="13"/>
        <v>#VALUE!</v>
      </c>
      <c r="F49" s="71" t="s">
        <v>192</v>
      </c>
      <c r="H49" s="149">
        <v>50</v>
      </c>
      <c r="I49" s="150">
        <v>27</v>
      </c>
      <c r="J49" s="150" t="s">
        <v>620</v>
      </c>
      <c r="K49" s="149" t="s">
        <v>380</v>
      </c>
      <c r="L49" s="149" t="s">
        <v>83</v>
      </c>
      <c r="M49" s="151">
        <v>39966</v>
      </c>
      <c r="N49" s="152">
        <f t="shared" ca="1" si="10"/>
        <v>1572</v>
      </c>
      <c r="O49" s="4">
        <f t="shared" si="12"/>
        <v>40005</v>
      </c>
      <c r="T49" s="71">
        <v>65</v>
      </c>
      <c r="U49" s="121">
        <v>10</v>
      </c>
      <c r="V49" s="71" t="s">
        <v>582</v>
      </c>
      <c r="W49" s="71" t="s">
        <v>17</v>
      </c>
      <c r="X49" s="120">
        <f t="shared" si="11"/>
        <v>39947</v>
      </c>
      <c r="Y49" s="120">
        <v>39968</v>
      </c>
      <c r="Z49" s="130">
        <f t="shared" ca="1" si="8"/>
        <v>1570</v>
      </c>
      <c r="AA49" s="4">
        <f t="shared" ca="1" si="9"/>
        <v>40007</v>
      </c>
    </row>
    <row r="50" spans="1:27" x14ac:dyDescent="0.15">
      <c r="A50" s="71">
        <v>12</v>
      </c>
      <c r="B50" s="121">
        <v>30</v>
      </c>
      <c r="C50" s="121"/>
      <c r="D50" s="71" t="s">
        <v>191</v>
      </c>
      <c r="E50" s="120" t="e">
        <f t="shared" si="13"/>
        <v>#VALUE!</v>
      </c>
      <c r="F50" s="71" t="s">
        <v>101</v>
      </c>
      <c r="H50" s="71">
        <v>40</v>
      </c>
      <c r="I50" s="121">
        <v>32</v>
      </c>
      <c r="J50" s="121" t="s">
        <v>621</v>
      </c>
      <c r="K50" s="119" t="s">
        <v>190</v>
      </c>
      <c r="L50" s="71"/>
      <c r="M50" s="120">
        <v>39966</v>
      </c>
      <c r="N50" s="131">
        <f t="shared" ca="1" si="10"/>
        <v>1572</v>
      </c>
      <c r="O50" s="34">
        <f t="shared" si="12"/>
        <v>40005</v>
      </c>
      <c r="T50" s="71">
        <v>69</v>
      </c>
      <c r="U50" s="121">
        <v>2</v>
      </c>
      <c r="V50" s="71" t="s">
        <v>621</v>
      </c>
      <c r="W50" s="71" t="s">
        <v>757</v>
      </c>
      <c r="X50" s="120">
        <f t="shared" si="11"/>
        <v>39949</v>
      </c>
      <c r="Y50" s="120">
        <v>39970</v>
      </c>
      <c r="Z50" s="130">
        <f t="shared" ca="1" si="8"/>
        <v>1568</v>
      </c>
      <c r="AA50" s="4">
        <f t="shared" ca="1" si="9"/>
        <v>40009</v>
      </c>
    </row>
    <row r="51" spans="1:27" x14ac:dyDescent="0.15">
      <c r="A51" s="71">
        <v>13</v>
      </c>
      <c r="B51" s="121">
        <v>30</v>
      </c>
      <c r="C51" s="121"/>
      <c r="D51" s="71" t="s">
        <v>191</v>
      </c>
      <c r="E51" s="120" t="e">
        <f t="shared" si="13"/>
        <v>#VALUE!</v>
      </c>
      <c r="F51" s="71" t="s">
        <v>101</v>
      </c>
      <c r="H51" s="71">
        <v>45</v>
      </c>
      <c r="I51" s="121">
        <v>32</v>
      </c>
      <c r="J51" s="121" t="s">
        <v>620</v>
      </c>
      <c r="K51" s="119" t="s">
        <v>25</v>
      </c>
      <c r="L51" s="71"/>
      <c r="M51" s="120">
        <v>39966</v>
      </c>
      <c r="N51" s="131">
        <f t="shared" ca="1" si="10"/>
        <v>1572</v>
      </c>
      <c r="O51" s="34">
        <f t="shared" si="12"/>
        <v>40005</v>
      </c>
      <c r="T51" s="71">
        <v>70</v>
      </c>
      <c r="U51" s="121">
        <v>3</v>
      </c>
      <c r="V51" s="71" t="s">
        <v>621</v>
      </c>
      <c r="W51" s="71" t="s">
        <v>17</v>
      </c>
      <c r="X51" s="120">
        <f t="shared" si="11"/>
        <v>39949</v>
      </c>
      <c r="Y51" s="120">
        <v>39970</v>
      </c>
      <c r="Z51" s="130">
        <f t="shared" ca="1" si="8"/>
        <v>1568</v>
      </c>
      <c r="AA51" s="4">
        <f t="shared" ca="1" si="9"/>
        <v>40009</v>
      </c>
    </row>
    <row r="52" spans="1:27" x14ac:dyDescent="0.15">
      <c r="A52" s="71">
        <v>44</v>
      </c>
      <c r="B52" s="121">
        <v>30</v>
      </c>
      <c r="C52" s="121"/>
      <c r="D52" s="118" t="s">
        <v>380</v>
      </c>
      <c r="E52" s="120">
        <f t="shared" si="13"/>
        <v>39941</v>
      </c>
      <c r="F52" s="120">
        <v>39962</v>
      </c>
      <c r="H52" s="71">
        <v>52</v>
      </c>
      <c r="I52" s="121">
        <v>22</v>
      </c>
      <c r="J52" s="121" t="s">
        <v>620</v>
      </c>
      <c r="K52" s="119" t="s">
        <v>25</v>
      </c>
      <c r="L52" s="71"/>
      <c r="M52" s="120">
        <v>39966</v>
      </c>
      <c r="N52" s="131">
        <f t="shared" ca="1" si="10"/>
        <v>1572</v>
      </c>
      <c r="O52" s="34">
        <f t="shared" si="12"/>
        <v>40005</v>
      </c>
      <c r="T52" s="71">
        <v>72</v>
      </c>
      <c r="U52" s="121">
        <v>3</v>
      </c>
      <c r="V52" s="71" t="s">
        <v>621</v>
      </c>
      <c r="W52" s="71" t="s">
        <v>757</v>
      </c>
      <c r="X52" s="120">
        <f t="shared" si="11"/>
        <v>39949</v>
      </c>
      <c r="Y52" s="120">
        <v>39970</v>
      </c>
      <c r="Z52" s="130">
        <f t="shared" ca="1" si="8"/>
        <v>1568</v>
      </c>
      <c r="AA52" s="4">
        <f t="shared" ca="1" si="9"/>
        <v>40009</v>
      </c>
    </row>
    <row r="53" spans="1:27" x14ac:dyDescent="0.15">
      <c r="A53" s="71">
        <v>15</v>
      </c>
      <c r="B53" s="121">
        <v>30</v>
      </c>
      <c r="C53" s="121"/>
      <c r="D53" s="71" t="s">
        <v>576</v>
      </c>
      <c r="E53" s="120" t="e">
        <f t="shared" si="13"/>
        <v>#VALUE!</v>
      </c>
      <c r="F53" s="120" t="s">
        <v>388</v>
      </c>
      <c r="H53" s="71">
        <v>53</v>
      </c>
      <c r="I53" s="121">
        <v>22</v>
      </c>
      <c r="J53" s="121" t="s">
        <v>621</v>
      </c>
      <c r="K53" s="119" t="s">
        <v>25</v>
      </c>
      <c r="L53" s="71"/>
      <c r="M53" s="120">
        <v>39966</v>
      </c>
      <c r="N53" s="131">
        <f t="shared" ca="1" si="10"/>
        <v>1572</v>
      </c>
      <c r="O53" s="34">
        <f t="shared" si="12"/>
        <v>40005</v>
      </c>
      <c r="P53" s="113">
        <v>40006</v>
      </c>
      <c r="Q53" t="s">
        <v>833</v>
      </c>
      <c r="T53" s="71">
        <v>73</v>
      </c>
      <c r="U53" s="121">
        <v>20</v>
      </c>
      <c r="V53" s="71" t="s">
        <v>621</v>
      </c>
      <c r="W53" s="71" t="s">
        <v>757</v>
      </c>
      <c r="X53" s="120">
        <f t="shared" si="11"/>
        <v>39951</v>
      </c>
      <c r="Y53" s="120">
        <v>39972</v>
      </c>
      <c r="Z53" s="130">
        <f t="shared" ca="1" si="8"/>
        <v>1566</v>
      </c>
      <c r="AA53" s="4">
        <f t="shared" ca="1" si="9"/>
        <v>40011</v>
      </c>
    </row>
    <row r="54" spans="1:27" x14ac:dyDescent="0.15">
      <c r="A54" s="71">
        <v>16</v>
      </c>
      <c r="B54" s="121">
        <v>30</v>
      </c>
      <c r="C54" s="121"/>
      <c r="D54" s="71" t="s">
        <v>576</v>
      </c>
      <c r="E54" s="120" t="e">
        <f t="shared" si="13"/>
        <v>#VALUE!</v>
      </c>
      <c r="F54" s="71" t="s">
        <v>101</v>
      </c>
      <c r="H54" s="143">
        <v>55</v>
      </c>
      <c r="I54" s="121">
        <v>22</v>
      </c>
      <c r="J54" s="121" t="s">
        <v>621</v>
      </c>
      <c r="K54" s="119" t="s">
        <v>25</v>
      </c>
      <c r="L54" s="71"/>
      <c r="M54" s="120">
        <v>39966</v>
      </c>
      <c r="N54" s="131">
        <f t="shared" ca="1" si="10"/>
        <v>1572</v>
      </c>
      <c r="O54" s="34">
        <f t="shared" si="12"/>
        <v>40005</v>
      </c>
      <c r="P54" t="s">
        <v>645</v>
      </c>
      <c r="Q54">
        <f>8*0.66</f>
        <v>5.28</v>
      </c>
      <c r="T54" s="71">
        <v>74</v>
      </c>
      <c r="U54" s="121">
        <v>20</v>
      </c>
      <c r="V54" s="71" t="s">
        <v>621</v>
      </c>
      <c r="W54" s="71" t="s">
        <v>757</v>
      </c>
      <c r="X54" s="120">
        <f t="shared" si="11"/>
        <v>39951</v>
      </c>
      <c r="Y54" s="120">
        <v>39972</v>
      </c>
      <c r="Z54" s="130">
        <f t="shared" ca="1" si="8"/>
        <v>1566</v>
      </c>
      <c r="AA54" s="4">
        <f t="shared" ca="1" si="9"/>
        <v>40011</v>
      </c>
    </row>
    <row r="55" spans="1:27" x14ac:dyDescent="0.15">
      <c r="A55" s="71">
        <v>17</v>
      </c>
      <c r="B55" s="121">
        <v>30</v>
      </c>
      <c r="C55" s="121"/>
      <c r="D55" s="71" t="s">
        <v>576</v>
      </c>
      <c r="E55" s="120" t="e">
        <f t="shared" si="13"/>
        <v>#VALUE!</v>
      </c>
      <c r="F55" s="71" t="s">
        <v>101</v>
      </c>
      <c r="H55" s="143">
        <v>57</v>
      </c>
      <c r="I55" s="121">
        <v>17</v>
      </c>
      <c r="J55" s="71" t="s">
        <v>621</v>
      </c>
      <c r="K55" s="118" t="s">
        <v>603</v>
      </c>
      <c r="L55" s="71"/>
      <c r="M55" s="120">
        <v>39968</v>
      </c>
      <c r="N55" s="132">
        <f t="shared" ca="1" si="10"/>
        <v>1570</v>
      </c>
      <c r="O55" s="34">
        <f t="shared" si="12"/>
        <v>40007</v>
      </c>
      <c r="T55" s="71">
        <v>76</v>
      </c>
      <c r="U55" s="121">
        <v>20</v>
      </c>
      <c r="V55" s="71" t="s">
        <v>621</v>
      </c>
      <c r="W55" s="71" t="s">
        <v>17</v>
      </c>
      <c r="X55" s="120">
        <f t="shared" si="11"/>
        <v>39951</v>
      </c>
      <c r="Y55" s="120">
        <v>39972</v>
      </c>
      <c r="Z55" s="130">
        <f t="shared" ca="1" si="8"/>
        <v>1566</v>
      </c>
      <c r="AA55" s="4">
        <f t="shared" ca="1" si="9"/>
        <v>40011</v>
      </c>
    </row>
    <row r="56" spans="1:27" x14ac:dyDescent="0.15">
      <c r="A56" s="71">
        <v>18</v>
      </c>
      <c r="B56" s="121">
        <v>33</v>
      </c>
      <c r="C56" s="121"/>
      <c r="D56" s="71" t="s">
        <v>576</v>
      </c>
      <c r="E56" s="120" t="e">
        <f t="shared" si="13"/>
        <v>#VALUE!</v>
      </c>
      <c r="F56" s="71" t="s">
        <v>101</v>
      </c>
      <c r="H56" s="143">
        <v>61</v>
      </c>
      <c r="I56" s="121">
        <v>10</v>
      </c>
      <c r="J56" s="71" t="s">
        <v>620</v>
      </c>
      <c r="K56" s="118" t="s">
        <v>16</v>
      </c>
      <c r="L56" s="71"/>
      <c r="M56" s="120">
        <v>39968</v>
      </c>
      <c r="N56" s="132">
        <f t="shared" ca="1" si="10"/>
        <v>1570</v>
      </c>
      <c r="O56" s="34">
        <f t="shared" si="12"/>
        <v>40007</v>
      </c>
      <c r="T56" s="71">
        <v>83</v>
      </c>
      <c r="U56" s="121">
        <v>11</v>
      </c>
      <c r="V56" s="71" t="s">
        <v>621</v>
      </c>
      <c r="W56" s="71" t="s">
        <v>757</v>
      </c>
      <c r="X56" s="120">
        <f t="shared" si="11"/>
        <v>39952</v>
      </c>
      <c r="Y56" s="120">
        <v>39973</v>
      </c>
      <c r="Z56" s="130">
        <f t="shared" ca="1" si="8"/>
        <v>1565</v>
      </c>
      <c r="AA56" s="4">
        <f t="shared" ca="1" si="9"/>
        <v>40012</v>
      </c>
    </row>
    <row r="57" spans="1:27" x14ac:dyDescent="0.15">
      <c r="A57" s="71">
        <v>19</v>
      </c>
      <c r="B57" s="121">
        <v>33</v>
      </c>
      <c r="C57" s="121"/>
      <c r="D57" s="71" t="s">
        <v>576</v>
      </c>
      <c r="E57" s="120" t="e">
        <f t="shared" si="13"/>
        <v>#VALUE!</v>
      </c>
      <c r="F57" s="71" t="s">
        <v>101</v>
      </c>
      <c r="H57" s="143">
        <v>56</v>
      </c>
      <c r="I57" s="121">
        <v>17</v>
      </c>
      <c r="J57" s="71" t="s">
        <v>621</v>
      </c>
      <c r="K57" s="119" t="s">
        <v>244</v>
      </c>
      <c r="L57" s="71"/>
      <c r="M57" s="120">
        <v>39968</v>
      </c>
      <c r="N57" s="132">
        <f t="shared" ca="1" si="10"/>
        <v>1570</v>
      </c>
      <c r="O57" s="34">
        <f t="shared" si="12"/>
        <v>40007</v>
      </c>
      <c r="T57" s="71">
        <v>92</v>
      </c>
      <c r="U57" s="121">
        <v>12</v>
      </c>
      <c r="V57" s="71" t="s">
        <v>621</v>
      </c>
      <c r="W57" s="71" t="s">
        <v>146</v>
      </c>
      <c r="X57" s="120">
        <f t="shared" si="11"/>
        <v>39954</v>
      </c>
      <c r="Y57" s="120">
        <v>39975</v>
      </c>
      <c r="Z57" s="130">
        <f t="shared" ca="1" si="8"/>
        <v>1563</v>
      </c>
      <c r="AA57" s="4">
        <f t="shared" ca="1" si="9"/>
        <v>40014</v>
      </c>
    </row>
    <row r="58" spans="1:27" x14ac:dyDescent="0.15">
      <c r="A58" s="71">
        <v>20</v>
      </c>
      <c r="B58" s="121">
        <v>33</v>
      </c>
      <c r="C58" s="121"/>
      <c r="D58" s="71" t="s">
        <v>576</v>
      </c>
      <c r="E58" s="120" t="e">
        <f t="shared" si="13"/>
        <v>#VALUE!</v>
      </c>
      <c r="F58" s="71" t="s">
        <v>101</v>
      </c>
      <c r="H58" s="149">
        <v>62</v>
      </c>
      <c r="I58" s="150">
        <v>10</v>
      </c>
      <c r="J58" s="149" t="s">
        <v>620</v>
      </c>
      <c r="K58" s="149" t="s">
        <v>244</v>
      </c>
      <c r="L58" s="149" t="s">
        <v>251</v>
      </c>
      <c r="M58" s="151">
        <v>39968</v>
      </c>
      <c r="N58" s="152" t="s">
        <v>348</v>
      </c>
      <c r="O58" s="4">
        <f t="shared" si="12"/>
        <v>40007</v>
      </c>
      <c r="P58" s="113"/>
      <c r="R58" s="90"/>
      <c r="T58" s="71">
        <v>98</v>
      </c>
      <c r="U58" s="121">
        <v>9</v>
      </c>
      <c r="V58" s="71" t="s">
        <v>621</v>
      </c>
      <c r="W58" s="71" t="s">
        <v>147</v>
      </c>
      <c r="X58" s="120">
        <f t="shared" si="11"/>
        <v>39955</v>
      </c>
      <c r="Y58" s="120">
        <v>39976</v>
      </c>
      <c r="Z58" s="130">
        <f t="shared" ca="1" si="8"/>
        <v>1562</v>
      </c>
      <c r="AA58" s="4">
        <f t="shared" ca="1" si="9"/>
        <v>40015</v>
      </c>
    </row>
    <row r="59" spans="1:27" x14ac:dyDescent="0.15">
      <c r="A59" s="71">
        <v>21</v>
      </c>
      <c r="B59" s="121">
        <v>33</v>
      </c>
      <c r="C59" s="121"/>
      <c r="D59" s="71" t="s">
        <v>576</v>
      </c>
      <c r="E59" s="120" t="e">
        <f t="shared" si="13"/>
        <v>#VALUE!</v>
      </c>
      <c r="F59" s="71" t="s">
        <v>101</v>
      </c>
      <c r="H59" s="165">
        <v>66</v>
      </c>
      <c r="I59" s="166">
        <v>10</v>
      </c>
      <c r="J59" s="165" t="s">
        <v>802</v>
      </c>
      <c r="K59" s="165" t="s">
        <v>803</v>
      </c>
      <c r="L59" s="165"/>
      <c r="M59" s="167">
        <v>39968</v>
      </c>
      <c r="N59" s="168">
        <f t="shared" ca="1" si="10"/>
        <v>1570</v>
      </c>
      <c r="O59" s="169">
        <f t="shared" si="12"/>
        <v>40007</v>
      </c>
      <c r="P59" s="113">
        <v>40010</v>
      </c>
      <c r="Q59" t="s">
        <v>786</v>
      </c>
    </row>
    <row r="60" spans="1:27" x14ac:dyDescent="0.15">
      <c r="A60" s="71">
        <v>22</v>
      </c>
      <c r="B60" s="121">
        <v>29</v>
      </c>
      <c r="C60" s="121"/>
      <c r="D60" s="71" t="s">
        <v>887</v>
      </c>
      <c r="E60" s="120" t="e">
        <f t="shared" si="13"/>
        <v>#VALUE!</v>
      </c>
      <c r="F60" s="71" t="s">
        <v>101</v>
      </c>
      <c r="H60" s="143">
        <v>71</v>
      </c>
      <c r="I60" s="170">
        <v>3</v>
      </c>
      <c r="J60" s="171" t="s">
        <v>621</v>
      </c>
      <c r="K60" s="171" t="s">
        <v>16</v>
      </c>
      <c r="L60" s="171"/>
      <c r="M60" s="172">
        <v>39970</v>
      </c>
      <c r="N60" s="132">
        <f t="shared" ca="1" si="10"/>
        <v>1568</v>
      </c>
      <c r="O60" s="39">
        <f t="shared" si="12"/>
        <v>40009</v>
      </c>
      <c r="P60" t="s">
        <v>262</v>
      </c>
    </row>
    <row r="61" spans="1:27" x14ac:dyDescent="0.15">
      <c r="A61" s="71">
        <v>23</v>
      </c>
      <c r="B61" s="121">
        <v>29</v>
      </c>
      <c r="C61" s="121"/>
      <c r="D61" s="118" t="s">
        <v>380</v>
      </c>
      <c r="E61" s="120">
        <f t="shared" si="13"/>
        <v>39942</v>
      </c>
      <c r="F61" s="120">
        <v>39963</v>
      </c>
      <c r="H61" s="143">
        <v>67</v>
      </c>
      <c r="I61" s="170">
        <v>21</v>
      </c>
      <c r="J61" s="171" t="s">
        <v>621</v>
      </c>
      <c r="K61" s="171" t="s">
        <v>244</v>
      </c>
      <c r="L61" s="171"/>
      <c r="M61" s="172">
        <v>39970</v>
      </c>
      <c r="N61" s="132">
        <f t="shared" ca="1" si="10"/>
        <v>1568</v>
      </c>
      <c r="O61" s="39">
        <f t="shared" si="12"/>
        <v>40009</v>
      </c>
      <c r="P61" t="s">
        <v>262</v>
      </c>
    </row>
    <row r="62" spans="1:27" x14ac:dyDescent="0.15">
      <c r="A62" s="71">
        <v>24</v>
      </c>
      <c r="B62" s="121">
        <v>29</v>
      </c>
      <c r="C62" s="121"/>
      <c r="D62" s="71" t="s">
        <v>191</v>
      </c>
      <c r="E62" s="120" t="e">
        <f t="shared" si="13"/>
        <v>#VALUE!</v>
      </c>
      <c r="F62" s="71" t="s">
        <v>101</v>
      </c>
      <c r="H62" s="143">
        <v>68</v>
      </c>
      <c r="I62" s="170">
        <v>2</v>
      </c>
      <c r="J62" s="171" t="s">
        <v>620</v>
      </c>
      <c r="K62" s="171" t="s">
        <v>18</v>
      </c>
      <c r="L62" s="171"/>
      <c r="M62" s="172">
        <v>39970</v>
      </c>
      <c r="N62" s="132">
        <f t="shared" ca="1" si="10"/>
        <v>1568</v>
      </c>
      <c r="O62" s="39">
        <f t="shared" si="12"/>
        <v>40009</v>
      </c>
      <c r="P62" t="s">
        <v>262</v>
      </c>
      <c r="T62" s="117" t="s">
        <v>20</v>
      </c>
      <c r="U62" s="117" t="s">
        <v>572</v>
      </c>
      <c r="V62" s="117" t="s">
        <v>575</v>
      </c>
      <c r="W62" s="117" t="s">
        <v>574</v>
      </c>
    </row>
    <row r="63" spans="1:27" x14ac:dyDescent="0.15">
      <c r="A63" s="71">
        <v>25</v>
      </c>
      <c r="B63" s="121">
        <v>29</v>
      </c>
      <c r="C63" s="121"/>
      <c r="D63" s="118" t="s">
        <v>380</v>
      </c>
      <c r="E63" s="120">
        <f t="shared" si="13"/>
        <v>39942</v>
      </c>
      <c r="F63" s="120">
        <v>39963</v>
      </c>
      <c r="H63" s="71">
        <v>75</v>
      </c>
      <c r="I63" s="170">
        <v>20</v>
      </c>
      <c r="J63" s="171" t="s">
        <v>582</v>
      </c>
      <c r="K63" s="171" t="s">
        <v>16</v>
      </c>
      <c r="L63" s="171"/>
      <c r="M63" s="172">
        <v>39972</v>
      </c>
      <c r="N63" s="132">
        <f t="shared" ca="1" si="10"/>
        <v>1566</v>
      </c>
      <c r="O63" s="39">
        <f t="shared" si="12"/>
        <v>40011</v>
      </c>
      <c r="P63" t="s">
        <v>262</v>
      </c>
      <c r="T63" s="178">
        <v>2</v>
      </c>
      <c r="U63" s="179">
        <v>23</v>
      </c>
      <c r="V63" s="179" t="s">
        <v>680</v>
      </c>
      <c r="W63" s="178" t="s">
        <v>380</v>
      </c>
    </row>
    <row r="64" spans="1:27" x14ac:dyDescent="0.15">
      <c r="A64" s="71">
        <v>26</v>
      </c>
      <c r="B64" s="121">
        <v>26</v>
      </c>
      <c r="C64" s="121"/>
      <c r="D64" s="71" t="s">
        <v>191</v>
      </c>
      <c r="E64" s="120" t="e">
        <f t="shared" si="13"/>
        <v>#VALUE!</v>
      </c>
      <c r="F64" s="71" t="s">
        <v>101</v>
      </c>
      <c r="H64" s="71">
        <v>77</v>
      </c>
      <c r="I64" s="170">
        <v>20</v>
      </c>
      <c r="J64" s="171" t="s">
        <v>582</v>
      </c>
      <c r="K64" s="171" t="s">
        <v>16</v>
      </c>
      <c r="L64" s="171"/>
      <c r="M64" s="172">
        <v>39972</v>
      </c>
      <c r="N64" s="132">
        <f t="shared" ca="1" si="10"/>
        <v>1566</v>
      </c>
      <c r="O64" s="39">
        <f t="shared" si="12"/>
        <v>40011</v>
      </c>
      <c r="P64" t="s">
        <v>262</v>
      </c>
      <c r="T64" s="178">
        <v>29</v>
      </c>
      <c r="U64" s="179">
        <v>26</v>
      </c>
      <c r="V64" s="179" t="s">
        <v>680</v>
      </c>
      <c r="W64" s="178" t="s">
        <v>888</v>
      </c>
    </row>
    <row r="65" spans="1:23" x14ac:dyDescent="0.15">
      <c r="A65" s="71">
        <v>27</v>
      </c>
      <c r="B65" s="121">
        <v>26</v>
      </c>
      <c r="C65" s="121"/>
      <c r="D65" s="71" t="s">
        <v>577</v>
      </c>
      <c r="E65" s="120" t="e">
        <f t="shared" si="13"/>
        <v>#VALUE!</v>
      </c>
      <c r="F65" s="71" t="s">
        <v>101</v>
      </c>
      <c r="H65" s="71">
        <v>80</v>
      </c>
      <c r="I65" s="170">
        <v>15</v>
      </c>
      <c r="J65" s="171" t="s">
        <v>620</v>
      </c>
      <c r="K65" s="171" t="s">
        <v>603</v>
      </c>
      <c r="L65" s="171"/>
      <c r="M65" s="172">
        <v>39972</v>
      </c>
      <c r="N65" s="132">
        <f t="shared" ca="1" si="10"/>
        <v>1566</v>
      </c>
      <c r="O65" s="39">
        <f t="shared" si="12"/>
        <v>40011</v>
      </c>
      <c r="P65" t="s">
        <v>262</v>
      </c>
      <c r="T65" s="178">
        <v>36</v>
      </c>
      <c r="U65" s="179">
        <v>28</v>
      </c>
      <c r="V65" s="179" t="s">
        <v>680</v>
      </c>
      <c r="W65" s="178" t="s">
        <v>888</v>
      </c>
    </row>
    <row r="66" spans="1:23" x14ac:dyDescent="0.15">
      <c r="A66" s="71">
        <v>28</v>
      </c>
      <c r="B66" s="121">
        <v>26</v>
      </c>
      <c r="C66" s="121"/>
      <c r="D66" s="118" t="s">
        <v>380</v>
      </c>
      <c r="E66" s="120">
        <f t="shared" si="13"/>
        <v>39942</v>
      </c>
      <c r="F66" s="120">
        <v>39963</v>
      </c>
      <c r="H66" s="71">
        <v>81</v>
      </c>
      <c r="I66" s="170">
        <v>15</v>
      </c>
      <c r="J66" s="171" t="s">
        <v>620</v>
      </c>
      <c r="K66" s="171" t="s">
        <v>16</v>
      </c>
      <c r="L66" s="171"/>
      <c r="M66" s="172">
        <v>39972</v>
      </c>
      <c r="N66" s="132">
        <f t="shared" ca="1" si="10"/>
        <v>1566</v>
      </c>
      <c r="O66" s="39">
        <f t="shared" si="12"/>
        <v>40011</v>
      </c>
      <c r="P66" t="s">
        <v>262</v>
      </c>
      <c r="T66" s="178">
        <v>44</v>
      </c>
      <c r="U66" s="179">
        <v>30</v>
      </c>
      <c r="V66" s="179" t="s">
        <v>730</v>
      </c>
      <c r="W66" s="178" t="s">
        <v>380</v>
      </c>
    </row>
    <row r="67" spans="1:23" x14ac:dyDescent="0.15">
      <c r="A67" s="71">
        <v>29</v>
      </c>
      <c r="B67" s="121">
        <v>26</v>
      </c>
      <c r="C67" s="121"/>
      <c r="D67" s="118" t="s">
        <v>888</v>
      </c>
      <c r="E67" s="120">
        <f t="shared" si="13"/>
        <v>39942</v>
      </c>
      <c r="F67" s="120">
        <v>39963</v>
      </c>
      <c r="H67" s="71">
        <v>82</v>
      </c>
      <c r="I67" s="170">
        <v>11</v>
      </c>
      <c r="J67" s="171" t="s">
        <v>620</v>
      </c>
      <c r="K67" s="171" t="s">
        <v>603</v>
      </c>
      <c r="L67" s="171"/>
      <c r="M67" s="172">
        <v>39973</v>
      </c>
      <c r="N67" s="132">
        <f t="shared" ca="1" si="10"/>
        <v>1565</v>
      </c>
      <c r="O67" s="39">
        <f t="shared" si="12"/>
        <v>40012</v>
      </c>
      <c r="P67" t="s">
        <v>262</v>
      </c>
      <c r="T67" s="178">
        <v>61</v>
      </c>
      <c r="U67" s="179">
        <v>10</v>
      </c>
      <c r="V67" s="178" t="s">
        <v>680</v>
      </c>
      <c r="W67" s="178" t="s">
        <v>763</v>
      </c>
    </row>
    <row r="68" spans="1:23" x14ac:dyDescent="0.15">
      <c r="A68" s="71">
        <v>30</v>
      </c>
      <c r="B68" s="121">
        <v>26</v>
      </c>
      <c r="C68" s="121"/>
      <c r="D68" s="71" t="s">
        <v>191</v>
      </c>
      <c r="E68" s="120" t="e">
        <f t="shared" si="13"/>
        <v>#VALUE!</v>
      </c>
      <c r="F68" s="71" t="s">
        <v>101</v>
      </c>
      <c r="H68" s="71">
        <v>88</v>
      </c>
      <c r="I68" s="170">
        <v>16</v>
      </c>
      <c r="J68" s="171" t="s">
        <v>620</v>
      </c>
      <c r="K68" s="171" t="s">
        <v>16</v>
      </c>
      <c r="L68" s="171"/>
      <c r="M68" s="172">
        <v>39973</v>
      </c>
      <c r="N68" s="132">
        <f t="shared" ca="1" si="10"/>
        <v>1565</v>
      </c>
      <c r="O68" s="39">
        <f t="shared" si="12"/>
        <v>40012</v>
      </c>
      <c r="P68" t="s">
        <v>262</v>
      </c>
      <c r="T68" s="178">
        <v>80</v>
      </c>
      <c r="U68" s="179">
        <v>15</v>
      </c>
      <c r="V68" s="178" t="s">
        <v>680</v>
      </c>
      <c r="W68" s="178" t="s">
        <v>763</v>
      </c>
    </row>
    <row r="69" spans="1:23" x14ac:dyDescent="0.15">
      <c r="A69" s="71">
        <v>31</v>
      </c>
      <c r="B69" s="121">
        <v>31</v>
      </c>
      <c r="C69" s="121"/>
      <c r="D69" s="119" t="s">
        <v>25</v>
      </c>
      <c r="E69" s="120">
        <f t="shared" si="13"/>
        <v>39942</v>
      </c>
      <c r="F69" s="120">
        <v>39963</v>
      </c>
      <c r="H69" s="71">
        <v>90</v>
      </c>
      <c r="I69" s="170">
        <v>16</v>
      </c>
      <c r="J69" s="171" t="s">
        <v>621</v>
      </c>
      <c r="K69" s="171" t="s">
        <v>16</v>
      </c>
      <c r="L69" s="171"/>
      <c r="M69" s="172">
        <v>39973</v>
      </c>
      <c r="N69" s="132">
        <f t="shared" ca="1" si="10"/>
        <v>1565</v>
      </c>
      <c r="O69" s="39">
        <f t="shared" si="12"/>
        <v>40012</v>
      </c>
      <c r="P69" t="s">
        <v>262</v>
      </c>
      <c r="T69" s="178">
        <v>81</v>
      </c>
      <c r="U69" s="179">
        <v>15</v>
      </c>
      <c r="V69" s="178" t="s">
        <v>680</v>
      </c>
      <c r="W69" s="178" t="s">
        <v>763</v>
      </c>
    </row>
    <row r="70" spans="1:23" x14ac:dyDescent="0.15">
      <c r="A70" s="71">
        <v>32</v>
      </c>
      <c r="B70" s="121">
        <v>31</v>
      </c>
      <c r="C70" s="121"/>
      <c r="D70" s="71" t="s">
        <v>577</v>
      </c>
      <c r="E70" s="120" t="e">
        <f t="shared" si="13"/>
        <v>#VALUE!</v>
      </c>
      <c r="F70" s="71" t="s">
        <v>101</v>
      </c>
      <c r="H70" s="71">
        <v>89</v>
      </c>
      <c r="I70" s="170">
        <v>16</v>
      </c>
      <c r="J70" s="171" t="s">
        <v>620</v>
      </c>
      <c r="K70" s="171" t="s">
        <v>244</v>
      </c>
      <c r="L70" s="171"/>
      <c r="M70" s="172">
        <v>39973</v>
      </c>
      <c r="N70" s="132">
        <f t="shared" ca="1" si="10"/>
        <v>1565</v>
      </c>
      <c r="O70" s="39">
        <f t="shared" si="12"/>
        <v>40012</v>
      </c>
      <c r="P70" t="s">
        <v>262</v>
      </c>
      <c r="T70" s="178">
        <v>82</v>
      </c>
      <c r="U70" s="179">
        <v>11</v>
      </c>
      <c r="V70" s="178" t="s">
        <v>680</v>
      </c>
      <c r="W70" s="178" t="s">
        <v>763</v>
      </c>
    </row>
    <row r="71" spans="1:23" x14ac:dyDescent="0.15">
      <c r="A71" s="71">
        <v>33</v>
      </c>
      <c r="B71" s="121">
        <v>31</v>
      </c>
      <c r="C71" s="121"/>
      <c r="D71" s="119" t="s">
        <v>190</v>
      </c>
      <c r="E71" s="120">
        <f t="shared" si="13"/>
        <v>39942</v>
      </c>
      <c r="F71" s="120">
        <v>39963</v>
      </c>
      <c r="H71" s="71">
        <v>91</v>
      </c>
      <c r="I71" s="170">
        <v>12</v>
      </c>
      <c r="J71" s="171" t="s">
        <v>583</v>
      </c>
      <c r="K71" s="171" t="s">
        <v>19</v>
      </c>
      <c r="L71" s="171"/>
      <c r="M71" s="172">
        <v>39975</v>
      </c>
      <c r="N71" s="132">
        <f t="shared" ca="1" si="10"/>
        <v>1563</v>
      </c>
      <c r="O71" s="39">
        <f t="shared" si="12"/>
        <v>40014</v>
      </c>
      <c r="P71" t="s">
        <v>262</v>
      </c>
      <c r="T71" s="178">
        <v>88</v>
      </c>
      <c r="U71" s="179">
        <v>16</v>
      </c>
      <c r="V71" s="178" t="s">
        <v>680</v>
      </c>
      <c r="W71" s="178" t="s">
        <v>763</v>
      </c>
    </row>
    <row r="72" spans="1:23" x14ac:dyDescent="0.15">
      <c r="A72" s="71">
        <v>34</v>
      </c>
      <c r="B72" s="121">
        <v>31</v>
      </c>
      <c r="C72" s="121"/>
      <c r="D72" s="119" t="s">
        <v>190</v>
      </c>
      <c r="E72" s="120">
        <f t="shared" si="13"/>
        <v>39942</v>
      </c>
      <c r="F72" s="120">
        <v>39963</v>
      </c>
      <c r="H72" s="71">
        <v>94</v>
      </c>
      <c r="I72" s="170">
        <v>12</v>
      </c>
      <c r="J72" s="171" t="s">
        <v>293</v>
      </c>
      <c r="K72" s="171" t="s">
        <v>130</v>
      </c>
      <c r="L72" s="171"/>
      <c r="M72" s="172">
        <v>39975</v>
      </c>
      <c r="N72" s="132">
        <f t="shared" ca="1" si="10"/>
        <v>1563</v>
      </c>
      <c r="O72" s="39">
        <f t="shared" si="12"/>
        <v>40014</v>
      </c>
      <c r="P72" t="s">
        <v>262</v>
      </c>
      <c r="T72" s="178">
        <v>91</v>
      </c>
      <c r="U72" s="179">
        <v>12</v>
      </c>
      <c r="V72" s="178" t="s">
        <v>583</v>
      </c>
      <c r="W72" s="178" t="s">
        <v>763</v>
      </c>
    </row>
    <row r="73" spans="1:23" x14ac:dyDescent="0.15">
      <c r="A73" s="71">
        <v>35</v>
      </c>
      <c r="B73" s="121">
        <v>28</v>
      </c>
      <c r="C73" s="121"/>
      <c r="D73" s="71" t="s">
        <v>577</v>
      </c>
      <c r="E73" s="120" t="e">
        <f t="shared" si="13"/>
        <v>#VALUE!</v>
      </c>
      <c r="F73" s="71" t="s">
        <v>590</v>
      </c>
      <c r="H73" s="71">
        <v>95</v>
      </c>
      <c r="I73" s="170">
        <v>12</v>
      </c>
      <c r="J73" s="171" t="s">
        <v>621</v>
      </c>
      <c r="K73" s="171" t="s">
        <v>131</v>
      </c>
      <c r="L73" s="171"/>
      <c r="M73" s="172">
        <v>39975</v>
      </c>
      <c r="N73" s="132">
        <f t="shared" ca="1" si="10"/>
        <v>1563</v>
      </c>
      <c r="O73" s="39">
        <f t="shared" si="12"/>
        <v>40014</v>
      </c>
      <c r="P73" t="s">
        <v>262</v>
      </c>
      <c r="T73" s="175">
        <v>5</v>
      </c>
      <c r="U73" s="176">
        <v>23</v>
      </c>
      <c r="V73" s="176" t="s">
        <v>680</v>
      </c>
      <c r="W73" s="175" t="s">
        <v>190</v>
      </c>
    </row>
    <row r="74" spans="1:23" x14ac:dyDescent="0.15">
      <c r="A74" s="71">
        <v>36</v>
      </c>
      <c r="B74" s="121">
        <v>28</v>
      </c>
      <c r="C74" s="121"/>
      <c r="D74" s="118" t="s">
        <v>888</v>
      </c>
      <c r="E74" s="120">
        <f t="shared" si="13"/>
        <v>39945</v>
      </c>
      <c r="F74" s="120">
        <v>39966</v>
      </c>
      <c r="H74" s="71">
        <v>99</v>
      </c>
      <c r="I74" s="170">
        <v>9</v>
      </c>
      <c r="J74" s="171" t="s">
        <v>621</v>
      </c>
      <c r="K74" s="171" t="s">
        <v>16</v>
      </c>
      <c r="L74" s="171"/>
      <c r="M74" s="172">
        <v>39976</v>
      </c>
      <c r="N74" s="132">
        <f t="shared" ca="1" si="10"/>
        <v>1562</v>
      </c>
      <c r="O74" s="39">
        <f t="shared" si="12"/>
        <v>40015</v>
      </c>
      <c r="P74" t="s">
        <v>262</v>
      </c>
      <c r="T74" s="175">
        <v>31</v>
      </c>
      <c r="U74" s="176">
        <v>31</v>
      </c>
      <c r="V74" s="176" t="s">
        <v>680</v>
      </c>
      <c r="W74" s="175" t="s">
        <v>25</v>
      </c>
    </row>
    <row r="75" spans="1:23" x14ac:dyDescent="0.15">
      <c r="A75" s="71">
        <v>37</v>
      </c>
      <c r="B75" s="121">
        <v>28</v>
      </c>
      <c r="C75" s="121"/>
      <c r="D75" s="71" t="s">
        <v>577</v>
      </c>
      <c r="E75" s="120" t="e">
        <f t="shared" si="13"/>
        <v>#VALUE!</v>
      </c>
      <c r="F75" s="71" t="s">
        <v>590</v>
      </c>
      <c r="H75" s="71">
        <v>96</v>
      </c>
      <c r="I75" s="170">
        <v>9</v>
      </c>
      <c r="J75" s="171" t="s">
        <v>620</v>
      </c>
      <c r="K75" s="171" t="s">
        <v>37</v>
      </c>
      <c r="L75" s="171"/>
      <c r="M75" s="172">
        <v>39976</v>
      </c>
      <c r="N75" s="132">
        <f t="shared" ca="1" si="10"/>
        <v>1562</v>
      </c>
      <c r="O75" s="39">
        <f t="shared" si="12"/>
        <v>40015</v>
      </c>
      <c r="P75" t="s">
        <v>262</v>
      </c>
      <c r="T75" s="175">
        <v>34</v>
      </c>
      <c r="U75" s="176">
        <v>31</v>
      </c>
      <c r="V75" s="176" t="s">
        <v>680</v>
      </c>
      <c r="W75" s="175" t="s">
        <v>190</v>
      </c>
    </row>
    <row r="76" spans="1:23" x14ac:dyDescent="0.15">
      <c r="A76" s="71">
        <v>38</v>
      </c>
      <c r="B76" s="121">
        <v>28</v>
      </c>
      <c r="C76" s="121"/>
      <c r="D76" s="71" t="s">
        <v>577</v>
      </c>
      <c r="E76" s="120" t="e">
        <f t="shared" si="13"/>
        <v>#VALUE!</v>
      </c>
      <c r="F76" s="71" t="s">
        <v>590</v>
      </c>
      <c r="H76" s="86">
        <v>28</v>
      </c>
      <c r="I76" s="140">
        <v>26</v>
      </c>
      <c r="J76" s="140"/>
      <c r="K76" s="86" t="s">
        <v>380</v>
      </c>
      <c r="L76" s="86" t="s">
        <v>615</v>
      </c>
      <c r="M76" s="141" t="s">
        <v>615</v>
      </c>
      <c r="N76" s="142" t="e">
        <f t="shared" ca="1" si="10"/>
        <v>#VALUE!</v>
      </c>
      <c r="O76" s="4" t="e">
        <f t="shared" si="12"/>
        <v>#VALUE!</v>
      </c>
      <c r="T76" s="175">
        <v>45</v>
      </c>
      <c r="U76" s="176">
        <v>32</v>
      </c>
      <c r="V76" s="176" t="s">
        <v>680</v>
      </c>
      <c r="W76" s="175" t="s">
        <v>25</v>
      </c>
    </row>
    <row r="77" spans="1:23" x14ac:dyDescent="0.15">
      <c r="A77" s="71">
        <v>39</v>
      </c>
      <c r="B77" s="121">
        <v>28</v>
      </c>
      <c r="C77" s="121"/>
      <c r="D77" s="71" t="s">
        <v>577</v>
      </c>
      <c r="E77" s="120" t="e">
        <f t="shared" si="13"/>
        <v>#VALUE!</v>
      </c>
      <c r="F77" s="71" t="s">
        <v>590</v>
      </c>
      <c r="H77" s="86">
        <v>33</v>
      </c>
      <c r="I77" s="140">
        <v>31</v>
      </c>
      <c r="J77" s="140"/>
      <c r="K77" s="86" t="s">
        <v>190</v>
      </c>
      <c r="L77" s="86" t="s">
        <v>614</v>
      </c>
      <c r="M77" s="141" t="s">
        <v>615</v>
      </c>
      <c r="N77" s="142" t="e">
        <f t="shared" ca="1" si="10"/>
        <v>#VALUE!</v>
      </c>
      <c r="O77" s="4" t="e">
        <f t="shared" si="12"/>
        <v>#VALUE!</v>
      </c>
      <c r="T77" s="175">
        <v>52</v>
      </c>
      <c r="U77" s="176">
        <v>22</v>
      </c>
      <c r="V77" s="176" t="s">
        <v>680</v>
      </c>
      <c r="W77" s="175" t="s">
        <v>25</v>
      </c>
    </row>
    <row r="78" spans="1:23" x14ac:dyDescent="0.15">
      <c r="A78" s="71">
        <v>40</v>
      </c>
      <c r="B78" s="121">
        <v>32</v>
      </c>
      <c r="C78" s="121"/>
      <c r="D78" s="119" t="s">
        <v>190</v>
      </c>
      <c r="E78" s="120">
        <f t="shared" si="13"/>
        <v>39945</v>
      </c>
      <c r="F78" s="120">
        <v>39966</v>
      </c>
      <c r="H78" s="86">
        <v>11</v>
      </c>
      <c r="I78" s="140">
        <v>24</v>
      </c>
      <c r="J78" s="140"/>
      <c r="K78" s="86" t="s">
        <v>190</v>
      </c>
      <c r="L78" s="86"/>
      <c r="M78" s="86" t="s">
        <v>192</v>
      </c>
      <c r="N78" s="32"/>
      <c r="T78" s="175">
        <v>68</v>
      </c>
      <c r="U78" s="176">
        <v>2</v>
      </c>
      <c r="V78" s="175" t="s">
        <v>680</v>
      </c>
      <c r="W78" s="175" t="s">
        <v>244</v>
      </c>
    </row>
    <row r="79" spans="1:23" x14ac:dyDescent="0.15">
      <c r="A79" s="71">
        <v>41</v>
      </c>
      <c r="B79" s="121">
        <v>32</v>
      </c>
      <c r="C79" s="121"/>
      <c r="D79" s="71" t="s">
        <v>191</v>
      </c>
      <c r="E79" s="120" t="e">
        <f t="shared" si="13"/>
        <v>#VALUE!</v>
      </c>
      <c r="F79" s="71" t="s">
        <v>590</v>
      </c>
      <c r="T79" s="175">
        <v>89</v>
      </c>
      <c r="U79" s="176">
        <v>16</v>
      </c>
      <c r="V79" s="175" t="s">
        <v>680</v>
      </c>
      <c r="W79" s="175" t="s">
        <v>244</v>
      </c>
    </row>
    <row r="80" spans="1:23" x14ac:dyDescent="0.15">
      <c r="A80" s="71">
        <v>42</v>
      </c>
      <c r="B80" s="121">
        <v>32</v>
      </c>
      <c r="C80" s="121"/>
      <c r="D80" s="71" t="s">
        <v>191</v>
      </c>
      <c r="E80" s="120" t="e">
        <f t="shared" si="13"/>
        <v>#VALUE!</v>
      </c>
      <c r="F80" s="71" t="s">
        <v>590</v>
      </c>
      <c r="T80" s="175">
        <v>96</v>
      </c>
      <c r="U80" s="176">
        <v>9</v>
      </c>
      <c r="V80" s="175" t="s">
        <v>680</v>
      </c>
      <c r="W80" s="175" t="s">
        <v>37</v>
      </c>
    </row>
    <row r="81" spans="1:23" x14ac:dyDescent="0.15">
      <c r="A81" s="71">
        <v>43</v>
      </c>
      <c r="B81" s="121">
        <v>32</v>
      </c>
      <c r="C81" s="121"/>
      <c r="D81" s="71" t="s">
        <v>191</v>
      </c>
      <c r="E81" s="120" t="e">
        <f t="shared" si="13"/>
        <v>#VALUE!</v>
      </c>
      <c r="F81" s="71" t="s">
        <v>590</v>
      </c>
      <c r="T81" s="118">
        <v>23</v>
      </c>
      <c r="U81" s="177">
        <v>29</v>
      </c>
      <c r="V81" s="177" t="s">
        <v>621</v>
      </c>
      <c r="W81" s="118" t="s">
        <v>380</v>
      </c>
    </row>
    <row r="82" spans="1:23" x14ac:dyDescent="0.15">
      <c r="A82" s="71">
        <v>45</v>
      </c>
      <c r="B82" s="121">
        <v>32</v>
      </c>
      <c r="C82" s="121"/>
      <c r="D82" s="119" t="s">
        <v>25</v>
      </c>
      <c r="E82" s="120">
        <f t="shared" si="13"/>
        <v>39945</v>
      </c>
      <c r="F82" s="120">
        <v>39966</v>
      </c>
      <c r="T82" s="118">
        <v>25</v>
      </c>
      <c r="U82" s="177">
        <v>29</v>
      </c>
      <c r="V82" s="177" t="s">
        <v>621</v>
      </c>
      <c r="W82" s="118" t="s">
        <v>380</v>
      </c>
    </row>
    <row r="83" spans="1:23" x14ac:dyDescent="0.15">
      <c r="A83" s="71">
        <v>46</v>
      </c>
      <c r="B83" s="121">
        <v>27</v>
      </c>
      <c r="C83" s="121"/>
      <c r="D83" s="71" t="s">
        <v>191</v>
      </c>
      <c r="E83" s="120" t="e">
        <f t="shared" si="13"/>
        <v>#VALUE!</v>
      </c>
      <c r="F83" s="71" t="s">
        <v>590</v>
      </c>
      <c r="T83" s="118">
        <v>47</v>
      </c>
      <c r="U83" s="177">
        <v>27</v>
      </c>
      <c r="V83" s="177" t="s">
        <v>621</v>
      </c>
      <c r="W83" s="118" t="s">
        <v>380</v>
      </c>
    </row>
    <row r="84" spans="1:23" x14ac:dyDescent="0.15">
      <c r="A84" s="71">
        <v>47</v>
      </c>
      <c r="B84" s="121">
        <v>27</v>
      </c>
      <c r="C84" s="121"/>
      <c r="D84" s="118" t="s">
        <v>380</v>
      </c>
      <c r="E84" s="120">
        <f t="shared" si="13"/>
        <v>39945</v>
      </c>
      <c r="F84" s="120">
        <v>39966</v>
      </c>
      <c r="T84" s="118">
        <v>57</v>
      </c>
      <c r="U84" s="177">
        <v>17</v>
      </c>
      <c r="V84" s="118" t="s">
        <v>621</v>
      </c>
      <c r="W84" s="118" t="s">
        <v>763</v>
      </c>
    </row>
    <row r="85" spans="1:23" x14ac:dyDescent="0.15">
      <c r="A85" s="71">
        <v>48</v>
      </c>
      <c r="B85" s="121">
        <v>27</v>
      </c>
      <c r="C85" s="121"/>
      <c r="D85" s="71" t="s">
        <v>191</v>
      </c>
      <c r="E85" s="120" t="e">
        <f t="shared" si="13"/>
        <v>#VALUE!</v>
      </c>
      <c r="F85" s="71" t="s">
        <v>590</v>
      </c>
      <c r="T85" s="118">
        <v>71</v>
      </c>
      <c r="U85" s="177">
        <v>3</v>
      </c>
      <c r="V85" s="118" t="s">
        <v>621</v>
      </c>
      <c r="W85" s="118" t="s">
        <v>763</v>
      </c>
    </row>
    <row r="86" spans="1:23" x14ac:dyDescent="0.15">
      <c r="A86" s="71">
        <v>49</v>
      </c>
      <c r="B86" s="121">
        <v>27</v>
      </c>
      <c r="C86" s="121"/>
      <c r="D86" s="71" t="s">
        <v>101</v>
      </c>
      <c r="E86" s="120" t="e">
        <f t="shared" si="13"/>
        <v>#VALUE!</v>
      </c>
      <c r="F86" s="71" t="s">
        <v>590</v>
      </c>
      <c r="T86" s="118">
        <v>75</v>
      </c>
      <c r="U86" s="177">
        <v>20</v>
      </c>
      <c r="V86" s="118" t="s">
        <v>582</v>
      </c>
      <c r="W86" s="118" t="s">
        <v>763</v>
      </c>
    </row>
    <row r="87" spans="1:23" x14ac:dyDescent="0.15">
      <c r="A87" s="149">
        <v>50</v>
      </c>
      <c r="B87" s="150">
        <v>27</v>
      </c>
      <c r="C87" s="150"/>
      <c r="D87" s="149" t="s">
        <v>380</v>
      </c>
      <c r="E87" s="120">
        <f t="shared" si="13"/>
        <v>39945</v>
      </c>
      <c r="F87" s="151">
        <v>39966</v>
      </c>
      <c r="T87" s="118">
        <v>77</v>
      </c>
      <c r="U87" s="177">
        <v>20</v>
      </c>
      <c r="V87" s="118" t="s">
        <v>582</v>
      </c>
      <c r="W87" s="118" t="s">
        <v>763</v>
      </c>
    </row>
    <row r="88" spans="1:23" x14ac:dyDescent="0.15">
      <c r="A88" s="71">
        <v>51</v>
      </c>
      <c r="B88" s="121">
        <v>22</v>
      </c>
      <c r="C88" s="121"/>
      <c r="D88" s="71" t="s">
        <v>191</v>
      </c>
      <c r="E88" s="120" t="e">
        <f t="shared" si="13"/>
        <v>#VALUE!</v>
      </c>
      <c r="F88" s="71" t="s">
        <v>590</v>
      </c>
      <c r="T88" s="118">
        <v>90</v>
      </c>
      <c r="U88" s="177">
        <v>16</v>
      </c>
      <c r="V88" s="118" t="s">
        <v>621</v>
      </c>
      <c r="W88" s="118" t="s">
        <v>763</v>
      </c>
    </row>
    <row r="89" spans="1:23" x14ac:dyDescent="0.15">
      <c r="A89" s="71">
        <v>52</v>
      </c>
      <c r="B89" s="121">
        <v>22</v>
      </c>
      <c r="C89" s="121"/>
      <c r="D89" s="119" t="s">
        <v>25</v>
      </c>
      <c r="E89" s="120">
        <f t="shared" si="13"/>
        <v>39945</v>
      </c>
      <c r="F89" s="120">
        <v>39966</v>
      </c>
      <c r="T89" s="118">
        <v>94</v>
      </c>
      <c r="U89" s="177">
        <v>12</v>
      </c>
      <c r="V89" s="118" t="s">
        <v>293</v>
      </c>
      <c r="W89" s="118" t="s">
        <v>130</v>
      </c>
    </row>
    <row r="90" spans="1:23" x14ac:dyDescent="0.15">
      <c r="A90" s="71">
        <v>53</v>
      </c>
      <c r="B90" s="121">
        <v>22</v>
      </c>
      <c r="C90" s="121"/>
      <c r="D90" s="119" t="s">
        <v>25</v>
      </c>
      <c r="E90" s="120">
        <f t="shared" si="13"/>
        <v>39945</v>
      </c>
      <c r="F90" s="120">
        <v>39966</v>
      </c>
      <c r="T90" s="118">
        <v>99</v>
      </c>
      <c r="U90" s="177">
        <v>9</v>
      </c>
      <c r="V90" s="118" t="s">
        <v>621</v>
      </c>
      <c r="W90" s="118" t="s">
        <v>763</v>
      </c>
    </row>
    <row r="91" spans="1:23" x14ac:dyDescent="0.15">
      <c r="A91" s="71">
        <v>54</v>
      </c>
      <c r="B91" s="121">
        <v>22</v>
      </c>
      <c r="C91" s="121"/>
      <c r="D91" s="71" t="s">
        <v>577</v>
      </c>
      <c r="E91" s="120" t="e">
        <f t="shared" si="13"/>
        <v>#VALUE!</v>
      </c>
      <c r="F91" s="71" t="s">
        <v>590</v>
      </c>
      <c r="H91" s="71">
        <v>1</v>
      </c>
      <c r="I91" s="121">
        <v>23</v>
      </c>
      <c r="J91" s="121"/>
      <c r="K91" s="71" t="s">
        <v>577</v>
      </c>
      <c r="L91" s="71"/>
      <c r="M91" s="71" t="s">
        <v>101</v>
      </c>
      <c r="T91" s="180">
        <v>40</v>
      </c>
      <c r="U91" s="181">
        <v>32</v>
      </c>
      <c r="V91" s="181" t="s">
        <v>621</v>
      </c>
      <c r="W91" s="180" t="s">
        <v>190</v>
      </c>
    </row>
    <row r="92" spans="1:23" x14ac:dyDescent="0.15">
      <c r="A92" s="71">
        <v>55</v>
      </c>
      <c r="B92" s="121">
        <v>22</v>
      </c>
      <c r="C92" s="121"/>
      <c r="D92" s="119" t="s">
        <v>25</v>
      </c>
      <c r="E92" s="120">
        <f t="shared" si="13"/>
        <v>39945</v>
      </c>
      <c r="F92" s="120">
        <v>39966</v>
      </c>
      <c r="H92" s="71">
        <v>3</v>
      </c>
      <c r="I92" s="121">
        <v>23</v>
      </c>
      <c r="J92" s="121"/>
      <c r="K92" s="71" t="s">
        <v>577</v>
      </c>
      <c r="L92" s="71"/>
      <c r="M92" s="71" t="s">
        <v>101</v>
      </c>
      <c r="T92" s="180">
        <v>53</v>
      </c>
      <c r="U92" s="181">
        <v>22</v>
      </c>
      <c r="V92" s="181" t="s">
        <v>621</v>
      </c>
      <c r="W92" s="180" t="s">
        <v>25</v>
      </c>
    </row>
    <row r="93" spans="1:23" x14ac:dyDescent="0.15">
      <c r="A93" s="117">
        <v>56</v>
      </c>
      <c r="B93" s="121">
        <v>17</v>
      </c>
      <c r="C93" s="71"/>
      <c r="D93" s="119" t="s">
        <v>244</v>
      </c>
      <c r="E93" s="120">
        <f t="shared" si="13"/>
        <v>39947</v>
      </c>
      <c r="F93" s="120">
        <v>39968</v>
      </c>
      <c r="H93" s="71">
        <v>4</v>
      </c>
      <c r="I93" s="121">
        <v>23</v>
      </c>
      <c r="J93" s="121"/>
      <c r="K93" s="71" t="s">
        <v>577</v>
      </c>
      <c r="L93" s="71"/>
      <c r="M93" s="71" t="s">
        <v>101</v>
      </c>
      <c r="T93" s="180">
        <v>55</v>
      </c>
      <c r="U93" s="181">
        <v>22</v>
      </c>
      <c r="V93" s="181" t="s">
        <v>621</v>
      </c>
      <c r="W93" s="180" t="s">
        <v>25</v>
      </c>
    </row>
    <row r="94" spans="1:23" x14ac:dyDescent="0.15">
      <c r="A94" s="117">
        <v>57</v>
      </c>
      <c r="B94" s="121">
        <v>17</v>
      </c>
      <c r="C94" s="71"/>
      <c r="D94" s="118" t="s">
        <v>245</v>
      </c>
      <c r="E94" s="120">
        <f t="shared" si="13"/>
        <v>39947</v>
      </c>
      <c r="F94" s="120">
        <v>39968</v>
      </c>
      <c r="H94" s="71">
        <v>6</v>
      </c>
      <c r="I94" s="121">
        <v>23</v>
      </c>
      <c r="J94" s="121"/>
      <c r="K94" s="71" t="s">
        <v>577</v>
      </c>
      <c r="L94" s="71"/>
      <c r="M94" s="71" t="s">
        <v>101</v>
      </c>
      <c r="T94" s="180">
        <v>56</v>
      </c>
      <c r="U94" s="181">
        <v>17</v>
      </c>
      <c r="V94" s="180" t="s">
        <v>621</v>
      </c>
      <c r="W94" s="180" t="s">
        <v>244</v>
      </c>
    </row>
    <row r="95" spans="1:23" x14ac:dyDescent="0.15">
      <c r="A95" s="71">
        <v>58</v>
      </c>
      <c r="B95" s="121">
        <v>17</v>
      </c>
      <c r="C95" s="71"/>
      <c r="D95" s="71" t="s">
        <v>579</v>
      </c>
      <c r="E95" s="120">
        <f t="shared" si="13"/>
        <v>39947</v>
      </c>
      <c r="F95" s="120">
        <v>39968</v>
      </c>
      <c r="H95" s="71">
        <v>7</v>
      </c>
      <c r="I95" s="121">
        <v>24</v>
      </c>
      <c r="J95" s="121"/>
      <c r="K95" s="71" t="s">
        <v>577</v>
      </c>
      <c r="L95" s="71"/>
      <c r="M95" s="71" t="s">
        <v>101</v>
      </c>
      <c r="T95" s="180">
        <v>67</v>
      </c>
      <c r="U95" s="181">
        <v>21</v>
      </c>
      <c r="V95" s="180" t="s">
        <v>621</v>
      </c>
      <c r="W95" s="180" t="s">
        <v>244</v>
      </c>
    </row>
    <row r="96" spans="1:23" x14ac:dyDescent="0.15">
      <c r="A96" s="71">
        <v>59</v>
      </c>
      <c r="B96" s="121">
        <v>17</v>
      </c>
      <c r="C96" s="71"/>
      <c r="D96" s="71" t="s">
        <v>579</v>
      </c>
      <c r="E96" s="120">
        <f t="shared" si="13"/>
        <v>39947</v>
      </c>
      <c r="F96" s="120">
        <v>39968</v>
      </c>
      <c r="H96" s="71">
        <v>8</v>
      </c>
      <c r="I96" s="121">
        <v>24</v>
      </c>
      <c r="J96" s="121"/>
      <c r="K96" s="71" t="s">
        <v>577</v>
      </c>
      <c r="L96" s="71"/>
      <c r="M96" s="71" t="s">
        <v>101</v>
      </c>
      <c r="T96" s="180">
        <v>95</v>
      </c>
      <c r="U96" s="181">
        <v>12</v>
      </c>
      <c r="V96" s="180" t="s">
        <v>621</v>
      </c>
      <c r="W96" s="180" t="s">
        <v>131</v>
      </c>
    </row>
    <row r="97" spans="1:13" x14ac:dyDescent="0.15">
      <c r="A97" s="71">
        <v>60</v>
      </c>
      <c r="B97" s="121">
        <v>10</v>
      </c>
      <c r="C97" s="71"/>
      <c r="D97" s="71" t="s">
        <v>579</v>
      </c>
      <c r="E97" s="120">
        <f t="shared" si="13"/>
        <v>39947</v>
      </c>
      <c r="F97" s="120">
        <v>39968</v>
      </c>
      <c r="H97" s="71">
        <v>9</v>
      </c>
      <c r="I97" s="121">
        <v>24</v>
      </c>
      <c r="J97" s="121"/>
      <c r="K97" s="71" t="s">
        <v>577</v>
      </c>
      <c r="L97" s="71"/>
      <c r="M97" s="71" t="s">
        <v>101</v>
      </c>
    </row>
    <row r="98" spans="1:13" x14ac:dyDescent="0.15">
      <c r="A98" s="117">
        <v>61</v>
      </c>
      <c r="B98" s="121">
        <v>10</v>
      </c>
      <c r="C98" s="71"/>
      <c r="D98" s="118" t="s">
        <v>16</v>
      </c>
      <c r="E98" s="120">
        <f t="shared" si="13"/>
        <v>39947</v>
      </c>
      <c r="F98" s="120">
        <v>39968</v>
      </c>
      <c r="H98" s="71">
        <v>10</v>
      </c>
      <c r="I98" s="121">
        <v>24</v>
      </c>
      <c r="J98" s="121"/>
      <c r="K98" s="71" t="s">
        <v>577</v>
      </c>
      <c r="L98" s="71"/>
      <c r="M98" s="71" t="s">
        <v>101</v>
      </c>
    </row>
    <row r="99" spans="1:13" x14ac:dyDescent="0.15">
      <c r="A99" s="149">
        <v>62</v>
      </c>
      <c r="B99" s="150">
        <v>10</v>
      </c>
      <c r="C99" s="149"/>
      <c r="D99" s="149" t="s">
        <v>244</v>
      </c>
      <c r="E99" s="120">
        <f t="shared" si="13"/>
        <v>39947</v>
      </c>
      <c r="F99" s="151">
        <v>39968</v>
      </c>
      <c r="H99" s="71">
        <v>12</v>
      </c>
      <c r="I99" s="121">
        <v>30</v>
      </c>
      <c r="J99" s="121"/>
      <c r="K99" s="71" t="s">
        <v>191</v>
      </c>
      <c r="L99" s="71"/>
      <c r="M99" s="71" t="s">
        <v>101</v>
      </c>
    </row>
    <row r="100" spans="1:13" x14ac:dyDescent="0.15">
      <c r="A100" s="71">
        <v>63</v>
      </c>
      <c r="B100" s="121">
        <v>10</v>
      </c>
      <c r="C100" s="71"/>
      <c r="D100" s="71" t="s">
        <v>579</v>
      </c>
      <c r="E100" s="120">
        <f t="shared" si="13"/>
        <v>39947</v>
      </c>
      <c r="F100" s="120">
        <v>39968</v>
      </c>
      <c r="H100" s="71">
        <v>13</v>
      </c>
      <c r="I100" s="121">
        <v>30</v>
      </c>
      <c r="J100" s="121"/>
      <c r="K100" s="71" t="s">
        <v>191</v>
      </c>
      <c r="L100" s="71"/>
      <c r="M100" s="71" t="s">
        <v>101</v>
      </c>
    </row>
    <row r="101" spans="1:13" x14ac:dyDescent="0.15">
      <c r="A101" s="71">
        <v>64</v>
      </c>
      <c r="B101" s="121">
        <v>10</v>
      </c>
      <c r="C101" s="71"/>
      <c r="D101" s="71" t="s">
        <v>17</v>
      </c>
      <c r="E101" s="120">
        <f t="shared" si="13"/>
        <v>39947</v>
      </c>
      <c r="F101" s="120">
        <v>39968</v>
      </c>
      <c r="H101" s="71">
        <v>15</v>
      </c>
      <c r="I101" s="121">
        <v>30</v>
      </c>
      <c r="J101" s="121"/>
      <c r="K101" s="71" t="s">
        <v>576</v>
      </c>
      <c r="L101" s="71"/>
      <c r="M101" s="120" t="s">
        <v>388</v>
      </c>
    </row>
    <row r="102" spans="1:13" x14ac:dyDescent="0.15">
      <c r="A102" s="71">
        <v>65</v>
      </c>
      <c r="B102" s="121">
        <v>10</v>
      </c>
      <c r="C102" s="71"/>
      <c r="D102" s="71" t="s">
        <v>17</v>
      </c>
      <c r="E102" s="120">
        <f t="shared" si="13"/>
        <v>39947</v>
      </c>
      <c r="F102" s="120">
        <v>39968</v>
      </c>
      <c r="H102" s="71">
        <v>16</v>
      </c>
      <c r="I102" s="121">
        <v>30</v>
      </c>
      <c r="J102" s="121"/>
      <c r="K102" s="71" t="s">
        <v>576</v>
      </c>
      <c r="L102" s="71"/>
      <c r="M102" s="71" t="s">
        <v>101</v>
      </c>
    </row>
    <row r="103" spans="1:13" x14ac:dyDescent="0.15">
      <c r="A103" s="117">
        <v>66</v>
      </c>
      <c r="B103" s="121">
        <v>10</v>
      </c>
      <c r="C103" s="71"/>
      <c r="D103" s="119" t="s">
        <v>18</v>
      </c>
      <c r="E103" s="120">
        <f t="shared" si="13"/>
        <v>39947</v>
      </c>
      <c r="F103" s="120">
        <v>39968</v>
      </c>
      <c r="H103" s="71">
        <v>17</v>
      </c>
      <c r="I103" s="121">
        <v>30</v>
      </c>
      <c r="J103" s="121"/>
      <c r="K103" s="71" t="s">
        <v>576</v>
      </c>
      <c r="L103" s="71"/>
      <c r="M103" s="71" t="s">
        <v>101</v>
      </c>
    </row>
    <row r="104" spans="1:13" x14ac:dyDescent="0.15">
      <c r="A104" s="71">
        <v>67</v>
      </c>
      <c r="B104" s="121">
        <v>21</v>
      </c>
      <c r="C104" s="71"/>
      <c r="D104" s="119" t="s">
        <v>244</v>
      </c>
      <c r="E104" s="120">
        <f t="shared" si="13"/>
        <v>39949</v>
      </c>
      <c r="F104" s="120">
        <v>39970</v>
      </c>
      <c r="H104" s="71">
        <v>18</v>
      </c>
      <c r="I104" s="121">
        <v>33</v>
      </c>
      <c r="J104" s="121"/>
      <c r="K104" s="71" t="s">
        <v>576</v>
      </c>
      <c r="L104" s="71"/>
      <c r="M104" s="71" t="s">
        <v>101</v>
      </c>
    </row>
    <row r="105" spans="1:13" x14ac:dyDescent="0.15">
      <c r="A105" s="71">
        <v>68</v>
      </c>
      <c r="B105" s="121">
        <v>2</v>
      </c>
      <c r="C105" s="71"/>
      <c r="D105" s="119" t="s">
        <v>18</v>
      </c>
      <c r="E105" s="120">
        <f t="shared" ref="E105:E136" si="14">F105-21</f>
        <v>39949</v>
      </c>
      <c r="F105" s="120">
        <v>39970</v>
      </c>
      <c r="H105" s="71">
        <v>19</v>
      </c>
      <c r="I105" s="121">
        <v>33</v>
      </c>
      <c r="J105" s="121"/>
      <c r="K105" s="71" t="s">
        <v>576</v>
      </c>
      <c r="L105" s="71"/>
      <c r="M105" s="71" t="s">
        <v>101</v>
      </c>
    </row>
    <row r="106" spans="1:13" x14ac:dyDescent="0.15">
      <c r="A106" s="71">
        <v>69</v>
      </c>
      <c r="B106" s="121">
        <v>2</v>
      </c>
      <c r="C106" s="71"/>
      <c r="D106" s="71" t="s">
        <v>579</v>
      </c>
      <c r="E106" s="120">
        <f t="shared" si="14"/>
        <v>39949</v>
      </c>
      <c r="F106" s="120">
        <v>39970</v>
      </c>
      <c r="H106" s="71">
        <v>20</v>
      </c>
      <c r="I106" s="121">
        <v>33</v>
      </c>
      <c r="J106" s="121"/>
      <c r="K106" s="71" t="s">
        <v>576</v>
      </c>
      <c r="L106" s="71"/>
      <c r="M106" s="71" t="s">
        <v>101</v>
      </c>
    </row>
    <row r="107" spans="1:13" x14ac:dyDescent="0.15">
      <c r="A107" s="71">
        <v>70</v>
      </c>
      <c r="B107" s="121">
        <v>3</v>
      </c>
      <c r="C107" s="71"/>
      <c r="D107" s="71" t="s">
        <v>17</v>
      </c>
      <c r="E107" s="120">
        <f t="shared" si="14"/>
        <v>39949</v>
      </c>
      <c r="F107" s="120">
        <v>39970</v>
      </c>
      <c r="H107" s="71">
        <v>21</v>
      </c>
      <c r="I107" s="121">
        <v>33</v>
      </c>
      <c r="J107" s="121"/>
      <c r="K107" s="71" t="s">
        <v>576</v>
      </c>
      <c r="L107" s="71"/>
      <c r="M107" s="71" t="s">
        <v>101</v>
      </c>
    </row>
    <row r="108" spans="1:13" x14ac:dyDescent="0.15">
      <c r="A108" s="71">
        <v>71</v>
      </c>
      <c r="B108" s="121">
        <v>3</v>
      </c>
      <c r="C108" s="71"/>
      <c r="D108" s="118" t="s">
        <v>16</v>
      </c>
      <c r="E108" s="120">
        <f t="shared" si="14"/>
        <v>39949</v>
      </c>
      <c r="F108" s="120">
        <v>39970</v>
      </c>
      <c r="H108" s="71">
        <v>22</v>
      </c>
      <c r="I108" s="121">
        <v>29</v>
      </c>
      <c r="J108" s="121"/>
      <c r="K108" s="71" t="s">
        <v>887</v>
      </c>
      <c r="L108" s="71"/>
      <c r="M108" s="71" t="s">
        <v>101</v>
      </c>
    </row>
    <row r="109" spans="1:13" x14ac:dyDescent="0.15">
      <c r="A109" s="71">
        <v>72</v>
      </c>
      <c r="B109" s="121">
        <v>3</v>
      </c>
      <c r="C109" s="71"/>
      <c r="D109" s="71" t="s">
        <v>579</v>
      </c>
      <c r="E109" s="120">
        <f t="shared" si="14"/>
        <v>39949</v>
      </c>
      <c r="F109" s="120">
        <v>39970</v>
      </c>
      <c r="H109" s="71">
        <v>24</v>
      </c>
      <c r="I109" s="121">
        <v>29</v>
      </c>
      <c r="J109" s="121"/>
      <c r="K109" s="71" t="s">
        <v>191</v>
      </c>
      <c r="L109" s="71"/>
      <c r="M109" s="71" t="s">
        <v>101</v>
      </c>
    </row>
    <row r="110" spans="1:13" x14ac:dyDescent="0.15">
      <c r="A110" s="71">
        <v>73</v>
      </c>
      <c r="B110" s="121">
        <v>20</v>
      </c>
      <c r="C110" s="71"/>
      <c r="D110" s="71" t="s">
        <v>579</v>
      </c>
      <c r="E110" s="120">
        <f t="shared" si="14"/>
        <v>39951</v>
      </c>
      <c r="F110" s="120">
        <v>39972</v>
      </c>
      <c r="H110" s="71">
        <v>26</v>
      </c>
      <c r="I110" s="121">
        <v>26</v>
      </c>
      <c r="J110" s="121"/>
      <c r="K110" s="71" t="s">
        <v>191</v>
      </c>
      <c r="L110" s="71"/>
      <c r="M110" s="71" t="s">
        <v>101</v>
      </c>
    </row>
    <row r="111" spans="1:13" x14ac:dyDescent="0.15">
      <c r="A111" s="71">
        <v>74</v>
      </c>
      <c r="B111" s="121">
        <v>20</v>
      </c>
      <c r="C111" s="71"/>
      <c r="D111" s="71" t="s">
        <v>579</v>
      </c>
      <c r="E111" s="120">
        <f t="shared" si="14"/>
        <v>39951</v>
      </c>
      <c r="F111" s="120">
        <v>39972</v>
      </c>
      <c r="H111" s="71">
        <v>27</v>
      </c>
      <c r="I111" s="121">
        <v>26</v>
      </c>
      <c r="J111" s="121"/>
      <c r="K111" s="71" t="s">
        <v>577</v>
      </c>
      <c r="L111" s="71"/>
      <c r="M111" s="71" t="s">
        <v>101</v>
      </c>
    </row>
    <row r="112" spans="1:13" x14ac:dyDescent="0.15">
      <c r="A112" s="71">
        <v>75</v>
      </c>
      <c r="B112" s="121">
        <v>20</v>
      </c>
      <c r="C112" s="71"/>
      <c r="D112" s="118" t="s">
        <v>16</v>
      </c>
      <c r="E112" s="120">
        <f t="shared" si="14"/>
        <v>39951</v>
      </c>
      <c r="F112" s="120">
        <v>39972</v>
      </c>
      <c r="H112" s="71">
        <v>30</v>
      </c>
      <c r="I112" s="121">
        <v>26</v>
      </c>
      <c r="J112" s="121"/>
      <c r="K112" s="71" t="s">
        <v>191</v>
      </c>
      <c r="L112" s="71"/>
      <c r="M112" s="71" t="s">
        <v>101</v>
      </c>
    </row>
    <row r="113" spans="1:13" x14ac:dyDescent="0.15">
      <c r="A113" s="71">
        <v>76</v>
      </c>
      <c r="B113" s="121">
        <v>20</v>
      </c>
      <c r="C113" s="71"/>
      <c r="D113" s="71" t="s">
        <v>17</v>
      </c>
      <c r="E113" s="120">
        <f t="shared" si="14"/>
        <v>39951</v>
      </c>
      <c r="F113" s="120">
        <v>39972</v>
      </c>
      <c r="H113" s="71">
        <v>32</v>
      </c>
      <c r="I113" s="121">
        <v>31</v>
      </c>
      <c r="J113" s="121"/>
      <c r="K113" s="71" t="s">
        <v>577</v>
      </c>
      <c r="L113" s="71"/>
      <c r="M113" s="71" t="s">
        <v>101</v>
      </c>
    </row>
    <row r="114" spans="1:13" x14ac:dyDescent="0.15">
      <c r="A114" s="71">
        <v>77</v>
      </c>
      <c r="B114" s="121">
        <v>20</v>
      </c>
      <c r="C114" s="71"/>
      <c r="D114" s="118" t="s">
        <v>16</v>
      </c>
      <c r="E114" s="120">
        <f t="shared" si="14"/>
        <v>39951</v>
      </c>
      <c r="F114" s="120">
        <v>39972</v>
      </c>
      <c r="H114" s="71">
        <v>35</v>
      </c>
      <c r="I114" s="121">
        <v>28</v>
      </c>
      <c r="J114" s="121"/>
      <c r="K114" s="71" t="s">
        <v>577</v>
      </c>
      <c r="L114" s="71"/>
      <c r="M114" s="71" t="s">
        <v>590</v>
      </c>
    </row>
    <row r="115" spans="1:13" x14ac:dyDescent="0.15">
      <c r="A115" s="71">
        <v>78</v>
      </c>
      <c r="B115" s="121">
        <v>20</v>
      </c>
      <c r="C115" s="71"/>
      <c r="D115" s="71" t="s">
        <v>17</v>
      </c>
      <c r="E115" s="120">
        <f t="shared" si="14"/>
        <v>39951</v>
      </c>
      <c r="F115" s="120">
        <v>39972</v>
      </c>
      <c r="H115" s="71">
        <v>37</v>
      </c>
      <c r="I115" s="121">
        <v>28</v>
      </c>
      <c r="J115" s="121"/>
      <c r="K115" s="71" t="s">
        <v>577</v>
      </c>
      <c r="L115" s="71"/>
      <c r="M115" s="71" t="s">
        <v>590</v>
      </c>
    </row>
    <row r="116" spans="1:13" x14ac:dyDescent="0.15">
      <c r="A116" s="71">
        <v>79</v>
      </c>
      <c r="B116" s="121">
        <v>15</v>
      </c>
      <c r="C116" s="71"/>
      <c r="D116" s="71" t="s">
        <v>579</v>
      </c>
      <c r="E116" s="120">
        <f t="shared" si="14"/>
        <v>39951</v>
      </c>
      <c r="F116" s="120">
        <v>39972</v>
      </c>
      <c r="H116" s="71">
        <v>38</v>
      </c>
      <c r="I116" s="121">
        <v>28</v>
      </c>
      <c r="J116" s="121"/>
      <c r="K116" s="71" t="s">
        <v>577</v>
      </c>
      <c r="L116" s="71"/>
      <c r="M116" s="71" t="s">
        <v>590</v>
      </c>
    </row>
    <row r="117" spans="1:13" x14ac:dyDescent="0.15">
      <c r="A117" s="71">
        <v>80</v>
      </c>
      <c r="B117" s="121">
        <v>15</v>
      </c>
      <c r="C117" s="71"/>
      <c r="D117" s="118" t="s">
        <v>245</v>
      </c>
      <c r="E117" s="120">
        <f t="shared" si="14"/>
        <v>39951</v>
      </c>
      <c r="F117" s="120">
        <v>39972</v>
      </c>
      <c r="H117" s="71">
        <v>39</v>
      </c>
      <c r="I117" s="121">
        <v>28</v>
      </c>
      <c r="J117" s="121"/>
      <c r="K117" s="71" t="s">
        <v>577</v>
      </c>
      <c r="L117" s="71"/>
      <c r="M117" s="71" t="s">
        <v>590</v>
      </c>
    </row>
    <row r="118" spans="1:13" x14ac:dyDescent="0.15">
      <c r="A118" s="71">
        <v>81</v>
      </c>
      <c r="B118" s="121">
        <v>15</v>
      </c>
      <c r="C118" s="71"/>
      <c r="D118" s="118" t="s">
        <v>16</v>
      </c>
      <c r="E118" s="120">
        <f t="shared" si="14"/>
        <v>39951</v>
      </c>
      <c r="F118" s="120">
        <v>39972</v>
      </c>
      <c r="H118" s="71">
        <v>41</v>
      </c>
      <c r="I118" s="121">
        <v>32</v>
      </c>
      <c r="J118" s="121"/>
      <c r="K118" s="71" t="s">
        <v>191</v>
      </c>
      <c r="L118" s="71"/>
      <c r="M118" s="71" t="s">
        <v>590</v>
      </c>
    </row>
    <row r="119" spans="1:13" x14ac:dyDescent="0.15">
      <c r="A119" s="71">
        <v>82</v>
      </c>
      <c r="B119" s="121">
        <v>11</v>
      </c>
      <c r="C119" s="71"/>
      <c r="D119" s="118" t="s">
        <v>245</v>
      </c>
      <c r="E119" s="120">
        <f t="shared" si="14"/>
        <v>39952</v>
      </c>
      <c r="F119" s="120">
        <v>39973</v>
      </c>
      <c r="H119" s="71">
        <v>42</v>
      </c>
      <c r="I119" s="121">
        <v>32</v>
      </c>
      <c r="J119" s="121"/>
      <c r="K119" s="71" t="s">
        <v>191</v>
      </c>
      <c r="L119" s="71"/>
      <c r="M119" s="71" t="s">
        <v>590</v>
      </c>
    </row>
    <row r="120" spans="1:13" x14ac:dyDescent="0.15">
      <c r="A120" s="71">
        <v>83</v>
      </c>
      <c r="B120" s="121">
        <v>11</v>
      </c>
      <c r="C120" s="71"/>
      <c r="D120" s="71" t="s">
        <v>579</v>
      </c>
      <c r="E120" s="120">
        <f t="shared" si="14"/>
        <v>39952</v>
      </c>
      <c r="F120" s="120">
        <v>39973</v>
      </c>
      <c r="H120" s="71">
        <v>43</v>
      </c>
      <c r="I120" s="121">
        <v>32</v>
      </c>
      <c r="J120" s="121"/>
      <c r="K120" s="71" t="s">
        <v>191</v>
      </c>
      <c r="L120" s="71"/>
      <c r="M120" s="71" t="s">
        <v>590</v>
      </c>
    </row>
    <row r="121" spans="1:13" x14ac:dyDescent="0.15">
      <c r="A121" s="71">
        <v>84</v>
      </c>
      <c r="B121" s="121">
        <v>11</v>
      </c>
      <c r="C121" s="71"/>
      <c r="D121" s="71" t="s">
        <v>579</v>
      </c>
      <c r="E121" s="120">
        <f t="shared" si="14"/>
        <v>39952</v>
      </c>
      <c r="F121" s="120">
        <v>39973</v>
      </c>
      <c r="H121" s="71">
        <v>46</v>
      </c>
      <c r="I121" s="121">
        <v>27</v>
      </c>
      <c r="J121" s="121"/>
      <c r="K121" s="71" t="s">
        <v>191</v>
      </c>
      <c r="L121" s="71"/>
      <c r="M121" s="71" t="s">
        <v>590</v>
      </c>
    </row>
    <row r="122" spans="1:13" x14ac:dyDescent="0.15">
      <c r="A122" s="71">
        <v>85</v>
      </c>
      <c r="B122" s="121">
        <v>11</v>
      </c>
      <c r="C122" s="71"/>
      <c r="D122" s="71" t="s">
        <v>579</v>
      </c>
      <c r="E122" s="120">
        <f t="shared" si="14"/>
        <v>39952</v>
      </c>
      <c r="F122" s="120">
        <v>39973</v>
      </c>
      <c r="H122" s="71">
        <v>48</v>
      </c>
      <c r="I122" s="121">
        <v>27</v>
      </c>
      <c r="J122" s="121"/>
      <c r="K122" s="71" t="s">
        <v>191</v>
      </c>
      <c r="L122" s="71"/>
      <c r="M122" s="71" t="s">
        <v>590</v>
      </c>
    </row>
    <row r="123" spans="1:13" x14ac:dyDescent="0.15">
      <c r="A123" s="71">
        <v>86</v>
      </c>
      <c r="B123" s="121">
        <v>16</v>
      </c>
      <c r="C123" s="71"/>
      <c r="D123" s="71" t="s">
        <v>579</v>
      </c>
      <c r="E123" s="120">
        <f t="shared" si="14"/>
        <v>39952</v>
      </c>
      <c r="F123" s="120">
        <v>39973</v>
      </c>
      <c r="H123" s="71">
        <v>51</v>
      </c>
      <c r="I123" s="121">
        <v>22</v>
      </c>
      <c r="J123" s="121"/>
      <c r="K123" s="71" t="s">
        <v>191</v>
      </c>
      <c r="L123" s="71"/>
      <c r="M123" s="71" t="s">
        <v>590</v>
      </c>
    </row>
    <row r="124" spans="1:13" x14ac:dyDescent="0.15">
      <c r="A124" s="71">
        <v>87</v>
      </c>
      <c r="B124" s="121">
        <v>16</v>
      </c>
      <c r="C124" s="71"/>
      <c r="D124" s="71" t="s">
        <v>579</v>
      </c>
      <c r="E124" s="120">
        <f t="shared" si="14"/>
        <v>39952</v>
      </c>
      <c r="F124" s="120">
        <v>39973</v>
      </c>
      <c r="H124" s="71">
        <v>54</v>
      </c>
      <c r="I124" s="121">
        <v>22</v>
      </c>
      <c r="J124" s="121"/>
      <c r="K124" s="71" t="s">
        <v>577</v>
      </c>
      <c r="L124" s="71"/>
      <c r="M124" s="71" t="s">
        <v>590</v>
      </c>
    </row>
    <row r="125" spans="1:13" x14ac:dyDescent="0.15">
      <c r="A125" s="71">
        <v>88</v>
      </c>
      <c r="B125" s="121">
        <v>16</v>
      </c>
      <c r="C125" s="71"/>
      <c r="D125" s="118" t="s">
        <v>16</v>
      </c>
      <c r="E125" s="120">
        <f t="shared" si="14"/>
        <v>39952</v>
      </c>
      <c r="F125" s="120">
        <v>39973</v>
      </c>
      <c r="H125" s="71">
        <v>58</v>
      </c>
      <c r="I125" s="121">
        <v>17</v>
      </c>
      <c r="J125" s="71"/>
      <c r="K125" s="71" t="s">
        <v>579</v>
      </c>
      <c r="L125" s="71"/>
      <c r="M125" s="120">
        <v>39968</v>
      </c>
    </row>
    <row r="126" spans="1:13" x14ac:dyDescent="0.15">
      <c r="A126" s="71">
        <v>89</v>
      </c>
      <c r="B126" s="121">
        <v>16</v>
      </c>
      <c r="C126" s="71"/>
      <c r="D126" s="119" t="s">
        <v>244</v>
      </c>
      <c r="E126" s="120">
        <f t="shared" si="14"/>
        <v>39952</v>
      </c>
      <c r="F126" s="120">
        <v>39973</v>
      </c>
      <c r="H126" s="71">
        <v>59</v>
      </c>
      <c r="I126" s="121">
        <v>17</v>
      </c>
      <c r="J126" s="71"/>
      <c r="K126" s="71" t="s">
        <v>579</v>
      </c>
      <c r="L126" s="71"/>
      <c r="M126" s="120">
        <v>39968</v>
      </c>
    </row>
    <row r="127" spans="1:13" x14ac:dyDescent="0.15">
      <c r="A127" s="71">
        <v>90</v>
      </c>
      <c r="B127" s="121">
        <v>16</v>
      </c>
      <c r="C127" s="71"/>
      <c r="D127" s="118" t="s">
        <v>16</v>
      </c>
      <c r="E127" s="120">
        <f t="shared" si="14"/>
        <v>39952</v>
      </c>
      <c r="F127" s="120">
        <v>39973</v>
      </c>
      <c r="H127" s="71">
        <v>60</v>
      </c>
      <c r="I127" s="121">
        <v>10</v>
      </c>
      <c r="J127" s="71"/>
      <c r="K127" s="71" t="s">
        <v>579</v>
      </c>
      <c r="L127" s="71"/>
      <c r="M127" s="120">
        <v>39968</v>
      </c>
    </row>
    <row r="128" spans="1:13" x14ac:dyDescent="0.15">
      <c r="A128" s="71">
        <v>91</v>
      </c>
      <c r="B128" s="121">
        <v>12</v>
      </c>
      <c r="C128" s="71"/>
      <c r="D128" s="118" t="s">
        <v>19</v>
      </c>
      <c r="E128" s="120">
        <f t="shared" si="14"/>
        <v>39954</v>
      </c>
      <c r="F128" s="120">
        <v>39975</v>
      </c>
      <c r="H128" s="71">
        <v>63</v>
      </c>
      <c r="I128" s="121">
        <v>10</v>
      </c>
      <c r="J128" s="71"/>
      <c r="K128" s="71" t="s">
        <v>579</v>
      </c>
      <c r="L128" s="71"/>
      <c r="M128" s="120">
        <v>39968</v>
      </c>
    </row>
    <row r="129" spans="1:13" x14ac:dyDescent="0.15">
      <c r="A129" s="71">
        <v>92</v>
      </c>
      <c r="B129" s="121">
        <v>12</v>
      </c>
      <c r="C129" s="71"/>
      <c r="D129" s="71" t="s">
        <v>146</v>
      </c>
      <c r="E129" s="120">
        <f t="shared" si="14"/>
        <v>39954</v>
      </c>
      <c r="F129" s="120">
        <v>39975</v>
      </c>
      <c r="H129" s="71">
        <v>64</v>
      </c>
      <c r="I129" s="121">
        <v>10</v>
      </c>
      <c r="J129" s="71"/>
      <c r="K129" s="71" t="s">
        <v>17</v>
      </c>
      <c r="L129" s="71"/>
      <c r="M129" s="120">
        <v>39968</v>
      </c>
    </row>
    <row r="130" spans="1:13" x14ac:dyDescent="0.15">
      <c r="A130" s="71">
        <v>93</v>
      </c>
      <c r="B130" s="121">
        <v>12</v>
      </c>
      <c r="C130" s="71"/>
      <c r="D130" s="71" t="s">
        <v>147</v>
      </c>
      <c r="E130" s="120">
        <f t="shared" si="14"/>
        <v>39954</v>
      </c>
      <c r="F130" s="120">
        <v>39975</v>
      </c>
      <c r="H130" s="71">
        <v>65</v>
      </c>
      <c r="I130" s="121">
        <v>10</v>
      </c>
      <c r="J130" s="71"/>
      <c r="K130" s="71" t="s">
        <v>17</v>
      </c>
      <c r="L130" s="71"/>
      <c r="M130" s="120">
        <v>39968</v>
      </c>
    </row>
    <row r="131" spans="1:13" x14ac:dyDescent="0.15">
      <c r="A131" s="71">
        <v>94</v>
      </c>
      <c r="B131" s="121">
        <v>12</v>
      </c>
      <c r="C131" s="71"/>
      <c r="D131" s="118" t="s">
        <v>130</v>
      </c>
      <c r="E131" s="120">
        <f t="shared" si="14"/>
        <v>39954</v>
      </c>
      <c r="F131" s="120">
        <v>39975</v>
      </c>
      <c r="H131" s="71">
        <v>69</v>
      </c>
      <c r="I131" s="121">
        <v>2</v>
      </c>
      <c r="J131" s="71"/>
      <c r="K131" s="71" t="s">
        <v>579</v>
      </c>
      <c r="L131" s="71"/>
      <c r="M131" s="120">
        <v>39970</v>
      </c>
    </row>
    <row r="132" spans="1:13" x14ac:dyDescent="0.15">
      <c r="A132" s="71">
        <v>95</v>
      </c>
      <c r="B132" s="121">
        <v>12</v>
      </c>
      <c r="C132" s="71"/>
      <c r="D132" s="119" t="s">
        <v>131</v>
      </c>
      <c r="E132" s="120">
        <f t="shared" si="14"/>
        <v>39954</v>
      </c>
      <c r="F132" s="120">
        <v>39975</v>
      </c>
      <c r="H132" s="71">
        <v>70</v>
      </c>
      <c r="I132" s="121">
        <v>3</v>
      </c>
      <c r="J132" s="71"/>
      <c r="K132" s="71" t="s">
        <v>17</v>
      </c>
      <c r="L132" s="71"/>
      <c r="M132" s="120">
        <v>39970</v>
      </c>
    </row>
    <row r="133" spans="1:13" x14ac:dyDescent="0.15">
      <c r="A133" s="71">
        <v>96</v>
      </c>
      <c r="B133" s="121">
        <v>9</v>
      </c>
      <c r="C133" s="71"/>
      <c r="D133" s="119" t="s">
        <v>37</v>
      </c>
      <c r="E133" s="120">
        <f t="shared" si="14"/>
        <v>39955</v>
      </c>
      <c r="F133" s="120">
        <v>39976</v>
      </c>
      <c r="H133" s="71">
        <v>72</v>
      </c>
      <c r="I133" s="121">
        <v>3</v>
      </c>
      <c r="J133" s="71"/>
      <c r="K133" s="71" t="s">
        <v>579</v>
      </c>
      <c r="L133" s="71"/>
      <c r="M133" s="120">
        <v>39970</v>
      </c>
    </row>
    <row r="134" spans="1:13" x14ac:dyDescent="0.15">
      <c r="A134" s="71">
        <v>97</v>
      </c>
      <c r="B134" s="121">
        <v>9</v>
      </c>
      <c r="C134" s="71"/>
      <c r="D134" s="71" t="s">
        <v>146</v>
      </c>
      <c r="E134" s="120">
        <f t="shared" si="14"/>
        <v>39955</v>
      </c>
      <c r="F134" s="120">
        <v>39976</v>
      </c>
      <c r="H134" s="71">
        <v>73</v>
      </c>
      <c r="I134" s="121">
        <v>20</v>
      </c>
      <c r="J134" s="71"/>
      <c r="K134" s="71" t="s">
        <v>579</v>
      </c>
      <c r="L134" s="71"/>
      <c r="M134" s="120">
        <v>39972</v>
      </c>
    </row>
    <row r="135" spans="1:13" x14ac:dyDescent="0.15">
      <c r="A135" s="71">
        <v>98</v>
      </c>
      <c r="B135" s="121">
        <v>9</v>
      </c>
      <c r="C135" s="71"/>
      <c r="D135" s="71" t="s">
        <v>147</v>
      </c>
      <c r="E135" s="120">
        <f t="shared" si="14"/>
        <v>39955</v>
      </c>
      <c r="F135" s="120">
        <v>39976</v>
      </c>
      <c r="H135" s="71">
        <v>74</v>
      </c>
      <c r="I135" s="121">
        <v>20</v>
      </c>
      <c r="J135" s="71"/>
      <c r="K135" s="71" t="s">
        <v>579</v>
      </c>
      <c r="L135" s="71"/>
      <c r="M135" s="120">
        <v>39972</v>
      </c>
    </row>
    <row r="136" spans="1:13" x14ac:dyDescent="0.15">
      <c r="A136" s="71">
        <v>99</v>
      </c>
      <c r="B136" s="121">
        <v>9</v>
      </c>
      <c r="C136" s="71"/>
      <c r="D136" s="118" t="s">
        <v>16</v>
      </c>
      <c r="E136" s="120">
        <f t="shared" si="14"/>
        <v>39955</v>
      </c>
      <c r="F136" s="120">
        <v>39976</v>
      </c>
      <c r="H136" s="71">
        <v>76</v>
      </c>
      <c r="I136" s="121">
        <v>20</v>
      </c>
      <c r="J136" s="71"/>
      <c r="K136" s="71" t="s">
        <v>17</v>
      </c>
      <c r="L136" s="71"/>
      <c r="M136" s="120">
        <v>39972</v>
      </c>
    </row>
    <row r="137" spans="1:13" x14ac:dyDescent="0.15">
      <c r="A137" s="71"/>
      <c r="B137" s="71"/>
      <c r="C137" s="71"/>
      <c r="D137" s="71"/>
      <c r="E137" s="71"/>
      <c r="F137" s="120"/>
      <c r="H137" s="71">
        <v>78</v>
      </c>
      <c r="I137" s="121">
        <v>20</v>
      </c>
      <c r="J137" s="71"/>
      <c r="K137" s="71" t="s">
        <v>17</v>
      </c>
      <c r="L137" s="71"/>
      <c r="M137" s="120">
        <v>39972</v>
      </c>
    </row>
    <row r="138" spans="1:13" x14ac:dyDescent="0.15">
      <c r="H138" s="71">
        <v>79</v>
      </c>
      <c r="I138" s="121">
        <v>15</v>
      </c>
      <c r="J138" s="71"/>
      <c r="K138" s="71" t="s">
        <v>579</v>
      </c>
      <c r="L138" s="71"/>
      <c r="M138" s="120">
        <v>39972</v>
      </c>
    </row>
    <row r="139" spans="1:13" x14ac:dyDescent="0.15">
      <c r="H139" s="71">
        <v>83</v>
      </c>
      <c r="I139" s="121">
        <v>11</v>
      </c>
      <c r="J139" s="71"/>
      <c r="K139" s="71" t="s">
        <v>579</v>
      </c>
      <c r="L139" s="71"/>
      <c r="M139" s="120">
        <v>39973</v>
      </c>
    </row>
    <row r="140" spans="1:13" x14ac:dyDescent="0.15">
      <c r="H140" s="71">
        <v>84</v>
      </c>
      <c r="I140" s="121">
        <v>11</v>
      </c>
      <c r="J140" s="71"/>
      <c r="K140" s="71" t="s">
        <v>579</v>
      </c>
      <c r="L140" s="71"/>
      <c r="M140" s="120">
        <v>39973</v>
      </c>
    </row>
    <row r="141" spans="1:13" x14ac:dyDescent="0.15">
      <c r="H141" s="71">
        <v>85</v>
      </c>
      <c r="I141" s="121">
        <v>11</v>
      </c>
      <c r="J141" s="71"/>
      <c r="K141" s="71" t="s">
        <v>579</v>
      </c>
      <c r="L141" s="71"/>
      <c r="M141" s="120">
        <v>39973</v>
      </c>
    </row>
    <row r="142" spans="1:13" x14ac:dyDescent="0.15">
      <c r="H142" s="71">
        <v>86</v>
      </c>
      <c r="I142" s="121">
        <v>16</v>
      </c>
      <c r="J142" s="71"/>
      <c r="K142" s="71" t="s">
        <v>579</v>
      </c>
      <c r="L142" s="71"/>
      <c r="M142" s="120">
        <v>39973</v>
      </c>
    </row>
    <row r="143" spans="1:13" x14ac:dyDescent="0.15">
      <c r="H143" s="71">
        <v>87</v>
      </c>
      <c r="I143" s="121">
        <v>16</v>
      </c>
      <c r="J143" s="71"/>
      <c r="K143" s="71" t="s">
        <v>579</v>
      </c>
      <c r="L143" s="71"/>
      <c r="M143" s="120">
        <v>39973</v>
      </c>
    </row>
    <row r="144" spans="1:13" x14ac:dyDescent="0.15">
      <c r="H144" s="71">
        <v>92</v>
      </c>
      <c r="I144" s="121">
        <v>12</v>
      </c>
      <c r="J144" s="71"/>
      <c r="K144" s="71" t="s">
        <v>146</v>
      </c>
      <c r="L144" s="71"/>
      <c r="M144" s="120">
        <v>39975</v>
      </c>
    </row>
    <row r="145" spans="8:13" x14ac:dyDescent="0.15">
      <c r="H145" s="71">
        <v>93</v>
      </c>
      <c r="I145" s="121">
        <v>12</v>
      </c>
      <c r="J145" s="71"/>
      <c r="K145" s="71" t="s">
        <v>147</v>
      </c>
      <c r="L145" s="71"/>
      <c r="M145" s="120">
        <v>39975</v>
      </c>
    </row>
    <row r="146" spans="8:13" x14ac:dyDescent="0.15">
      <c r="H146" s="71">
        <v>97</v>
      </c>
      <c r="I146" s="121">
        <v>9</v>
      </c>
      <c r="J146" s="71"/>
      <c r="K146" s="71" t="s">
        <v>146</v>
      </c>
      <c r="L146" s="71"/>
      <c r="M146" s="120">
        <v>39976</v>
      </c>
    </row>
    <row r="147" spans="8:13" x14ac:dyDescent="0.15">
      <c r="H147" s="71">
        <v>98</v>
      </c>
      <c r="I147" s="121">
        <v>9</v>
      </c>
      <c r="J147" s="71"/>
      <c r="K147" s="71" t="s">
        <v>147</v>
      </c>
      <c r="L147" s="71"/>
      <c r="M147" s="120">
        <v>39976</v>
      </c>
    </row>
    <row r="148" spans="8:13" x14ac:dyDescent="0.15">
      <c r="H148" s="71">
        <v>49</v>
      </c>
      <c r="I148" s="121">
        <v>27</v>
      </c>
      <c r="J148" s="121"/>
      <c r="K148" s="71" t="s">
        <v>101</v>
      </c>
      <c r="L148" s="71"/>
      <c r="M148" s="71" t="s">
        <v>590</v>
      </c>
    </row>
  </sheetData>
  <sortState ref="T63:W96">
    <sortCondition descending="1" ref="V64:V96"/>
    <sortCondition ref="W64:W96"/>
    <sortCondition ref="T64:T96"/>
  </sortState>
  <phoneticPr fontId="8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"/>
  <sheetViews>
    <sheetView workbookViewId="0">
      <selection activeCell="C102" sqref="C102"/>
    </sheetView>
  </sheetViews>
  <sheetFormatPr baseColWidth="10" defaultColWidth="11" defaultRowHeight="13" x14ac:dyDescent="0.15"/>
  <sheetData>
    <row r="1" spans="1:16" ht="26" x14ac:dyDescent="0.15">
      <c r="A1" s="2"/>
      <c r="B1" s="5" t="s">
        <v>790</v>
      </c>
      <c r="C1" s="5" t="s">
        <v>788</v>
      </c>
      <c r="D1" s="5" t="s">
        <v>58</v>
      </c>
      <c r="E1" s="5" t="s">
        <v>711</v>
      </c>
      <c r="F1" s="5" t="s">
        <v>530</v>
      </c>
      <c r="G1" s="5" t="s">
        <v>341</v>
      </c>
      <c r="H1" s="5"/>
      <c r="I1" s="5" t="s">
        <v>342</v>
      </c>
      <c r="J1" s="5"/>
      <c r="K1" s="5" t="s">
        <v>347</v>
      </c>
      <c r="L1" s="5"/>
      <c r="M1" s="5" t="s">
        <v>1</v>
      </c>
      <c r="N1" s="5" t="s">
        <v>662</v>
      </c>
      <c r="O1" s="5" t="s">
        <v>663</v>
      </c>
      <c r="P1" s="5" t="s">
        <v>604</v>
      </c>
    </row>
    <row r="2" spans="1:16" x14ac:dyDescent="0.15">
      <c r="A2" s="36" t="s">
        <v>126</v>
      </c>
      <c r="B2" s="34">
        <v>39964</v>
      </c>
      <c r="C2" s="135">
        <f ca="1">TODAY()-B2</f>
        <v>1553</v>
      </c>
      <c r="D2" s="64">
        <v>4</v>
      </c>
      <c r="E2" s="64"/>
      <c r="F2" s="23">
        <v>39984</v>
      </c>
      <c r="G2" s="97">
        <f>B2+7</f>
        <v>39971</v>
      </c>
      <c r="H2" s="63" t="s">
        <v>463</v>
      </c>
      <c r="I2" s="53">
        <f>B2+21</f>
        <v>39985</v>
      </c>
      <c r="J2" s="63"/>
      <c r="K2" s="63">
        <f>B2+35</f>
        <v>39999</v>
      </c>
      <c r="L2" s="63"/>
      <c r="M2" s="63">
        <f>B2+60</f>
        <v>40024</v>
      </c>
      <c r="N2" s="63">
        <f>B2+70</f>
        <v>40034</v>
      </c>
      <c r="O2" s="63">
        <f>B2+80</f>
        <v>40044</v>
      </c>
      <c r="P2" s="63">
        <f>B2+90</f>
        <v>40054</v>
      </c>
    </row>
    <row r="3" spans="1:16" x14ac:dyDescent="0.15">
      <c r="A3" s="36" t="s">
        <v>742</v>
      </c>
      <c r="B3" s="34">
        <v>39964</v>
      </c>
      <c r="C3" s="135">
        <f ca="1">TODAY()-B3</f>
        <v>1553</v>
      </c>
      <c r="D3" s="64">
        <v>6</v>
      </c>
      <c r="E3" s="64"/>
      <c r="F3" s="23">
        <v>39984</v>
      </c>
      <c r="G3" s="97">
        <f>B3+7</f>
        <v>39971</v>
      </c>
      <c r="H3" s="63" t="s">
        <v>463</v>
      </c>
      <c r="I3" s="53">
        <f>B3+21</f>
        <v>39985</v>
      </c>
      <c r="J3" s="63"/>
      <c r="K3" s="63">
        <f>B3+35</f>
        <v>39999</v>
      </c>
      <c r="L3" s="63"/>
      <c r="M3" s="63">
        <f>B3+60</f>
        <v>40024</v>
      </c>
      <c r="N3" s="63">
        <f>B3+70</f>
        <v>40034</v>
      </c>
      <c r="O3" s="63">
        <f>B3+80</f>
        <v>40044</v>
      </c>
      <c r="P3" s="63">
        <f>B3+90</f>
        <v>40054</v>
      </c>
    </row>
    <row r="4" spans="1:16" x14ac:dyDescent="0.15">
      <c r="A4" s="36" t="s">
        <v>90</v>
      </c>
      <c r="B4" s="34">
        <v>39965</v>
      </c>
      <c r="C4" s="135">
        <f ca="1">TODAY()-B4</f>
        <v>1552</v>
      </c>
      <c r="D4" s="64">
        <v>6</v>
      </c>
      <c r="E4" s="64"/>
      <c r="F4" s="2" t="s">
        <v>566</v>
      </c>
      <c r="G4" s="97">
        <f>B4+7</f>
        <v>39972</v>
      </c>
      <c r="H4" s="63" t="s">
        <v>463</v>
      </c>
      <c r="I4" s="53">
        <f>B4+21</f>
        <v>39986</v>
      </c>
      <c r="J4" s="63"/>
      <c r="K4" s="63">
        <f>B4+35</f>
        <v>40000</v>
      </c>
      <c r="L4" s="63"/>
      <c r="M4" s="63">
        <f>B4+60</f>
        <v>40025</v>
      </c>
      <c r="N4" s="63">
        <f>B4+70</f>
        <v>40035</v>
      </c>
      <c r="O4" s="63">
        <f>B4+80</f>
        <v>40045</v>
      </c>
      <c r="P4" s="63">
        <f>B4+90</f>
        <v>40055</v>
      </c>
    </row>
    <row r="5" spans="1:16" ht="26" x14ac:dyDescent="0.15">
      <c r="A5" s="32" t="s">
        <v>596</v>
      </c>
      <c r="B5" s="122">
        <v>39959</v>
      </c>
      <c r="C5" s="123">
        <f t="shared" ref="C5:C26" ca="1" si="0">TODAY()-B5</f>
        <v>1558</v>
      </c>
      <c r="D5" s="124" t="s">
        <v>212</v>
      </c>
      <c r="E5" s="68" t="s">
        <v>688</v>
      </c>
      <c r="F5" s="2"/>
      <c r="G5" s="97">
        <f t="shared" ref="G5:G26" si="1">B5+7</f>
        <v>39966</v>
      </c>
      <c r="H5" s="63" t="s">
        <v>611</v>
      </c>
      <c r="I5" s="63">
        <f>B5+21</f>
        <v>39980</v>
      </c>
      <c r="J5" s="63"/>
      <c r="K5" s="63">
        <f>B5+35</f>
        <v>39994</v>
      </c>
      <c r="L5" s="63"/>
      <c r="M5" s="63">
        <f>B5+60</f>
        <v>40019</v>
      </c>
      <c r="N5" s="63">
        <f>B5+70</f>
        <v>40029</v>
      </c>
      <c r="O5" s="63">
        <f>B5+80</f>
        <v>40039</v>
      </c>
      <c r="P5" s="63">
        <f>B5+90</f>
        <v>40049</v>
      </c>
    </row>
    <row r="6" spans="1:16" ht="26" x14ac:dyDescent="0.15">
      <c r="A6" s="32" t="s">
        <v>707</v>
      </c>
      <c r="B6" s="122">
        <v>39960</v>
      </c>
      <c r="C6" s="123">
        <f t="shared" ca="1" si="0"/>
        <v>1557</v>
      </c>
      <c r="D6" s="124" t="s">
        <v>241</v>
      </c>
      <c r="E6" s="68" t="s">
        <v>688</v>
      </c>
      <c r="F6" s="2"/>
      <c r="G6" s="97">
        <f t="shared" si="1"/>
        <v>39967</v>
      </c>
      <c r="H6" s="63" t="s">
        <v>611</v>
      </c>
      <c r="I6" s="63">
        <f t="shared" ref="I6:I26" si="2">B6+21</f>
        <v>39981</v>
      </c>
      <c r="J6" s="63"/>
      <c r="K6" s="63">
        <f t="shared" ref="K6:K26" si="3">B6+35</f>
        <v>39995</v>
      </c>
      <c r="L6" s="63"/>
      <c r="M6" s="63">
        <f t="shared" ref="M6:M26" si="4">B6+60</f>
        <v>40020</v>
      </c>
      <c r="N6" s="63">
        <f t="shared" ref="N6:N26" si="5">B6+70</f>
        <v>40030</v>
      </c>
      <c r="O6" s="63">
        <f t="shared" ref="O6:O26" si="6">B6+80</f>
        <v>40040</v>
      </c>
      <c r="P6" s="63">
        <f t="shared" ref="P6:P26" si="7">B6+90</f>
        <v>40050</v>
      </c>
    </row>
    <row r="7" spans="1:16" x14ac:dyDescent="0.15">
      <c r="A7" s="3" t="s">
        <v>232</v>
      </c>
      <c r="B7" s="4">
        <v>39962</v>
      </c>
      <c r="C7" s="99">
        <f t="shared" ca="1" si="0"/>
        <v>1555</v>
      </c>
      <c r="D7" s="115" t="s">
        <v>985</v>
      </c>
      <c r="E7" s="68" t="s">
        <v>809</v>
      </c>
      <c r="F7" s="2"/>
      <c r="G7" s="97">
        <f t="shared" si="1"/>
        <v>39969</v>
      </c>
      <c r="H7" s="63" t="s">
        <v>611</v>
      </c>
      <c r="I7" s="63">
        <f t="shared" si="2"/>
        <v>39983</v>
      </c>
      <c r="J7" s="63"/>
      <c r="K7" s="63">
        <f t="shared" si="3"/>
        <v>39997</v>
      </c>
      <c r="L7" s="63"/>
      <c r="M7" s="63">
        <f t="shared" si="4"/>
        <v>40022</v>
      </c>
      <c r="N7" s="63">
        <f t="shared" si="5"/>
        <v>40032</v>
      </c>
      <c r="O7" s="63">
        <f t="shared" si="6"/>
        <v>40042</v>
      </c>
      <c r="P7" s="63">
        <f t="shared" si="7"/>
        <v>40052</v>
      </c>
    </row>
    <row r="8" spans="1:16" x14ac:dyDescent="0.15">
      <c r="A8" s="3" t="s">
        <v>76</v>
      </c>
      <c r="B8" s="4">
        <v>39963</v>
      </c>
      <c r="C8" s="99">
        <f t="shared" ca="1" si="0"/>
        <v>1554</v>
      </c>
      <c r="D8" s="115" t="s">
        <v>511</v>
      </c>
      <c r="E8" s="68" t="s">
        <v>809</v>
      </c>
      <c r="F8" s="2"/>
      <c r="G8" s="97">
        <f t="shared" si="1"/>
        <v>39970</v>
      </c>
      <c r="H8" s="63" t="s">
        <v>611</v>
      </c>
      <c r="I8" s="63">
        <f t="shared" si="2"/>
        <v>39984</v>
      </c>
      <c r="J8" s="63"/>
      <c r="K8" s="63">
        <f t="shared" si="3"/>
        <v>39998</v>
      </c>
      <c r="L8" s="63"/>
      <c r="M8" s="63">
        <f t="shared" si="4"/>
        <v>40023</v>
      </c>
      <c r="N8" s="63">
        <f t="shared" si="5"/>
        <v>40033</v>
      </c>
      <c r="O8" s="63">
        <f t="shared" si="6"/>
        <v>40043</v>
      </c>
      <c r="P8" s="63">
        <f t="shared" si="7"/>
        <v>40053</v>
      </c>
    </row>
    <row r="9" spans="1:16" ht="26" x14ac:dyDescent="0.15">
      <c r="A9" s="125" t="s">
        <v>594</v>
      </c>
      <c r="B9" s="122">
        <v>39963</v>
      </c>
      <c r="C9" s="123">
        <f t="shared" ca="1" si="0"/>
        <v>1554</v>
      </c>
      <c r="D9" s="124" t="s">
        <v>242</v>
      </c>
      <c r="E9" s="68" t="s">
        <v>688</v>
      </c>
      <c r="F9" s="2"/>
      <c r="G9" s="97">
        <f t="shared" si="1"/>
        <v>39970</v>
      </c>
      <c r="H9" s="63" t="s">
        <v>611</v>
      </c>
      <c r="I9" s="63">
        <f t="shared" si="2"/>
        <v>39984</v>
      </c>
      <c r="J9" s="63"/>
      <c r="K9" s="63">
        <f t="shared" si="3"/>
        <v>39998</v>
      </c>
      <c r="L9" s="63"/>
      <c r="M9" s="63">
        <f t="shared" si="4"/>
        <v>40023</v>
      </c>
      <c r="N9" s="63">
        <f t="shared" si="5"/>
        <v>40033</v>
      </c>
      <c r="O9" s="63">
        <f t="shared" si="6"/>
        <v>40043</v>
      </c>
      <c r="P9" s="63">
        <f t="shared" si="7"/>
        <v>40053</v>
      </c>
    </row>
    <row r="10" spans="1:16" ht="26" x14ac:dyDescent="0.15">
      <c r="A10" s="125" t="s">
        <v>528</v>
      </c>
      <c r="B10" s="122">
        <v>39963</v>
      </c>
      <c r="C10" s="123">
        <f t="shared" ca="1" si="0"/>
        <v>1554</v>
      </c>
      <c r="D10" s="124" t="s">
        <v>243</v>
      </c>
      <c r="E10" s="68" t="s">
        <v>688</v>
      </c>
      <c r="F10" s="2"/>
      <c r="G10" s="97">
        <f t="shared" si="1"/>
        <v>39970</v>
      </c>
      <c r="H10" s="63" t="s">
        <v>611</v>
      </c>
      <c r="I10" s="63">
        <f t="shared" si="2"/>
        <v>39984</v>
      </c>
      <c r="J10" s="63"/>
      <c r="K10" s="63">
        <f t="shared" si="3"/>
        <v>39998</v>
      </c>
      <c r="L10" s="63"/>
      <c r="M10" s="63">
        <f t="shared" si="4"/>
        <v>40023</v>
      </c>
      <c r="N10" s="63">
        <f t="shared" si="5"/>
        <v>40033</v>
      </c>
      <c r="O10" s="63">
        <f t="shared" si="6"/>
        <v>40043</v>
      </c>
      <c r="P10" s="63">
        <f t="shared" si="7"/>
        <v>40053</v>
      </c>
    </row>
    <row r="11" spans="1:16" x14ac:dyDescent="0.15">
      <c r="A11" s="109" t="s">
        <v>731</v>
      </c>
      <c r="B11" s="4">
        <v>39966</v>
      </c>
      <c r="C11" s="99">
        <f t="shared" ca="1" si="0"/>
        <v>1551</v>
      </c>
      <c r="D11" s="115" t="s">
        <v>556</v>
      </c>
      <c r="E11" s="115"/>
      <c r="F11" s="2"/>
      <c r="G11" s="97">
        <f t="shared" si="1"/>
        <v>39973</v>
      </c>
      <c r="H11" s="63" t="s">
        <v>463</v>
      </c>
      <c r="I11" s="63">
        <f t="shared" si="2"/>
        <v>39987</v>
      </c>
      <c r="J11" s="63"/>
      <c r="K11" s="63">
        <f t="shared" si="3"/>
        <v>40001</v>
      </c>
      <c r="L11" s="63"/>
      <c r="M11" s="63">
        <f t="shared" si="4"/>
        <v>40026</v>
      </c>
      <c r="N11" s="63">
        <f t="shared" si="5"/>
        <v>40036</v>
      </c>
      <c r="O11" s="63">
        <f t="shared" si="6"/>
        <v>40046</v>
      </c>
      <c r="P11" s="63">
        <f t="shared" si="7"/>
        <v>40056</v>
      </c>
    </row>
    <row r="12" spans="1:16" x14ac:dyDescent="0.15">
      <c r="A12" s="3" t="s">
        <v>160</v>
      </c>
      <c r="B12" s="4">
        <v>39967</v>
      </c>
      <c r="C12" s="99">
        <f t="shared" ca="1" si="0"/>
        <v>1550</v>
      </c>
      <c r="D12" s="115" t="s">
        <v>557</v>
      </c>
      <c r="E12" s="115"/>
      <c r="F12" s="2"/>
      <c r="G12" s="97">
        <f t="shared" si="1"/>
        <v>39974</v>
      </c>
      <c r="H12" s="63" t="s">
        <v>463</v>
      </c>
      <c r="I12" s="63">
        <f t="shared" si="2"/>
        <v>39988</v>
      </c>
      <c r="J12" s="63"/>
      <c r="K12" s="63">
        <f t="shared" si="3"/>
        <v>40002</v>
      </c>
      <c r="L12" s="63"/>
      <c r="M12" s="63">
        <f t="shared" si="4"/>
        <v>40027</v>
      </c>
      <c r="N12" s="63">
        <f t="shared" si="5"/>
        <v>40037</v>
      </c>
      <c r="O12" s="63">
        <f t="shared" si="6"/>
        <v>40047</v>
      </c>
      <c r="P12" s="63">
        <f t="shared" si="7"/>
        <v>40057</v>
      </c>
    </row>
    <row r="13" spans="1:16" x14ac:dyDescent="0.15">
      <c r="A13" s="3" t="s">
        <v>364</v>
      </c>
      <c r="B13" s="4">
        <v>39968</v>
      </c>
      <c r="C13" s="99">
        <f t="shared" ca="1" si="0"/>
        <v>1549</v>
      </c>
      <c r="D13" s="68" t="s">
        <v>557</v>
      </c>
      <c r="E13" s="68"/>
      <c r="F13" s="2"/>
      <c r="G13" s="97">
        <f t="shared" si="1"/>
        <v>39975</v>
      </c>
      <c r="H13" s="63" t="s">
        <v>463</v>
      </c>
      <c r="I13" s="63">
        <f t="shared" si="2"/>
        <v>39989</v>
      </c>
      <c r="J13" s="63"/>
      <c r="K13" s="63">
        <f t="shared" si="3"/>
        <v>40003</v>
      </c>
      <c r="L13" s="63"/>
      <c r="M13" s="63">
        <f t="shared" si="4"/>
        <v>40028</v>
      </c>
      <c r="N13" s="63">
        <f t="shared" si="5"/>
        <v>40038</v>
      </c>
      <c r="O13" s="63">
        <f t="shared" si="6"/>
        <v>40048</v>
      </c>
      <c r="P13" s="63">
        <f t="shared" si="7"/>
        <v>40058</v>
      </c>
    </row>
    <row r="14" spans="1:16" x14ac:dyDescent="0.15">
      <c r="A14" s="3" t="s">
        <v>703</v>
      </c>
      <c r="B14" s="4">
        <v>39968</v>
      </c>
      <c r="C14" s="99">
        <f t="shared" ca="1" si="0"/>
        <v>1549</v>
      </c>
      <c r="D14" s="68" t="s">
        <v>805</v>
      </c>
      <c r="E14" s="68" t="s">
        <v>809</v>
      </c>
      <c r="F14" s="2"/>
      <c r="G14" s="97">
        <f t="shared" si="1"/>
        <v>39975</v>
      </c>
      <c r="H14" s="63" t="s">
        <v>463</v>
      </c>
      <c r="I14" s="63">
        <f t="shared" si="2"/>
        <v>39989</v>
      </c>
      <c r="J14" s="63"/>
      <c r="K14" s="63">
        <f t="shared" si="3"/>
        <v>40003</v>
      </c>
      <c r="L14" s="63"/>
      <c r="M14" s="63">
        <f t="shared" si="4"/>
        <v>40028</v>
      </c>
      <c r="N14" s="63">
        <f t="shared" si="5"/>
        <v>40038</v>
      </c>
      <c r="O14" s="63">
        <f t="shared" si="6"/>
        <v>40048</v>
      </c>
      <c r="P14" s="63">
        <f t="shared" si="7"/>
        <v>40058</v>
      </c>
    </row>
    <row r="15" spans="1:16" x14ac:dyDescent="0.15">
      <c r="A15" s="109" t="s">
        <v>832</v>
      </c>
      <c r="B15" s="4">
        <v>39968</v>
      </c>
      <c r="C15" s="99">
        <f t="shared" ca="1" si="0"/>
        <v>1549</v>
      </c>
      <c r="D15" s="115" t="s">
        <v>372</v>
      </c>
      <c r="E15" s="115"/>
      <c r="F15" s="2"/>
      <c r="G15" s="97">
        <f t="shared" si="1"/>
        <v>39975</v>
      </c>
      <c r="H15" s="63" t="s">
        <v>463</v>
      </c>
      <c r="I15" s="63">
        <f t="shared" si="2"/>
        <v>39989</v>
      </c>
      <c r="J15" s="63"/>
      <c r="K15" s="63">
        <f t="shared" si="3"/>
        <v>40003</v>
      </c>
      <c r="L15" s="63"/>
      <c r="M15" s="63">
        <f t="shared" si="4"/>
        <v>40028</v>
      </c>
      <c r="N15" s="63">
        <f t="shared" si="5"/>
        <v>40038</v>
      </c>
      <c r="O15" s="63">
        <f t="shared" si="6"/>
        <v>40048</v>
      </c>
      <c r="P15" s="63">
        <f t="shared" si="7"/>
        <v>40058</v>
      </c>
    </row>
    <row r="16" spans="1:16" x14ac:dyDescent="0.15">
      <c r="A16" s="3" t="s">
        <v>397</v>
      </c>
      <c r="B16" s="4">
        <v>39970</v>
      </c>
      <c r="C16" s="99">
        <f t="shared" ca="1" si="0"/>
        <v>1547</v>
      </c>
      <c r="D16" s="115" t="s">
        <v>372</v>
      </c>
      <c r="E16" s="115"/>
      <c r="F16" s="2"/>
      <c r="G16" s="97">
        <f t="shared" si="1"/>
        <v>39977</v>
      </c>
      <c r="H16" s="63" t="s">
        <v>463</v>
      </c>
      <c r="I16" s="63">
        <f t="shared" si="2"/>
        <v>39991</v>
      </c>
      <c r="J16" s="63"/>
      <c r="K16" s="63">
        <f t="shared" si="3"/>
        <v>40005</v>
      </c>
      <c r="L16" s="63"/>
      <c r="M16" s="63">
        <f t="shared" si="4"/>
        <v>40030</v>
      </c>
      <c r="N16" s="63">
        <f t="shared" si="5"/>
        <v>40040</v>
      </c>
      <c r="O16" s="63">
        <f t="shared" si="6"/>
        <v>40050</v>
      </c>
      <c r="P16" s="63">
        <f t="shared" si="7"/>
        <v>40060</v>
      </c>
    </row>
    <row r="17" spans="1:16" x14ac:dyDescent="0.15">
      <c r="A17" s="3" t="s">
        <v>755</v>
      </c>
      <c r="B17" s="4">
        <v>39971</v>
      </c>
      <c r="C17" s="99">
        <f t="shared" ca="1" si="0"/>
        <v>1546</v>
      </c>
      <c r="D17" s="68" t="s">
        <v>352</v>
      </c>
      <c r="E17" s="68" t="s">
        <v>673</v>
      </c>
      <c r="F17" s="2"/>
      <c r="G17" s="97">
        <f t="shared" si="1"/>
        <v>39978</v>
      </c>
      <c r="H17" s="63" t="s">
        <v>463</v>
      </c>
      <c r="I17" s="63">
        <f t="shared" si="2"/>
        <v>39992</v>
      </c>
      <c r="J17" s="63"/>
      <c r="K17" s="63">
        <f t="shared" si="3"/>
        <v>40006</v>
      </c>
      <c r="L17" s="63"/>
      <c r="M17" s="63">
        <f t="shared" si="4"/>
        <v>40031</v>
      </c>
      <c r="N17" s="63">
        <f t="shared" si="5"/>
        <v>40041</v>
      </c>
      <c r="O17" s="63">
        <f t="shared" si="6"/>
        <v>40051</v>
      </c>
      <c r="P17" s="63">
        <f t="shared" si="7"/>
        <v>40061</v>
      </c>
    </row>
    <row r="18" spans="1:16" ht="26" x14ac:dyDescent="0.15">
      <c r="A18" s="125" t="s">
        <v>404</v>
      </c>
      <c r="B18" s="122">
        <v>39971</v>
      </c>
      <c r="C18" s="123">
        <f t="shared" ca="1" si="0"/>
        <v>1546</v>
      </c>
      <c r="D18" s="126" t="s">
        <v>402</v>
      </c>
      <c r="E18" s="68" t="s">
        <v>688</v>
      </c>
      <c r="F18" s="2"/>
      <c r="G18" s="97">
        <f t="shared" si="1"/>
        <v>39978</v>
      </c>
      <c r="H18" s="97"/>
      <c r="I18" s="63">
        <f t="shared" si="2"/>
        <v>39992</v>
      </c>
      <c r="J18" s="63"/>
      <c r="K18" s="63">
        <f t="shared" si="3"/>
        <v>40006</v>
      </c>
      <c r="L18" s="63"/>
      <c r="M18" s="63">
        <f t="shared" si="4"/>
        <v>40031</v>
      </c>
      <c r="N18" s="63">
        <f t="shared" si="5"/>
        <v>40041</v>
      </c>
      <c r="O18" s="63">
        <f t="shared" si="6"/>
        <v>40051</v>
      </c>
      <c r="P18" s="63">
        <f t="shared" si="7"/>
        <v>40061</v>
      </c>
    </row>
    <row r="19" spans="1:16" ht="26" x14ac:dyDescent="0.15">
      <c r="A19" s="125" t="s">
        <v>345</v>
      </c>
      <c r="B19" s="122">
        <v>39971</v>
      </c>
      <c r="C19" s="123">
        <f t="shared" ca="1" si="0"/>
        <v>1546</v>
      </c>
      <c r="D19" s="124" t="s">
        <v>402</v>
      </c>
      <c r="E19" s="68" t="s">
        <v>688</v>
      </c>
      <c r="F19" s="2"/>
      <c r="G19" s="97">
        <f t="shared" si="1"/>
        <v>39978</v>
      </c>
      <c r="H19" s="63"/>
      <c r="I19" s="63">
        <f t="shared" si="2"/>
        <v>39992</v>
      </c>
      <c r="J19" s="63"/>
      <c r="K19" s="63">
        <f t="shared" si="3"/>
        <v>40006</v>
      </c>
      <c r="L19" s="63"/>
      <c r="M19" s="63">
        <f t="shared" si="4"/>
        <v>40031</v>
      </c>
      <c r="N19" s="63">
        <f t="shared" si="5"/>
        <v>40041</v>
      </c>
      <c r="O19" s="63">
        <f t="shared" si="6"/>
        <v>40051</v>
      </c>
      <c r="P19" s="63">
        <f t="shared" si="7"/>
        <v>40061</v>
      </c>
    </row>
    <row r="20" spans="1:16" ht="26" x14ac:dyDescent="0.15">
      <c r="A20" s="125" t="s">
        <v>866</v>
      </c>
      <c r="B20" s="122">
        <v>39974</v>
      </c>
      <c r="C20" s="123">
        <f t="shared" ca="1" si="0"/>
        <v>1543</v>
      </c>
      <c r="D20" s="124" t="s">
        <v>811</v>
      </c>
      <c r="E20" s="68" t="s">
        <v>810</v>
      </c>
      <c r="F20" s="2"/>
      <c r="G20" s="97">
        <f t="shared" si="1"/>
        <v>39981</v>
      </c>
      <c r="H20" s="97"/>
      <c r="I20" s="63">
        <f t="shared" si="2"/>
        <v>39995</v>
      </c>
      <c r="J20" s="63"/>
      <c r="K20" s="63">
        <f t="shared" si="3"/>
        <v>40009</v>
      </c>
      <c r="L20" s="63"/>
      <c r="M20" s="63">
        <f t="shared" si="4"/>
        <v>40034</v>
      </c>
      <c r="N20" s="63">
        <f t="shared" si="5"/>
        <v>40044</v>
      </c>
      <c r="O20" s="63">
        <f t="shared" si="6"/>
        <v>40054</v>
      </c>
      <c r="P20" s="63">
        <f t="shared" si="7"/>
        <v>40064</v>
      </c>
    </row>
    <row r="21" spans="1:16" x14ac:dyDescent="0.15">
      <c r="A21" s="3" t="s">
        <v>75</v>
      </c>
      <c r="B21" s="4">
        <v>39975</v>
      </c>
      <c r="C21" s="99">
        <f t="shared" ca="1" si="0"/>
        <v>1542</v>
      </c>
      <c r="D21" s="68" t="s">
        <v>100</v>
      </c>
      <c r="E21" s="68" t="s">
        <v>877</v>
      </c>
      <c r="F21" s="2"/>
      <c r="G21" s="97">
        <f t="shared" si="1"/>
        <v>39982</v>
      </c>
      <c r="H21" s="97"/>
      <c r="I21" s="63">
        <f t="shared" si="2"/>
        <v>39996</v>
      </c>
      <c r="J21" s="63"/>
      <c r="K21" s="63">
        <f t="shared" si="3"/>
        <v>40010</v>
      </c>
      <c r="L21" s="63"/>
      <c r="M21" s="63">
        <f t="shared" si="4"/>
        <v>40035</v>
      </c>
      <c r="N21" s="63">
        <f t="shared" si="5"/>
        <v>40045</v>
      </c>
      <c r="O21" s="63">
        <f t="shared" si="6"/>
        <v>40055</v>
      </c>
      <c r="P21" s="63">
        <f t="shared" si="7"/>
        <v>40065</v>
      </c>
    </row>
    <row r="22" spans="1:16" x14ac:dyDescent="0.15">
      <c r="A22" s="3" t="s">
        <v>240</v>
      </c>
      <c r="B22" s="4">
        <v>39976</v>
      </c>
      <c r="C22" s="99">
        <f t="shared" ca="1" si="0"/>
        <v>1541</v>
      </c>
      <c r="D22" s="115" t="s">
        <v>297</v>
      </c>
      <c r="E22" s="68"/>
      <c r="F22" s="2"/>
      <c r="G22" s="97">
        <f t="shared" si="1"/>
        <v>39983</v>
      </c>
      <c r="H22" s="63"/>
      <c r="I22" s="63">
        <f t="shared" si="2"/>
        <v>39997</v>
      </c>
      <c r="J22" s="63"/>
      <c r="K22" s="63">
        <f t="shared" si="3"/>
        <v>40011</v>
      </c>
      <c r="L22" s="63"/>
      <c r="M22" s="63">
        <f t="shared" si="4"/>
        <v>40036</v>
      </c>
      <c r="N22" s="63">
        <f t="shared" si="5"/>
        <v>40046</v>
      </c>
      <c r="O22" s="63">
        <f t="shared" si="6"/>
        <v>40056</v>
      </c>
      <c r="P22" s="63">
        <f t="shared" si="7"/>
        <v>40066</v>
      </c>
    </row>
    <row r="23" spans="1:16" x14ac:dyDescent="0.15">
      <c r="A23" s="3" t="s">
        <v>595</v>
      </c>
      <c r="B23" s="4">
        <v>39980</v>
      </c>
      <c r="C23" s="99">
        <f t="shared" ca="1" si="0"/>
        <v>1537</v>
      </c>
      <c r="D23" s="115" t="s">
        <v>238</v>
      </c>
      <c r="E23" s="68"/>
      <c r="F23" s="2"/>
      <c r="G23" s="97">
        <f t="shared" si="1"/>
        <v>39987</v>
      </c>
      <c r="H23" s="63"/>
      <c r="I23" s="63">
        <f t="shared" si="2"/>
        <v>40001</v>
      </c>
      <c r="J23" s="63"/>
      <c r="K23" s="63">
        <f t="shared" si="3"/>
        <v>40015</v>
      </c>
      <c r="L23" s="63"/>
      <c r="M23" s="63">
        <f t="shared" si="4"/>
        <v>40040</v>
      </c>
      <c r="N23" s="63">
        <f t="shared" si="5"/>
        <v>40050</v>
      </c>
      <c r="O23" s="63">
        <f t="shared" si="6"/>
        <v>40060</v>
      </c>
      <c r="P23" s="63">
        <f t="shared" si="7"/>
        <v>40070</v>
      </c>
    </row>
    <row r="24" spans="1:16" x14ac:dyDescent="0.15">
      <c r="A24" s="3" t="s">
        <v>641</v>
      </c>
      <c r="B24" s="4">
        <v>39980</v>
      </c>
      <c r="C24" s="99">
        <f t="shared" ca="1" si="0"/>
        <v>1537</v>
      </c>
      <c r="D24" s="68">
        <v>0</v>
      </c>
      <c r="E24" s="68"/>
      <c r="F24" s="2"/>
      <c r="G24" s="97">
        <f t="shared" si="1"/>
        <v>39987</v>
      </c>
      <c r="H24" s="97"/>
      <c r="I24" s="63">
        <f t="shared" si="2"/>
        <v>40001</v>
      </c>
      <c r="J24" s="63"/>
      <c r="K24" s="63">
        <f t="shared" si="3"/>
        <v>40015</v>
      </c>
      <c r="L24" s="63"/>
      <c r="M24" s="63">
        <f t="shared" si="4"/>
        <v>40040</v>
      </c>
      <c r="N24" s="63">
        <f t="shared" si="5"/>
        <v>40050</v>
      </c>
      <c r="O24" s="63">
        <f t="shared" si="6"/>
        <v>40060</v>
      </c>
      <c r="P24" s="63">
        <f t="shared" si="7"/>
        <v>40070</v>
      </c>
    </row>
    <row r="25" spans="1:16" x14ac:dyDescent="0.15">
      <c r="A25" s="3" t="s">
        <v>390</v>
      </c>
      <c r="B25" s="4"/>
      <c r="C25" s="99">
        <f t="shared" ca="1" si="0"/>
        <v>41517</v>
      </c>
      <c r="D25" s="115"/>
      <c r="E25" s="68"/>
      <c r="F25" s="2"/>
      <c r="G25" s="97">
        <f t="shared" si="1"/>
        <v>7</v>
      </c>
      <c r="H25" s="63"/>
      <c r="I25" s="63">
        <f t="shared" si="2"/>
        <v>21</v>
      </c>
      <c r="J25" s="63"/>
      <c r="K25" s="63">
        <f t="shared" si="3"/>
        <v>35</v>
      </c>
      <c r="L25" s="63"/>
      <c r="M25" s="63">
        <f t="shared" si="4"/>
        <v>60</v>
      </c>
      <c r="N25" s="63">
        <f t="shared" si="5"/>
        <v>70</v>
      </c>
      <c r="O25" s="63">
        <f t="shared" si="6"/>
        <v>80</v>
      </c>
      <c r="P25" s="63">
        <f t="shared" si="7"/>
        <v>90</v>
      </c>
    </row>
    <row r="26" spans="1:16" x14ac:dyDescent="0.15">
      <c r="A26" s="3" t="s">
        <v>134</v>
      </c>
      <c r="B26" s="4"/>
      <c r="C26" s="99">
        <f t="shared" ca="1" si="0"/>
        <v>41517</v>
      </c>
      <c r="D26" s="115"/>
      <c r="E26" s="115"/>
      <c r="F26" s="2"/>
      <c r="G26" s="97">
        <f t="shared" si="1"/>
        <v>7</v>
      </c>
      <c r="H26" s="63"/>
      <c r="I26" s="63">
        <f t="shared" si="2"/>
        <v>21</v>
      </c>
      <c r="J26" s="63"/>
      <c r="K26" s="63">
        <f t="shared" si="3"/>
        <v>35</v>
      </c>
      <c r="L26" s="63"/>
      <c r="M26" s="63">
        <f t="shared" si="4"/>
        <v>60</v>
      </c>
      <c r="N26" s="63">
        <f t="shared" si="5"/>
        <v>70</v>
      </c>
      <c r="O26" s="63">
        <f t="shared" si="6"/>
        <v>80</v>
      </c>
      <c r="P26" s="63">
        <f t="shared" si="7"/>
        <v>90</v>
      </c>
    </row>
    <row r="27" spans="1:16" x14ac:dyDescent="0.15">
      <c r="A27" s="20"/>
      <c r="B27" s="4"/>
      <c r="C27" s="99"/>
      <c r="D27" s="115">
        <f>SUM(D2:D26)</f>
        <v>16</v>
      </c>
      <c r="E27" s="115"/>
      <c r="F27" s="2"/>
      <c r="G27" s="97"/>
      <c r="H27" s="63"/>
      <c r="I27" s="63"/>
      <c r="J27" s="63"/>
      <c r="K27" s="63"/>
      <c r="L27" s="63"/>
      <c r="M27" s="63"/>
      <c r="N27" s="63"/>
      <c r="O27" s="63"/>
      <c r="P27" s="63"/>
    </row>
    <row r="28" spans="1:16" ht="26" x14ac:dyDescent="0.15">
      <c r="B28" s="5" t="s">
        <v>790</v>
      </c>
      <c r="C28" s="5" t="s">
        <v>788</v>
      </c>
      <c r="D28" s="5" t="s">
        <v>710</v>
      </c>
      <c r="E28" s="5" t="s">
        <v>711</v>
      </c>
      <c r="F28" s="5" t="s">
        <v>530</v>
      </c>
      <c r="G28" s="5" t="s">
        <v>341</v>
      </c>
      <c r="H28" s="5"/>
      <c r="I28" s="5" t="s">
        <v>342</v>
      </c>
      <c r="J28" s="5"/>
      <c r="K28" s="5" t="s">
        <v>347</v>
      </c>
      <c r="L28" s="5"/>
      <c r="M28" s="5" t="s">
        <v>1</v>
      </c>
      <c r="N28" s="5" t="s">
        <v>662</v>
      </c>
      <c r="O28" s="5" t="s">
        <v>663</v>
      </c>
      <c r="P28" s="5" t="s">
        <v>604</v>
      </c>
    </row>
    <row r="29" spans="1:16" x14ac:dyDescent="0.15">
      <c r="A29" s="110" t="s">
        <v>261</v>
      </c>
    </row>
    <row r="39" spans="1:11" x14ac:dyDescent="0.15">
      <c r="A39" s="117" t="s">
        <v>20</v>
      </c>
      <c r="B39" s="117" t="s">
        <v>572</v>
      </c>
      <c r="C39" s="117" t="s">
        <v>573</v>
      </c>
      <c r="D39" s="117" t="s">
        <v>574</v>
      </c>
      <c r="E39" s="117" t="s">
        <v>575</v>
      </c>
      <c r="F39" s="117" t="s">
        <v>103</v>
      </c>
      <c r="I39" t="s">
        <v>478</v>
      </c>
      <c r="J39" s="127"/>
    </row>
    <row r="40" spans="1:11" x14ac:dyDescent="0.15">
      <c r="A40">
        <v>101</v>
      </c>
      <c r="B40">
        <v>29</v>
      </c>
      <c r="J40" s="127" t="s">
        <v>477</v>
      </c>
    </row>
    <row r="41" spans="1:11" x14ac:dyDescent="0.15">
      <c r="A41">
        <v>102</v>
      </c>
      <c r="B41">
        <v>29</v>
      </c>
      <c r="D41" t="s">
        <v>847</v>
      </c>
      <c r="H41" s="127" t="s">
        <v>674</v>
      </c>
      <c r="I41" t="s">
        <v>476</v>
      </c>
      <c r="J41" s="107">
        <v>39980</v>
      </c>
      <c r="K41" t="s">
        <v>288</v>
      </c>
    </row>
    <row r="42" spans="1:11" x14ac:dyDescent="0.15">
      <c r="A42">
        <v>103</v>
      </c>
      <c r="B42">
        <v>29</v>
      </c>
      <c r="D42" t="s">
        <v>848</v>
      </c>
      <c r="H42" t="s">
        <v>291</v>
      </c>
      <c r="I42" t="s">
        <v>292</v>
      </c>
      <c r="J42" s="107">
        <v>39980</v>
      </c>
      <c r="K42" t="s">
        <v>166</v>
      </c>
    </row>
    <row r="43" spans="1:11" x14ac:dyDescent="0.15">
      <c r="A43">
        <v>104</v>
      </c>
      <c r="B43">
        <v>29</v>
      </c>
      <c r="D43" t="s">
        <v>953</v>
      </c>
    </row>
    <row r="44" spans="1:11" x14ac:dyDescent="0.15">
      <c r="A44">
        <v>105</v>
      </c>
      <c r="B44">
        <v>30</v>
      </c>
      <c r="D44" t="s">
        <v>929</v>
      </c>
    </row>
    <row r="45" spans="1:11" x14ac:dyDescent="0.15">
      <c r="A45">
        <v>106</v>
      </c>
      <c r="B45">
        <v>30</v>
      </c>
      <c r="D45" t="s">
        <v>929</v>
      </c>
    </row>
    <row r="46" spans="1:11" x14ac:dyDescent="0.15">
      <c r="A46">
        <v>107</v>
      </c>
      <c r="B46">
        <v>30</v>
      </c>
      <c r="D46" t="s">
        <v>933</v>
      </c>
    </row>
    <row r="47" spans="1:11" x14ac:dyDescent="0.15">
      <c r="A47">
        <v>108</v>
      </c>
      <c r="B47">
        <v>30</v>
      </c>
      <c r="D47" t="s">
        <v>930</v>
      </c>
    </row>
    <row r="48" spans="1:11" x14ac:dyDescent="0.15">
      <c r="A48">
        <v>109</v>
      </c>
      <c r="B48">
        <v>30</v>
      </c>
      <c r="D48" t="s">
        <v>953</v>
      </c>
    </row>
    <row r="49" spans="1:4" x14ac:dyDescent="0.15">
      <c r="A49">
        <v>110</v>
      </c>
      <c r="B49">
        <v>30</v>
      </c>
      <c r="D49" t="s">
        <v>930</v>
      </c>
    </row>
    <row r="50" spans="1:4" x14ac:dyDescent="0.15">
      <c r="A50">
        <v>111</v>
      </c>
      <c r="B50">
        <v>30</v>
      </c>
      <c r="D50" t="s">
        <v>848</v>
      </c>
    </row>
    <row r="51" spans="1:4" x14ac:dyDescent="0.15">
      <c r="A51">
        <v>112</v>
      </c>
      <c r="B51">
        <v>26</v>
      </c>
      <c r="D51" t="s">
        <v>848</v>
      </c>
    </row>
    <row r="52" spans="1:4" x14ac:dyDescent="0.15">
      <c r="A52">
        <v>113</v>
      </c>
      <c r="B52">
        <v>26</v>
      </c>
      <c r="D52" t="s">
        <v>930</v>
      </c>
    </row>
    <row r="53" spans="1:4" x14ac:dyDescent="0.15">
      <c r="A53">
        <v>114</v>
      </c>
      <c r="B53">
        <v>26</v>
      </c>
      <c r="D53" t="s">
        <v>848</v>
      </c>
    </row>
    <row r="54" spans="1:4" x14ac:dyDescent="0.15">
      <c r="A54">
        <v>115</v>
      </c>
      <c r="B54">
        <v>26</v>
      </c>
      <c r="D54" t="s">
        <v>848</v>
      </c>
    </row>
    <row r="55" spans="1:4" x14ac:dyDescent="0.15">
      <c r="A55">
        <v>116</v>
      </c>
      <c r="B55">
        <v>26</v>
      </c>
      <c r="D55" t="s">
        <v>929</v>
      </c>
    </row>
    <row r="56" spans="1:4" x14ac:dyDescent="0.15">
      <c r="A56">
        <v>117</v>
      </c>
      <c r="D56" t="s">
        <v>929</v>
      </c>
    </row>
    <row r="57" spans="1:4" x14ac:dyDescent="0.15">
      <c r="A57">
        <v>118</v>
      </c>
    </row>
    <row r="58" spans="1:4" x14ac:dyDescent="0.15">
      <c r="A58">
        <v>119</v>
      </c>
      <c r="D58" t="s">
        <v>928</v>
      </c>
    </row>
    <row r="59" spans="1:4" x14ac:dyDescent="0.15">
      <c r="A59">
        <v>120</v>
      </c>
      <c r="D59" t="s">
        <v>848</v>
      </c>
    </row>
    <row r="60" spans="1:4" x14ac:dyDescent="0.15">
      <c r="A60">
        <v>121</v>
      </c>
      <c r="D60" t="s">
        <v>848</v>
      </c>
    </row>
    <row r="61" spans="1:4" x14ac:dyDescent="0.15">
      <c r="A61">
        <v>122</v>
      </c>
      <c r="D61" t="s">
        <v>953</v>
      </c>
    </row>
    <row r="62" spans="1:4" x14ac:dyDescent="0.15">
      <c r="A62">
        <v>123</v>
      </c>
      <c r="B62">
        <v>22</v>
      </c>
      <c r="D62" t="s">
        <v>848</v>
      </c>
    </row>
    <row r="63" spans="1:4" x14ac:dyDescent="0.15">
      <c r="A63">
        <v>124</v>
      </c>
      <c r="B63">
        <v>22</v>
      </c>
      <c r="D63" t="s">
        <v>848</v>
      </c>
    </row>
    <row r="64" spans="1:4" x14ac:dyDescent="0.15">
      <c r="A64">
        <v>125</v>
      </c>
      <c r="B64">
        <v>22</v>
      </c>
      <c r="D64" t="s">
        <v>849</v>
      </c>
    </row>
    <row r="65" spans="1:7" x14ac:dyDescent="0.15">
      <c r="A65">
        <v>126</v>
      </c>
      <c r="B65">
        <v>22</v>
      </c>
      <c r="D65" t="s">
        <v>929</v>
      </c>
    </row>
    <row r="66" spans="1:7" x14ac:dyDescent="0.15">
      <c r="A66">
        <v>127</v>
      </c>
      <c r="B66">
        <v>22</v>
      </c>
      <c r="D66" t="s">
        <v>848</v>
      </c>
    </row>
    <row r="67" spans="1:7" x14ac:dyDescent="0.15">
      <c r="A67">
        <v>128</v>
      </c>
      <c r="B67" s="110"/>
      <c r="G67" t="s">
        <v>741</v>
      </c>
    </row>
    <row r="68" spans="1:7" x14ac:dyDescent="0.15">
      <c r="A68" s="110">
        <v>180</v>
      </c>
      <c r="B68" s="110">
        <v>22</v>
      </c>
      <c r="D68" t="s">
        <v>933</v>
      </c>
      <c r="G68" t="s">
        <v>215</v>
      </c>
    </row>
    <row r="69" spans="1:7" x14ac:dyDescent="0.15">
      <c r="A69">
        <v>129</v>
      </c>
      <c r="B69">
        <v>10</v>
      </c>
      <c r="D69" t="s">
        <v>928</v>
      </c>
    </row>
    <row r="70" spans="1:7" x14ac:dyDescent="0.15">
      <c r="A70">
        <v>130</v>
      </c>
      <c r="B70">
        <v>10</v>
      </c>
      <c r="D70" t="s">
        <v>930</v>
      </c>
    </row>
    <row r="71" spans="1:7" x14ac:dyDescent="0.15">
      <c r="A71">
        <v>131</v>
      </c>
      <c r="B71">
        <v>10</v>
      </c>
      <c r="D71" t="s">
        <v>930</v>
      </c>
    </row>
    <row r="72" spans="1:7" x14ac:dyDescent="0.15">
      <c r="A72">
        <v>132</v>
      </c>
      <c r="B72">
        <v>10</v>
      </c>
      <c r="D72" t="s">
        <v>848</v>
      </c>
    </row>
    <row r="73" spans="1:7" x14ac:dyDescent="0.15">
      <c r="A73">
        <v>133</v>
      </c>
      <c r="B73">
        <v>10</v>
      </c>
      <c r="D73" t="s">
        <v>848</v>
      </c>
    </row>
    <row r="74" spans="1:7" x14ac:dyDescent="0.15">
      <c r="A74">
        <v>134</v>
      </c>
      <c r="B74">
        <v>10</v>
      </c>
      <c r="D74" t="s">
        <v>928</v>
      </c>
    </row>
    <row r="75" spans="1:7" x14ac:dyDescent="0.15">
      <c r="A75">
        <v>135</v>
      </c>
      <c r="B75">
        <v>32</v>
      </c>
      <c r="D75" t="s">
        <v>928</v>
      </c>
    </row>
    <row r="76" spans="1:7" x14ac:dyDescent="0.15">
      <c r="A76">
        <v>136</v>
      </c>
      <c r="B76">
        <v>32</v>
      </c>
      <c r="D76" t="s">
        <v>953</v>
      </c>
    </row>
    <row r="77" spans="1:7" x14ac:dyDescent="0.15">
      <c r="A77">
        <v>137</v>
      </c>
      <c r="B77">
        <v>32</v>
      </c>
      <c r="D77" t="s">
        <v>929</v>
      </c>
    </row>
    <row r="78" spans="1:7" x14ac:dyDescent="0.15">
      <c r="A78">
        <v>138</v>
      </c>
      <c r="B78">
        <v>32</v>
      </c>
      <c r="D78" t="s">
        <v>848</v>
      </c>
    </row>
    <row r="79" spans="1:7" x14ac:dyDescent="0.15">
      <c r="A79">
        <v>139</v>
      </c>
      <c r="B79">
        <v>32</v>
      </c>
      <c r="D79" t="s">
        <v>928</v>
      </c>
    </row>
    <row r="80" spans="1:7" x14ac:dyDescent="0.15">
      <c r="A80">
        <v>140</v>
      </c>
      <c r="D80" t="s">
        <v>928</v>
      </c>
    </row>
    <row r="81" spans="1:4" x14ac:dyDescent="0.15">
      <c r="A81">
        <v>141</v>
      </c>
      <c r="D81" t="s">
        <v>848</v>
      </c>
    </row>
    <row r="82" spans="1:4" x14ac:dyDescent="0.15">
      <c r="A82">
        <v>142</v>
      </c>
      <c r="D82" t="s">
        <v>848</v>
      </c>
    </row>
    <row r="83" spans="1:4" x14ac:dyDescent="0.15">
      <c r="A83">
        <v>143</v>
      </c>
      <c r="D83" t="s">
        <v>848</v>
      </c>
    </row>
    <row r="84" spans="1:4" x14ac:dyDescent="0.15">
      <c r="A84">
        <v>144</v>
      </c>
      <c r="D84" t="s">
        <v>850</v>
      </c>
    </row>
    <row r="85" spans="1:4" x14ac:dyDescent="0.15">
      <c r="A85">
        <v>145</v>
      </c>
      <c r="D85" t="s">
        <v>850</v>
      </c>
    </row>
    <row r="86" spans="1:4" x14ac:dyDescent="0.15">
      <c r="A86">
        <v>146</v>
      </c>
      <c r="D86" t="s">
        <v>953</v>
      </c>
    </row>
    <row r="87" spans="1:4" x14ac:dyDescent="0.15">
      <c r="A87">
        <v>147</v>
      </c>
      <c r="D87" t="s">
        <v>929</v>
      </c>
    </row>
    <row r="88" spans="1:4" x14ac:dyDescent="0.15">
      <c r="A88">
        <v>148</v>
      </c>
      <c r="D88" t="s">
        <v>953</v>
      </c>
    </row>
    <row r="89" spans="1:4" x14ac:dyDescent="0.15">
      <c r="A89">
        <v>149</v>
      </c>
      <c r="D89" t="s">
        <v>933</v>
      </c>
    </row>
    <row r="90" spans="1:4" x14ac:dyDescent="0.15">
      <c r="A90">
        <v>150</v>
      </c>
      <c r="D90" t="s">
        <v>930</v>
      </c>
    </row>
    <row r="91" spans="1:4" x14ac:dyDescent="0.15">
      <c r="A91">
        <v>151</v>
      </c>
      <c r="D91" t="s">
        <v>928</v>
      </c>
    </row>
    <row r="92" spans="1:4" x14ac:dyDescent="0.15">
      <c r="A92">
        <v>152</v>
      </c>
      <c r="D92" t="s">
        <v>930</v>
      </c>
    </row>
    <row r="93" spans="1:4" x14ac:dyDescent="0.15">
      <c r="A93">
        <v>153</v>
      </c>
      <c r="D93" t="s">
        <v>933</v>
      </c>
    </row>
    <row r="94" spans="1:4" x14ac:dyDescent="0.15">
      <c r="A94">
        <v>154</v>
      </c>
      <c r="D94" t="s">
        <v>848</v>
      </c>
    </row>
    <row r="95" spans="1:4" x14ac:dyDescent="0.15">
      <c r="A95">
        <v>155</v>
      </c>
      <c r="D95" t="s">
        <v>928</v>
      </c>
    </row>
    <row r="96" spans="1:4" x14ac:dyDescent="0.15">
      <c r="A96">
        <v>156</v>
      </c>
      <c r="D96" t="s">
        <v>930</v>
      </c>
    </row>
    <row r="97" spans="1:4" x14ac:dyDescent="0.15">
      <c r="A97">
        <v>157</v>
      </c>
      <c r="D97" t="s">
        <v>848</v>
      </c>
    </row>
    <row r="98" spans="1:4" x14ac:dyDescent="0.15">
      <c r="A98">
        <v>158</v>
      </c>
      <c r="D98" t="s">
        <v>953</v>
      </c>
    </row>
  </sheetData>
  <sortState ref="A2:XFD26">
    <sortCondition ref="B2:B26"/>
    <sortCondition ref="A2:A26"/>
  </sortState>
  <phoneticPr fontId="8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5"/>
  <sheetViews>
    <sheetView workbookViewId="0">
      <selection activeCell="C2" sqref="C2"/>
    </sheetView>
  </sheetViews>
  <sheetFormatPr baseColWidth="10" defaultColWidth="11" defaultRowHeight="13" x14ac:dyDescent="0.15"/>
  <cols>
    <col min="1" max="1" width="12.6640625" customWidth="1"/>
    <col min="5" max="5" width="14.83203125" style="31" customWidth="1"/>
  </cols>
  <sheetData>
    <row r="1" spans="1:16" ht="26" x14ac:dyDescent="0.15">
      <c r="A1" s="2"/>
      <c r="B1" s="5" t="s">
        <v>790</v>
      </c>
      <c r="C1" s="5" t="s">
        <v>788</v>
      </c>
      <c r="D1" s="5" t="s">
        <v>58</v>
      </c>
      <c r="E1" s="5" t="s">
        <v>711</v>
      </c>
      <c r="F1" s="5" t="s">
        <v>530</v>
      </c>
      <c r="G1" s="5" t="s">
        <v>341</v>
      </c>
      <c r="H1" s="5"/>
      <c r="I1" s="5" t="s">
        <v>342</v>
      </c>
      <c r="J1" s="5"/>
      <c r="K1" s="5" t="s">
        <v>347</v>
      </c>
      <c r="L1" s="5"/>
      <c r="M1" s="5" t="s">
        <v>1</v>
      </c>
      <c r="N1" s="5" t="s">
        <v>662</v>
      </c>
      <c r="O1" s="5" t="s">
        <v>663</v>
      </c>
      <c r="P1" s="5" t="s">
        <v>604</v>
      </c>
    </row>
    <row r="2" spans="1:16" ht="26" x14ac:dyDescent="0.15">
      <c r="A2" s="3" t="s">
        <v>742</v>
      </c>
      <c r="B2" s="4">
        <v>39986</v>
      </c>
      <c r="C2" s="99">
        <f t="shared" ref="C2:C27" ca="1" si="0">TODAY()-B2</f>
        <v>1531</v>
      </c>
      <c r="D2" s="115">
        <v>8</v>
      </c>
      <c r="E2" s="133" t="s">
        <v>353</v>
      </c>
      <c r="F2" s="23">
        <v>40006</v>
      </c>
      <c r="G2" s="97">
        <f t="shared" ref="G2:G15" si="1">B2+7</f>
        <v>39993</v>
      </c>
      <c r="H2" s="63"/>
      <c r="I2" s="53">
        <f>B2+21</f>
        <v>40007</v>
      </c>
      <c r="J2" s="63"/>
      <c r="K2" s="63">
        <f t="shared" ref="K2:K27" si="2">B2+35</f>
        <v>40021</v>
      </c>
      <c r="L2" s="63"/>
      <c r="M2" s="58">
        <f t="shared" ref="M2:M26" si="3">B2+60</f>
        <v>40046</v>
      </c>
      <c r="N2" s="63">
        <f t="shared" ref="N2:N13" si="4">B2+70</f>
        <v>40056</v>
      </c>
      <c r="O2" s="63">
        <f t="shared" ref="O2:O13" si="5">B2+80</f>
        <v>40066</v>
      </c>
      <c r="P2" s="63">
        <v>80</v>
      </c>
    </row>
    <row r="3" spans="1:16" ht="26" x14ac:dyDescent="0.15">
      <c r="A3" s="3" t="s">
        <v>731</v>
      </c>
      <c r="B3" s="4">
        <v>39987</v>
      </c>
      <c r="C3" s="99">
        <f t="shared" ca="1" si="0"/>
        <v>1530</v>
      </c>
      <c r="D3" s="115">
        <v>5</v>
      </c>
      <c r="E3" s="133" t="s">
        <v>353</v>
      </c>
      <c r="F3" s="23">
        <v>40008</v>
      </c>
      <c r="G3" s="97">
        <f t="shared" si="1"/>
        <v>39994</v>
      </c>
      <c r="H3" s="63"/>
      <c r="I3" s="53">
        <v>40009</v>
      </c>
      <c r="J3" s="63"/>
      <c r="K3" s="63">
        <f t="shared" si="2"/>
        <v>40022</v>
      </c>
      <c r="L3" s="63"/>
      <c r="M3" s="58">
        <f t="shared" si="3"/>
        <v>40047</v>
      </c>
      <c r="N3" s="63">
        <f t="shared" si="4"/>
        <v>40057</v>
      </c>
      <c r="O3" s="63">
        <f t="shared" si="5"/>
        <v>40067</v>
      </c>
      <c r="P3" s="63">
        <v>80</v>
      </c>
    </row>
    <row r="4" spans="1:16" x14ac:dyDescent="0.15">
      <c r="A4" s="3" t="s">
        <v>90</v>
      </c>
      <c r="B4" s="4">
        <v>39988</v>
      </c>
      <c r="C4" s="99">
        <f t="shared" ca="1" si="0"/>
        <v>1529</v>
      </c>
      <c r="D4" s="115">
        <v>5</v>
      </c>
      <c r="E4" s="68" t="s">
        <v>394</v>
      </c>
      <c r="F4" s="23">
        <v>40008</v>
      </c>
      <c r="G4" s="97">
        <f t="shared" si="1"/>
        <v>39995</v>
      </c>
      <c r="H4" s="63"/>
      <c r="I4" s="53">
        <f t="shared" ref="I4:I15" si="6">B4+21</f>
        <v>40009</v>
      </c>
      <c r="J4" s="63"/>
      <c r="K4" s="63">
        <f t="shared" si="2"/>
        <v>40023</v>
      </c>
      <c r="L4" s="63"/>
      <c r="M4" s="58">
        <f t="shared" si="3"/>
        <v>40048</v>
      </c>
      <c r="N4" s="63">
        <f t="shared" si="4"/>
        <v>40058</v>
      </c>
      <c r="O4" s="63">
        <f t="shared" si="5"/>
        <v>40068</v>
      </c>
      <c r="P4" s="63">
        <v>80</v>
      </c>
    </row>
    <row r="5" spans="1:16" x14ac:dyDescent="0.15">
      <c r="A5" s="3" t="s">
        <v>160</v>
      </c>
      <c r="B5" s="4">
        <v>39989</v>
      </c>
      <c r="C5" s="99">
        <f t="shared" ca="1" si="0"/>
        <v>1528</v>
      </c>
      <c r="D5" s="115">
        <v>5</v>
      </c>
      <c r="E5" s="68" t="s">
        <v>394</v>
      </c>
      <c r="F5" s="23">
        <v>40009</v>
      </c>
      <c r="G5" s="97">
        <f t="shared" si="1"/>
        <v>39996</v>
      </c>
      <c r="H5" s="63"/>
      <c r="I5" s="53">
        <f t="shared" si="6"/>
        <v>40010</v>
      </c>
      <c r="J5" s="63"/>
      <c r="K5" s="63">
        <f t="shared" si="2"/>
        <v>40024</v>
      </c>
      <c r="L5" s="63"/>
      <c r="M5" s="58">
        <f t="shared" si="3"/>
        <v>40049</v>
      </c>
      <c r="N5" s="63">
        <f t="shared" si="4"/>
        <v>40059</v>
      </c>
      <c r="O5" s="63">
        <f t="shared" si="5"/>
        <v>40069</v>
      </c>
      <c r="P5" s="63">
        <v>80</v>
      </c>
    </row>
    <row r="6" spans="1:16" ht="14" customHeight="1" x14ac:dyDescent="0.15">
      <c r="A6" s="3" t="s">
        <v>703</v>
      </c>
      <c r="B6" s="4">
        <v>39990</v>
      </c>
      <c r="C6" s="99">
        <f t="shared" ca="1" si="0"/>
        <v>1527</v>
      </c>
      <c r="D6" s="68">
        <v>5</v>
      </c>
      <c r="E6" s="68" t="s">
        <v>394</v>
      </c>
      <c r="F6" s="23">
        <v>40010</v>
      </c>
      <c r="G6" s="97">
        <f t="shared" si="1"/>
        <v>39997</v>
      </c>
      <c r="H6" s="97"/>
      <c r="I6" s="53">
        <f t="shared" si="6"/>
        <v>40011</v>
      </c>
      <c r="J6" s="63"/>
      <c r="K6" s="63">
        <f t="shared" si="2"/>
        <v>40025</v>
      </c>
      <c r="L6" s="63"/>
      <c r="M6" s="63">
        <f t="shared" si="3"/>
        <v>40050</v>
      </c>
      <c r="N6" s="63">
        <f t="shared" si="4"/>
        <v>40060</v>
      </c>
      <c r="O6" s="63">
        <f t="shared" si="5"/>
        <v>40070</v>
      </c>
      <c r="P6" s="63">
        <v>39959</v>
      </c>
    </row>
    <row r="7" spans="1:16" x14ac:dyDescent="0.15">
      <c r="A7" s="3" t="s">
        <v>832</v>
      </c>
      <c r="B7" s="4">
        <v>39990</v>
      </c>
      <c r="C7" s="99">
        <f t="shared" ca="1" si="0"/>
        <v>1527</v>
      </c>
      <c r="D7" s="115">
        <v>5</v>
      </c>
      <c r="E7" s="68" t="s">
        <v>394</v>
      </c>
      <c r="F7" s="23">
        <v>40010</v>
      </c>
      <c r="G7" s="97">
        <f t="shared" si="1"/>
        <v>39997</v>
      </c>
      <c r="H7" s="63"/>
      <c r="I7" s="53">
        <f t="shared" si="6"/>
        <v>40011</v>
      </c>
      <c r="J7" s="63"/>
      <c r="K7" s="63">
        <f t="shared" si="2"/>
        <v>40025</v>
      </c>
      <c r="L7" s="63"/>
      <c r="M7" s="63">
        <f t="shared" si="3"/>
        <v>40050</v>
      </c>
      <c r="N7" s="63">
        <f t="shared" si="4"/>
        <v>40060</v>
      </c>
      <c r="O7" s="63">
        <f t="shared" si="5"/>
        <v>40070</v>
      </c>
      <c r="P7" s="63">
        <v>80</v>
      </c>
    </row>
    <row r="8" spans="1:16" x14ac:dyDescent="0.15">
      <c r="A8" s="3" t="s">
        <v>364</v>
      </c>
      <c r="B8" s="4">
        <v>39990</v>
      </c>
      <c r="C8" s="99">
        <f t="shared" ca="1" si="0"/>
        <v>1527</v>
      </c>
      <c r="D8" s="68">
        <v>7</v>
      </c>
      <c r="E8" s="68" t="s">
        <v>394</v>
      </c>
      <c r="F8" s="23">
        <v>40010</v>
      </c>
      <c r="G8" s="97">
        <f t="shared" si="1"/>
        <v>39997</v>
      </c>
      <c r="H8" s="97"/>
      <c r="I8" s="53">
        <f t="shared" si="6"/>
        <v>40011</v>
      </c>
      <c r="J8" s="63"/>
      <c r="K8" s="63">
        <f t="shared" si="2"/>
        <v>40025</v>
      </c>
      <c r="L8" s="63"/>
      <c r="M8" s="63">
        <f t="shared" si="3"/>
        <v>40050</v>
      </c>
      <c r="N8" s="63">
        <f t="shared" si="4"/>
        <v>40060</v>
      </c>
      <c r="O8" s="63">
        <f t="shared" si="5"/>
        <v>40070</v>
      </c>
      <c r="P8" s="63">
        <v>39958</v>
      </c>
    </row>
    <row r="9" spans="1:16" ht="26" x14ac:dyDescent="0.15">
      <c r="A9" s="3" t="s">
        <v>397</v>
      </c>
      <c r="B9" s="4">
        <v>39995</v>
      </c>
      <c r="C9" s="99">
        <f t="shared" ca="1" si="0"/>
        <v>1522</v>
      </c>
      <c r="D9" s="115">
        <v>5</v>
      </c>
      <c r="E9" s="133" t="s">
        <v>353</v>
      </c>
      <c r="F9" s="23">
        <v>40013</v>
      </c>
      <c r="G9" s="97">
        <f t="shared" si="1"/>
        <v>40002</v>
      </c>
      <c r="H9" s="63"/>
      <c r="I9" s="53">
        <f t="shared" si="6"/>
        <v>40016</v>
      </c>
      <c r="J9" s="63"/>
      <c r="K9" s="63">
        <f t="shared" si="2"/>
        <v>40030</v>
      </c>
      <c r="L9" s="63"/>
      <c r="M9" s="63">
        <f t="shared" si="3"/>
        <v>40055</v>
      </c>
      <c r="N9" s="63">
        <f t="shared" si="4"/>
        <v>40065</v>
      </c>
      <c r="O9" s="63">
        <f t="shared" si="5"/>
        <v>40075</v>
      </c>
      <c r="P9" s="63">
        <v>80</v>
      </c>
    </row>
    <row r="10" spans="1:16" ht="26" x14ac:dyDescent="0.15">
      <c r="A10" s="3" t="s">
        <v>755</v>
      </c>
      <c r="B10" s="4">
        <v>39995</v>
      </c>
      <c r="C10" s="99">
        <f t="shared" ca="1" si="0"/>
        <v>1522</v>
      </c>
      <c r="D10" s="68">
        <v>6</v>
      </c>
      <c r="E10" s="133" t="s">
        <v>353</v>
      </c>
      <c r="F10" s="23">
        <v>40013</v>
      </c>
      <c r="G10" s="97">
        <f t="shared" si="1"/>
        <v>40002</v>
      </c>
      <c r="H10" s="97"/>
      <c r="I10" s="53">
        <f t="shared" si="6"/>
        <v>40016</v>
      </c>
      <c r="J10" s="63"/>
      <c r="K10" s="63">
        <f t="shared" si="2"/>
        <v>40030</v>
      </c>
      <c r="L10" s="63"/>
      <c r="M10" s="63">
        <f t="shared" si="3"/>
        <v>40055</v>
      </c>
      <c r="N10" s="63">
        <f t="shared" si="4"/>
        <v>40065</v>
      </c>
      <c r="O10" s="63">
        <f t="shared" si="5"/>
        <v>40075</v>
      </c>
      <c r="P10" s="63">
        <v>39959</v>
      </c>
    </row>
    <row r="11" spans="1:16" ht="26" x14ac:dyDescent="0.15">
      <c r="A11" s="128" t="s">
        <v>409</v>
      </c>
      <c r="B11" s="4">
        <v>39996</v>
      </c>
      <c r="C11" s="99">
        <f t="shared" ca="1" si="0"/>
        <v>1521</v>
      </c>
      <c r="D11" s="68">
        <v>3</v>
      </c>
      <c r="E11" s="133" t="s">
        <v>353</v>
      </c>
      <c r="F11" s="2"/>
      <c r="G11" s="97">
        <f t="shared" si="1"/>
        <v>40003</v>
      </c>
      <c r="H11" s="97"/>
      <c r="I11" s="63">
        <f t="shared" si="6"/>
        <v>40017</v>
      </c>
      <c r="J11" s="63"/>
      <c r="K11" s="63">
        <f t="shared" si="2"/>
        <v>40031</v>
      </c>
      <c r="L11" s="63"/>
      <c r="M11" s="63">
        <f t="shared" si="3"/>
        <v>40056</v>
      </c>
      <c r="N11" s="63">
        <f t="shared" si="4"/>
        <v>40066</v>
      </c>
      <c r="O11" s="63">
        <f t="shared" si="5"/>
        <v>40076</v>
      </c>
      <c r="P11" s="63">
        <v>39959</v>
      </c>
    </row>
    <row r="12" spans="1:16" ht="26" x14ac:dyDescent="0.15">
      <c r="A12" s="128" t="s">
        <v>345</v>
      </c>
      <c r="B12" s="4">
        <v>39996</v>
      </c>
      <c r="C12" s="99">
        <f t="shared" ca="1" si="0"/>
        <v>1521</v>
      </c>
      <c r="D12" s="115">
        <v>4</v>
      </c>
      <c r="E12" s="133" t="s">
        <v>353</v>
      </c>
      <c r="F12" s="2"/>
      <c r="G12" s="97">
        <f t="shared" si="1"/>
        <v>40003</v>
      </c>
      <c r="H12" s="63"/>
      <c r="I12" s="63">
        <f t="shared" si="6"/>
        <v>40017</v>
      </c>
      <c r="J12" s="63"/>
      <c r="K12" s="63">
        <f t="shared" si="2"/>
        <v>40031</v>
      </c>
      <c r="L12" s="63"/>
      <c r="M12" s="63">
        <f t="shared" si="3"/>
        <v>40056</v>
      </c>
      <c r="N12" s="63">
        <f t="shared" si="4"/>
        <v>40066</v>
      </c>
      <c r="O12" s="63">
        <f t="shared" si="5"/>
        <v>40076</v>
      </c>
      <c r="P12" s="63">
        <v>80</v>
      </c>
    </row>
    <row r="13" spans="1:16" ht="26" x14ac:dyDescent="0.15">
      <c r="A13" s="3" t="s">
        <v>361</v>
      </c>
      <c r="B13" s="159">
        <v>39999</v>
      </c>
      <c r="C13" s="160">
        <f t="shared" ca="1" si="0"/>
        <v>1518</v>
      </c>
      <c r="D13" s="161">
        <v>5</v>
      </c>
      <c r="E13" s="133" t="s">
        <v>353</v>
      </c>
      <c r="F13" s="23">
        <v>40023</v>
      </c>
      <c r="G13" s="97">
        <f t="shared" si="1"/>
        <v>40006</v>
      </c>
      <c r="H13" s="97"/>
      <c r="I13" s="63">
        <f t="shared" si="6"/>
        <v>40020</v>
      </c>
      <c r="J13" s="63"/>
      <c r="K13" s="63">
        <f t="shared" si="2"/>
        <v>40034</v>
      </c>
      <c r="L13" s="63"/>
      <c r="M13" s="63">
        <f t="shared" si="3"/>
        <v>40059</v>
      </c>
      <c r="N13" s="63">
        <f t="shared" si="4"/>
        <v>40069</v>
      </c>
      <c r="O13" s="63">
        <f t="shared" si="5"/>
        <v>40079</v>
      </c>
      <c r="P13" s="63">
        <v>39961</v>
      </c>
    </row>
    <row r="14" spans="1:16" x14ac:dyDescent="0.15">
      <c r="A14" s="144" t="s">
        <v>217</v>
      </c>
      <c r="B14" s="145">
        <v>40001</v>
      </c>
      <c r="C14" s="146">
        <f t="shared" ca="1" si="0"/>
        <v>1516</v>
      </c>
      <c r="D14" s="148" t="s">
        <v>318</v>
      </c>
      <c r="E14" s="68"/>
      <c r="F14" s="2"/>
      <c r="G14" s="97">
        <f t="shared" si="1"/>
        <v>40008</v>
      </c>
      <c r="H14" s="63"/>
      <c r="I14" s="63">
        <f t="shared" si="6"/>
        <v>40022</v>
      </c>
      <c r="J14" s="63"/>
      <c r="K14" s="63">
        <f t="shared" si="2"/>
        <v>40036</v>
      </c>
      <c r="L14" s="63"/>
      <c r="M14" s="63">
        <f t="shared" si="3"/>
        <v>40061</v>
      </c>
      <c r="N14" s="63">
        <f t="shared" ref="N14" si="7">B14+70</f>
        <v>40071</v>
      </c>
      <c r="O14" s="63">
        <v>70</v>
      </c>
      <c r="P14" s="63">
        <v>80</v>
      </c>
    </row>
    <row r="15" spans="1:16" x14ac:dyDescent="0.15">
      <c r="A15" s="32" t="s">
        <v>596</v>
      </c>
      <c r="B15" s="59">
        <v>39983</v>
      </c>
      <c r="C15" s="136">
        <f t="shared" ca="1" si="0"/>
        <v>1534</v>
      </c>
      <c r="D15" s="60" t="s">
        <v>555</v>
      </c>
      <c r="E15" s="62" t="s">
        <v>386</v>
      </c>
      <c r="F15" s="2" t="s">
        <v>668</v>
      </c>
      <c r="G15" s="97">
        <f t="shared" si="1"/>
        <v>39990</v>
      </c>
      <c r="H15" s="63"/>
      <c r="I15" s="63">
        <f t="shared" si="6"/>
        <v>40004</v>
      </c>
      <c r="J15" s="63"/>
      <c r="K15" s="63">
        <f t="shared" si="2"/>
        <v>40018</v>
      </c>
      <c r="L15" s="63"/>
      <c r="M15" s="63">
        <f t="shared" si="3"/>
        <v>40043</v>
      </c>
      <c r="N15" s="63">
        <v>39928</v>
      </c>
      <c r="O15" s="63">
        <v>39935</v>
      </c>
      <c r="P15" s="63">
        <v>39945</v>
      </c>
    </row>
    <row r="16" spans="1:16" x14ac:dyDescent="0.15">
      <c r="A16" s="144" t="s">
        <v>860</v>
      </c>
      <c r="B16" s="145">
        <v>39994</v>
      </c>
      <c r="C16" s="146">
        <f t="shared" ca="1" si="0"/>
        <v>1523</v>
      </c>
      <c r="D16" s="148" t="s">
        <v>879</v>
      </c>
      <c r="E16" s="68"/>
      <c r="F16" s="2" t="s">
        <v>427</v>
      </c>
      <c r="G16" s="97"/>
      <c r="H16" s="97"/>
      <c r="I16" s="63"/>
      <c r="J16" s="63"/>
      <c r="K16" s="63">
        <f t="shared" si="2"/>
        <v>40029</v>
      </c>
      <c r="L16" s="63"/>
      <c r="M16" s="63">
        <f t="shared" si="3"/>
        <v>40054</v>
      </c>
      <c r="N16" s="63"/>
      <c r="O16" s="63"/>
      <c r="P16" s="63"/>
    </row>
    <row r="17" spans="1:16" x14ac:dyDescent="0.15">
      <c r="A17" s="32" t="s">
        <v>707</v>
      </c>
      <c r="B17" s="137">
        <v>39984</v>
      </c>
      <c r="C17" s="138">
        <f t="shared" ca="1" si="0"/>
        <v>1533</v>
      </c>
      <c r="D17" s="139" t="s">
        <v>556</v>
      </c>
      <c r="E17" s="62" t="s">
        <v>386</v>
      </c>
      <c r="F17" s="2" t="s">
        <v>668</v>
      </c>
      <c r="G17" s="97">
        <f t="shared" ref="G17:G27" si="8">B17+7</f>
        <v>39991</v>
      </c>
      <c r="H17" s="63"/>
      <c r="I17" s="63">
        <f t="shared" ref="I17:I27" si="9">B17+21</f>
        <v>40005</v>
      </c>
      <c r="J17" s="63"/>
      <c r="K17" s="63">
        <f t="shared" si="2"/>
        <v>40019</v>
      </c>
      <c r="L17" s="63"/>
      <c r="M17" s="63">
        <f t="shared" si="3"/>
        <v>40044</v>
      </c>
      <c r="N17" s="63">
        <v>39927</v>
      </c>
      <c r="O17" s="63">
        <v>39934</v>
      </c>
      <c r="P17" s="63">
        <v>39944</v>
      </c>
    </row>
    <row r="18" spans="1:16" x14ac:dyDescent="0.15">
      <c r="A18" s="128" t="s">
        <v>408</v>
      </c>
      <c r="B18" s="59">
        <v>39986</v>
      </c>
      <c r="C18" s="136">
        <f t="shared" ca="1" si="0"/>
        <v>1531</v>
      </c>
      <c r="D18" s="60" t="s">
        <v>29</v>
      </c>
      <c r="E18" s="62" t="s">
        <v>386</v>
      </c>
      <c r="F18" s="2" t="s">
        <v>668</v>
      </c>
      <c r="G18" s="97">
        <f t="shared" si="8"/>
        <v>39993</v>
      </c>
      <c r="H18" s="63"/>
      <c r="I18" s="63">
        <f t="shared" si="9"/>
        <v>40007</v>
      </c>
      <c r="J18" s="63"/>
      <c r="K18" s="63">
        <f t="shared" si="2"/>
        <v>40021</v>
      </c>
      <c r="L18" s="63"/>
      <c r="M18" s="63">
        <f t="shared" si="3"/>
        <v>40046</v>
      </c>
      <c r="N18" s="63">
        <v>63</v>
      </c>
      <c r="O18" s="63">
        <v>70</v>
      </c>
      <c r="P18" s="63">
        <v>80</v>
      </c>
    </row>
    <row r="19" spans="1:16" x14ac:dyDescent="0.15">
      <c r="A19" s="144" t="s">
        <v>464</v>
      </c>
      <c r="B19" s="145">
        <v>39999</v>
      </c>
      <c r="C19" s="146">
        <f t="shared" ca="1" si="0"/>
        <v>1518</v>
      </c>
      <c r="D19" s="148" t="s">
        <v>835</v>
      </c>
      <c r="E19" s="68"/>
      <c r="F19" s="2"/>
      <c r="G19" s="97">
        <f t="shared" si="8"/>
        <v>40006</v>
      </c>
      <c r="H19" s="63"/>
      <c r="I19" s="63">
        <f t="shared" si="9"/>
        <v>40020</v>
      </c>
      <c r="J19" s="63"/>
      <c r="K19" s="63">
        <f t="shared" si="2"/>
        <v>40034</v>
      </c>
      <c r="L19" s="63"/>
      <c r="M19" s="63">
        <f t="shared" si="3"/>
        <v>40059</v>
      </c>
      <c r="N19" s="63"/>
      <c r="O19" s="63"/>
      <c r="P19" s="63"/>
    </row>
    <row r="20" spans="1:16" x14ac:dyDescent="0.15">
      <c r="A20" s="3" t="s">
        <v>232</v>
      </c>
      <c r="B20" s="59">
        <v>39984</v>
      </c>
      <c r="C20" s="136">
        <f t="shared" ca="1" si="0"/>
        <v>1533</v>
      </c>
      <c r="D20" s="60" t="s">
        <v>557</v>
      </c>
      <c r="E20" s="62" t="s">
        <v>386</v>
      </c>
      <c r="F20" s="2" t="s">
        <v>668</v>
      </c>
      <c r="G20" s="97">
        <f t="shared" si="8"/>
        <v>39991</v>
      </c>
      <c r="H20" s="63"/>
      <c r="I20" s="63">
        <f t="shared" si="9"/>
        <v>40005</v>
      </c>
      <c r="J20" s="63"/>
      <c r="K20" s="63">
        <f t="shared" si="2"/>
        <v>40019</v>
      </c>
      <c r="L20" s="63"/>
      <c r="M20" s="63">
        <f t="shared" si="3"/>
        <v>40044</v>
      </c>
      <c r="N20" s="63">
        <v>63</v>
      </c>
      <c r="O20" s="63">
        <v>70</v>
      </c>
      <c r="P20" s="63">
        <v>80</v>
      </c>
    </row>
    <row r="21" spans="1:16" x14ac:dyDescent="0.15">
      <c r="A21" s="144" t="s">
        <v>595</v>
      </c>
      <c r="B21" s="145">
        <v>40001</v>
      </c>
      <c r="C21" s="146">
        <f t="shared" ca="1" si="0"/>
        <v>1516</v>
      </c>
      <c r="D21" s="148" t="s">
        <v>128</v>
      </c>
      <c r="E21" s="68"/>
      <c r="F21" s="2"/>
      <c r="G21" s="97">
        <f t="shared" si="8"/>
        <v>40008</v>
      </c>
      <c r="H21" s="63"/>
      <c r="I21" s="63">
        <f t="shared" si="9"/>
        <v>40022</v>
      </c>
      <c r="J21" s="63"/>
      <c r="K21" s="63">
        <f t="shared" si="2"/>
        <v>40036</v>
      </c>
      <c r="L21" s="63"/>
      <c r="M21" s="63">
        <f t="shared" si="3"/>
        <v>40061</v>
      </c>
      <c r="N21" s="63">
        <v>63</v>
      </c>
      <c r="O21" s="63">
        <v>70</v>
      </c>
      <c r="P21" s="63">
        <v>80</v>
      </c>
    </row>
    <row r="22" spans="1:16" x14ac:dyDescent="0.15">
      <c r="A22" s="3" t="s">
        <v>126</v>
      </c>
      <c r="B22" s="59">
        <v>39985</v>
      </c>
      <c r="C22" s="136">
        <f t="shared" ca="1" si="0"/>
        <v>1532</v>
      </c>
      <c r="D22" s="60" t="s">
        <v>372</v>
      </c>
      <c r="E22" s="62" t="s">
        <v>386</v>
      </c>
      <c r="F22" s="2" t="s">
        <v>668</v>
      </c>
      <c r="G22" s="97">
        <f t="shared" si="8"/>
        <v>39992</v>
      </c>
      <c r="H22" s="63"/>
      <c r="I22" s="63">
        <f t="shared" si="9"/>
        <v>40006</v>
      </c>
      <c r="J22" s="63"/>
      <c r="K22" s="63">
        <f t="shared" si="2"/>
        <v>40020</v>
      </c>
      <c r="L22" s="63"/>
      <c r="M22" s="63">
        <f t="shared" si="3"/>
        <v>40045</v>
      </c>
      <c r="N22" s="63">
        <v>63</v>
      </c>
      <c r="O22" s="63">
        <v>70</v>
      </c>
      <c r="P22" s="63">
        <v>80</v>
      </c>
    </row>
    <row r="23" spans="1:16" x14ac:dyDescent="0.15">
      <c r="A23" s="144" t="s">
        <v>75</v>
      </c>
      <c r="B23" s="145">
        <v>39999</v>
      </c>
      <c r="C23" s="146">
        <f t="shared" ca="1" si="0"/>
        <v>1518</v>
      </c>
      <c r="D23" s="147" t="s">
        <v>834</v>
      </c>
      <c r="E23" s="68"/>
      <c r="F23" s="2" t="s">
        <v>762</v>
      </c>
      <c r="G23" s="97">
        <f t="shared" si="8"/>
        <v>40006</v>
      </c>
      <c r="H23" s="97"/>
      <c r="I23" s="63">
        <f t="shared" si="9"/>
        <v>40020</v>
      </c>
      <c r="J23" s="63"/>
      <c r="K23" s="63">
        <f t="shared" si="2"/>
        <v>40034</v>
      </c>
      <c r="L23" s="63"/>
      <c r="M23" s="63">
        <f t="shared" si="3"/>
        <v>40059</v>
      </c>
      <c r="N23" s="63">
        <v>39944</v>
      </c>
      <c r="O23" s="63">
        <v>39951</v>
      </c>
      <c r="P23" s="63">
        <v>39961</v>
      </c>
    </row>
    <row r="24" spans="1:16" x14ac:dyDescent="0.15">
      <c r="A24" s="128" t="s">
        <v>594</v>
      </c>
      <c r="B24" s="59">
        <v>39990</v>
      </c>
      <c r="C24" s="136">
        <f t="shared" ca="1" si="0"/>
        <v>1527</v>
      </c>
      <c r="D24" s="60"/>
      <c r="E24" s="62" t="s">
        <v>222</v>
      </c>
      <c r="F24" s="2" t="s">
        <v>668</v>
      </c>
      <c r="G24" s="97">
        <f t="shared" si="8"/>
        <v>39997</v>
      </c>
      <c r="H24" s="63"/>
      <c r="I24" s="63">
        <f t="shared" si="9"/>
        <v>40011</v>
      </c>
      <c r="J24" s="63"/>
      <c r="K24" s="63">
        <f t="shared" si="2"/>
        <v>40025</v>
      </c>
      <c r="L24" s="63"/>
      <c r="M24" s="63">
        <f t="shared" si="3"/>
        <v>40050</v>
      </c>
      <c r="N24" s="63">
        <v>63</v>
      </c>
      <c r="O24" s="63">
        <v>70</v>
      </c>
      <c r="P24" s="63">
        <v>80</v>
      </c>
    </row>
    <row r="25" spans="1:16" x14ac:dyDescent="0.15">
      <c r="A25" s="154" t="s">
        <v>866</v>
      </c>
      <c r="B25" s="155">
        <v>39996</v>
      </c>
      <c r="C25" s="156">
        <f t="shared" ca="1" si="0"/>
        <v>1521</v>
      </c>
      <c r="D25" s="157"/>
      <c r="E25" s="158" t="s">
        <v>221</v>
      </c>
      <c r="F25" s="2"/>
      <c r="G25" s="97">
        <f t="shared" si="8"/>
        <v>40003</v>
      </c>
      <c r="H25" s="97"/>
      <c r="I25" s="63">
        <f t="shared" si="9"/>
        <v>40017</v>
      </c>
      <c r="J25" s="63"/>
      <c r="K25" s="63">
        <f t="shared" si="2"/>
        <v>40031</v>
      </c>
      <c r="L25" s="63"/>
      <c r="M25" s="63">
        <f t="shared" si="3"/>
        <v>40056</v>
      </c>
      <c r="N25" s="63">
        <v>39945</v>
      </c>
      <c r="O25" s="63">
        <v>39952</v>
      </c>
      <c r="P25" s="63">
        <v>39962</v>
      </c>
    </row>
    <row r="26" spans="1:16" x14ac:dyDescent="0.15">
      <c r="A26" s="3" t="s">
        <v>390</v>
      </c>
      <c r="B26" s="4"/>
      <c r="C26" s="99">
        <f t="shared" ca="1" si="0"/>
        <v>41517</v>
      </c>
      <c r="D26" s="115"/>
      <c r="E26" s="68"/>
      <c r="F26" s="2"/>
      <c r="G26" s="97">
        <f t="shared" si="8"/>
        <v>7</v>
      </c>
      <c r="H26" s="63"/>
      <c r="I26" s="63">
        <f t="shared" si="9"/>
        <v>21</v>
      </c>
      <c r="J26" s="63"/>
      <c r="K26" s="63">
        <f t="shared" si="2"/>
        <v>35</v>
      </c>
      <c r="L26" s="63"/>
      <c r="M26" s="63">
        <f t="shared" si="3"/>
        <v>60</v>
      </c>
      <c r="N26" s="63">
        <v>39930</v>
      </c>
      <c r="O26" s="63">
        <v>39937</v>
      </c>
      <c r="P26" s="63">
        <v>39947</v>
      </c>
    </row>
    <row r="27" spans="1:16" x14ac:dyDescent="0.15">
      <c r="A27" s="3" t="s">
        <v>134</v>
      </c>
      <c r="B27" s="4"/>
      <c r="C27" s="99">
        <f t="shared" ca="1" si="0"/>
        <v>41517</v>
      </c>
      <c r="D27" s="115"/>
      <c r="E27" s="68"/>
      <c r="F27" s="2"/>
      <c r="G27" s="97">
        <f t="shared" si="8"/>
        <v>7</v>
      </c>
      <c r="H27" s="63"/>
      <c r="I27" s="63">
        <f t="shared" si="9"/>
        <v>21</v>
      </c>
      <c r="J27" s="63"/>
      <c r="K27" s="63">
        <f t="shared" si="2"/>
        <v>35</v>
      </c>
      <c r="L27" s="63"/>
      <c r="M27" s="63">
        <v>60</v>
      </c>
      <c r="N27" s="63">
        <v>63</v>
      </c>
      <c r="O27" s="63">
        <v>70</v>
      </c>
      <c r="P27" s="63">
        <v>80</v>
      </c>
    </row>
    <row r="28" spans="1:16" x14ac:dyDescent="0.15">
      <c r="A28" s="20"/>
      <c r="B28" s="4"/>
      <c r="C28" s="99"/>
      <c r="D28" s="115">
        <f>SUM(D2:D27)</f>
        <v>63</v>
      </c>
      <c r="E28" s="68"/>
      <c r="F28" s="2"/>
      <c r="G28" s="97"/>
      <c r="H28" s="63"/>
      <c r="I28" s="63"/>
      <c r="J28" s="63"/>
      <c r="K28" s="63"/>
      <c r="L28" s="63"/>
      <c r="M28" s="63"/>
      <c r="N28" s="63"/>
      <c r="O28" s="63"/>
      <c r="P28" s="63"/>
    </row>
    <row r="29" spans="1:16" ht="26" x14ac:dyDescent="0.15">
      <c r="B29" s="5" t="s">
        <v>790</v>
      </c>
      <c r="C29" s="5" t="s">
        <v>788</v>
      </c>
      <c r="D29" s="5" t="s">
        <v>710</v>
      </c>
      <c r="E29" s="5" t="s">
        <v>711</v>
      </c>
      <c r="F29" s="5" t="s">
        <v>530</v>
      </c>
      <c r="G29" s="5" t="s">
        <v>341</v>
      </c>
      <c r="H29" s="5"/>
      <c r="I29" s="5" t="s">
        <v>342</v>
      </c>
      <c r="J29" s="5"/>
      <c r="K29" s="5" t="s">
        <v>347</v>
      </c>
      <c r="L29" s="5"/>
      <c r="M29" s="5" t="s">
        <v>1</v>
      </c>
      <c r="N29" s="5" t="s">
        <v>662</v>
      </c>
      <c r="O29" s="5" t="s">
        <v>663</v>
      </c>
      <c r="P29" s="5" t="s">
        <v>604</v>
      </c>
    </row>
    <row r="34" spans="1:10" x14ac:dyDescent="0.15">
      <c r="J34">
        <f>4*0.66</f>
        <v>2.64</v>
      </c>
    </row>
    <row r="36" spans="1:10" x14ac:dyDescent="0.15">
      <c r="B36" s="110" t="s">
        <v>637</v>
      </c>
      <c r="C36" s="110" t="s">
        <v>349</v>
      </c>
    </row>
    <row r="37" spans="1:10" x14ac:dyDescent="0.15">
      <c r="B37" s="110" t="s">
        <v>239</v>
      </c>
      <c r="C37" s="110" t="s">
        <v>349</v>
      </c>
    </row>
    <row r="40" spans="1:10" x14ac:dyDescent="0.15">
      <c r="D40" t="s">
        <v>747</v>
      </c>
    </row>
    <row r="41" spans="1:10" x14ac:dyDescent="0.15">
      <c r="A41" s="3" t="s">
        <v>303</v>
      </c>
      <c r="B41" s="3" t="s">
        <v>33</v>
      </c>
      <c r="C41" s="3" t="s">
        <v>34</v>
      </c>
      <c r="D41" s="3" t="s">
        <v>151</v>
      </c>
      <c r="E41" s="5" t="s">
        <v>302</v>
      </c>
      <c r="F41" s="3" t="s">
        <v>749</v>
      </c>
      <c r="G41" s="3" t="s">
        <v>552</v>
      </c>
      <c r="H41" s="3"/>
      <c r="I41" s="3"/>
    </row>
    <row r="42" spans="1:10" x14ac:dyDescent="0.15">
      <c r="A42" s="23">
        <v>39995</v>
      </c>
      <c r="B42" s="2">
        <v>159</v>
      </c>
      <c r="C42" s="2">
        <v>26</v>
      </c>
      <c r="D42" s="2">
        <v>3</v>
      </c>
      <c r="E42" s="134"/>
      <c r="F42" s="2" t="s">
        <v>933</v>
      </c>
      <c r="G42" s="23">
        <v>40009</v>
      </c>
      <c r="H42" s="2"/>
      <c r="I42" s="2"/>
    </row>
    <row r="43" spans="1:10" x14ac:dyDescent="0.15">
      <c r="A43" s="23">
        <v>39995</v>
      </c>
      <c r="B43" s="2">
        <v>160</v>
      </c>
      <c r="C43" s="2">
        <v>26</v>
      </c>
      <c r="D43" s="2">
        <v>4</v>
      </c>
      <c r="E43" s="134"/>
      <c r="F43" s="2" t="s">
        <v>933</v>
      </c>
      <c r="G43" s="2"/>
      <c r="H43" s="2"/>
      <c r="I43" s="2"/>
    </row>
    <row r="44" spans="1:10" x14ac:dyDescent="0.15">
      <c r="A44" s="23">
        <v>39995</v>
      </c>
      <c r="B44" s="2">
        <v>161</v>
      </c>
      <c r="C44" s="2">
        <v>26</v>
      </c>
      <c r="D44" s="2">
        <v>5</v>
      </c>
      <c r="E44" s="134"/>
      <c r="F44" s="2" t="s">
        <v>953</v>
      </c>
      <c r="G44" s="2"/>
      <c r="H44" s="2"/>
      <c r="I44" s="2"/>
    </row>
    <row r="45" spans="1:10" x14ac:dyDescent="0.15">
      <c r="A45" s="23">
        <v>39995</v>
      </c>
      <c r="B45" s="2">
        <v>162</v>
      </c>
      <c r="C45" s="2">
        <v>26</v>
      </c>
      <c r="D45" s="2">
        <v>6</v>
      </c>
      <c r="E45" s="134"/>
      <c r="F45" s="2" t="s">
        <v>848</v>
      </c>
      <c r="G45" s="2"/>
      <c r="H45" s="2"/>
      <c r="I45" s="2"/>
    </row>
    <row r="46" spans="1:10" x14ac:dyDescent="0.15">
      <c r="A46" s="23">
        <v>39995</v>
      </c>
      <c r="B46" s="2">
        <v>163</v>
      </c>
      <c r="C46" s="2">
        <v>26</v>
      </c>
      <c r="D46" s="2">
        <v>7</v>
      </c>
      <c r="E46" s="134"/>
      <c r="F46" s="2" t="s">
        <v>933</v>
      </c>
      <c r="G46" s="2"/>
      <c r="H46" s="2"/>
      <c r="I46" s="2"/>
    </row>
    <row r="47" spans="1:10" x14ac:dyDescent="0.15">
      <c r="A47" s="23">
        <v>39995</v>
      </c>
      <c r="B47" s="2">
        <v>164</v>
      </c>
      <c r="C47" s="2">
        <v>26</v>
      </c>
      <c r="D47" s="2">
        <v>8</v>
      </c>
      <c r="E47" s="134"/>
      <c r="F47" s="2" t="s">
        <v>848</v>
      </c>
      <c r="G47" s="2"/>
      <c r="H47" s="2"/>
      <c r="I47" s="2"/>
    </row>
    <row r="48" spans="1:10" x14ac:dyDescent="0.15">
      <c r="A48" s="23">
        <v>39997</v>
      </c>
      <c r="B48" s="57">
        <v>165</v>
      </c>
      <c r="C48" s="2">
        <v>32</v>
      </c>
      <c r="D48" s="2">
        <v>12</v>
      </c>
      <c r="E48" s="134"/>
      <c r="F48" s="2" t="s">
        <v>953</v>
      </c>
      <c r="G48" s="2"/>
      <c r="H48" s="2"/>
      <c r="I48" s="2"/>
    </row>
    <row r="49" spans="1:9" x14ac:dyDescent="0.15">
      <c r="A49" s="23">
        <v>39997</v>
      </c>
      <c r="B49" s="57">
        <v>166</v>
      </c>
      <c r="C49" s="2">
        <v>32</v>
      </c>
      <c r="D49" s="2">
        <v>13</v>
      </c>
      <c r="E49" s="134"/>
      <c r="F49" s="2" t="s">
        <v>928</v>
      </c>
      <c r="G49" s="2"/>
      <c r="H49" s="2"/>
      <c r="I49" s="2"/>
    </row>
    <row r="50" spans="1:9" x14ac:dyDescent="0.15">
      <c r="A50" s="23">
        <v>39997</v>
      </c>
      <c r="B50" s="2">
        <v>167</v>
      </c>
      <c r="C50" s="2">
        <v>32</v>
      </c>
      <c r="D50" s="2">
        <v>14</v>
      </c>
      <c r="E50" s="134"/>
      <c r="F50" s="2" t="s">
        <v>848</v>
      </c>
      <c r="G50" s="2"/>
      <c r="H50" s="2"/>
      <c r="I50" s="2"/>
    </row>
    <row r="51" spans="1:9" x14ac:dyDescent="0.15">
      <c r="A51" s="23">
        <v>39997</v>
      </c>
      <c r="B51" s="2">
        <v>168</v>
      </c>
      <c r="C51" s="2">
        <v>32</v>
      </c>
      <c r="D51" s="2">
        <v>15</v>
      </c>
      <c r="E51" s="134"/>
      <c r="F51" s="2" t="s">
        <v>928</v>
      </c>
      <c r="G51" s="2"/>
      <c r="H51" s="2"/>
      <c r="I51" s="2"/>
    </row>
    <row r="52" spans="1:9" x14ac:dyDescent="0.15">
      <c r="A52" s="23">
        <v>39997</v>
      </c>
      <c r="B52" s="2">
        <v>169</v>
      </c>
      <c r="C52" s="2">
        <v>32</v>
      </c>
      <c r="D52" s="2">
        <v>16</v>
      </c>
      <c r="E52" s="134"/>
      <c r="F52" s="2" t="s">
        <v>928</v>
      </c>
      <c r="G52" s="2"/>
      <c r="H52" s="2"/>
      <c r="I52" s="2"/>
    </row>
    <row r="53" spans="1:9" x14ac:dyDescent="0.15">
      <c r="A53" s="195">
        <v>39997</v>
      </c>
      <c r="B53" s="32">
        <v>170</v>
      </c>
      <c r="C53" s="32">
        <v>10</v>
      </c>
      <c r="D53" s="32">
        <v>17</v>
      </c>
      <c r="E53" s="196"/>
      <c r="F53" s="32" t="s">
        <v>851</v>
      </c>
      <c r="G53" s="32"/>
      <c r="H53" s="32"/>
      <c r="I53" s="32"/>
    </row>
    <row r="54" spans="1:9" x14ac:dyDescent="0.15">
      <c r="A54" s="195">
        <v>39997</v>
      </c>
      <c r="B54" s="32">
        <v>171</v>
      </c>
      <c r="C54" s="32">
        <v>10</v>
      </c>
      <c r="D54" s="32">
        <v>18</v>
      </c>
      <c r="E54" s="196"/>
      <c r="F54" s="32" t="s">
        <v>851</v>
      </c>
      <c r="G54" s="32"/>
      <c r="H54" s="32"/>
      <c r="I54" s="32"/>
    </row>
    <row r="55" spans="1:9" x14ac:dyDescent="0.15">
      <c r="A55" s="195">
        <v>39997</v>
      </c>
      <c r="B55" s="32">
        <v>172</v>
      </c>
      <c r="C55" s="32">
        <v>10</v>
      </c>
      <c r="D55" s="32">
        <v>19</v>
      </c>
      <c r="E55" s="196"/>
      <c r="F55" s="32" t="s">
        <v>851</v>
      </c>
      <c r="G55" s="32"/>
      <c r="H55" s="32"/>
      <c r="I55" s="32"/>
    </row>
    <row r="56" spans="1:9" x14ac:dyDescent="0.15">
      <c r="A56" s="195">
        <v>39997</v>
      </c>
      <c r="B56" s="32">
        <v>173</v>
      </c>
      <c r="C56" s="32">
        <v>10</v>
      </c>
      <c r="D56" s="32">
        <v>20</v>
      </c>
      <c r="E56" s="196"/>
      <c r="F56" s="32" t="s">
        <v>851</v>
      </c>
      <c r="G56" s="32"/>
      <c r="H56" s="32"/>
      <c r="I56" s="32"/>
    </row>
    <row r="57" spans="1:9" x14ac:dyDescent="0.15">
      <c r="A57" s="195">
        <v>39997</v>
      </c>
      <c r="B57" s="32">
        <v>174</v>
      </c>
      <c r="C57" s="32">
        <v>10</v>
      </c>
      <c r="D57" s="32">
        <v>21</v>
      </c>
      <c r="E57" s="196"/>
      <c r="F57" s="32" t="s">
        <v>851</v>
      </c>
      <c r="G57" s="32"/>
      <c r="H57" s="32"/>
      <c r="I57" s="32"/>
    </row>
    <row r="58" spans="1:9" x14ac:dyDescent="0.15">
      <c r="A58" s="195">
        <v>39997</v>
      </c>
      <c r="B58" s="32">
        <v>175</v>
      </c>
      <c r="C58" s="32">
        <v>10</v>
      </c>
      <c r="D58" s="32">
        <v>22</v>
      </c>
      <c r="E58" s="196"/>
      <c r="F58" s="32" t="s">
        <v>851</v>
      </c>
      <c r="G58" s="32"/>
      <c r="H58" s="32"/>
      <c r="I58" s="32"/>
    </row>
    <row r="59" spans="1:9" x14ac:dyDescent="0.15">
      <c r="A59" s="195">
        <v>39997</v>
      </c>
      <c r="B59" s="32">
        <v>176</v>
      </c>
      <c r="C59" s="32">
        <v>10</v>
      </c>
      <c r="D59" s="32">
        <v>23</v>
      </c>
      <c r="E59" s="196"/>
      <c r="F59" s="32" t="s">
        <v>851</v>
      </c>
      <c r="G59" s="32"/>
      <c r="H59" s="32"/>
      <c r="I59" s="32"/>
    </row>
    <row r="60" spans="1:9" x14ac:dyDescent="0.15">
      <c r="A60" s="195">
        <v>39997</v>
      </c>
      <c r="B60" s="32">
        <v>177</v>
      </c>
      <c r="C60" s="32">
        <v>22</v>
      </c>
      <c r="D60" s="32">
        <v>24</v>
      </c>
      <c r="E60" s="196"/>
      <c r="F60" s="32" t="s">
        <v>851</v>
      </c>
      <c r="G60" s="32"/>
      <c r="H60" s="32"/>
      <c r="I60" s="32"/>
    </row>
    <row r="61" spans="1:9" x14ac:dyDescent="0.15">
      <c r="A61" s="23">
        <v>39997</v>
      </c>
      <c r="B61" s="2">
        <v>178</v>
      </c>
      <c r="C61" s="2">
        <v>22</v>
      </c>
      <c r="D61" s="2">
        <v>25</v>
      </c>
      <c r="E61" s="134"/>
      <c r="F61" s="2" t="s">
        <v>929</v>
      </c>
      <c r="G61" s="2"/>
      <c r="H61" s="2"/>
      <c r="I61" s="2"/>
    </row>
    <row r="62" spans="1:9" x14ac:dyDescent="0.15">
      <c r="A62" s="23">
        <v>39997</v>
      </c>
      <c r="B62" s="2">
        <v>179</v>
      </c>
      <c r="C62" s="2">
        <v>22</v>
      </c>
      <c r="D62" s="2">
        <v>26</v>
      </c>
      <c r="E62" s="134"/>
      <c r="F62" s="2" t="s">
        <v>933</v>
      </c>
      <c r="G62" s="2"/>
      <c r="H62" s="2"/>
      <c r="I62" s="2"/>
    </row>
    <row r="63" spans="1:9" x14ac:dyDescent="0.15">
      <c r="A63" s="23">
        <v>39997</v>
      </c>
      <c r="B63" s="153">
        <v>181</v>
      </c>
      <c r="C63" s="2">
        <v>22</v>
      </c>
      <c r="D63" s="2">
        <v>27</v>
      </c>
      <c r="E63" s="134"/>
      <c r="F63" s="153" t="s">
        <v>852</v>
      </c>
      <c r="G63" s="2"/>
      <c r="H63" s="2"/>
      <c r="I63" s="2"/>
    </row>
    <row r="64" spans="1:9" x14ac:dyDescent="0.15">
      <c r="A64" s="23">
        <v>39997</v>
      </c>
      <c r="B64" s="153">
        <v>182</v>
      </c>
      <c r="C64" s="2">
        <v>22</v>
      </c>
      <c r="D64" s="2">
        <v>28</v>
      </c>
      <c r="E64" s="134"/>
      <c r="F64" s="153" t="s">
        <v>852</v>
      </c>
      <c r="G64" s="2"/>
      <c r="H64" s="2"/>
      <c r="I64" s="2"/>
    </row>
    <row r="65" spans="1:9" x14ac:dyDescent="0.15">
      <c r="A65" s="23">
        <v>39997</v>
      </c>
      <c r="B65" s="2">
        <v>183</v>
      </c>
      <c r="C65" s="2">
        <v>17</v>
      </c>
      <c r="D65" s="2">
        <v>29</v>
      </c>
      <c r="E65" s="134"/>
      <c r="F65" s="2" t="s">
        <v>852</v>
      </c>
      <c r="G65" s="2"/>
      <c r="H65" s="2"/>
      <c r="I65" s="2"/>
    </row>
    <row r="66" spans="1:9" ht="39" x14ac:dyDescent="0.15">
      <c r="A66" s="23">
        <v>39997</v>
      </c>
      <c r="B66" s="2">
        <v>184</v>
      </c>
      <c r="C66" s="2">
        <v>17</v>
      </c>
      <c r="D66" s="2">
        <v>31</v>
      </c>
      <c r="E66" s="134" t="s">
        <v>748</v>
      </c>
      <c r="F66" s="2" t="s">
        <v>853</v>
      </c>
      <c r="G66" s="2"/>
      <c r="H66" s="2"/>
      <c r="I66" s="2"/>
    </row>
    <row r="67" spans="1:9" x14ac:dyDescent="0.15">
      <c r="A67" s="23">
        <v>39997</v>
      </c>
      <c r="B67" s="2">
        <v>185</v>
      </c>
      <c r="C67" s="2">
        <v>17</v>
      </c>
      <c r="D67" s="2">
        <v>32</v>
      </c>
      <c r="E67" s="134"/>
      <c r="F67" s="2" t="s">
        <v>852</v>
      </c>
      <c r="G67" s="2"/>
      <c r="H67" s="2"/>
      <c r="I67" s="2"/>
    </row>
    <row r="68" spans="1:9" x14ac:dyDescent="0.15">
      <c r="A68" s="23">
        <v>39997</v>
      </c>
      <c r="B68" s="153">
        <v>186</v>
      </c>
      <c r="C68" s="2">
        <v>17</v>
      </c>
      <c r="D68" s="2">
        <v>33</v>
      </c>
      <c r="E68" s="134"/>
      <c r="F68" s="153" t="s">
        <v>852</v>
      </c>
      <c r="G68" s="2"/>
      <c r="H68" s="2"/>
      <c r="I68" s="2"/>
    </row>
    <row r="69" spans="1:9" x14ac:dyDescent="0.15">
      <c r="A69" s="23">
        <v>39997</v>
      </c>
      <c r="B69" s="2">
        <v>187</v>
      </c>
      <c r="C69" s="2">
        <v>17</v>
      </c>
      <c r="D69" s="2">
        <v>34</v>
      </c>
      <c r="E69" s="134"/>
      <c r="F69" s="153" t="s">
        <v>852</v>
      </c>
      <c r="G69" s="2"/>
      <c r="H69" s="2"/>
      <c r="I69" s="2"/>
    </row>
    <row r="70" spans="1:9" x14ac:dyDescent="0.15">
      <c r="A70" s="2" t="s">
        <v>326</v>
      </c>
      <c r="B70" s="153">
        <v>188</v>
      </c>
      <c r="C70" s="2">
        <v>2</v>
      </c>
      <c r="D70" s="2"/>
      <c r="E70" s="134"/>
      <c r="F70" s="2" t="s">
        <v>854</v>
      </c>
      <c r="G70" s="2"/>
      <c r="H70" s="2"/>
      <c r="I70" s="2"/>
    </row>
    <row r="71" spans="1:9" x14ac:dyDescent="0.15">
      <c r="A71" s="2" t="s">
        <v>326</v>
      </c>
      <c r="B71" s="2">
        <v>189</v>
      </c>
      <c r="C71" s="2">
        <v>2</v>
      </c>
      <c r="D71" s="2"/>
      <c r="E71" s="134"/>
      <c r="F71" s="2" t="s">
        <v>853</v>
      </c>
      <c r="G71" s="2"/>
      <c r="H71" s="2"/>
      <c r="I71" s="2"/>
    </row>
    <row r="72" spans="1:9" x14ac:dyDescent="0.15">
      <c r="A72" s="2" t="s">
        <v>326</v>
      </c>
      <c r="B72" s="2">
        <v>190</v>
      </c>
      <c r="C72" s="2">
        <v>2</v>
      </c>
      <c r="D72" s="2"/>
      <c r="E72" s="134"/>
      <c r="F72" s="2" t="s">
        <v>853</v>
      </c>
      <c r="G72" s="2"/>
      <c r="H72" s="2"/>
      <c r="I72" s="2"/>
    </row>
    <row r="73" spans="1:9" x14ac:dyDescent="0.15">
      <c r="A73" s="2" t="s">
        <v>326</v>
      </c>
      <c r="B73" s="2">
        <v>191</v>
      </c>
      <c r="C73" s="2">
        <v>2</v>
      </c>
      <c r="D73" s="2"/>
      <c r="E73" s="134"/>
      <c r="F73" s="2" t="s">
        <v>854</v>
      </c>
      <c r="G73" s="2"/>
      <c r="H73" s="2"/>
      <c r="I73" s="2"/>
    </row>
    <row r="74" spans="1:9" x14ac:dyDescent="0.15">
      <c r="A74" s="2" t="s">
        <v>326</v>
      </c>
      <c r="B74" s="2">
        <v>192</v>
      </c>
      <c r="C74" s="2">
        <v>2</v>
      </c>
      <c r="D74" s="2"/>
      <c r="E74" s="134"/>
      <c r="F74" s="2" t="s">
        <v>853</v>
      </c>
      <c r="G74" s="2"/>
      <c r="H74" s="2"/>
      <c r="I74" s="2"/>
    </row>
    <row r="75" spans="1:9" x14ac:dyDescent="0.15">
      <c r="A75" s="2" t="s">
        <v>326</v>
      </c>
      <c r="B75" s="153">
        <v>193</v>
      </c>
      <c r="C75" s="2">
        <v>2</v>
      </c>
      <c r="D75" s="2"/>
      <c r="E75" s="134"/>
      <c r="F75" s="153" t="s">
        <v>852</v>
      </c>
      <c r="G75" s="2"/>
      <c r="H75" s="2"/>
      <c r="I75" s="2"/>
    </row>
    <row r="76" spans="1:9" x14ac:dyDescent="0.15">
      <c r="A76" s="2" t="s">
        <v>326</v>
      </c>
      <c r="B76" s="153">
        <v>194</v>
      </c>
      <c r="C76" s="2">
        <v>28</v>
      </c>
      <c r="D76" s="2"/>
      <c r="E76" s="134"/>
      <c r="F76" s="153" t="s">
        <v>852</v>
      </c>
      <c r="G76" s="2"/>
      <c r="H76" s="2"/>
      <c r="I76" s="2"/>
    </row>
    <row r="77" spans="1:9" x14ac:dyDescent="0.15">
      <c r="A77" s="2" t="s">
        <v>326</v>
      </c>
      <c r="B77" s="2">
        <v>195</v>
      </c>
      <c r="C77" s="2">
        <v>28</v>
      </c>
      <c r="D77" s="2"/>
      <c r="E77" s="134"/>
      <c r="F77" s="2" t="s">
        <v>854</v>
      </c>
      <c r="G77" s="2"/>
      <c r="H77" s="2"/>
      <c r="I77" s="2"/>
    </row>
    <row r="78" spans="1:9" x14ac:dyDescent="0.15">
      <c r="A78" s="2" t="s">
        <v>326</v>
      </c>
      <c r="B78" s="153">
        <v>196</v>
      </c>
      <c r="C78" s="2">
        <v>28</v>
      </c>
      <c r="D78" s="2"/>
      <c r="E78" s="134"/>
      <c r="F78" s="153" t="s">
        <v>852</v>
      </c>
      <c r="G78" s="2"/>
      <c r="H78" s="2"/>
      <c r="I78" s="2"/>
    </row>
    <row r="79" spans="1:9" x14ac:dyDescent="0.15">
      <c r="A79" s="2" t="s">
        <v>326</v>
      </c>
      <c r="B79" s="30">
        <v>197</v>
      </c>
      <c r="C79" s="2">
        <v>28</v>
      </c>
      <c r="D79" s="2"/>
      <c r="E79" s="134"/>
      <c r="F79" s="2" t="s">
        <v>854</v>
      </c>
      <c r="G79" s="2"/>
      <c r="H79" s="2"/>
      <c r="I79" s="2"/>
    </row>
    <row r="80" spans="1:9" x14ac:dyDescent="0.15">
      <c r="A80" s="2" t="s">
        <v>326</v>
      </c>
      <c r="B80" s="153">
        <v>198</v>
      </c>
      <c r="C80" s="2">
        <v>28</v>
      </c>
      <c r="D80" s="2"/>
      <c r="E80" s="134"/>
      <c r="F80" s="153" t="s">
        <v>855</v>
      </c>
      <c r="G80" s="2"/>
      <c r="H80" s="2"/>
      <c r="I80" s="2"/>
    </row>
    <row r="81" spans="1:9" x14ac:dyDescent="0.15">
      <c r="A81" s="2" t="s">
        <v>326</v>
      </c>
      <c r="B81" s="2">
        <v>201</v>
      </c>
      <c r="C81" s="2">
        <v>3</v>
      </c>
      <c r="D81" s="2"/>
      <c r="E81" s="134"/>
      <c r="F81" s="2" t="s">
        <v>928</v>
      </c>
      <c r="G81" s="2"/>
      <c r="H81" s="2"/>
      <c r="I81" s="2"/>
    </row>
    <row r="82" spans="1:9" x14ac:dyDescent="0.15">
      <c r="A82" s="2" t="s">
        <v>326</v>
      </c>
      <c r="B82" s="2">
        <v>202</v>
      </c>
      <c r="C82" s="2">
        <v>3</v>
      </c>
      <c r="D82" s="2"/>
      <c r="E82" s="134"/>
      <c r="F82" s="2" t="s">
        <v>928</v>
      </c>
      <c r="G82" s="2"/>
      <c r="H82" s="2"/>
      <c r="I82" s="2"/>
    </row>
    <row r="83" spans="1:9" x14ac:dyDescent="0.15">
      <c r="A83" s="2" t="s">
        <v>326</v>
      </c>
      <c r="B83" s="2">
        <v>203</v>
      </c>
      <c r="C83" s="2">
        <v>3</v>
      </c>
      <c r="D83" s="2"/>
      <c r="E83" s="134"/>
      <c r="F83" s="2" t="s">
        <v>856</v>
      </c>
      <c r="G83" s="2"/>
      <c r="H83" s="2"/>
      <c r="I83" s="2"/>
    </row>
    <row r="84" spans="1:9" x14ac:dyDescent="0.15">
      <c r="A84" s="2" t="s">
        <v>326</v>
      </c>
      <c r="B84" s="2">
        <v>204</v>
      </c>
      <c r="C84" s="2">
        <v>27</v>
      </c>
      <c r="D84" s="2"/>
      <c r="E84" s="134"/>
      <c r="F84" s="2" t="s">
        <v>848</v>
      </c>
      <c r="G84" s="2"/>
      <c r="H84" s="2"/>
      <c r="I84" s="2"/>
    </row>
    <row r="85" spans="1:9" x14ac:dyDescent="0.15">
      <c r="A85" s="2" t="s">
        <v>326</v>
      </c>
      <c r="B85" s="2">
        <v>205</v>
      </c>
      <c r="C85" s="2">
        <v>27</v>
      </c>
      <c r="D85" s="2"/>
      <c r="E85" s="134"/>
      <c r="F85" s="2" t="s">
        <v>930</v>
      </c>
      <c r="G85" s="2"/>
      <c r="H85" s="2"/>
      <c r="I85" s="2"/>
    </row>
    <row r="86" spans="1:9" x14ac:dyDescent="0.15">
      <c r="A86" s="2" t="s">
        <v>326</v>
      </c>
      <c r="B86" s="2">
        <v>206</v>
      </c>
      <c r="C86" s="2">
        <v>27</v>
      </c>
      <c r="D86" s="2"/>
      <c r="E86" s="134"/>
      <c r="F86" s="2" t="s">
        <v>930</v>
      </c>
      <c r="G86" s="2"/>
      <c r="H86" s="2"/>
      <c r="I86" s="2"/>
    </row>
    <row r="87" spans="1:9" x14ac:dyDescent="0.15">
      <c r="A87" s="2" t="s">
        <v>326</v>
      </c>
      <c r="B87" s="2">
        <v>207</v>
      </c>
      <c r="C87" s="2">
        <v>27</v>
      </c>
      <c r="D87" s="2"/>
      <c r="E87" s="134"/>
      <c r="F87" s="2" t="s">
        <v>848</v>
      </c>
      <c r="G87" s="2"/>
      <c r="H87" s="2"/>
      <c r="I87" s="2"/>
    </row>
    <row r="88" spans="1:9" x14ac:dyDescent="0.15">
      <c r="A88" s="2" t="s">
        <v>326</v>
      </c>
      <c r="B88" s="2">
        <v>208</v>
      </c>
      <c r="C88" s="2">
        <v>11</v>
      </c>
      <c r="D88" s="2"/>
      <c r="E88" s="134"/>
      <c r="F88" s="2" t="s">
        <v>930</v>
      </c>
      <c r="G88" s="2"/>
      <c r="H88" s="2"/>
      <c r="I88" s="2"/>
    </row>
    <row r="89" spans="1:9" x14ac:dyDescent="0.15">
      <c r="A89" s="2" t="s">
        <v>326</v>
      </c>
      <c r="B89" s="2">
        <v>209</v>
      </c>
      <c r="C89" s="2">
        <v>11</v>
      </c>
      <c r="D89" s="2"/>
      <c r="E89" s="134"/>
      <c r="F89" s="2" t="s">
        <v>953</v>
      </c>
      <c r="G89" s="2"/>
      <c r="H89" s="2"/>
      <c r="I89" s="2"/>
    </row>
    <row r="90" spans="1:9" x14ac:dyDescent="0.15">
      <c r="A90" s="2" t="s">
        <v>326</v>
      </c>
      <c r="B90" s="2">
        <v>210</v>
      </c>
      <c r="C90" s="2">
        <v>11</v>
      </c>
      <c r="D90" s="2"/>
      <c r="E90" s="134"/>
      <c r="F90" s="2" t="s">
        <v>928</v>
      </c>
      <c r="G90" s="2"/>
      <c r="H90" s="2"/>
      <c r="I90" s="2"/>
    </row>
    <row r="91" spans="1:9" x14ac:dyDescent="0.15">
      <c r="A91" s="2" t="s">
        <v>326</v>
      </c>
      <c r="B91" s="2">
        <v>211</v>
      </c>
      <c r="C91" s="2">
        <v>11</v>
      </c>
      <c r="D91" s="2"/>
      <c r="E91" s="134"/>
      <c r="F91" s="2" t="s">
        <v>928</v>
      </c>
      <c r="G91" s="2"/>
      <c r="H91" s="2"/>
      <c r="I91" s="2"/>
    </row>
    <row r="92" spans="1:9" x14ac:dyDescent="0.15">
      <c r="A92" s="2" t="s">
        <v>326</v>
      </c>
      <c r="B92" s="2">
        <v>212</v>
      </c>
      <c r="C92" s="2">
        <v>11</v>
      </c>
      <c r="D92" s="2"/>
      <c r="E92" s="134"/>
      <c r="F92" s="2" t="s">
        <v>953</v>
      </c>
      <c r="G92" s="2"/>
      <c r="H92" s="2"/>
      <c r="I92" s="2"/>
    </row>
    <row r="93" spans="1:9" x14ac:dyDescent="0.15">
      <c r="A93" s="2"/>
      <c r="B93" s="2"/>
      <c r="C93" s="2"/>
      <c r="D93" s="2"/>
      <c r="E93" s="134"/>
      <c r="F93" s="2"/>
      <c r="G93" s="2"/>
      <c r="H93" s="2"/>
      <c r="I93" s="2"/>
    </row>
    <row r="94" spans="1:9" x14ac:dyDescent="0.15">
      <c r="A94" s="23"/>
      <c r="B94" s="2"/>
      <c r="C94" s="2"/>
      <c r="D94" s="2"/>
      <c r="E94" s="134"/>
      <c r="F94" s="2"/>
      <c r="G94" s="2"/>
      <c r="H94" s="2"/>
      <c r="I94" s="2"/>
    </row>
    <row r="95" spans="1:9" x14ac:dyDescent="0.15">
      <c r="A95" s="2"/>
      <c r="B95" s="2"/>
      <c r="C95" s="2"/>
      <c r="D95" s="2"/>
      <c r="E95" s="134"/>
      <c r="F95" s="2"/>
      <c r="G95" s="2"/>
      <c r="H95" s="2"/>
      <c r="I95" s="2"/>
    </row>
    <row r="96" spans="1:9" x14ac:dyDescent="0.15">
      <c r="A96" s="2"/>
      <c r="B96" s="2"/>
      <c r="C96" s="2"/>
      <c r="D96" s="2"/>
      <c r="E96" s="134"/>
      <c r="F96" s="2"/>
      <c r="G96" s="2"/>
      <c r="H96" s="2"/>
      <c r="I96" s="2"/>
    </row>
    <row r="97" spans="1:9" x14ac:dyDescent="0.15">
      <c r="A97" s="2"/>
      <c r="B97" s="2"/>
      <c r="C97" s="2"/>
      <c r="D97" s="2"/>
      <c r="E97" s="134"/>
      <c r="F97" s="2"/>
      <c r="G97" s="2"/>
      <c r="H97" s="2"/>
      <c r="I97" s="2"/>
    </row>
    <row r="98" spans="1:9" x14ac:dyDescent="0.15">
      <c r="A98" s="2"/>
      <c r="B98" s="2"/>
      <c r="C98" s="2"/>
      <c r="D98" s="2"/>
      <c r="E98" s="134"/>
      <c r="F98" s="2"/>
      <c r="G98" s="2"/>
      <c r="H98" s="2"/>
      <c r="I98" s="2"/>
    </row>
    <row r="99" spans="1:9" x14ac:dyDescent="0.15">
      <c r="A99" s="2"/>
      <c r="B99" s="2"/>
      <c r="C99" s="2"/>
      <c r="D99" s="2"/>
      <c r="E99" s="134"/>
      <c r="F99" s="2"/>
      <c r="G99" s="2"/>
      <c r="H99" s="2"/>
      <c r="I99" s="2"/>
    </row>
    <row r="100" spans="1:9" x14ac:dyDescent="0.15">
      <c r="A100" s="2"/>
      <c r="B100" s="2"/>
      <c r="C100" s="2"/>
      <c r="D100" s="2"/>
      <c r="E100" s="134"/>
      <c r="F100" s="2"/>
      <c r="G100" s="2"/>
      <c r="H100" s="2"/>
      <c r="I100" s="2"/>
    </row>
    <row r="101" spans="1:9" x14ac:dyDescent="0.15">
      <c r="A101" s="2"/>
      <c r="B101" s="2"/>
      <c r="C101" s="2"/>
      <c r="D101" s="2"/>
      <c r="E101" s="134"/>
      <c r="F101" s="2"/>
      <c r="G101" s="2"/>
      <c r="H101" s="2"/>
      <c r="I101" s="2"/>
    </row>
    <row r="102" spans="1:9" x14ac:dyDescent="0.15">
      <c r="A102" s="2"/>
      <c r="B102" s="2"/>
      <c r="C102" s="2"/>
      <c r="D102" s="2"/>
      <c r="E102" s="134"/>
      <c r="F102" s="2"/>
      <c r="G102" s="2"/>
      <c r="H102" s="2"/>
      <c r="I102" s="2"/>
    </row>
    <row r="103" spans="1:9" x14ac:dyDescent="0.15">
      <c r="A103" s="2"/>
      <c r="B103" s="2"/>
      <c r="C103" s="2"/>
      <c r="D103" s="2"/>
      <c r="E103" s="134"/>
      <c r="F103" s="2"/>
      <c r="G103" s="2"/>
      <c r="H103" s="2"/>
      <c r="I103" s="2"/>
    </row>
    <row r="104" spans="1:9" x14ac:dyDescent="0.15">
      <c r="A104" s="2"/>
      <c r="B104" s="2"/>
      <c r="C104" s="2"/>
      <c r="D104" s="2"/>
      <c r="E104" s="134"/>
      <c r="F104" s="2"/>
      <c r="G104" s="2"/>
      <c r="H104" s="2"/>
      <c r="I104" s="2"/>
    </row>
    <row r="105" spans="1:9" x14ac:dyDescent="0.15">
      <c r="A105" s="2"/>
      <c r="B105" s="2"/>
      <c r="C105" s="2"/>
      <c r="D105" s="2"/>
      <c r="E105" s="134"/>
      <c r="F105" s="2"/>
      <c r="G105" s="2"/>
      <c r="H105" s="2"/>
      <c r="I105" s="2"/>
    </row>
  </sheetData>
  <sortState ref="A2:XFD13">
    <sortCondition ref="B2:B13"/>
  </sortState>
  <phoneticPr fontId="8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8"/>
  <sheetViews>
    <sheetView topLeftCell="A24" workbookViewId="0">
      <selection activeCell="E55" sqref="E55"/>
    </sheetView>
  </sheetViews>
  <sheetFormatPr baseColWidth="10" defaultColWidth="11" defaultRowHeight="13" x14ac:dyDescent="0.15"/>
  <cols>
    <col min="6" max="6" width="19.1640625" customWidth="1"/>
  </cols>
  <sheetData>
    <row r="1" spans="1:16" ht="26" x14ac:dyDescent="0.15">
      <c r="A1" s="2"/>
      <c r="B1" s="5" t="s">
        <v>790</v>
      </c>
      <c r="C1" s="5" t="s">
        <v>788</v>
      </c>
      <c r="D1" s="5" t="s">
        <v>58</v>
      </c>
      <c r="E1" s="5" t="s">
        <v>711</v>
      </c>
      <c r="F1" s="5" t="s">
        <v>530</v>
      </c>
      <c r="G1" s="5" t="s">
        <v>341</v>
      </c>
      <c r="H1" s="5"/>
      <c r="I1" s="5" t="s">
        <v>342</v>
      </c>
      <c r="J1" s="5"/>
      <c r="K1" s="5" t="s">
        <v>347</v>
      </c>
      <c r="L1" s="5"/>
      <c r="M1" s="5" t="s">
        <v>1</v>
      </c>
      <c r="N1" s="5" t="s">
        <v>662</v>
      </c>
      <c r="O1" s="5" t="s">
        <v>663</v>
      </c>
      <c r="P1" s="5" t="s">
        <v>604</v>
      </c>
    </row>
    <row r="2" spans="1:16" x14ac:dyDescent="0.15">
      <c r="A2" s="3" t="s">
        <v>390</v>
      </c>
      <c r="B2" s="4">
        <v>40006</v>
      </c>
      <c r="C2" s="99">
        <f t="shared" ref="C2:C27" ca="1" si="0">TODAY()-B2</f>
        <v>1511</v>
      </c>
      <c r="D2" s="115">
        <v>1</v>
      </c>
      <c r="E2" s="68"/>
      <c r="F2" s="2" t="s">
        <v>253</v>
      </c>
      <c r="G2" s="97">
        <f t="shared" ref="G2:G23" si="1">B2+7</f>
        <v>40013</v>
      </c>
      <c r="H2" s="63"/>
      <c r="I2" s="116">
        <f t="shared" ref="I2:I23" si="2">B2+21</f>
        <v>40027</v>
      </c>
      <c r="J2" s="63"/>
      <c r="K2" s="63">
        <f t="shared" ref="K2:K23" si="3">B2+35</f>
        <v>40041</v>
      </c>
      <c r="L2" s="63"/>
      <c r="M2" s="63">
        <f t="shared" ref="M2:M23" si="4">B2+60</f>
        <v>40066</v>
      </c>
      <c r="N2" s="63">
        <f t="shared" ref="N2:N23" si="5">B2+70</f>
        <v>40076</v>
      </c>
      <c r="O2" s="63">
        <f t="shared" ref="O2:O23" si="6">B2+80</f>
        <v>40086</v>
      </c>
      <c r="P2" s="63">
        <f t="shared" ref="P2:P23" si="7">B2+85</f>
        <v>40091</v>
      </c>
    </row>
    <row r="3" spans="1:16" x14ac:dyDescent="0.15">
      <c r="A3" s="3" t="s">
        <v>229</v>
      </c>
      <c r="B3" s="4">
        <v>40008</v>
      </c>
      <c r="C3" s="99">
        <f t="shared" ca="1" si="0"/>
        <v>1509</v>
      </c>
      <c r="D3" s="115">
        <v>2</v>
      </c>
      <c r="E3" s="68"/>
      <c r="F3" s="2" t="s">
        <v>554</v>
      </c>
      <c r="G3" s="61">
        <f t="shared" si="1"/>
        <v>40015</v>
      </c>
      <c r="H3" s="53">
        <v>40016</v>
      </c>
      <c r="I3" s="61">
        <f t="shared" si="2"/>
        <v>40029</v>
      </c>
      <c r="J3" s="53">
        <v>40030</v>
      </c>
      <c r="K3" s="63">
        <f t="shared" si="3"/>
        <v>40043</v>
      </c>
      <c r="L3" s="63"/>
      <c r="M3" s="63">
        <f t="shared" si="4"/>
        <v>40068</v>
      </c>
      <c r="N3" s="63">
        <f t="shared" si="5"/>
        <v>40078</v>
      </c>
      <c r="O3" s="63">
        <f t="shared" si="6"/>
        <v>40088</v>
      </c>
      <c r="P3" s="63">
        <f t="shared" si="7"/>
        <v>40093</v>
      </c>
    </row>
    <row r="4" spans="1:16" x14ac:dyDescent="0.15">
      <c r="A4" s="3" t="s">
        <v>549</v>
      </c>
      <c r="B4" s="162">
        <v>40009</v>
      </c>
      <c r="C4" s="163">
        <f t="shared" ca="1" si="0"/>
        <v>1508</v>
      </c>
      <c r="D4" s="164">
        <v>6</v>
      </c>
      <c r="E4" s="115"/>
      <c r="F4" s="2" t="s">
        <v>553</v>
      </c>
      <c r="G4" s="53">
        <f t="shared" si="1"/>
        <v>40016</v>
      </c>
      <c r="H4" s="63"/>
      <c r="I4" s="53">
        <f t="shared" si="2"/>
        <v>40030</v>
      </c>
      <c r="J4" s="63"/>
      <c r="K4" s="63">
        <f t="shared" si="3"/>
        <v>40044</v>
      </c>
      <c r="L4" s="63"/>
      <c r="M4" s="63">
        <f t="shared" si="4"/>
        <v>40069</v>
      </c>
      <c r="N4" s="63">
        <f t="shared" si="5"/>
        <v>40079</v>
      </c>
      <c r="O4" s="63">
        <f t="shared" si="6"/>
        <v>40089</v>
      </c>
      <c r="P4" s="63">
        <f t="shared" si="7"/>
        <v>40094</v>
      </c>
    </row>
    <row r="5" spans="1:16" x14ac:dyDescent="0.15">
      <c r="A5" s="3" t="s">
        <v>361</v>
      </c>
      <c r="B5" s="4">
        <v>40021</v>
      </c>
      <c r="C5" s="99">
        <f t="shared" ca="1" si="0"/>
        <v>1496</v>
      </c>
      <c r="D5" s="68">
        <v>4</v>
      </c>
      <c r="E5" s="68"/>
      <c r="F5" s="2"/>
      <c r="G5" s="97">
        <f t="shared" si="1"/>
        <v>40028</v>
      </c>
      <c r="H5" s="97"/>
      <c r="I5" s="63">
        <f t="shared" si="2"/>
        <v>40042</v>
      </c>
      <c r="J5" s="63"/>
      <c r="K5" s="63">
        <f t="shared" si="3"/>
        <v>40056</v>
      </c>
      <c r="L5" s="63"/>
      <c r="M5" s="63">
        <f t="shared" si="4"/>
        <v>40081</v>
      </c>
      <c r="N5" s="63">
        <f t="shared" si="5"/>
        <v>40091</v>
      </c>
      <c r="O5" s="63">
        <f t="shared" si="6"/>
        <v>40101</v>
      </c>
      <c r="P5" s="63">
        <f t="shared" si="7"/>
        <v>40106</v>
      </c>
    </row>
    <row r="6" spans="1:16" x14ac:dyDescent="0.15">
      <c r="A6" s="3" t="s">
        <v>75</v>
      </c>
      <c r="B6" s="4">
        <v>40022</v>
      </c>
      <c r="C6" s="99">
        <f t="shared" ca="1" si="0"/>
        <v>1495</v>
      </c>
      <c r="D6" s="68" t="s">
        <v>444</v>
      </c>
      <c r="E6" s="68"/>
      <c r="F6" s="2"/>
      <c r="G6" s="97">
        <f t="shared" si="1"/>
        <v>40029</v>
      </c>
      <c r="H6" s="97"/>
      <c r="I6" s="63">
        <f t="shared" si="2"/>
        <v>40043</v>
      </c>
      <c r="J6" s="63"/>
      <c r="K6" s="63">
        <f t="shared" si="3"/>
        <v>40057</v>
      </c>
      <c r="L6" s="63"/>
      <c r="M6" s="63">
        <f t="shared" si="4"/>
        <v>40082</v>
      </c>
      <c r="N6" s="63">
        <f t="shared" si="5"/>
        <v>40092</v>
      </c>
      <c r="O6" s="63">
        <f t="shared" si="6"/>
        <v>40102</v>
      </c>
      <c r="P6" s="63">
        <f t="shared" si="7"/>
        <v>40107</v>
      </c>
    </row>
    <row r="7" spans="1:16" x14ac:dyDescent="0.15">
      <c r="A7" s="3" t="s">
        <v>866</v>
      </c>
      <c r="B7" s="4">
        <v>40023</v>
      </c>
      <c r="C7" s="99">
        <f t="shared" ca="1" si="0"/>
        <v>1494</v>
      </c>
      <c r="D7" s="115">
        <v>6</v>
      </c>
      <c r="E7" s="68"/>
      <c r="F7" s="2"/>
      <c r="G7" s="97">
        <f t="shared" si="1"/>
        <v>40030</v>
      </c>
      <c r="H7" s="97"/>
      <c r="I7" s="63">
        <f t="shared" si="2"/>
        <v>40044</v>
      </c>
      <c r="J7" s="63"/>
      <c r="K7" s="63">
        <f t="shared" si="3"/>
        <v>40058</v>
      </c>
      <c r="L7" s="63"/>
      <c r="M7" s="63">
        <f t="shared" si="4"/>
        <v>40083</v>
      </c>
      <c r="N7" s="63">
        <f t="shared" si="5"/>
        <v>40093</v>
      </c>
      <c r="O7" s="63">
        <f t="shared" si="6"/>
        <v>40103</v>
      </c>
      <c r="P7" s="63">
        <f t="shared" si="7"/>
        <v>40108</v>
      </c>
    </row>
    <row r="8" spans="1:16" x14ac:dyDescent="0.15">
      <c r="A8" s="3" t="s">
        <v>980</v>
      </c>
      <c r="B8" s="4">
        <v>40005</v>
      </c>
      <c r="C8" s="99">
        <f t="shared" ca="1" si="0"/>
        <v>1512</v>
      </c>
      <c r="D8" s="115" t="s">
        <v>717</v>
      </c>
      <c r="E8" s="115"/>
      <c r="F8" s="2" t="s">
        <v>252</v>
      </c>
      <c r="G8" s="97">
        <f t="shared" si="1"/>
        <v>40012</v>
      </c>
      <c r="H8" s="63"/>
      <c r="I8" s="63">
        <f t="shared" si="2"/>
        <v>40026</v>
      </c>
      <c r="J8" s="63"/>
      <c r="K8" s="63">
        <f t="shared" si="3"/>
        <v>40040</v>
      </c>
      <c r="L8" s="63"/>
      <c r="M8" s="63">
        <f t="shared" si="4"/>
        <v>40065</v>
      </c>
      <c r="N8" s="63">
        <f t="shared" si="5"/>
        <v>40075</v>
      </c>
      <c r="O8" s="63">
        <f t="shared" si="6"/>
        <v>40085</v>
      </c>
      <c r="P8" s="63">
        <f t="shared" si="7"/>
        <v>40090</v>
      </c>
    </row>
    <row r="9" spans="1:16" x14ac:dyDescent="0.15">
      <c r="A9" s="144" t="s">
        <v>596</v>
      </c>
      <c r="B9" s="145">
        <v>40005</v>
      </c>
      <c r="C9" s="146">
        <f t="shared" ca="1" si="0"/>
        <v>1512</v>
      </c>
      <c r="D9" s="148" t="s">
        <v>321</v>
      </c>
      <c r="E9" s="68"/>
      <c r="F9" s="2" t="s">
        <v>319</v>
      </c>
      <c r="G9" s="97">
        <f t="shared" si="1"/>
        <v>40012</v>
      </c>
      <c r="H9" s="63"/>
      <c r="I9" s="63">
        <f t="shared" si="2"/>
        <v>40026</v>
      </c>
      <c r="J9" s="63"/>
      <c r="K9" s="63">
        <f t="shared" si="3"/>
        <v>40040</v>
      </c>
      <c r="L9" s="63"/>
      <c r="M9" s="63">
        <f t="shared" si="4"/>
        <v>40065</v>
      </c>
      <c r="N9" s="63">
        <f t="shared" si="5"/>
        <v>40075</v>
      </c>
      <c r="O9" s="63">
        <f t="shared" si="6"/>
        <v>40085</v>
      </c>
      <c r="P9" s="63">
        <f t="shared" si="7"/>
        <v>40090</v>
      </c>
    </row>
    <row r="10" spans="1:16" x14ac:dyDescent="0.15">
      <c r="A10" s="144" t="s">
        <v>232</v>
      </c>
      <c r="B10" s="145">
        <v>40006</v>
      </c>
      <c r="C10" s="146">
        <f t="shared" ca="1" si="0"/>
        <v>1511</v>
      </c>
      <c r="D10" s="148" t="s">
        <v>814</v>
      </c>
      <c r="E10" s="115"/>
      <c r="F10" s="2" t="s">
        <v>320</v>
      </c>
      <c r="G10" s="97">
        <f t="shared" si="1"/>
        <v>40013</v>
      </c>
      <c r="H10" s="63"/>
      <c r="I10" s="63">
        <f t="shared" si="2"/>
        <v>40027</v>
      </c>
      <c r="J10" s="63"/>
      <c r="K10" s="63">
        <f t="shared" si="3"/>
        <v>40041</v>
      </c>
      <c r="L10" s="63"/>
      <c r="M10" s="63">
        <f t="shared" si="4"/>
        <v>40066</v>
      </c>
      <c r="N10" s="63">
        <f t="shared" si="5"/>
        <v>40076</v>
      </c>
      <c r="O10" s="63">
        <f t="shared" si="6"/>
        <v>40086</v>
      </c>
      <c r="P10" s="63">
        <f t="shared" si="7"/>
        <v>40091</v>
      </c>
    </row>
    <row r="11" spans="1:16" x14ac:dyDescent="0.15">
      <c r="A11" s="144" t="s">
        <v>742</v>
      </c>
      <c r="B11" s="145">
        <v>40009</v>
      </c>
      <c r="C11" s="146">
        <f t="shared" ca="1" si="0"/>
        <v>1508</v>
      </c>
      <c r="D11" s="148" t="s">
        <v>462</v>
      </c>
      <c r="E11" s="115"/>
      <c r="F11" s="2" t="s">
        <v>719</v>
      </c>
      <c r="G11" s="97">
        <f t="shared" si="1"/>
        <v>40016</v>
      </c>
      <c r="H11" s="63"/>
      <c r="I11" s="63">
        <f t="shared" si="2"/>
        <v>40030</v>
      </c>
      <c r="J11" s="63"/>
      <c r="K11" s="63">
        <f t="shared" si="3"/>
        <v>40044</v>
      </c>
      <c r="L11" s="63"/>
      <c r="M11" s="63">
        <f t="shared" si="4"/>
        <v>40069</v>
      </c>
      <c r="N11" s="63">
        <f t="shared" si="5"/>
        <v>40079</v>
      </c>
      <c r="O11" s="63">
        <f t="shared" si="6"/>
        <v>40089</v>
      </c>
      <c r="P11" s="63">
        <f t="shared" si="7"/>
        <v>40094</v>
      </c>
    </row>
    <row r="12" spans="1:16" x14ac:dyDescent="0.15">
      <c r="A12" s="144" t="s">
        <v>594</v>
      </c>
      <c r="B12" s="145">
        <v>40009</v>
      </c>
      <c r="C12" s="146">
        <f t="shared" ca="1" si="0"/>
        <v>1508</v>
      </c>
      <c r="D12" s="148" t="s">
        <v>264</v>
      </c>
      <c r="E12" s="115"/>
      <c r="F12" s="2" t="s">
        <v>718</v>
      </c>
      <c r="G12" s="97">
        <f t="shared" si="1"/>
        <v>40016</v>
      </c>
      <c r="H12" s="63"/>
      <c r="I12" s="63">
        <f t="shared" si="2"/>
        <v>40030</v>
      </c>
      <c r="J12" s="63"/>
      <c r="K12" s="63">
        <f t="shared" si="3"/>
        <v>40044</v>
      </c>
      <c r="L12" s="63"/>
      <c r="M12" s="63">
        <f t="shared" si="4"/>
        <v>40069</v>
      </c>
      <c r="N12" s="63">
        <f t="shared" si="5"/>
        <v>40079</v>
      </c>
      <c r="O12" s="63">
        <f t="shared" si="6"/>
        <v>40089</v>
      </c>
      <c r="P12" s="63">
        <f t="shared" si="7"/>
        <v>40094</v>
      </c>
    </row>
    <row r="13" spans="1:16" x14ac:dyDescent="0.15">
      <c r="A13" s="3" t="s">
        <v>731</v>
      </c>
      <c r="B13" s="4">
        <v>40012</v>
      </c>
      <c r="C13" s="99">
        <f t="shared" ca="1" si="0"/>
        <v>1505</v>
      </c>
      <c r="D13" s="115" t="s">
        <v>334</v>
      </c>
      <c r="E13" s="115"/>
      <c r="F13" s="2" t="s">
        <v>333</v>
      </c>
      <c r="G13" s="97">
        <f t="shared" si="1"/>
        <v>40019</v>
      </c>
      <c r="H13" s="63"/>
      <c r="I13" s="63">
        <f t="shared" si="2"/>
        <v>40033</v>
      </c>
      <c r="J13" s="63"/>
      <c r="K13" s="63">
        <f t="shared" si="3"/>
        <v>40047</v>
      </c>
      <c r="L13" s="63"/>
      <c r="M13" s="63">
        <f t="shared" si="4"/>
        <v>40072</v>
      </c>
      <c r="N13" s="63">
        <f t="shared" si="5"/>
        <v>40082</v>
      </c>
      <c r="O13" s="63">
        <f t="shared" si="6"/>
        <v>40092</v>
      </c>
      <c r="P13" s="63">
        <f t="shared" si="7"/>
        <v>40097</v>
      </c>
    </row>
    <row r="14" spans="1:16" x14ac:dyDescent="0.15">
      <c r="A14" s="3" t="s">
        <v>832</v>
      </c>
      <c r="B14" s="4">
        <v>40013</v>
      </c>
      <c r="C14" s="99">
        <f t="shared" ca="1" si="0"/>
        <v>1504</v>
      </c>
      <c r="D14" s="115" t="s">
        <v>334</v>
      </c>
      <c r="E14" s="115"/>
      <c r="F14" s="2" t="s">
        <v>333</v>
      </c>
      <c r="G14" s="97">
        <f t="shared" si="1"/>
        <v>40020</v>
      </c>
      <c r="H14" s="63"/>
      <c r="I14" s="63">
        <f t="shared" si="2"/>
        <v>40034</v>
      </c>
      <c r="J14" s="63"/>
      <c r="K14" s="63">
        <f t="shared" si="3"/>
        <v>40048</v>
      </c>
      <c r="L14" s="63"/>
      <c r="M14" s="63">
        <f t="shared" si="4"/>
        <v>40073</v>
      </c>
      <c r="N14" s="63">
        <f t="shared" si="5"/>
        <v>40083</v>
      </c>
      <c r="O14" s="63">
        <f t="shared" si="6"/>
        <v>40093</v>
      </c>
      <c r="P14" s="63">
        <f t="shared" si="7"/>
        <v>40098</v>
      </c>
    </row>
    <row r="15" spans="1:16" x14ac:dyDescent="0.15">
      <c r="A15" s="3" t="s">
        <v>228</v>
      </c>
      <c r="B15" s="4">
        <v>40013</v>
      </c>
      <c r="C15" s="99">
        <f t="shared" ca="1" si="0"/>
        <v>1504</v>
      </c>
      <c r="D15" s="115" t="s">
        <v>334</v>
      </c>
      <c r="E15" s="115"/>
      <c r="F15" s="2" t="s">
        <v>333</v>
      </c>
      <c r="G15" s="97">
        <f t="shared" si="1"/>
        <v>40020</v>
      </c>
      <c r="H15" s="63"/>
      <c r="I15" s="63">
        <f t="shared" si="2"/>
        <v>40034</v>
      </c>
      <c r="J15" s="63"/>
      <c r="K15" s="63">
        <f t="shared" si="3"/>
        <v>40048</v>
      </c>
      <c r="L15" s="63"/>
      <c r="M15" s="63">
        <f t="shared" si="4"/>
        <v>40073</v>
      </c>
      <c r="N15" s="63">
        <f t="shared" si="5"/>
        <v>40083</v>
      </c>
      <c r="O15" s="63">
        <f t="shared" si="6"/>
        <v>40093</v>
      </c>
      <c r="P15" s="63">
        <f t="shared" si="7"/>
        <v>40098</v>
      </c>
    </row>
    <row r="16" spans="1:16" x14ac:dyDescent="0.15">
      <c r="A16" s="3" t="s">
        <v>160</v>
      </c>
      <c r="B16" s="4">
        <v>40013</v>
      </c>
      <c r="C16" s="99">
        <f t="shared" ca="1" si="0"/>
        <v>1504</v>
      </c>
      <c r="D16" s="115" t="s">
        <v>334</v>
      </c>
      <c r="E16" s="115"/>
      <c r="F16" s="2" t="s">
        <v>333</v>
      </c>
      <c r="G16" s="97">
        <f t="shared" si="1"/>
        <v>40020</v>
      </c>
      <c r="H16" s="63"/>
      <c r="I16" s="63">
        <f t="shared" si="2"/>
        <v>40034</v>
      </c>
      <c r="J16" s="63"/>
      <c r="K16" s="63">
        <f t="shared" si="3"/>
        <v>40048</v>
      </c>
      <c r="L16" s="63"/>
      <c r="M16" s="63">
        <f t="shared" si="4"/>
        <v>40073</v>
      </c>
      <c r="N16" s="63">
        <f t="shared" si="5"/>
        <v>40083</v>
      </c>
      <c r="O16" s="63">
        <f t="shared" si="6"/>
        <v>40093</v>
      </c>
      <c r="P16" s="63">
        <f t="shared" si="7"/>
        <v>40098</v>
      </c>
    </row>
    <row r="17" spans="1:16" x14ac:dyDescent="0.15">
      <c r="A17" s="3" t="s">
        <v>860</v>
      </c>
      <c r="B17" s="162">
        <v>40014</v>
      </c>
      <c r="C17" s="163">
        <f t="shared" ca="1" si="0"/>
        <v>1503</v>
      </c>
      <c r="D17" s="164" t="s">
        <v>336</v>
      </c>
      <c r="E17" s="68"/>
      <c r="F17" s="2" t="s">
        <v>333</v>
      </c>
      <c r="G17" s="97">
        <f t="shared" si="1"/>
        <v>40021</v>
      </c>
      <c r="H17" s="97"/>
      <c r="I17" s="63">
        <f t="shared" si="2"/>
        <v>40035</v>
      </c>
      <c r="J17" s="63"/>
      <c r="K17" s="63">
        <f t="shared" si="3"/>
        <v>40049</v>
      </c>
      <c r="L17" s="63"/>
      <c r="M17" s="63">
        <f t="shared" si="4"/>
        <v>40074</v>
      </c>
      <c r="N17" s="63">
        <f t="shared" si="5"/>
        <v>40084</v>
      </c>
      <c r="O17" s="63">
        <f t="shared" si="6"/>
        <v>40094</v>
      </c>
      <c r="P17" s="63">
        <f t="shared" si="7"/>
        <v>40099</v>
      </c>
    </row>
    <row r="18" spans="1:16" x14ac:dyDescent="0.15">
      <c r="A18" s="3" t="s">
        <v>703</v>
      </c>
      <c r="B18" s="4">
        <v>40014</v>
      </c>
      <c r="C18" s="99">
        <f t="shared" ca="1" si="0"/>
        <v>1503</v>
      </c>
      <c r="D18" s="68" t="s">
        <v>335</v>
      </c>
      <c r="E18" s="68"/>
      <c r="F18" s="2" t="s">
        <v>333</v>
      </c>
      <c r="G18" s="97">
        <f t="shared" si="1"/>
        <v>40021</v>
      </c>
      <c r="H18" s="97"/>
      <c r="I18" s="63">
        <f t="shared" si="2"/>
        <v>40035</v>
      </c>
      <c r="J18" s="63"/>
      <c r="K18" s="63">
        <f t="shared" si="3"/>
        <v>40049</v>
      </c>
      <c r="L18" s="63"/>
      <c r="M18" s="63">
        <f t="shared" si="4"/>
        <v>40074</v>
      </c>
      <c r="N18" s="63">
        <f t="shared" si="5"/>
        <v>40084</v>
      </c>
      <c r="O18" s="63">
        <f t="shared" si="6"/>
        <v>40094</v>
      </c>
      <c r="P18" s="63">
        <f t="shared" si="7"/>
        <v>40099</v>
      </c>
    </row>
    <row r="19" spans="1:16" x14ac:dyDescent="0.15">
      <c r="A19" s="144" t="s">
        <v>364</v>
      </c>
      <c r="B19" s="145">
        <v>40015</v>
      </c>
      <c r="C19" s="146">
        <f t="shared" ca="1" si="0"/>
        <v>1502</v>
      </c>
      <c r="D19" s="147" t="s">
        <v>502</v>
      </c>
      <c r="E19" s="68"/>
      <c r="F19" s="2" t="s">
        <v>66</v>
      </c>
      <c r="G19" s="97">
        <f t="shared" si="1"/>
        <v>40022</v>
      </c>
      <c r="H19" s="97"/>
      <c r="I19" s="63">
        <f t="shared" si="2"/>
        <v>40036</v>
      </c>
      <c r="J19" s="63"/>
      <c r="K19" s="63">
        <f t="shared" si="3"/>
        <v>40050</v>
      </c>
      <c r="L19" s="63"/>
      <c r="M19" s="63">
        <f t="shared" si="4"/>
        <v>40075</v>
      </c>
      <c r="N19" s="63">
        <f t="shared" si="5"/>
        <v>40085</v>
      </c>
      <c r="O19" s="63">
        <f t="shared" si="6"/>
        <v>40095</v>
      </c>
      <c r="P19" s="63">
        <f t="shared" si="7"/>
        <v>40100</v>
      </c>
    </row>
    <row r="20" spans="1:16" x14ac:dyDescent="0.15">
      <c r="A20" s="3" t="s">
        <v>755</v>
      </c>
      <c r="B20" s="4">
        <v>40017</v>
      </c>
      <c r="C20" s="99">
        <f t="shared" ca="1" si="0"/>
        <v>1500</v>
      </c>
      <c r="D20" s="68" t="s">
        <v>438</v>
      </c>
      <c r="E20" s="68"/>
      <c r="F20" s="2"/>
      <c r="G20" s="97">
        <f t="shared" si="1"/>
        <v>40024</v>
      </c>
      <c r="H20" s="97"/>
      <c r="I20" s="63">
        <f t="shared" si="2"/>
        <v>40038</v>
      </c>
      <c r="J20" s="63"/>
      <c r="K20" s="63">
        <f t="shared" si="3"/>
        <v>40052</v>
      </c>
      <c r="L20" s="63"/>
      <c r="M20" s="63">
        <f t="shared" si="4"/>
        <v>40077</v>
      </c>
      <c r="N20" s="63">
        <f t="shared" si="5"/>
        <v>40087</v>
      </c>
      <c r="O20" s="63">
        <f t="shared" si="6"/>
        <v>40097</v>
      </c>
      <c r="P20" s="63">
        <f t="shared" si="7"/>
        <v>40102</v>
      </c>
    </row>
    <row r="21" spans="1:16" x14ac:dyDescent="0.15">
      <c r="A21" s="3" t="s">
        <v>345</v>
      </c>
      <c r="B21" s="4">
        <v>40019</v>
      </c>
      <c r="C21" s="99">
        <f t="shared" ca="1" si="0"/>
        <v>1498</v>
      </c>
      <c r="D21" s="115" t="s">
        <v>438</v>
      </c>
      <c r="E21" s="115"/>
      <c r="F21" s="2"/>
      <c r="G21" s="97">
        <f t="shared" si="1"/>
        <v>40026</v>
      </c>
      <c r="H21" s="63"/>
      <c r="I21" s="63">
        <f t="shared" si="2"/>
        <v>40040</v>
      </c>
      <c r="J21" s="63"/>
      <c r="K21" s="63">
        <f t="shared" si="3"/>
        <v>40054</v>
      </c>
      <c r="L21" s="63"/>
      <c r="M21" s="63">
        <f t="shared" si="4"/>
        <v>40079</v>
      </c>
      <c r="N21" s="63">
        <f t="shared" si="5"/>
        <v>40089</v>
      </c>
      <c r="O21" s="63">
        <f t="shared" si="6"/>
        <v>40099</v>
      </c>
      <c r="P21" s="63">
        <f t="shared" si="7"/>
        <v>40104</v>
      </c>
    </row>
    <row r="22" spans="1:16" x14ac:dyDescent="0.15">
      <c r="A22" s="3" t="s">
        <v>331</v>
      </c>
      <c r="B22" s="4">
        <v>40019</v>
      </c>
      <c r="C22" s="99">
        <f t="shared" ca="1" si="0"/>
        <v>1498</v>
      </c>
      <c r="D22" s="68" t="s">
        <v>439</v>
      </c>
      <c r="E22" s="68"/>
      <c r="F22" s="2"/>
      <c r="G22" s="97">
        <f t="shared" si="1"/>
        <v>40026</v>
      </c>
      <c r="H22" s="97"/>
      <c r="I22" s="63">
        <f t="shared" si="2"/>
        <v>40040</v>
      </c>
      <c r="J22" s="63"/>
      <c r="K22" s="63">
        <f t="shared" si="3"/>
        <v>40054</v>
      </c>
      <c r="L22" s="63"/>
      <c r="M22" s="63">
        <f t="shared" si="4"/>
        <v>40079</v>
      </c>
      <c r="N22" s="63">
        <f t="shared" si="5"/>
        <v>40089</v>
      </c>
      <c r="O22" s="63">
        <f t="shared" si="6"/>
        <v>40099</v>
      </c>
      <c r="P22" s="63">
        <f t="shared" si="7"/>
        <v>40104</v>
      </c>
    </row>
    <row r="23" spans="1:16" x14ac:dyDescent="0.15">
      <c r="A23" s="3" t="s">
        <v>595</v>
      </c>
      <c r="B23" s="4">
        <v>40019</v>
      </c>
      <c r="C23" s="99">
        <f t="shared" ca="1" si="0"/>
        <v>1498</v>
      </c>
      <c r="D23" s="115" t="s">
        <v>439</v>
      </c>
      <c r="E23" s="68"/>
      <c r="F23" s="2"/>
      <c r="G23" s="97">
        <f t="shared" si="1"/>
        <v>40026</v>
      </c>
      <c r="H23" s="63"/>
      <c r="I23" s="63">
        <f t="shared" si="2"/>
        <v>40040</v>
      </c>
      <c r="J23" s="63"/>
      <c r="K23" s="63">
        <f t="shared" si="3"/>
        <v>40054</v>
      </c>
      <c r="L23" s="63"/>
      <c r="M23" s="63">
        <f t="shared" si="4"/>
        <v>40079</v>
      </c>
      <c r="N23" s="63">
        <f t="shared" si="5"/>
        <v>40089</v>
      </c>
      <c r="O23" s="63">
        <f t="shared" si="6"/>
        <v>40099</v>
      </c>
      <c r="P23" s="63">
        <f t="shared" si="7"/>
        <v>40104</v>
      </c>
    </row>
    <row r="24" spans="1:16" x14ac:dyDescent="0.15">
      <c r="A24" s="3" t="s">
        <v>776</v>
      </c>
      <c r="B24" s="4">
        <v>40023</v>
      </c>
      <c r="C24" s="99">
        <f t="shared" ca="1" si="0"/>
        <v>1494</v>
      </c>
      <c r="D24" s="115" t="s">
        <v>859</v>
      </c>
      <c r="E24" s="115"/>
      <c r="F24" s="2"/>
      <c r="G24" s="97"/>
      <c r="H24" s="63"/>
      <c r="I24" s="63"/>
      <c r="J24" s="63"/>
      <c r="K24" s="63"/>
      <c r="L24" s="63"/>
      <c r="M24" s="63"/>
      <c r="N24" s="63"/>
      <c r="O24" s="63"/>
      <c r="P24" s="63"/>
    </row>
    <row r="25" spans="1:16" x14ac:dyDescent="0.15">
      <c r="A25" s="3" t="s">
        <v>126</v>
      </c>
      <c r="B25" s="4">
        <v>40023</v>
      </c>
      <c r="C25" s="99">
        <f t="shared" ca="1" si="0"/>
        <v>1494</v>
      </c>
      <c r="D25" s="115" t="s">
        <v>501</v>
      </c>
      <c r="E25" s="115"/>
      <c r="F25" s="2" t="s">
        <v>305</v>
      </c>
      <c r="G25" s="97">
        <f>B25+7</f>
        <v>40030</v>
      </c>
      <c r="H25" s="63"/>
      <c r="I25" s="63">
        <f>B25+21</f>
        <v>40044</v>
      </c>
      <c r="J25" s="63"/>
      <c r="K25" s="63">
        <f>B25+35</f>
        <v>40058</v>
      </c>
      <c r="L25" s="63"/>
      <c r="M25" s="63">
        <f>B25+60</f>
        <v>40083</v>
      </c>
      <c r="N25" s="63">
        <f>B25+70</f>
        <v>40093</v>
      </c>
      <c r="O25" s="63">
        <f>B25+80</f>
        <v>40103</v>
      </c>
      <c r="P25" s="63">
        <f>B25+85</f>
        <v>40108</v>
      </c>
    </row>
    <row r="26" spans="1:16" x14ac:dyDescent="0.15">
      <c r="A26" s="3" t="s">
        <v>217</v>
      </c>
      <c r="B26" s="4"/>
      <c r="C26" s="99">
        <f t="shared" ca="1" si="0"/>
        <v>41517</v>
      </c>
      <c r="D26" s="115"/>
      <c r="E26" s="68"/>
      <c r="F26" s="2"/>
      <c r="G26" s="97">
        <f>B26+7</f>
        <v>7</v>
      </c>
      <c r="H26" s="63"/>
      <c r="I26" s="63">
        <f>B26+21</f>
        <v>21</v>
      </c>
      <c r="J26" s="63"/>
      <c r="K26" s="63">
        <f>B26+35</f>
        <v>35</v>
      </c>
      <c r="L26" s="63"/>
      <c r="M26" s="63">
        <f>B26+60</f>
        <v>60</v>
      </c>
      <c r="N26" s="63">
        <f>B26+70</f>
        <v>70</v>
      </c>
      <c r="O26" s="63">
        <f>B26+80</f>
        <v>80</v>
      </c>
      <c r="P26" s="63">
        <f>B26+85</f>
        <v>85</v>
      </c>
    </row>
    <row r="27" spans="1:16" x14ac:dyDescent="0.15">
      <c r="A27" s="3" t="s">
        <v>397</v>
      </c>
      <c r="B27" s="4"/>
      <c r="C27" s="99">
        <f t="shared" ca="1" si="0"/>
        <v>41517</v>
      </c>
      <c r="D27" s="115"/>
      <c r="E27" s="115"/>
      <c r="F27" s="2"/>
      <c r="G27" s="97">
        <f>B27+7</f>
        <v>7</v>
      </c>
      <c r="H27" s="63"/>
      <c r="I27" s="63">
        <f>B27+21</f>
        <v>21</v>
      </c>
      <c r="J27" s="63"/>
      <c r="K27" s="63">
        <f>B27+35</f>
        <v>35</v>
      </c>
      <c r="L27" s="63"/>
      <c r="M27" s="63">
        <f>B27+60</f>
        <v>60</v>
      </c>
      <c r="N27" s="63">
        <f>B27+70</f>
        <v>70</v>
      </c>
      <c r="O27" s="63">
        <f>B27+80</f>
        <v>80</v>
      </c>
      <c r="P27" s="63">
        <f>B27+85</f>
        <v>85</v>
      </c>
    </row>
    <row r="28" spans="1:16" x14ac:dyDescent="0.15">
      <c r="A28" s="20"/>
      <c r="B28" s="4"/>
      <c r="C28" s="99"/>
      <c r="D28" s="115">
        <f>SUM(D2:D27)</f>
        <v>19</v>
      </c>
      <c r="E28" s="115"/>
      <c r="F28" s="2"/>
      <c r="G28" s="97"/>
      <c r="H28" s="63"/>
      <c r="I28" s="63"/>
      <c r="J28" s="63"/>
      <c r="K28" s="63"/>
      <c r="L28" s="63"/>
      <c r="M28" s="63"/>
      <c r="N28" s="63"/>
      <c r="O28" s="63"/>
      <c r="P28" s="63"/>
    </row>
    <row r="29" spans="1:16" ht="26" x14ac:dyDescent="0.15">
      <c r="B29" s="5" t="s">
        <v>790</v>
      </c>
      <c r="C29" s="5" t="s">
        <v>788</v>
      </c>
      <c r="D29" s="5" t="s">
        <v>710</v>
      </c>
      <c r="E29" s="5" t="s">
        <v>711</v>
      </c>
      <c r="F29" s="5" t="s">
        <v>530</v>
      </c>
      <c r="G29" s="5" t="s">
        <v>341</v>
      </c>
      <c r="H29" s="5"/>
      <c r="I29" s="5" t="s">
        <v>342</v>
      </c>
      <c r="J29" s="5"/>
      <c r="K29" s="5" t="s">
        <v>347</v>
      </c>
      <c r="L29" s="5"/>
      <c r="M29" s="5" t="s">
        <v>1</v>
      </c>
      <c r="N29" s="5" t="s">
        <v>662</v>
      </c>
      <c r="O29" s="5" t="s">
        <v>663</v>
      </c>
      <c r="P29" s="5" t="s">
        <v>604</v>
      </c>
    </row>
    <row r="37" spans="1:9" x14ac:dyDescent="0.15">
      <c r="C37" t="s">
        <v>747</v>
      </c>
    </row>
    <row r="38" spans="1:9" x14ac:dyDescent="0.15">
      <c r="A38" s="3" t="s">
        <v>303</v>
      </c>
      <c r="B38" s="3" t="s">
        <v>33</v>
      </c>
      <c r="C38" s="3" t="s">
        <v>34</v>
      </c>
      <c r="D38" s="3" t="s">
        <v>149</v>
      </c>
      <c r="E38" s="5" t="s">
        <v>302</v>
      </c>
      <c r="F38" s="3" t="s">
        <v>151</v>
      </c>
      <c r="G38" s="5" t="s">
        <v>302</v>
      </c>
      <c r="H38" s="3" t="s">
        <v>749</v>
      </c>
      <c r="I38" s="3"/>
    </row>
    <row r="39" spans="1:9" x14ac:dyDescent="0.15">
      <c r="A39" s="2" t="s">
        <v>857</v>
      </c>
      <c r="B39" s="2">
        <v>213</v>
      </c>
      <c r="C39" s="2" t="s">
        <v>858</v>
      </c>
      <c r="D39" s="2"/>
      <c r="E39" s="2"/>
      <c r="F39" s="2"/>
      <c r="G39" s="2"/>
      <c r="H39" s="2"/>
      <c r="I39" s="2"/>
    </row>
    <row r="40" spans="1:9" x14ac:dyDescent="0.15">
      <c r="A40" s="23">
        <v>40016</v>
      </c>
      <c r="B40" s="2">
        <v>214</v>
      </c>
      <c r="C40" s="2">
        <v>14</v>
      </c>
      <c r="D40" s="2" t="s">
        <v>150</v>
      </c>
      <c r="E40" s="2"/>
      <c r="F40" s="2"/>
      <c r="G40" s="2"/>
      <c r="H40" s="2"/>
      <c r="I40" s="2"/>
    </row>
    <row r="41" spans="1:9" x14ac:dyDescent="0.15">
      <c r="A41" s="23">
        <v>40016</v>
      </c>
      <c r="B41" s="2">
        <v>215</v>
      </c>
      <c r="C41" s="2">
        <v>14</v>
      </c>
      <c r="D41" s="2" t="s">
        <v>150</v>
      </c>
      <c r="E41" s="2"/>
      <c r="F41" s="2"/>
      <c r="G41" s="2"/>
      <c r="H41" s="2"/>
      <c r="I41" s="2"/>
    </row>
    <row r="42" spans="1:9" x14ac:dyDescent="0.15">
      <c r="A42" s="23">
        <v>40016</v>
      </c>
      <c r="B42" s="2">
        <v>216</v>
      </c>
      <c r="C42" s="2">
        <v>33</v>
      </c>
      <c r="D42" s="2" t="s">
        <v>150</v>
      </c>
      <c r="E42" s="2"/>
      <c r="F42" s="2"/>
      <c r="G42" s="2"/>
      <c r="H42" s="2"/>
      <c r="I42" s="2"/>
    </row>
    <row r="43" spans="1:9" x14ac:dyDescent="0.15">
      <c r="A43" s="23">
        <v>40016</v>
      </c>
      <c r="B43" s="2">
        <v>217</v>
      </c>
      <c r="C43" s="2">
        <v>33</v>
      </c>
      <c r="D43" s="2" t="s">
        <v>434</v>
      </c>
      <c r="E43" s="2"/>
      <c r="F43" s="2"/>
      <c r="G43" s="2"/>
      <c r="H43" s="2"/>
      <c r="I43" s="2"/>
    </row>
    <row r="44" spans="1:9" x14ac:dyDescent="0.15">
      <c r="A44" s="23">
        <v>40016</v>
      </c>
      <c r="B44" s="2">
        <v>218</v>
      </c>
      <c r="C44" s="2">
        <v>33</v>
      </c>
      <c r="D44" s="2" t="s">
        <v>434</v>
      </c>
      <c r="E44" s="2"/>
      <c r="F44" s="2"/>
      <c r="G44" s="2"/>
      <c r="H44" s="2"/>
      <c r="I44" s="2"/>
    </row>
    <row r="45" spans="1:9" x14ac:dyDescent="0.15">
      <c r="A45" s="23">
        <v>40016</v>
      </c>
      <c r="B45" s="2">
        <v>219</v>
      </c>
      <c r="C45" s="2">
        <v>33</v>
      </c>
      <c r="D45" s="2" t="s">
        <v>435</v>
      </c>
      <c r="E45" s="2"/>
      <c r="F45" s="2"/>
      <c r="G45" s="2"/>
      <c r="H45" s="2"/>
      <c r="I45" s="2"/>
    </row>
    <row r="46" spans="1:9" x14ac:dyDescent="0.15">
      <c r="A46" s="23">
        <v>40016</v>
      </c>
      <c r="B46" s="2">
        <v>220</v>
      </c>
      <c r="C46" s="2">
        <v>33</v>
      </c>
      <c r="D46" s="2" t="s">
        <v>435</v>
      </c>
      <c r="E46" s="2"/>
      <c r="F46" s="2"/>
      <c r="G46" s="2"/>
      <c r="H46" s="2"/>
      <c r="I46" s="2"/>
    </row>
    <row r="47" spans="1:9" x14ac:dyDescent="0.15">
      <c r="A47" s="23">
        <v>40016</v>
      </c>
      <c r="B47" s="2">
        <v>221</v>
      </c>
      <c r="C47" s="2">
        <v>33</v>
      </c>
      <c r="D47" s="2" t="s">
        <v>434</v>
      </c>
      <c r="E47" s="2"/>
      <c r="F47" s="2"/>
      <c r="G47" s="2"/>
      <c r="H47" s="2"/>
      <c r="I47" s="2"/>
    </row>
    <row r="48" spans="1:9" x14ac:dyDescent="0.15">
      <c r="A48" s="23">
        <v>40016</v>
      </c>
      <c r="B48" s="2">
        <v>222</v>
      </c>
      <c r="C48" s="2" t="s">
        <v>220</v>
      </c>
      <c r="D48" s="2"/>
      <c r="E48" s="2"/>
      <c r="F48" s="2"/>
      <c r="G48" s="2"/>
      <c r="H48" s="2"/>
      <c r="I48" s="2"/>
    </row>
    <row r="49" spans="1:9" x14ac:dyDescent="0.15">
      <c r="A49" s="23">
        <v>40016</v>
      </c>
      <c r="B49" s="2">
        <v>223</v>
      </c>
      <c r="C49" s="2" t="s">
        <v>220</v>
      </c>
      <c r="D49" s="2"/>
      <c r="E49" s="2"/>
      <c r="F49" s="2"/>
      <c r="G49" s="2"/>
      <c r="H49" s="2"/>
      <c r="I49" s="2"/>
    </row>
    <row r="50" spans="1:9" x14ac:dyDescent="0.15">
      <c r="A50" s="23">
        <v>40016</v>
      </c>
      <c r="B50" s="2">
        <v>224</v>
      </c>
      <c r="C50" s="2" t="s">
        <v>220</v>
      </c>
      <c r="D50" s="2"/>
      <c r="E50" s="2"/>
      <c r="F50" s="2"/>
      <c r="G50" s="2"/>
      <c r="H50" s="2"/>
      <c r="I50" s="2"/>
    </row>
    <row r="51" spans="1:9" x14ac:dyDescent="0.15">
      <c r="A51" s="23">
        <v>40016</v>
      </c>
      <c r="B51" s="2">
        <v>225</v>
      </c>
      <c r="C51" s="2" t="s">
        <v>220</v>
      </c>
      <c r="D51" s="2"/>
      <c r="E51" s="2"/>
      <c r="F51" s="2"/>
      <c r="G51" s="2"/>
      <c r="H51" s="2"/>
      <c r="I51" s="2"/>
    </row>
    <row r="52" spans="1:9" x14ac:dyDescent="0.15">
      <c r="A52" s="23"/>
      <c r="B52" s="2">
        <v>226</v>
      </c>
      <c r="C52" s="2"/>
      <c r="D52" s="2"/>
      <c r="E52" s="2"/>
      <c r="F52" s="2"/>
      <c r="G52" s="2"/>
      <c r="H52" s="2"/>
      <c r="I52" s="2"/>
    </row>
    <row r="53" spans="1:9" x14ac:dyDescent="0.15">
      <c r="A53" s="2"/>
      <c r="B53" s="2">
        <v>227</v>
      </c>
      <c r="C53" s="2"/>
      <c r="D53" s="2"/>
      <c r="E53" s="2"/>
      <c r="F53" s="2"/>
      <c r="G53" s="2"/>
      <c r="H53" s="2"/>
      <c r="I53" s="2"/>
    </row>
    <row r="54" spans="1:9" x14ac:dyDescent="0.15">
      <c r="A54" s="2"/>
      <c r="B54" s="2">
        <v>228</v>
      </c>
      <c r="C54" s="2"/>
      <c r="D54" s="2"/>
      <c r="E54" s="2"/>
      <c r="F54" s="2"/>
      <c r="G54" s="2"/>
      <c r="H54" s="2"/>
      <c r="I54" s="2"/>
    </row>
    <row r="55" spans="1:9" x14ac:dyDescent="0.15">
      <c r="A55" s="2"/>
      <c r="B55" s="2">
        <v>229</v>
      </c>
      <c r="C55" s="2"/>
      <c r="D55" s="2"/>
      <c r="E55" s="2"/>
      <c r="F55" s="2"/>
      <c r="G55" s="2"/>
      <c r="H55" s="2"/>
      <c r="I55" s="2"/>
    </row>
    <row r="56" spans="1:9" x14ac:dyDescent="0.1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1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1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1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1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1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1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15">
      <c r="A63" s="2"/>
      <c r="B63" s="2"/>
      <c r="C63" s="2"/>
      <c r="D63" s="2"/>
      <c r="E63" s="2"/>
      <c r="F63" s="2"/>
      <c r="G63" s="2"/>
      <c r="H63" s="2"/>
      <c r="I63" s="2"/>
    </row>
    <row r="64" spans="1:9" x14ac:dyDescent="0.15">
      <c r="A64" s="2"/>
      <c r="B64" s="2"/>
      <c r="C64" s="2"/>
      <c r="D64" s="2"/>
      <c r="E64" s="2"/>
      <c r="F64" s="2"/>
      <c r="G64" s="2"/>
      <c r="H64" s="2"/>
      <c r="I64" s="2"/>
    </row>
    <row r="65" spans="1:9" x14ac:dyDescent="0.15">
      <c r="A65" s="2"/>
      <c r="B65" s="2"/>
      <c r="C65" s="2"/>
      <c r="D65" s="2"/>
      <c r="E65" s="2"/>
      <c r="F65" s="2"/>
      <c r="G65" s="2"/>
      <c r="H65" s="2"/>
      <c r="I65" s="2"/>
    </row>
    <row r="66" spans="1:9" x14ac:dyDescent="0.15">
      <c r="A66" s="2"/>
      <c r="B66" s="2"/>
      <c r="C66" s="2"/>
      <c r="D66" s="2"/>
      <c r="E66" s="2"/>
      <c r="F66" s="2"/>
      <c r="G66" s="2"/>
      <c r="H66" s="2"/>
      <c r="I66" s="2"/>
    </row>
    <row r="67" spans="1:9" x14ac:dyDescent="0.15">
      <c r="A67" s="2"/>
      <c r="B67" s="2"/>
      <c r="C67" s="2"/>
      <c r="D67" s="2"/>
      <c r="E67" s="2"/>
      <c r="F67" s="2"/>
      <c r="G67" s="2"/>
      <c r="H67" s="2"/>
      <c r="I67" s="2"/>
    </row>
    <row r="68" spans="1:9" x14ac:dyDescent="0.15">
      <c r="A68" s="2"/>
      <c r="B68" s="2"/>
      <c r="C68" s="2"/>
      <c r="D68" s="2"/>
      <c r="E68" s="2"/>
      <c r="F68" s="2"/>
      <c r="G68" s="2"/>
      <c r="H68" s="2"/>
      <c r="I68" s="2"/>
    </row>
    <row r="69" spans="1:9" x14ac:dyDescent="0.15">
      <c r="A69" s="2"/>
      <c r="B69" s="2"/>
      <c r="C69" s="2"/>
      <c r="D69" s="2"/>
      <c r="E69" s="2"/>
      <c r="F69" s="2"/>
      <c r="G69" s="2"/>
      <c r="H69" s="2"/>
      <c r="I69" s="2"/>
    </row>
    <row r="70" spans="1:9" x14ac:dyDescent="0.15">
      <c r="A70" s="2"/>
      <c r="B70" s="2"/>
      <c r="C70" s="2"/>
      <c r="D70" s="2"/>
      <c r="E70" s="2"/>
      <c r="F70" s="2"/>
      <c r="G70" s="2"/>
      <c r="H70" s="2"/>
      <c r="I70" s="2"/>
    </row>
    <row r="71" spans="1:9" x14ac:dyDescent="0.15">
      <c r="A71" s="2"/>
      <c r="B71" s="2"/>
      <c r="C71" s="2"/>
      <c r="D71" s="2"/>
      <c r="E71" s="2"/>
      <c r="F71" s="2"/>
      <c r="G71" s="2"/>
      <c r="H71" s="2"/>
      <c r="I71" s="2"/>
    </row>
    <row r="72" spans="1:9" x14ac:dyDescent="0.15">
      <c r="A72" s="2"/>
      <c r="B72" s="2"/>
      <c r="C72" s="2"/>
      <c r="D72" s="2"/>
      <c r="E72" s="2"/>
      <c r="F72" s="2"/>
      <c r="G72" s="2"/>
      <c r="H72" s="2"/>
      <c r="I72" s="2"/>
    </row>
    <row r="73" spans="1:9" x14ac:dyDescent="0.15">
      <c r="A73" s="2"/>
      <c r="B73" s="2"/>
      <c r="C73" s="2"/>
      <c r="D73" s="2"/>
      <c r="E73" s="2"/>
      <c r="F73" s="2"/>
      <c r="G73" s="2"/>
      <c r="H73" s="2"/>
      <c r="I73" s="2"/>
    </row>
    <row r="74" spans="1:9" x14ac:dyDescent="0.15">
      <c r="A74" s="2"/>
      <c r="B74" s="2"/>
      <c r="C74" s="2"/>
      <c r="D74" s="2"/>
      <c r="E74" s="2"/>
      <c r="F74" s="2"/>
      <c r="G74" s="2"/>
      <c r="H74" s="2"/>
      <c r="I74" s="2"/>
    </row>
    <row r="75" spans="1:9" x14ac:dyDescent="0.15">
      <c r="A75" s="2"/>
      <c r="B75" s="2"/>
      <c r="C75" s="2"/>
      <c r="D75" s="2"/>
      <c r="E75" s="2"/>
      <c r="F75" s="2"/>
      <c r="G75" s="2"/>
      <c r="H75" s="2"/>
      <c r="I75" s="2"/>
    </row>
    <row r="76" spans="1:9" x14ac:dyDescent="0.15">
      <c r="A76" s="2"/>
      <c r="B76" s="2"/>
      <c r="C76" s="2"/>
      <c r="D76" s="2"/>
      <c r="E76" s="2"/>
      <c r="F76" s="2"/>
      <c r="G76" s="2"/>
      <c r="H76" s="2"/>
      <c r="I76" s="2"/>
    </row>
    <row r="77" spans="1:9" x14ac:dyDescent="0.15">
      <c r="A77" s="2"/>
      <c r="B77" s="2"/>
      <c r="C77" s="2"/>
      <c r="D77" s="2"/>
      <c r="E77" s="2"/>
      <c r="F77" s="2"/>
      <c r="G77" s="2"/>
      <c r="H77" s="2"/>
      <c r="I77" s="2"/>
    </row>
    <row r="78" spans="1:9" x14ac:dyDescent="0.15">
      <c r="A78" s="2"/>
      <c r="B78" s="2"/>
      <c r="C78" s="2"/>
      <c r="D78" s="2"/>
      <c r="E78" s="2"/>
      <c r="F78" s="2"/>
      <c r="G78" s="2"/>
      <c r="H78" s="2"/>
      <c r="I78" s="2"/>
    </row>
    <row r="79" spans="1:9" x14ac:dyDescent="0.15">
      <c r="A79" s="2"/>
      <c r="B79" s="2"/>
      <c r="C79" s="2"/>
      <c r="D79" s="2"/>
      <c r="E79" s="2"/>
      <c r="F79" s="2"/>
      <c r="G79" s="2"/>
      <c r="H79" s="2"/>
      <c r="I79" s="2"/>
    </row>
    <row r="80" spans="1:9" x14ac:dyDescent="0.15">
      <c r="A80" s="2"/>
      <c r="B80" s="2"/>
      <c r="C80" s="2"/>
      <c r="D80" s="2"/>
      <c r="E80" s="2"/>
      <c r="F80" s="2"/>
      <c r="G80" s="2"/>
      <c r="H80" s="2"/>
      <c r="I80" s="2"/>
    </row>
    <row r="81" spans="1:9" x14ac:dyDescent="0.15">
      <c r="A81" s="2"/>
      <c r="B81" s="2"/>
      <c r="C81" s="2"/>
      <c r="D81" s="2"/>
      <c r="E81" s="2"/>
      <c r="F81" s="2"/>
      <c r="G81" s="2"/>
      <c r="H81" s="2"/>
      <c r="I81" s="2"/>
    </row>
    <row r="82" spans="1:9" x14ac:dyDescent="0.15">
      <c r="A82" s="2"/>
      <c r="B82" s="2"/>
      <c r="C82" s="2"/>
      <c r="D82" s="2"/>
      <c r="E82" s="2"/>
      <c r="F82" s="2"/>
      <c r="G82" s="2"/>
      <c r="H82" s="2"/>
      <c r="I82" s="2"/>
    </row>
    <row r="83" spans="1:9" x14ac:dyDescent="0.15">
      <c r="A83" s="2"/>
      <c r="B83" s="2"/>
      <c r="C83" s="2"/>
      <c r="D83" s="2"/>
      <c r="E83" s="2"/>
      <c r="F83" s="2"/>
      <c r="G83" s="2"/>
      <c r="H83" s="2"/>
      <c r="I83" s="2"/>
    </row>
    <row r="84" spans="1:9" x14ac:dyDescent="0.15">
      <c r="A84" s="2"/>
      <c r="B84" s="2"/>
      <c r="C84" s="2"/>
      <c r="D84" s="2"/>
      <c r="E84" s="2"/>
      <c r="F84" s="2"/>
      <c r="G84" s="2"/>
      <c r="H84" s="2"/>
      <c r="I84" s="2"/>
    </row>
    <row r="85" spans="1:9" x14ac:dyDescent="0.15">
      <c r="A85" s="2"/>
      <c r="B85" s="2"/>
      <c r="C85" s="2"/>
      <c r="D85" s="2"/>
      <c r="E85" s="2"/>
      <c r="F85" s="2"/>
      <c r="G85" s="2"/>
      <c r="H85" s="2"/>
      <c r="I85" s="2"/>
    </row>
    <row r="86" spans="1:9" x14ac:dyDescent="0.15">
      <c r="A86" s="2"/>
      <c r="B86" s="2"/>
      <c r="C86" s="2"/>
      <c r="D86" s="2"/>
      <c r="E86" s="2"/>
      <c r="F86" s="2"/>
      <c r="G86" s="2"/>
      <c r="H86" s="2"/>
      <c r="I86" s="2"/>
    </row>
    <row r="87" spans="1:9" x14ac:dyDescent="0.15">
      <c r="A87" s="2"/>
      <c r="B87" s="2"/>
      <c r="C87" s="2"/>
      <c r="D87" s="2"/>
      <c r="E87" s="2"/>
      <c r="F87" s="2"/>
      <c r="G87" s="2"/>
      <c r="H87" s="2"/>
      <c r="I87" s="2"/>
    </row>
    <row r="88" spans="1:9" x14ac:dyDescent="0.15">
      <c r="A88" s="2"/>
      <c r="B88" s="2"/>
      <c r="C88" s="2"/>
      <c r="D88" s="2"/>
      <c r="E88" s="2"/>
      <c r="F88" s="2"/>
      <c r="G88" s="2"/>
      <c r="H88" s="2"/>
      <c r="I88" s="2"/>
    </row>
    <row r="89" spans="1:9" x14ac:dyDescent="0.15">
      <c r="A89" s="2"/>
      <c r="B89" s="2"/>
      <c r="C89" s="2"/>
      <c r="D89" s="2"/>
      <c r="E89" s="2"/>
      <c r="F89" s="2"/>
      <c r="G89" s="2"/>
      <c r="H89" s="2"/>
      <c r="I89" s="2"/>
    </row>
    <row r="90" spans="1:9" x14ac:dyDescent="0.15">
      <c r="A90" s="2"/>
      <c r="B90" s="2"/>
      <c r="C90" s="2"/>
      <c r="D90" s="2"/>
      <c r="E90" s="2"/>
      <c r="F90" s="2"/>
      <c r="G90" s="2"/>
      <c r="H90" s="2"/>
      <c r="I90" s="2"/>
    </row>
    <row r="91" spans="1:9" x14ac:dyDescent="0.15">
      <c r="A91" s="2"/>
      <c r="B91" s="2"/>
      <c r="C91" s="2"/>
      <c r="D91" s="2"/>
      <c r="E91" s="2"/>
      <c r="F91" s="2"/>
      <c r="G91" s="2"/>
      <c r="H91" s="2"/>
      <c r="I91" s="2"/>
    </row>
    <row r="92" spans="1:9" x14ac:dyDescent="0.15">
      <c r="A92" s="2"/>
      <c r="B92" s="2"/>
      <c r="C92" s="2"/>
      <c r="D92" s="2"/>
      <c r="E92" s="2"/>
      <c r="F92" s="2"/>
      <c r="G92" s="2"/>
      <c r="H92" s="2"/>
      <c r="I92" s="2"/>
    </row>
    <row r="93" spans="1:9" x14ac:dyDescent="0.15">
      <c r="A93" s="2"/>
      <c r="B93" s="2"/>
      <c r="C93" s="2"/>
      <c r="D93" s="2"/>
      <c r="E93" s="2"/>
      <c r="F93" s="2"/>
      <c r="G93" s="2"/>
      <c r="H93" s="2"/>
      <c r="I93" s="2"/>
    </row>
    <row r="94" spans="1:9" x14ac:dyDescent="0.15">
      <c r="A94" s="2"/>
      <c r="B94" s="2"/>
      <c r="C94" s="2"/>
      <c r="D94" s="2"/>
      <c r="E94" s="2"/>
      <c r="F94" s="2"/>
      <c r="G94" s="2"/>
      <c r="H94" s="2"/>
      <c r="I94" s="2"/>
    </row>
    <row r="95" spans="1:9" x14ac:dyDescent="0.15">
      <c r="A95" s="2"/>
      <c r="B95" s="2"/>
      <c r="C95" s="2"/>
      <c r="D95" s="2"/>
      <c r="E95" s="2"/>
      <c r="F95" s="2"/>
      <c r="G95" s="2"/>
      <c r="H95" s="2"/>
      <c r="I95" s="2"/>
    </row>
    <row r="96" spans="1:9" x14ac:dyDescent="0.15">
      <c r="A96" s="2"/>
      <c r="B96" s="2"/>
      <c r="C96" s="2"/>
      <c r="D96" s="2"/>
      <c r="E96" s="2"/>
      <c r="F96" s="2"/>
      <c r="G96" s="2"/>
      <c r="H96" s="2"/>
      <c r="I96" s="2"/>
    </row>
    <row r="97" spans="1:9" x14ac:dyDescent="0.15">
      <c r="A97" s="2"/>
      <c r="B97" s="2"/>
      <c r="C97" s="2"/>
      <c r="D97" s="2"/>
      <c r="E97" s="2"/>
      <c r="F97" s="2"/>
      <c r="G97" s="2"/>
      <c r="H97" s="2"/>
      <c r="I97" s="2"/>
    </row>
    <row r="98" spans="1:9" x14ac:dyDescent="0.15">
      <c r="A98" s="2"/>
      <c r="B98" s="2"/>
      <c r="C98" s="2"/>
      <c r="D98" s="2"/>
      <c r="E98" s="2"/>
      <c r="F98" s="2"/>
      <c r="G98" s="2"/>
      <c r="H98" s="2"/>
      <c r="I98" s="2"/>
    </row>
    <row r="99" spans="1:9" x14ac:dyDescent="0.15">
      <c r="A99" s="2"/>
      <c r="B99" s="2"/>
      <c r="C99" s="2"/>
      <c r="D99" s="2"/>
      <c r="E99" s="2"/>
      <c r="F99" s="2"/>
      <c r="G99" s="2"/>
      <c r="H99" s="2"/>
      <c r="I99" s="2"/>
    </row>
    <row r="100" spans="1:9" x14ac:dyDescent="0.15">
      <c r="A100" s="2"/>
      <c r="B100" s="2"/>
      <c r="C100" s="2"/>
      <c r="D100" s="2"/>
      <c r="E100" s="2"/>
      <c r="F100" s="2"/>
      <c r="G100" s="2"/>
      <c r="H100" s="2"/>
      <c r="I100" s="2"/>
    </row>
    <row r="101" spans="1:9" x14ac:dyDescent="0.15">
      <c r="A101" s="2"/>
      <c r="B101" s="2"/>
      <c r="C101" s="2"/>
      <c r="D101" s="2"/>
      <c r="E101" s="2"/>
      <c r="F101" s="2"/>
      <c r="G101" s="2"/>
      <c r="H101" s="2"/>
      <c r="I101" s="2"/>
    </row>
    <row r="102" spans="1:9" x14ac:dyDescent="0.15">
      <c r="A102" s="2"/>
      <c r="B102" s="2"/>
      <c r="C102" s="2"/>
      <c r="D102" s="2"/>
      <c r="E102" s="2"/>
      <c r="F102" s="2"/>
      <c r="G102" s="2"/>
      <c r="H102" s="2"/>
      <c r="I102" s="2"/>
    </row>
    <row r="103" spans="1:9" x14ac:dyDescent="0.15">
      <c r="A103" s="2"/>
      <c r="B103" s="2"/>
      <c r="C103" s="2"/>
      <c r="D103" s="2"/>
      <c r="E103" s="2"/>
      <c r="F103" s="2"/>
      <c r="G103" s="2"/>
      <c r="H103" s="2"/>
      <c r="I103" s="2"/>
    </row>
    <row r="104" spans="1:9" x14ac:dyDescent="0.15">
      <c r="A104" s="2"/>
      <c r="B104" s="2"/>
      <c r="C104" s="2"/>
      <c r="D104" s="2"/>
      <c r="E104" s="2"/>
      <c r="F104" s="2"/>
      <c r="G104" s="2"/>
      <c r="H104" s="2"/>
      <c r="I104" s="2"/>
    </row>
    <row r="105" spans="1:9" x14ac:dyDescent="0.15">
      <c r="A105" s="2"/>
      <c r="B105" s="2"/>
      <c r="C105" s="2"/>
      <c r="D105" s="2"/>
      <c r="E105" s="2"/>
      <c r="F105" s="2"/>
      <c r="G105" s="2"/>
      <c r="H105" s="2"/>
      <c r="I105" s="2"/>
    </row>
    <row r="106" spans="1:9" x14ac:dyDescent="0.15">
      <c r="A106" s="2"/>
      <c r="B106" s="2"/>
      <c r="C106" s="2"/>
      <c r="D106" s="2"/>
      <c r="E106" s="2"/>
      <c r="F106" s="2"/>
      <c r="G106" s="2"/>
      <c r="H106" s="2"/>
      <c r="I106" s="2"/>
    </row>
    <row r="107" spans="1:9" x14ac:dyDescent="0.15">
      <c r="A107" s="2"/>
      <c r="B107" s="2"/>
      <c r="C107" s="2"/>
      <c r="D107" s="2"/>
      <c r="E107" s="2"/>
      <c r="F107" s="2"/>
      <c r="G107" s="2"/>
      <c r="H107" s="2"/>
      <c r="I107" s="2"/>
    </row>
    <row r="108" spans="1:9" x14ac:dyDescent="0.15">
      <c r="A108" s="2"/>
      <c r="B108" s="2"/>
      <c r="C108" s="2"/>
      <c r="D108" s="2"/>
      <c r="E108" s="2"/>
      <c r="F108" s="2"/>
      <c r="G108" s="2"/>
      <c r="H108" s="2"/>
      <c r="I108" s="2"/>
    </row>
  </sheetData>
  <sortState ref="A2:XFD7">
    <sortCondition ref="B2:B7"/>
  </sortState>
  <phoneticPr fontId="8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8"/>
  <sheetViews>
    <sheetView workbookViewId="0">
      <selection activeCell="C3" sqref="C3"/>
    </sheetView>
  </sheetViews>
  <sheetFormatPr baseColWidth="10" defaultColWidth="11" defaultRowHeight="13" x14ac:dyDescent="0.15"/>
  <cols>
    <col min="5" max="6" width="19.1640625" customWidth="1"/>
  </cols>
  <sheetData>
    <row r="1" spans="1:16" ht="26" x14ac:dyDescent="0.15">
      <c r="A1" s="2"/>
      <c r="B1" s="5" t="s">
        <v>824</v>
      </c>
      <c r="C1" s="5" t="s">
        <v>788</v>
      </c>
      <c r="D1" s="5" t="s">
        <v>58</v>
      </c>
      <c r="E1" s="5" t="s">
        <v>711</v>
      </c>
      <c r="F1" s="5" t="s">
        <v>530</v>
      </c>
      <c r="G1" s="5" t="s">
        <v>341</v>
      </c>
      <c r="H1" s="5"/>
      <c r="I1" s="5" t="s">
        <v>342</v>
      </c>
      <c r="J1" s="5"/>
      <c r="K1" s="5" t="s">
        <v>347</v>
      </c>
      <c r="L1" s="5"/>
      <c r="M1" s="5" t="s">
        <v>1</v>
      </c>
      <c r="N1" s="5" t="s">
        <v>662</v>
      </c>
      <c r="O1" s="5" t="s">
        <v>663</v>
      </c>
      <c r="P1" s="5" t="s">
        <v>604</v>
      </c>
    </row>
    <row r="2" spans="1:16" ht="13" customHeight="1" x14ac:dyDescent="0.15">
      <c r="A2" s="3" t="s">
        <v>596</v>
      </c>
      <c r="B2" s="162">
        <v>40028</v>
      </c>
      <c r="C2" s="163">
        <f ca="1">TODAY()-B2</f>
        <v>1489</v>
      </c>
      <c r="D2" s="164">
        <v>4</v>
      </c>
      <c r="E2" s="68" t="s">
        <v>785</v>
      </c>
      <c r="F2" s="2"/>
      <c r="G2" s="97">
        <f t="shared" ref="G2:G21" si="0">B2+7</f>
        <v>40035</v>
      </c>
      <c r="H2" s="63"/>
      <c r="I2" s="61">
        <f t="shared" ref="I2:I21" si="1">B2+21</f>
        <v>40049</v>
      </c>
      <c r="J2" s="63" t="s">
        <v>831</v>
      </c>
      <c r="K2" s="63">
        <f t="shared" ref="K2:K21" si="2">B2+35</f>
        <v>40063</v>
      </c>
      <c r="L2" s="63"/>
      <c r="M2" s="63">
        <f t="shared" ref="M2:M21" si="3">B2+60</f>
        <v>40088</v>
      </c>
      <c r="N2" s="63">
        <f t="shared" ref="N2:N21" si="4">B2+70</f>
        <v>40098</v>
      </c>
      <c r="O2" s="63">
        <f t="shared" ref="O2:O21" si="5">B2+80</f>
        <v>40108</v>
      </c>
      <c r="P2" s="63">
        <f t="shared" ref="P2:P21" si="6">B2+85</f>
        <v>40113</v>
      </c>
    </row>
    <row r="3" spans="1:16" ht="13" customHeight="1" x14ac:dyDescent="0.15">
      <c r="A3" s="144" t="s">
        <v>232</v>
      </c>
      <c r="B3" s="145">
        <v>40028</v>
      </c>
      <c r="C3" s="146">
        <f ca="1">TODAY()-B3</f>
        <v>1489</v>
      </c>
      <c r="D3" s="148" t="s">
        <v>436</v>
      </c>
      <c r="E3" s="148" t="s">
        <v>437</v>
      </c>
      <c r="F3" s="144"/>
      <c r="G3" s="116">
        <f t="shared" si="0"/>
        <v>40035</v>
      </c>
      <c r="H3" s="116"/>
      <c r="I3" s="116">
        <f t="shared" si="1"/>
        <v>40049</v>
      </c>
      <c r="J3" s="116"/>
      <c r="K3" s="116">
        <f t="shared" si="2"/>
        <v>40063</v>
      </c>
      <c r="L3" s="116"/>
      <c r="M3" s="116">
        <f t="shared" si="3"/>
        <v>40088</v>
      </c>
      <c r="N3" s="116">
        <f t="shared" si="4"/>
        <v>40098</v>
      </c>
      <c r="O3" s="116">
        <f t="shared" si="5"/>
        <v>40108</v>
      </c>
      <c r="P3" s="116">
        <f t="shared" si="6"/>
        <v>40113</v>
      </c>
    </row>
    <row r="4" spans="1:16" ht="13" customHeight="1" x14ac:dyDescent="0.15">
      <c r="A4" s="3" t="s">
        <v>229</v>
      </c>
      <c r="B4" s="4">
        <v>40031</v>
      </c>
      <c r="C4" s="99">
        <f t="shared" ref="C4:C27" ca="1" si="7">TODAY()-B4</f>
        <v>1486</v>
      </c>
      <c r="D4" s="115">
        <v>2</v>
      </c>
      <c r="E4" s="68" t="s">
        <v>785</v>
      </c>
      <c r="F4" s="2"/>
      <c r="G4" s="97">
        <f t="shared" si="0"/>
        <v>40038</v>
      </c>
      <c r="H4" s="97"/>
      <c r="I4" s="63">
        <f t="shared" si="1"/>
        <v>40052</v>
      </c>
      <c r="J4" s="63"/>
      <c r="K4" s="63">
        <f t="shared" si="2"/>
        <v>40066</v>
      </c>
      <c r="L4" s="63"/>
      <c r="M4" s="63">
        <f t="shared" si="3"/>
        <v>40091</v>
      </c>
      <c r="N4" s="63">
        <f t="shared" si="4"/>
        <v>40101</v>
      </c>
      <c r="O4" s="63">
        <f t="shared" si="5"/>
        <v>40111</v>
      </c>
      <c r="P4" s="63">
        <f t="shared" si="6"/>
        <v>40116</v>
      </c>
    </row>
    <row r="5" spans="1:16" ht="13" customHeight="1" x14ac:dyDescent="0.15">
      <c r="A5" s="3" t="s">
        <v>390</v>
      </c>
      <c r="B5" s="4">
        <v>40031</v>
      </c>
      <c r="C5" s="99">
        <f t="shared" ca="1" si="7"/>
        <v>1486</v>
      </c>
      <c r="D5" s="115">
        <v>2</v>
      </c>
      <c r="E5" s="68" t="s">
        <v>785</v>
      </c>
      <c r="F5" s="2"/>
      <c r="G5" s="97">
        <f t="shared" si="0"/>
        <v>40038</v>
      </c>
      <c r="H5" s="97"/>
      <c r="I5" s="63">
        <f t="shared" si="1"/>
        <v>40052</v>
      </c>
      <c r="J5" s="63"/>
      <c r="K5" s="63">
        <f t="shared" si="2"/>
        <v>40066</v>
      </c>
      <c r="L5" s="63"/>
      <c r="M5" s="63">
        <f t="shared" si="3"/>
        <v>40091</v>
      </c>
      <c r="N5" s="63">
        <f t="shared" si="4"/>
        <v>40101</v>
      </c>
      <c r="O5" s="63">
        <f t="shared" si="5"/>
        <v>40111</v>
      </c>
      <c r="P5" s="63">
        <f t="shared" si="6"/>
        <v>40116</v>
      </c>
    </row>
    <row r="6" spans="1:16" ht="13" customHeight="1" x14ac:dyDescent="0.15">
      <c r="A6" s="3" t="s">
        <v>742</v>
      </c>
      <c r="B6" s="162">
        <v>40031</v>
      </c>
      <c r="C6" s="163">
        <f t="shared" ca="1" si="7"/>
        <v>1486</v>
      </c>
      <c r="D6" s="164">
        <v>5</v>
      </c>
      <c r="E6" s="68" t="s">
        <v>785</v>
      </c>
      <c r="F6" s="2"/>
      <c r="G6" s="97">
        <f t="shared" si="0"/>
        <v>40038</v>
      </c>
      <c r="H6" s="63"/>
      <c r="I6" s="63">
        <f t="shared" si="1"/>
        <v>40052</v>
      </c>
      <c r="J6" s="63"/>
      <c r="K6" s="63">
        <f t="shared" si="2"/>
        <v>40066</v>
      </c>
      <c r="L6" s="63"/>
      <c r="M6" s="63">
        <f t="shared" si="3"/>
        <v>40091</v>
      </c>
      <c r="N6" s="63">
        <f t="shared" si="4"/>
        <v>40101</v>
      </c>
      <c r="O6" s="63">
        <f t="shared" si="5"/>
        <v>40111</v>
      </c>
      <c r="P6" s="63">
        <f t="shared" si="6"/>
        <v>40116</v>
      </c>
    </row>
    <row r="7" spans="1:16" ht="13" customHeight="1" x14ac:dyDescent="0.15">
      <c r="A7" s="3" t="s">
        <v>126</v>
      </c>
      <c r="B7" s="4">
        <v>40032</v>
      </c>
      <c r="C7" s="99">
        <f t="shared" ca="1" si="7"/>
        <v>1485</v>
      </c>
      <c r="D7" s="115" t="s">
        <v>443</v>
      </c>
      <c r="E7" s="115" t="s">
        <v>47</v>
      </c>
      <c r="F7" s="2"/>
      <c r="G7" s="97">
        <f t="shared" si="0"/>
        <v>40039</v>
      </c>
      <c r="H7" s="63"/>
      <c r="I7" s="63">
        <f t="shared" si="1"/>
        <v>40053</v>
      </c>
      <c r="J7" s="63"/>
      <c r="K7" s="63">
        <f t="shared" si="2"/>
        <v>40067</v>
      </c>
      <c r="L7" s="63"/>
      <c r="M7" s="63">
        <f t="shared" si="3"/>
        <v>40092</v>
      </c>
      <c r="N7" s="63">
        <f t="shared" si="4"/>
        <v>40102</v>
      </c>
      <c r="O7" s="63">
        <f t="shared" si="5"/>
        <v>40112</v>
      </c>
      <c r="P7" s="63">
        <f t="shared" si="6"/>
        <v>40117</v>
      </c>
    </row>
    <row r="8" spans="1:16" ht="13" customHeight="1" x14ac:dyDescent="0.15">
      <c r="A8" s="3" t="s">
        <v>549</v>
      </c>
      <c r="B8" s="162">
        <v>40032</v>
      </c>
      <c r="C8" s="163">
        <f t="shared" ca="1" si="7"/>
        <v>1485</v>
      </c>
      <c r="D8" s="164" t="s">
        <v>48</v>
      </c>
      <c r="E8" s="115" t="s">
        <v>47</v>
      </c>
      <c r="F8" s="2"/>
      <c r="G8" s="97">
        <f t="shared" si="0"/>
        <v>40039</v>
      </c>
      <c r="H8" s="97"/>
      <c r="I8" s="63">
        <f t="shared" si="1"/>
        <v>40053</v>
      </c>
      <c r="J8" s="63"/>
      <c r="K8" s="63">
        <f t="shared" si="2"/>
        <v>40067</v>
      </c>
      <c r="L8" s="63"/>
      <c r="M8" s="63">
        <f t="shared" si="3"/>
        <v>40092</v>
      </c>
      <c r="N8" s="63">
        <f t="shared" si="4"/>
        <v>40102</v>
      </c>
      <c r="O8" s="63">
        <f t="shared" si="5"/>
        <v>40112</v>
      </c>
      <c r="P8" s="63">
        <f t="shared" si="6"/>
        <v>40117</v>
      </c>
    </row>
    <row r="9" spans="1:16" ht="13" customHeight="1" x14ac:dyDescent="0.15">
      <c r="A9" s="3" t="s">
        <v>703</v>
      </c>
      <c r="B9" s="4">
        <v>40036</v>
      </c>
      <c r="C9" s="99">
        <f t="shared" ca="1" si="7"/>
        <v>1481</v>
      </c>
      <c r="D9" s="68">
        <v>4</v>
      </c>
      <c r="E9" s="68" t="s">
        <v>785</v>
      </c>
      <c r="F9" s="2"/>
      <c r="G9" s="97">
        <f t="shared" si="0"/>
        <v>40043</v>
      </c>
      <c r="H9" s="97"/>
      <c r="I9" s="63">
        <f t="shared" si="1"/>
        <v>40057</v>
      </c>
      <c r="J9" s="63"/>
      <c r="K9" s="63">
        <f t="shared" si="2"/>
        <v>40071</v>
      </c>
      <c r="L9" s="63"/>
      <c r="M9" s="63">
        <f t="shared" si="3"/>
        <v>40096</v>
      </c>
      <c r="N9" s="63">
        <f t="shared" si="4"/>
        <v>40106</v>
      </c>
      <c r="O9" s="63">
        <f t="shared" si="5"/>
        <v>40116</v>
      </c>
      <c r="P9" s="63">
        <f t="shared" si="6"/>
        <v>40121</v>
      </c>
    </row>
    <row r="10" spans="1:16" ht="13" customHeight="1" x14ac:dyDescent="0.15">
      <c r="A10" s="3" t="s">
        <v>228</v>
      </c>
      <c r="B10" s="4">
        <v>40036</v>
      </c>
      <c r="C10" s="99">
        <f t="shared" ca="1" si="7"/>
        <v>1481</v>
      </c>
      <c r="D10" s="115">
        <v>5</v>
      </c>
      <c r="E10" s="68" t="s">
        <v>785</v>
      </c>
      <c r="F10" s="2"/>
      <c r="G10" s="97">
        <f t="shared" si="0"/>
        <v>40043</v>
      </c>
      <c r="H10" s="63"/>
      <c r="I10" s="63">
        <f t="shared" si="1"/>
        <v>40057</v>
      </c>
      <c r="J10" s="63"/>
      <c r="K10" s="63">
        <f t="shared" si="2"/>
        <v>40071</v>
      </c>
      <c r="L10" s="63"/>
      <c r="M10" s="63">
        <f t="shared" si="3"/>
        <v>40096</v>
      </c>
      <c r="N10" s="63">
        <f t="shared" si="4"/>
        <v>40106</v>
      </c>
      <c r="O10" s="63">
        <f t="shared" si="5"/>
        <v>40116</v>
      </c>
      <c r="P10" s="63">
        <f t="shared" si="6"/>
        <v>40121</v>
      </c>
    </row>
    <row r="11" spans="1:16" ht="13" customHeight="1" x14ac:dyDescent="0.15">
      <c r="A11" s="3" t="s">
        <v>731</v>
      </c>
      <c r="B11" s="4">
        <v>40036</v>
      </c>
      <c r="C11" s="99">
        <f t="shared" ca="1" si="7"/>
        <v>1481</v>
      </c>
      <c r="D11" s="115">
        <v>6</v>
      </c>
      <c r="E11" s="68" t="s">
        <v>785</v>
      </c>
      <c r="F11" s="2"/>
      <c r="G11" s="97">
        <f t="shared" si="0"/>
        <v>40043</v>
      </c>
      <c r="H11" s="63"/>
      <c r="I11" s="63">
        <f t="shared" si="1"/>
        <v>40057</v>
      </c>
      <c r="J11" s="63"/>
      <c r="K11" s="63">
        <f t="shared" si="2"/>
        <v>40071</v>
      </c>
      <c r="L11" s="63"/>
      <c r="M11" s="63">
        <f t="shared" si="3"/>
        <v>40096</v>
      </c>
      <c r="N11" s="63">
        <f t="shared" si="4"/>
        <v>40106</v>
      </c>
      <c r="O11" s="63">
        <f t="shared" si="5"/>
        <v>40116</v>
      </c>
      <c r="P11" s="63">
        <f t="shared" si="6"/>
        <v>40121</v>
      </c>
    </row>
    <row r="12" spans="1:16" ht="13" customHeight="1" x14ac:dyDescent="0.15">
      <c r="A12" s="3" t="s">
        <v>160</v>
      </c>
      <c r="B12" s="4">
        <v>40036</v>
      </c>
      <c r="C12" s="99">
        <f t="shared" ca="1" si="7"/>
        <v>1481</v>
      </c>
      <c r="D12" s="115">
        <v>7</v>
      </c>
      <c r="E12" s="68" t="s">
        <v>785</v>
      </c>
      <c r="F12" s="2"/>
      <c r="G12" s="97">
        <f t="shared" si="0"/>
        <v>40043</v>
      </c>
      <c r="H12" s="63"/>
      <c r="I12" s="63">
        <f t="shared" si="1"/>
        <v>40057</v>
      </c>
      <c r="J12" s="63"/>
      <c r="K12" s="63">
        <f t="shared" si="2"/>
        <v>40071</v>
      </c>
      <c r="L12" s="63"/>
      <c r="M12" s="63">
        <f t="shared" si="3"/>
        <v>40096</v>
      </c>
      <c r="N12" s="63">
        <f t="shared" si="4"/>
        <v>40106</v>
      </c>
      <c r="O12" s="63">
        <f t="shared" si="5"/>
        <v>40116</v>
      </c>
      <c r="P12" s="63">
        <f t="shared" si="6"/>
        <v>40121</v>
      </c>
    </row>
    <row r="13" spans="1:16" ht="13" customHeight="1" x14ac:dyDescent="0.15">
      <c r="A13" s="3" t="s">
        <v>364</v>
      </c>
      <c r="B13" s="162">
        <v>40037</v>
      </c>
      <c r="C13" s="163">
        <f t="shared" ca="1" si="7"/>
        <v>1480</v>
      </c>
      <c r="D13" s="174">
        <v>7</v>
      </c>
      <c r="E13" s="68" t="s">
        <v>785</v>
      </c>
      <c r="F13" s="2"/>
      <c r="G13" s="97">
        <f t="shared" si="0"/>
        <v>40044</v>
      </c>
      <c r="H13" s="97"/>
      <c r="I13" s="63">
        <f t="shared" si="1"/>
        <v>40058</v>
      </c>
      <c r="J13" s="63"/>
      <c r="K13" s="63">
        <f t="shared" si="2"/>
        <v>40072</v>
      </c>
      <c r="L13" s="63"/>
      <c r="M13" s="63">
        <f t="shared" si="3"/>
        <v>40097</v>
      </c>
      <c r="N13" s="63">
        <f t="shared" si="4"/>
        <v>40107</v>
      </c>
      <c r="O13" s="63">
        <f t="shared" si="5"/>
        <v>40117</v>
      </c>
      <c r="P13" s="63">
        <f t="shared" si="6"/>
        <v>40122</v>
      </c>
    </row>
    <row r="14" spans="1:16" ht="13" customHeight="1" x14ac:dyDescent="0.15">
      <c r="A14" s="3" t="s">
        <v>860</v>
      </c>
      <c r="B14" s="162">
        <v>40037</v>
      </c>
      <c r="C14" s="163">
        <f t="shared" ca="1" si="7"/>
        <v>1480</v>
      </c>
      <c r="D14" s="164">
        <v>4</v>
      </c>
      <c r="E14" s="68" t="s">
        <v>785</v>
      </c>
      <c r="F14" s="2"/>
      <c r="G14" s="97">
        <f t="shared" si="0"/>
        <v>40044</v>
      </c>
      <c r="H14" s="97"/>
      <c r="I14" s="63">
        <f t="shared" si="1"/>
        <v>40058</v>
      </c>
      <c r="J14" s="63"/>
      <c r="K14" s="63">
        <f t="shared" si="2"/>
        <v>40072</v>
      </c>
      <c r="L14" s="63"/>
      <c r="M14" s="63">
        <f t="shared" si="3"/>
        <v>40097</v>
      </c>
      <c r="N14" s="63">
        <f t="shared" si="4"/>
        <v>40107</v>
      </c>
      <c r="O14" s="63">
        <f t="shared" si="5"/>
        <v>40117</v>
      </c>
      <c r="P14" s="63">
        <f t="shared" si="6"/>
        <v>40122</v>
      </c>
    </row>
    <row r="15" spans="1:16" ht="13" customHeight="1" x14ac:dyDescent="0.15">
      <c r="A15" s="43" t="s">
        <v>755</v>
      </c>
      <c r="B15" s="184"/>
      <c r="C15" s="185"/>
      <c r="D15" s="186">
        <v>0</v>
      </c>
      <c r="E15" s="68" t="s">
        <v>823</v>
      </c>
      <c r="F15" s="2"/>
      <c r="G15" s="97">
        <f t="shared" si="0"/>
        <v>7</v>
      </c>
      <c r="H15" s="97"/>
      <c r="I15" s="63">
        <f t="shared" si="1"/>
        <v>21</v>
      </c>
      <c r="J15" s="63"/>
      <c r="K15" s="63">
        <f t="shared" si="2"/>
        <v>35</v>
      </c>
      <c r="L15" s="63"/>
      <c r="M15" s="63">
        <f t="shared" si="3"/>
        <v>60</v>
      </c>
      <c r="N15" s="63">
        <f t="shared" si="4"/>
        <v>70</v>
      </c>
      <c r="O15" s="63">
        <f t="shared" si="5"/>
        <v>80</v>
      </c>
      <c r="P15" s="63">
        <f t="shared" si="6"/>
        <v>85</v>
      </c>
    </row>
    <row r="16" spans="1:16" ht="13" customHeight="1" x14ac:dyDescent="0.15">
      <c r="A16" s="3" t="s">
        <v>331</v>
      </c>
      <c r="B16" s="4">
        <v>40043</v>
      </c>
      <c r="C16" s="163">
        <f t="shared" ca="1" si="7"/>
        <v>1474</v>
      </c>
      <c r="D16" s="174">
        <v>3</v>
      </c>
      <c r="E16" s="68" t="s">
        <v>785</v>
      </c>
      <c r="F16" s="2"/>
      <c r="G16" s="97">
        <f t="shared" si="0"/>
        <v>40050</v>
      </c>
      <c r="H16" s="97"/>
      <c r="I16" s="63">
        <f t="shared" si="1"/>
        <v>40064</v>
      </c>
      <c r="J16" s="63"/>
      <c r="K16" s="63">
        <f t="shared" si="2"/>
        <v>40078</v>
      </c>
      <c r="L16" s="63"/>
      <c r="M16" s="63">
        <f t="shared" si="3"/>
        <v>40103</v>
      </c>
      <c r="N16" s="63">
        <f t="shared" si="4"/>
        <v>40113</v>
      </c>
      <c r="O16" s="63">
        <f t="shared" si="5"/>
        <v>40123</v>
      </c>
      <c r="P16" s="63">
        <f t="shared" si="6"/>
        <v>40128</v>
      </c>
    </row>
    <row r="17" spans="1:17" ht="13" customHeight="1" x14ac:dyDescent="0.15">
      <c r="A17" s="3" t="s">
        <v>397</v>
      </c>
      <c r="B17" s="4">
        <v>40043</v>
      </c>
      <c r="C17" s="163">
        <f t="shared" ca="1" si="7"/>
        <v>1474</v>
      </c>
      <c r="D17" s="164">
        <v>5</v>
      </c>
      <c r="E17" s="68" t="s">
        <v>785</v>
      </c>
      <c r="F17" s="2"/>
      <c r="G17" s="97">
        <f t="shared" si="0"/>
        <v>40050</v>
      </c>
      <c r="H17" s="63"/>
      <c r="I17" s="63">
        <f t="shared" si="1"/>
        <v>40064</v>
      </c>
      <c r="J17" s="63"/>
      <c r="K17" s="63">
        <f t="shared" si="2"/>
        <v>40078</v>
      </c>
      <c r="L17" s="63"/>
      <c r="M17" s="63">
        <f t="shared" si="3"/>
        <v>40103</v>
      </c>
      <c r="N17" s="63">
        <f t="shared" si="4"/>
        <v>40113</v>
      </c>
      <c r="O17" s="63">
        <f t="shared" si="5"/>
        <v>40123</v>
      </c>
      <c r="P17" s="63">
        <f t="shared" si="6"/>
        <v>40128</v>
      </c>
    </row>
    <row r="18" spans="1:17" ht="13" customHeight="1" x14ac:dyDescent="0.15">
      <c r="A18" s="3" t="s">
        <v>866</v>
      </c>
      <c r="B18" s="4">
        <v>40044</v>
      </c>
      <c r="C18" s="163">
        <f t="shared" ca="1" si="7"/>
        <v>1473</v>
      </c>
      <c r="D18" s="164">
        <v>5</v>
      </c>
      <c r="E18" s="68" t="s">
        <v>785</v>
      </c>
      <c r="F18" s="2"/>
      <c r="G18" s="97">
        <f t="shared" si="0"/>
        <v>40051</v>
      </c>
      <c r="H18" s="97"/>
      <c r="I18" s="63">
        <f t="shared" si="1"/>
        <v>40065</v>
      </c>
      <c r="J18" s="63"/>
      <c r="K18" s="63">
        <f t="shared" si="2"/>
        <v>40079</v>
      </c>
      <c r="L18" s="63"/>
      <c r="M18" s="63">
        <f t="shared" si="3"/>
        <v>40104</v>
      </c>
      <c r="N18" s="63">
        <f t="shared" si="4"/>
        <v>40114</v>
      </c>
      <c r="O18" s="63">
        <f t="shared" si="5"/>
        <v>40124</v>
      </c>
      <c r="P18" s="63">
        <f t="shared" si="6"/>
        <v>40129</v>
      </c>
    </row>
    <row r="19" spans="1:17" ht="13" customHeight="1" x14ac:dyDescent="0.15">
      <c r="A19" s="3" t="s">
        <v>361</v>
      </c>
      <c r="B19" s="4">
        <v>40045</v>
      </c>
      <c r="C19" s="163">
        <f t="shared" ca="1" si="7"/>
        <v>1472</v>
      </c>
      <c r="D19" s="174">
        <v>5</v>
      </c>
      <c r="E19" s="68" t="s">
        <v>785</v>
      </c>
      <c r="F19" s="2"/>
      <c r="G19" s="97">
        <f t="shared" si="0"/>
        <v>40052</v>
      </c>
      <c r="H19" s="97"/>
      <c r="I19" s="63">
        <f t="shared" si="1"/>
        <v>40066</v>
      </c>
      <c r="J19" s="63"/>
      <c r="K19" s="63">
        <f t="shared" si="2"/>
        <v>40080</v>
      </c>
      <c r="L19" s="63"/>
      <c r="M19" s="63">
        <f t="shared" si="3"/>
        <v>40105</v>
      </c>
      <c r="N19" s="63">
        <f t="shared" si="4"/>
        <v>40115</v>
      </c>
      <c r="O19" s="63">
        <f t="shared" si="5"/>
        <v>40125</v>
      </c>
      <c r="P19" s="63">
        <f t="shared" si="6"/>
        <v>40130</v>
      </c>
    </row>
    <row r="20" spans="1:17" ht="13" customHeight="1" x14ac:dyDescent="0.15">
      <c r="A20" s="3" t="s">
        <v>75</v>
      </c>
      <c r="B20" s="4">
        <v>40045</v>
      </c>
      <c r="C20" s="99">
        <f t="shared" ca="1" si="7"/>
        <v>1472</v>
      </c>
      <c r="D20" s="68">
        <v>5</v>
      </c>
      <c r="E20" s="68" t="s">
        <v>785</v>
      </c>
      <c r="F20" s="2"/>
      <c r="G20" s="97">
        <f t="shared" si="0"/>
        <v>40052</v>
      </c>
      <c r="H20" s="97"/>
      <c r="I20" s="63">
        <f t="shared" si="1"/>
        <v>40066</v>
      </c>
      <c r="J20" s="63"/>
      <c r="K20" s="63">
        <f t="shared" si="2"/>
        <v>40080</v>
      </c>
      <c r="L20" s="63"/>
      <c r="M20" s="63">
        <f t="shared" si="3"/>
        <v>40105</v>
      </c>
      <c r="N20" s="63">
        <f t="shared" si="4"/>
        <v>40115</v>
      </c>
      <c r="O20" s="63">
        <f t="shared" si="5"/>
        <v>40125</v>
      </c>
      <c r="P20" s="63">
        <f t="shared" si="6"/>
        <v>40130</v>
      </c>
    </row>
    <row r="21" spans="1:17" ht="13" customHeight="1" x14ac:dyDescent="0.15">
      <c r="A21" s="3" t="s">
        <v>345</v>
      </c>
      <c r="B21" s="4">
        <v>40045</v>
      </c>
      <c r="C21" s="163">
        <f t="shared" ca="1" si="7"/>
        <v>1472</v>
      </c>
      <c r="D21" s="164">
        <v>5</v>
      </c>
      <c r="E21" s="68" t="s">
        <v>785</v>
      </c>
      <c r="F21" s="2"/>
      <c r="G21" s="97">
        <f t="shared" si="0"/>
        <v>40052</v>
      </c>
      <c r="H21" s="63"/>
      <c r="I21" s="63">
        <f t="shared" si="1"/>
        <v>40066</v>
      </c>
      <c r="J21" s="63"/>
      <c r="K21" s="63">
        <f t="shared" si="2"/>
        <v>40080</v>
      </c>
      <c r="L21" s="63"/>
      <c r="M21" s="63">
        <f t="shared" si="3"/>
        <v>40105</v>
      </c>
      <c r="N21" s="63">
        <f t="shared" si="4"/>
        <v>40115</v>
      </c>
      <c r="O21" s="63">
        <f t="shared" si="5"/>
        <v>40125</v>
      </c>
      <c r="P21" s="63">
        <f t="shared" si="6"/>
        <v>40130</v>
      </c>
    </row>
    <row r="22" spans="1:17" ht="13" customHeight="1" x14ac:dyDescent="0.15">
      <c r="A22" s="3" t="s">
        <v>776</v>
      </c>
      <c r="B22" s="4">
        <v>40045</v>
      </c>
      <c r="C22" s="99">
        <f t="shared" ca="1" si="7"/>
        <v>1472</v>
      </c>
      <c r="D22" s="115" t="s">
        <v>263</v>
      </c>
      <c r="E22" s="115" t="s">
        <v>80</v>
      </c>
      <c r="F22" s="2"/>
      <c r="G22" s="97"/>
      <c r="H22" s="63"/>
      <c r="I22" s="63"/>
      <c r="J22" s="63"/>
      <c r="K22" s="63"/>
      <c r="L22" s="63"/>
      <c r="M22" s="63"/>
      <c r="N22" s="63"/>
      <c r="O22" s="63"/>
      <c r="P22" s="63"/>
    </row>
    <row r="23" spans="1:17" ht="13" customHeight="1" x14ac:dyDescent="0.15">
      <c r="A23" s="3" t="s">
        <v>595</v>
      </c>
      <c r="B23" s="4">
        <v>40049</v>
      </c>
      <c r="C23" s="99">
        <f ca="1">TODAY()-B23</f>
        <v>1468</v>
      </c>
      <c r="D23" s="115">
        <v>4</v>
      </c>
      <c r="E23" s="68" t="s">
        <v>785</v>
      </c>
      <c r="F23" s="2"/>
      <c r="G23" s="97">
        <f>B23+7</f>
        <v>40056</v>
      </c>
      <c r="H23" s="63"/>
      <c r="I23" s="63">
        <f>B23+21</f>
        <v>40070</v>
      </c>
      <c r="J23" s="63"/>
      <c r="K23" s="63">
        <f>B23+35</f>
        <v>40084</v>
      </c>
      <c r="L23" s="63"/>
      <c r="M23" s="63">
        <f>B23+60</f>
        <v>40109</v>
      </c>
      <c r="N23" s="63">
        <f>B23+70</f>
        <v>40119</v>
      </c>
      <c r="O23" s="63">
        <f>B23+80</f>
        <v>40129</v>
      </c>
      <c r="P23" s="63">
        <f>B23+85</f>
        <v>40134</v>
      </c>
    </row>
    <row r="24" spans="1:17" ht="13" customHeight="1" x14ac:dyDescent="0.15">
      <c r="A24" s="3" t="s">
        <v>217</v>
      </c>
      <c r="B24" s="4">
        <v>40049</v>
      </c>
      <c r="C24" s="99">
        <f t="shared" ca="1" si="7"/>
        <v>1468</v>
      </c>
      <c r="D24" s="115">
        <v>5</v>
      </c>
      <c r="E24" s="68" t="s">
        <v>785</v>
      </c>
      <c r="F24" s="2"/>
      <c r="G24" s="97">
        <f>B24+7</f>
        <v>40056</v>
      </c>
      <c r="H24" s="63"/>
      <c r="I24" s="63">
        <f>B24+21</f>
        <v>40070</v>
      </c>
      <c r="J24" s="63"/>
      <c r="K24" s="63">
        <f>B24+35</f>
        <v>40084</v>
      </c>
      <c r="L24" s="63"/>
      <c r="M24" s="63">
        <f>B24+60</f>
        <v>40109</v>
      </c>
      <c r="N24" s="63">
        <f>B24+70</f>
        <v>40119</v>
      </c>
      <c r="O24" s="63">
        <f>B24+80</f>
        <v>40129</v>
      </c>
      <c r="P24" s="63">
        <f>B24+85</f>
        <v>40134</v>
      </c>
    </row>
    <row r="25" spans="1:17" ht="13" customHeight="1" x14ac:dyDescent="0.15">
      <c r="A25" s="3" t="s">
        <v>594</v>
      </c>
      <c r="B25" s="162"/>
      <c r="C25" s="163"/>
      <c r="D25" s="164"/>
      <c r="E25" s="115"/>
      <c r="F25" s="2"/>
      <c r="G25" s="97">
        <f>B25+7</f>
        <v>7</v>
      </c>
      <c r="H25" s="63"/>
      <c r="I25" s="63">
        <f>B25+21</f>
        <v>21</v>
      </c>
      <c r="J25" s="63"/>
      <c r="K25" s="63">
        <f>B25+35</f>
        <v>35</v>
      </c>
      <c r="L25" s="63"/>
      <c r="M25" s="63">
        <f>B25+60</f>
        <v>60</v>
      </c>
      <c r="N25" s="63">
        <f>B25+70</f>
        <v>70</v>
      </c>
      <c r="O25" s="63">
        <f>B25+80</f>
        <v>80</v>
      </c>
      <c r="P25" s="63">
        <f>B25+85</f>
        <v>85</v>
      </c>
    </row>
    <row r="26" spans="1:17" ht="13" customHeight="1" x14ac:dyDescent="0.15">
      <c r="A26" s="3" t="s">
        <v>980</v>
      </c>
      <c r="B26" s="4" t="s">
        <v>825</v>
      </c>
      <c r="C26" s="99" t="e">
        <f t="shared" ca="1" si="7"/>
        <v>#VALUE!</v>
      </c>
      <c r="D26" s="115">
        <v>0</v>
      </c>
      <c r="E26" s="115"/>
      <c r="F26" s="2"/>
      <c r="G26" s="97" t="e">
        <f>B26+7</f>
        <v>#VALUE!</v>
      </c>
      <c r="H26" s="63"/>
      <c r="I26" s="63" t="e">
        <f>B26+21</f>
        <v>#VALUE!</v>
      </c>
      <c r="J26" s="63"/>
      <c r="K26" s="63" t="e">
        <f>B26+35</f>
        <v>#VALUE!</v>
      </c>
      <c r="L26" s="63"/>
      <c r="M26" s="63" t="e">
        <f>B26+60</f>
        <v>#VALUE!</v>
      </c>
      <c r="N26" s="63" t="e">
        <f>B26+70</f>
        <v>#VALUE!</v>
      </c>
      <c r="O26" s="63" t="e">
        <f>B26+80</f>
        <v>#VALUE!</v>
      </c>
      <c r="P26" s="63" t="e">
        <f>B26+85</f>
        <v>#VALUE!</v>
      </c>
    </row>
    <row r="27" spans="1:17" ht="13" customHeight="1" x14ac:dyDescent="0.15">
      <c r="A27" s="3" t="s">
        <v>832</v>
      </c>
      <c r="B27" s="4" t="s">
        <v>826</v>
      </c>
      <c r="C27" s="99" t="e">
        <f t="shared" ca="1" si="7"/>
        <v>#VALUE!</v>
      </c>
      <c r="D27" s="115">
        <v>0</v>
      </c>
      <c r="E27" s="115"/>
      <c r="F27" s="2"/>
      <c r="G27" s="97" t="e">
        <f>B27+7</f>
        <v>#VALUE!</v>
      </c>
      <c r="H27" s="63"/>
      <c r="I27" s="63" t="e">
        <f>B27+21</f>
        <v>#VALUE!</v>
      </c>
      <c r="J27" s="63"/>
      <c r="K27" s="63" t="e">
        <f>B27+35</f>
        <v>#VALUE!</v>
      </c>
      <c r="L27" s="63"/>
      <c r="M27" s="63" t="e">
        <f>B27+60</f>
        <v>#VALUE!</v>
      </c>
      <c r="N27" s="63" t="e">
        <f>B27+70</f>
        <v>#VALUE!</v>
      </c>
      <c r="O27" s="63" t="e">
        <f>B27+80</f>
        <v>#VALUE!</v>
      </c>
      <c r="P27" s="63" t="e">
        <f>B27+85</f>
        <v>#VALUE!</v>
      </c>
    </row>
    <row r="28" spans="1:17" x14ac:dyDescent="0.15">
      <c r="A28" s="20"/>
      <c r="B28" s="4"/>
      <c r="C28" s="99"/>
      <c r="D28" s="115">
        <f>SUM(D2:D27)</f>
        <v>83</v>
      </c>
      <c r="E28" s="115"/>
      <c r="F28" s="2"/>
      <c r="G28" s="97"/>
      <c r="H28" s="63"/>
      <c r="I28" s="63"/>
      <c r="J28" s="63"/>
      <c r="K28" s="63"/>
      <c r="L28" s="63"/>
      <c r="M28" s="63"/>
      <c r="N28" s="63"/>
      <c r="O28" s="63"/>
      <c r="P28" s="63"/>
    </row>
    <row r="29" spans="1:17" ht="26" x14ac:dyDescent="0.15">
      <c r="B29" s="5" t="s">
        <v>790</v>
      </c>
      <c r="C29" s="5" t="s">
        <v>788</v>
      </c>
      <c r="D29" s="5" t="s">
        <v>710</v>
      </c>
      <c r="E29" s="5" t="s">
        <v>711</v>
      </c>
      <c r="F29" s="5" t="s">
        <v>530</v>
      </c>
      <c r="G29" s="5" t="s">
        <v>341</v>
      </c>
      <c r="H29" s="5"/>
      <c r="I29" s="5" t="s">
        <v>342</v>
      </c>
      <c r="J29" s="5"/>
      <c r="K29" s="5" t="s">
        <v>347</v>
      </c>
      <c r="L29" s="5"/>
      <c r="M29" s="5" t="s">
        <v>1</v>
      </c>
      <c r="N29" s="5" t="s">
        <v>662</v>
      </c>
      <c r="O29" s="5" t="s">
        <v>663</v>
      </c>
      <c r="P29" s="5" t="s">
        <v>604</v>
      </c>
    </row>
    <row r="31" spans="1:17" x14ac:dyDescent="0.15">
      <c r="H31" t="s">
        <v>957</v>
      </c>
      <c r="K31" s="76"/>
      <c r="L31" s="76" t="s">
        <v>955</v>
      </c>
      <c r="M31" s="76"/>
      <c r="P31" t="s">
        <v>956</v>
      </c>
    </row>
    <row r="32" spans="1:17" x14ac:dyDescent="0.15">
      <c r="G32" s="71"/>
      <c r="H32" s="71" t="s">
        <v>935</v>
      </c>
      <c r="I32" s="71" t="s">
        <v>934</v>
      </c>
      <c r="K32" s="71"/>
      <c r="L32" s="71" t="s">
        <v>935</v>
      </c>
      <c r="M32" s="71" t="s">
        <v>934</v>
      </c>
      <c r="O32" s="71"/>
      <c r="P32" s="71" t="s">
        <v>951</v>
      </c>
      <c r="Q32" s="71" t="s">
        <v>947</v>
      </c>
    </row>
    <row r="33" spans="1:17" x14ac:dyDescent="0.15">
      <c r="G33" s="71" t="s">
        <v>954</v>
      </c>
      <c r="H33" s="71">
        <v>10</v>
      </c>
      <c r="I33" s="71">
        <v>15</v>
      </c>
      <c r="K33" s="71" t="s">
        <v>954</v>
      </c>
      <c r="L33" s="71">
        <v>8</v>
      </c>
      <c r="M33" s="71">
        <v>10</v>
      </c>
      <c r="O33" s="71" t="s">
        <v>952</v>
      </c>
      <c r="P33" s="71">
        <v>2</v>
      </c>
      <c r="Q33" s="71">
        <v>5</v>
      </c>
    </row>
    <row r="34" spans="1:17" x14ac:dyDescent="0.15">
      <c r="G34" s="71" t="s">
        <v>921</v>
      </c>
      <c r="H34" s="71">
        <v>30</v>
      </c>
      <c r="I34" s="71">
        <v>25</v>
      </c>
      <c r="K34" s="71" t="s">
        <v>915</v>
      </c>
      <c r="L34" s="71">
        <v>25</v>
      </c>
      <c r="M34" s="71">
        <v>20</v>
      </c>
      <c r="O34" s="71" t="s">
        <v>928</v>
      </c>
      <c r="P34" s="71">
        <v>5</v>
      </c>
      <c r="Q34" s="71">
        <v>5</v>
      </c>
    </row>
    <row r="35" spans="1:17" x14ac:dyDescent="0.15">
      <c r="G35" s="71" t="s">
        <v>918</v>
      </c>
      <c r="H35" s="71">
        <v>14</v>
      </c>
      <c r="I35" s="71">
        <v>18</v>
      </c>
      <c r="K35" s="71" t="s">
        <v>907</v>
      </c>
      <c r="L35" s="71">
        <v>11</v>
      </c>
      <c r="M35" s="71">
        <v>15</v>
      </c>
      <c r="O35" s="71" t="s">
        <v>953</v>
      </c>
      <c r="P35" s="71">
        <v>3</v>
      </c>
      <c r="Q35" s="71">
        <v>3</v>
      </c>
    </row>
    <row r="37" spans="1:17" x14ac:dyDescent="0.15">
      <c r="C37" t="s">
        <v>747</v>
      </c>
    </row>
    <row r="38" spans="1:17" x14ac:dyDescent="0.15">
      <c r="A38" s="3" t="s">
        <v>303</v>
      </c>
      <c r="B38" s="3" t="s">
        <v>33</v>
      </c>
      <c r="C38" s="3" t="s">
        <v>34</v>
      </c>
      <c r="D38" s="3" t="s">
        <v>151</v>
      </c>
      <c r="E38" s="5" t="s">
        <v>302</v>
      </c>
      <c r="F38" s="3" t="s">
        <v>749</v>
      </c>
      <c r="G38" s="3" t="s">
        <v>909</v>
      </c>
      <c r="H38" s="3" t="s">
        <v>910</v>
      </c>
      <c r="I38" s="3"/>
      <c r="K38" s="2">
        <v>227</v>
      </c>
      <c r="L38" s="2">
        <v>16</v>
      </c>
      <c r="M38" s="2"/>
      <c r="N38" s="2"/>
      <c r="O38" s="2" t="s">
        <v>914</v>
      </c>
      <c r="P38" s="2" t="s">
        <v>912</v>
      </c>
    </row>
    <row r="39" spans="1:17" x14ac:dyDescent="0.15">
      <c r="A39" s="2" t="s">
        <v>857</v>
      </c>
      <c r="B39" s="2">
        <v>213</v>
      </c>
      <c r="C39" s="2" t="s">
        <v>858</v>
      </c>
      <c r="D39" s="2" t="s">
        <v>830</v>
      </c>
      <c r="E39" s="2"/>
      <c r="F39" s="2" t="s">
        <v>861</v>
      </c>
      <c r="G39" s="2" t="s">
        <v>934</v>
      </c>
      <c r="H39" s="2"/>
      <c r="I39" s="2"/>
      <c r="K39" s="2">
        <v>228</v>
      </c>
      <c r="L39" s="2">
        <v>16</v>
      </c>
      <c r="M39" s="2"/>
      <c r="N39" s="2"/>
      <c r="O39" s="2" t="s">
        <v>914</v>
      </c>
      <c r="P39" s="2" t="s">
        <v>912</v>
      </c>
    </row>
    <row r="40" spans="1:17" x14ac:dyDescent="0.15">
      <c r="A40" s="23">
        <v>40016</v>
      </c>
      <c r="B40" s="2">
        <v>214</v>
      </c>
      <c r="C40" s="2">
        <v>14</v>
      </c>
      <c r="D40" s="2"/>
      <c r="E40" s="2"/>
      <c r="F40" s="2" t="s">
        <v>862</v>
      </c>
      <c r="G40" s="2" t="s">
        <v>934</v>
      </c>
      <c r="H40" s="2"/>
      <c r="I40" s="2"/>
      <c r="K40" s="2">
        <v>230</v>
      </c>
      <c r="L40" s="2">
        <v>16</v>
      </c>
      <c r="M40" s="2"/>
      <c r="N40" s="2"/>
      <c r="O40" s="2" t="s">
        <v>916</v>
      </c>
      <c r="P40" s="2" t="s">
        <v>912</v>
      </c>
    </row>
    <row r="41" spans="1:17" x14ac:dyDescent="0.15">
      <c r="A41" s="23">
        <v>40016</v>
      </c>
      <c r="B41" s="2">
        <v>215</v>
      </c>
      <c r="C41" s="2">
        <v>14</v>
      </c>
      <c r="D41" s="2"/>
      <c r="E41" s="2"/>
      <c r="F41" s="2" t="s">
        <v>863</v>
      </c>
      <c r="G41" s="2" t="s">
        <v>934</v>
      </c>
      <c r="H41" s="2"/>
      <c r="I41" s="2"/>
      <c r="K41" s="2">
        <v>243</v>
      </c>
      <c r="L41" s="2">
        <v>30</v>
      </c>
      <c r="M41" s="2"/>
      <c r="N41" s="2"/>
      <c r="O41" s="2" t="s">
        <v>914</v>
      </c>
      <c r="P41" s="2" t="s">
        <v>912</v>
      </c>
    </row>
    <row r="42" spans="1:17" x14ac:dyDescent="0.15">
      <c r="A42" s="23">
        <v>40016</v>
      </c>
      <c r="B42" s="2">
        <v>216</v>
      </c>
      <c r="C42" s="2">
        <v>33</v>
      </c>
      <c r="D42" s="2"/>
      <c r="E42" s="2"/>
      <c r="F42" s="2" t="s">
        <v>864</v>
      </c>
      <c r="G42" s="2" t="s">
        <v>934</v>
      </c>
      <c r="H42" s="2"/>
      <c r="I42" s="2"/>
      <c r="K42" s="2">
        <v>253</v>
      </c>
      <c r="L42" s="2">
        <v>31</v>
      </c>
      <c r="M42" s="2"/>
      <c r="N42" s="2"/>
      <c r="O42" s="2" t="s">
        <v>914</v>
      </c>
      <c r="P42" s="2" t="s">
        <v>912</v>
      </c>
    </row>
    <row r="43" spans="1:17" x14ac:dyDescent="0.15">
      <c r="A43" s="23">
        <v>40016</v>
      </c>
      <c r="B43" s="2">
        <v>217</v>
      </c>
      <c r="C43" s="2">
        <v>33</v>
      </c>
      <c r="D43" s="2"/>
      <c r="E43" s="2"/>
      <c r="F43" s="2" t="s">
        <v>864</v>
      </c>
      <c r="G43" s="2" t="s">
        <v>934</v>
      </c>
      <c r="H43" s="2"/>
      <c r="I43" s="2"/>
      <c r="K43" s="2">
        <v>294</v>
      </c>
      <c r="L43" s="2">
        <v>3</v>
      </c>
      <c r="M43" s="2"/>
      <c r="N43" s="2" t="s">
        <v>185</v>
      </c>
      <c r="O43" s="2" t="s">
        <v>914</v>
      </c>
      <c r="P43" s="2" t="s">
        <v>912</v>
      </c>
    </row>
    <row r="44" spans="1:17" x14ac:dyDescent="0.15">
      <c r="A44" s="23">
        <v>40016</v>
      </c>
      <c r="B44" s="2">
        <v>218</v>
      </c>
      <c r="C44" s="2">
        <v>33</v>
      </c>
      <c r="D44" s="2"/>
      <c r="E44" s="2"/>
      <c r="F44" s="2" t="s">
        <v>862</v>
      </c>
      <c r="G44" s="2" t="s">
        <v>934</v>
      </c>
      <c r="H44" s="2"/>
      <c r="I44" s="2"/>
      <c r="K44" s="2">
        <v>226</v>
      </c>
      <c r="L44" s="2">
        <v>16</v>
      </c>
      <c r="M44" s="2"/>
      <c r="N44" s="2"/>
      <c r="O44" s="2" t="s">
        <v>913</v>
      </c>
      <c r="P44" s="2" t="s">
        <v>912</v>
      </c>
    </row>
    <row r="45" spans="1:17" x14ac:dyDescent="0.15">
      <c r="A45" s="23">
        <v>40016</v>
      </c>
      <c r="B45" s="2">
        <v>219</v>
      </c>
      <c r="C45" s="2">
        <v>33</v>
      </c>
      <c r="D45" s="2"/>
      <c r="E45" s="2"/>
      <c r="F45" s="2" t="s">
        <v>883</v>
      </c>
      <c r="G45" s="2" t="s">
        <v>935</v>
      </c>
      <c r="H45" s="2"/>
      <c r="I45" s="2"/>
      <c r="K45" s="2">
        <v>229</v>
      </c>
      <c r="L45" s="2">
        <v>16</v>
      </c>
      <c r="M45" s="2"/>
      <c r="N45" s="2"/>
      <c r="O45" s="2" t="s">
        <v>915</v>
      </c>
      <c r="P45" s="2" t="s">
        <v>912</v>
      </c>
    </row>
    <row r="46" spans="1:17" x14ac:dyDescent="0.15">
      <c r="A46" s="23">
        <v>40016</v>
      </c>
      <c r="B46" s="2">
        <v>250</v>
      </c>
      <c r="C46" s="2">
        <v>33</v>
      </c>
      <c r="D46" s="2"/>
      <c r="E46" s="2"/>
      <c r="F46" s="2" t="s">
        <v>883</v>
      </c>
      <c r="G46" s="2" t="s">
        <v>935</v>
      </c>
      <c r="H46" s="2"/>
      <c r="I46" s="2"/>
      <c r="K46" s="2">
        <v>247</v>
      </c>
      <c r="L46" s="2">
        <v>30</v>
      </c>
      <c r="M46" s="2"/>
      <c r="N46" s="2"/>
      <c r="O46" s="2" t="s">
        <v>908</v>
      </c>
      <c r="P46" s="2" t="s">
        <v>912</v>
      </c>
    </row>
    <row r="47" spans="1:17" x14ac:dyDescent="0.15">
      <c r="A47" s="23">
        <v>40016</v>
      </c>
      <c r="B47" s="2">
        <v>221</v>
      </c>
      <c r="C47" s="2">
        <v>33</v>
      </c>
      <c r="D47" s="2"/>
      <c r="E47" s="2"/>
      <c r="F47" s="2" t="s">
        <v>883</v>
      </c>
      <c r="G47" s="2" t="s">
        <v>934</v>
      </c>
      <c r="H47" s="2"/>
      <c r="I47" s="2"/>
      <c r="K47" s="2">
        <v>249</v>
      </c>
      <c r="L47" s="2">
        <v>14</v>
      </c>
      <c r="M47" s="2"/>
      <c r="N47" s="2"/>
      <c r="O47" s="2" t="s">
        <v>908</v>
      </c>
      <c r="P47" s="2" t="s">
        <v>912</v>
      </c>
    </row>
    <row r="48" spans="1:17" x14ac:dyDescent="0.15">
      <c r="A48" s="23">
        <v>40016</v>
      </c>
      <c r="B48" s="2">
        <v>222</v>
      </c>
      <c r="C48" s="2">
        <v>11</v>
      </c>
      <c r="D48" s="2"/>
      <c r="E48" s="2"/>
      <c r="F48" s="2" t="s">
        <v>863</v>
      </c>
      <c r="G48" s="2" t="s">
        <v>934</v>
      </c>
      <c r="H48" s="2"/>
      <c r="I48" s="2"/>
      <c r="K48" s="2">
        <v>295</v>
      </c>
      <c r="L48" s="2">
        <v>3</v>
      </c>
      <c r="M48" s="2"/>
      <c r="N48" s="2" t="s">
        <v>185</v>
      </c>
      <c r="O48" s="2" t="s">
        <v>915</v>
      </c>
      <c r="P48" s="2" t="s">
        <v>912</v>
      </c>
    </row>
    <row r="49" spans="1:16" x14ac:dyDescent="0.15">
      <c r="A49" s="23">
        <v>40016</v>
      </c>
      <c r="B49" s="2">
        <v>223</v>
      </c>
      <c r="C49" s="2">
        <v>11</v>
      </c>
      <c r="D49" s="2"/>
      <c r="E49" s="2"/>
      <c r="F49" s="2" t="s">
        <v>774</v>
      </c>
      <c r="G49" s="2" t="s">
        <v>935</v>
      </c>
      <c r="H49" s="2"/>
      <c r="I49" s="2"/>
      <c r="K49" s="2">
        <v>245</v>
      </c>
      <c r="L49" s="2">
        <v>30</v>
      </c>
      <c r="M49" s="2"/>
      <c r="N49" s="2"/>
      <c r="O49" s="2" t="s">
        <v>907</v>
      </c>
      <c r="P49" s="2" t="s">
        <v>938</v>
      </c>
    </row>
    <row r="50" spans="1:16" x14ac:dyDescent="0.15">
      <c r="A50" s="23">
        <v>40016</v>
      </c>
      <c r="B50" s="2">
        <v>224</v>
      </c>
      <c r="C50" s="2">
        <v>11</v>
      </c>
      <c r="D50" s="2"/>
      <c r="E50" s="2"/>
      <c r="F50" s="2" t="s">
        <v>864</v>
      </c>
      <c r="G50" s="2" t="s">
        <v>934</v>
      </c>
      <c r="H50" s="2"/>
      <c r="I50" s="2"/>
      <c r="K50" s="2">
        <v>246</v>
      </c>
      <c r="L50" s="2">
        <v>30</v>
      </c>
      <c r="M50" s="2"/>
      <c r="N50" s="2"/>
      <c r="O50" s="2" t="s">
        <v>919</v>
      </c>
      <c r="P50" s="2" t="s">
        <v>912</v>
      </c>
    </row>
    <row r="51" spans="1:16" x14ac:dyDescent="0.15">
      <c r="A51" s="23">
        <v>40016</v>
      </c>
      <c r="B51" s="2">
        <v>225</v>
      </c>
      <c r="C51" s="2">
        <v>11</v>
      </c>
      <c r="D51" s="2"/>
      <c r="E51" s="2"/>
      <c r="F51" s="2" t="s">
        <v>907</v>
      </c>
      <c r="G51" s="2" t="s">
        <v>934</v>
      </c>
      <c r="H51" s="2"/>
      <c r="I51" s="2"/>
      <c r="K51" s="30">
        <v>303</v>
      </c>
      <c r="L51" s="2">
        <v>20</v>
      </c>
      <c r="M51" s="2"/>
      <c r="N51" s="2" t="s">
        <v>185</v>
      </c>
      <c r="O51" s="2" t="s">
        <v>919</v>
      </c>
      <c r="P51" s="2" t="s">
        <v>912</v>
      </c>
    </row>
    <row r="52" spans="1:16" x14ac:dyDescent="0.15">
      <c r="A52" s="23"/>
      <c r="B52" s="2">
        <v>226</v>
      </c>
      <c r="C52" s="2">
        <v>16</v>
      </c>
      <c r="D52" s="2"/>
      <c r="E52" s="2"/>
      <c r="F52" s="2" t="s">
        <v>913</v>
      </c>
      <c r="G52" s="2" t="s">
        <v>912</v>
      </c>
      <c r="H52" s="2" t="s">
        <v>911</v>
      </c>
      <c r="I52" s="2"/>
      <c r="K52" s="2">
        <v>219</v>
      </c>
      <c r="L52" s="2">
        <v>33</v>
      </c>
      <c r="M52" s="2"/>
      <c r="N52" s="2"/>
      <c r="O52" s="2" t="s">
        <v>98</v>
      </c>
      <c r="P52" s="2" t="s">
        <v>935</v>
      </c>
    </row>
    <row r="53" spans="1:16" x14ac:dyDescent="0.15">
      <c r="A53" s="2"/>
      <c r="B53" s="2">
        <v>227</v>
      </c>
      <c r="C53" s="2">
        <v>16</v>
      </c>
      <c r="D53" s="2"/>
      <c r="E53" s="2"/>
      <c r="F53" s="2" t="s">
        <v>914</v>
      </c>
      <c r="G53" s="2" t="s">
        <v>912</v>
      </c>
      <c r="H53" s="2" t="s">
        <v>911</v>
      </c>
      <c r="I53" s="2"/>
      <c r="K53" s="2">
        <v>238</v>
      </c>
      <c r="L53" s="2">
        <v>1</v>
      </c>
      <c r="M53" s="2"/>
      <c r="N53" s="2"/>
      <c r="O53" s="2" t="s">
        <v>922</v>
      </c>
      <c r="P53" s="2" t="s">
        <v>935</v>
      </c>
    </row>
    <row r="54" spans="1:16" x14ac:dyDescent="0.15">
      <c r="A54" s="2"/>
      <c r="B54" s="2">
        <v>228</v>
      </c>
      <c r="C54" s="2">
        <v>16</v>
      </c>
      <c r="D54" s="2"/>
      <c r="E54" s="2"/>
      <c r="F54" s="2" t="s">
        <v>914</v>
      </c>
      <c r="G54" s="2" t="s">
        <v>912</v>
      </c>
      <c r="H54" s="2" t="s">
        <v>911</v>
      </c>
      <c r="I54" s="2"/>
      <c r="K54" s="2">
        <v>250</v>
      </c>
      <c r="L54" s="2">
        <v>33</v>
      </c>
      <c r="M54" s="2"/>
      <c r="N54" s="2"/>
      <c r="O54" s="2" t="s">
        <v>98</v>
      </c>
      <c r="P54" s="2" t="s">
        <v>935</v>
      </c>
    </row>
    <row r="55" spans="1:16" x14ac:dyDescent="0.15">
      <c r="A55" s="2"/>
      <c r="B55" s="2">
        <v>229</v>
      </c>
      <c r="C55" s="2">
        <v>16</v>
      </c>
      <c r="D55" s="2"/>
      <c r="E55" s="2"/>
      <c r="F55" s="2" t="s">
        <v>915</v>
      </c>
      <c r="G55" s="2" t="s">
        <v>912</v>
      </c>
      <c r="H55" s="2" t="s">
        <v>911</v>
      </c>
      <c r="I55" s="2"/>
      <c r="K55" s="2">
        <v>260</v>
      </c>
      <c r="L55" s="2">
        <v>32</v>
      </c>
      <c r="M55" s="2"/>
      <c r="N55" s="2"/>
      <c r="O55" s="2" t="s">
        <v>914</v>
      </c>
      <c r="P55" s="2" t="s">
        <v>935</v>
      </c>
    </row>
    <row r="56" spans="1:16" x14ac:dyDescent="0.15">
      <c r="A56" s="2"/>
      <c r="B56" s="2">
        <v>230</v>
      </c>
      <c r="C56" s="2">
        <v>16</v>
      </c>
      <c r="D56" s="2"/>
      <c r="E56" s="2"/>
      <c r="F56" s="2" t="s">
        <v>916</v>
      </c>
      <c r="G56" s="2" t="s">
        <v>912</v>
      </c>
      <c r="H56" s="2" t="s">
        <v>911</v>
      </c>
      <c r="I56" s="2"/>
      <c r="K56" s="2">
        <v>271</v>
      </c>
      <c r="L56" s="2">
        <v>32</v>
      </c>
      <c r="M56" s="2"/>
      <c r="N56" s="2"/>
      <c r="O56" s="2" t="s">
        <v>914</v>
      </c>
      <c r="P56" s="2" t="s">
        <v>941</v>
      </c>
    </row>
    <row r="57" spans="1:16" x14ac:dyDescent="0.15">
      <c r="A57" s="2"/>
      <c r="B57" s="2">
        <v>231</v>
      </c>
      <c r="C57" s="2">
        <v>20</v>
      </c>
      <c r="D57" s="2"/>
      <c r="E57" s="2"/>
      <c r="F57" s="2" t="s">
        <v>917</v>
      </c>
      <c r="G57" s="2" t="s">
        <v>934</v>
      </c>
      <c r="H57" s="2"/>
      <c r="I57" s="2"/>
      <c r="K57" s="2">
        <v>272</v>
      </c>
      <c r="L57" s="2">
        <v>32</v>
      </c>
      <c r="M57" s="2"/>
      <c r="N57" s="2"/>
      <c r="O57" s="2" t="s">
        <v>914</v>
      </c>
      <c r="P57" s="2" t="s">
        <v>935</v>
      </c>
    </row>
    <row r="58" spans="1:16" x14ac:dyDescent="0.15">
      <c r="A58" s="2"/>
      <c r="B58" s="2">
        <v>232</v>
      </c>
      <c r="C58" s="2">
        <v>20</v>
      </c>
      <c r="D58" s="2"/>
      <c r="E58" s="2"/>
      <c r="F58" s="2" t="s">
        <v>908</v>
      </c>
      <c r="G58" s="2" t="s">
        <v>934</v>
      </c>
      <c r="H58" s="2"/>
      <c r="I58" s="2"/>
      <c r="K58" s="2">
        <v>296</v>
      </c>
      <c r="L58" s="2">
        <v>28</v>
      </c>
      <c r="M58" s="2"/>
      <c r="N58" s="2"/>
      <c r="O58" s="2" t="s">
        <v>914</v>
      </c>
      <c r="P58" s="2" t="s">
        <v>935</v>
      </c>
    </row>
    <row r="59" spans="1:16" x14ac:dyDescent="0.15">
      <c r="A59" s="2"/>
      <c r="B59" s="2">
        <v>233</v>
      </c>
      <c r="C59" s="2">
        <v>20</v>
      </c>
      <c r="D59" s="2"/>
      <c r="E59" s="2"/>
      <c r="F59" s="2" t="s">
        <v>912</v>
      </c>
      <c r="G59" s="2" t="s">
        <v>934</v>
      </c>
      <c r="H59" s="2"/>
      <c r="I59" s="2"/>
      <c r="K59" s="30">
        <v>316</v>
      </c>
      <c r="L59" s="2">
        <v>16</v>
      </c>
      <c r="M59" s="2"/>
      <c r="N59" s="2"/>
      <c r="O59" s="2" t="s">
        <v>914</v>
      </c>
      <c r="P59" s="2" t="s">
        <v>935</v>
      </c>
    </row>
    <row r="60" spans="1:16" x14ac:dyDescent="0.15">
      <c r="A60" s="2"/>
      <c r="B60" s="2">
        <v>234</v>
      </c>
      <c r="C60" s="2">
        <v>20</v>
      </c>
      <c r="D60" s="2"/>
      <c r="E60" s="2"/>
      <c r="F60" s="2" t="s">
        <v>918</v>
      </c>
      <c r="G60" s="2" t="s">
        <v>934</v>
      </c>
      <c r="H60" s="2"/>
      <c r="I60" s="2"/>
      <c r="K60" s="2">
        <v>235</v>
      </c>
      <c r="L60" s="2">
        <v>20</v>
      </c>
      <c r="M60" s="2"/>
      <c r="N60" s="2"/>
      <c r="O60" s="2" t="s">
        <v>915</v>
      </c>
      <c r="P60" s="2" t="s">
        <v>935</v>
      </c>
    </row>
    <row r="61" spans="1:16" x14ac:dyDescent="0.15">
      <c r="A61" s="2"/>
      <c r="B61" s="2">
        <v>235</v>
      </c>
      <c r="C61" s="2">
        <v>20</v>
      </c>
      <c r="D61" s="2"/>
      <c r="E61" s="2"/>
      <c r="F61" s="2" t="s">
        <v>915</v>
      </c>
      <c r="G61" s="2" t="s">
        <v>935</v>
      </c>
      <c r="H61" s="2"/>
      <c r="I61" s="2"/>
      <c r="K61" s="2">
        <v>236</v>
      </c>
      <c r="L61" s="2">
        <v>20</v>
      </c>
      <c r="M61" s="2"/>
      <c r="N61" s="2"/>
      <c r="O61" s="2" t="s">
        <v>915</v>
      </c>
      <c r="P61" s="2" t="s">
        <v>935</v>
      </c>
    </row>
    <row r="62" spans="1:16" x14ac:dyDescent="0.15">
      <c r="A62" s="2"/>
      <c r="B62" s="2">
        <v>236</v>
      </c>
      <c r="C62" s="2">
        <v>20</v>
      </c>
      <c r="D62" s="2"/>
      <c r="E62" s="2"/>
      <c r="F62" s="2" t="s">
        <v>915</v>
      </c>
      <c r="G62" s="2" t="s">
        <v>935</v>
      </c>
      <c r="H62" s="2"/>
      <c r="I62" s="2"/>
      <c r="K62" s="2">
        <v>240</v>
      </c>
      <c r="L62" s="2">
        <v>1</v>
      </c>
      <c r="M62" s="2"/>
      <c r="N62" s="2"/>
      <c r="O62" s="2" t="s">
        <v>924</v>
      </c>
      <c r="P62" s="2" t="s">
        <v>936</v>
      </c>
    </row>
    <row r="63" spans="1:16" x14ac:dyDescent="0.15">
      <c r="A63" s="2"/>
      <c r="B63" s="2">
        <v>237</v>
      </c>
      <c r="C63" s="2">
        <v>20</v>
      </c>
      <c r="D63" s="2"/>
      <c r="E63" s="2"/>
      <c r="F63" s="2" t="s">
        <v>918</v>
      </c>
      <c r="G63" s="2" t="s">
        <v>935</v>
      </c>
      <c r="H63" s="2"/>
      <c r="I63" s="2"/>
      <c r="K63" s="2">
        <v>242</v>
      </c>
      <c r="L63" s="2">
        <v>30</v>
      </c>
      <c r="M63" s="2"/>
      <c r="N63" s="2"/>
      <c r="O63" s="2" t="s">
        <v>915</v>
      </c>
      <c r="P63" s="2" t="s">
        <v>935</v>
      </c>
    </row>
    <row r="64" spans="1:16" x14ac:dyDescent="0.15">
      <c r="A64" s="2"/>
      <c r="B64" s="2">
        <v>238</v>
      </c>
      <c r="C64" s="2">
        <v>1</v>
      </c>
      <c r="D64" s="2"/>
      <c r="E64" s="2"/>
      <c r="F64" s="2" t="s">
        <v>922</v>
      </c>
      <c r="G64" s="2" t="s">
        <v>935</v>
      </c>
      <c r="H64" s="2"/>
      <c r="I64" s="2"/>
      <c r="K64" s="2">
        <v>244</v>
      </c>
      <c r="L64" s="2">
        <v>30</v>
      </c>
      <c r="M64" s="2"/>
      <c r="N64" s="2"/>
      <c r="O64" s="2" t="s">
        <v>908</v>
      </c>
      <c r="P64" s="2" t="s">
        <v>935</v>
      </c>
    </row>
    <row r="65" spans="1:16" x14ac:dyDescent="0.15">
      <c r="A65" s="2"/>
      <c r="B65" s="2">
        <v>239</v>
      </c>
      <c r="C65" s="2">
        <v>1</v>
      </c>
      <c r="D65" s="2"/>
      <c r="E65" s="2"/>
      <c r="F65" s="2" t="s">
        <v>923</v>
      </c>
      <c r="G65" s="2" t="s">
        <v>934</v>
      </c>
      <c r="H65" s="2"/>
      <c r="I65" s="2"/>
      <c r="K65" s="2">
        <v>248</v>
      </c>
      <c r="L65" s="2">
        <v>14</v>
      </c>
      <c r="M65" s="2"/>
      <c r="N65" s="2"/>
      <c r="O65" s="2" t="s">
        <v>908</v>
      </c>
      <c r="P65" s="2" t="s">
        <v>935</v>
      </c>
    </row>
    <row r="66" spans="1:16" x14ac:dyDescent="0.15">
      <c r="A66" s="2"/>
      <c r="B66" s="2">
        <v>240</v>
      </c>
      <c r="C66" s="2">
        <v>1</v>
      </c>
      <c r="D66" s="2"/>
      <c r="E66" s="2"/>
      <c r="F66" s="2" t="s">
        <v>924</v>
      </c>
      <c r="G66" s="2" t="s">
        <v>936</v>
      </c>
      <c r="H66" s="2"/>
      <c r="I66" s="2"/>
      <c r="K66" s="2">
        <v>251</v>
      </c>
      <c r="L66" s="2">
        <v>15</v>
      </c>
      <c r="M66" s="2"/>
      <c r="N66" s="2"/>
      <c r="O66" s="2" t="s">
        <v>915</v>
      </c>
      <c r="P66" s="2" t="s">
        <v>935</v>
      </c>
    </row>
    <row r="67" spans="1:16" x14ac:dyDescent="0.15">
      <c r="A67" s="2"/>
      <c r="B67" s="2">
        <v>241</v>
      </c>
      <c r="C67" s="2">
        <v>1</v>
      </c>
      <c r="D67" s="2"/>
      <c r="E67" s="2"/>
      <c r="F67" s="2" t="s">
        <v>925</v>
      </c>
      <c r="G67" s="2" t="s">
        <v>937</v>
      </c>
      <c r="H67" s="2"/>
      <c r="I67" s="2"/>
      <c r="K67" s="2">
        <v>256</v>
      </c>
      <c r="L67" s="2">
        <v>31</v>
      </c>
      <c r="M67" s="2"/>
      <c r="N67" s="2"/>
      <c r="O67" s="2" t="s">
        <v>924</v>
      </c>
      <c r="P67" s="2" t="s">
        <v>935</v>
      </c>
    </row>
    <row r="68" spans="1:16" x14ac:dyDescent="0.15">
      <c r="A68" s="2"/>
      <c r="B68" s="2">
        <v>242</v>
      </c>
      <c r="C68" s="2">
        <v>30</v>
      </c>
      <c r="D68" s="2"/>
      <c r="E68" s="2"/>
      <c r="F68" s="2" t="s">
        <v>915</v>
      </c>
      <c r="G68" s="2" t="s">
        <v>935</v>
      </c>
      <c r="H68" s="2"/>
      <c r="I68" s="2"/>
      <c r="K68" s="2">
        <v>259</v>
      </c>
      <c r="L68" s="2">
        <v>32</v>
      </c>
      <c r="M68" s="2"/>
      <c r="N68" s="2"/>
      <c r="O68" s="2" t="s">
        <v>913</v>
      </c>
      <c r="P68" s="2" t="s">
        <v>935</v>
      </c>
    </row>
    <row r="69" spans="1:16" x14ac:dyDescent="0.15">
      <c r="A69" s="2"/>
      <c r="B69" s="2">
        <v>243</v>
      </c>
      <c r="C69" s="2">
        <v>30</v>
      </c>
      <c r="D69" s="2"/>
      <c r="E69" s="2"/>
      <c r="F69" s="2" t="s">
        <v>914</v>
      </c>
      <c r="G69" s="2" t="s">
        <v>912</v>
      </c>
      <c r="H69" s="2"/>
      <c r="I69" s="2"/>
      <c r="K69" s="2">
        <v>275</v>
      </c>
      <c r="L69" s="2">
        <v>26</v>
      </c>
      <c r="M69" s="2"/>
      <c r="N69" s="2"/>
      <c r="O69" s="2" t="s">
        <v>915</v>
      </c>
      <c r="P69" s="2" t="s">
        <v>935</v>
      </c>
    </row>
    <row r="70" spans="1:16" x14ac:dyDescent="0.15">
      <c r="A70" s="2"/>
      <c r="B70" s="2">
        <v>244</v>
      </c>
      <c r="C70" s="2">
        <v>30</v>
      </c>
      <c r="D70" s="2"/>
      <c r="E70" s="2"/>
      <c r="F70" s="2" t="s">
        <v>908</v>
      </c>
      <c r="G70" s="2" t="s">
        <v>935</v>
      </c>
      <c r="H70" s="2"/>
      <c r="I70" s="2"/>
      <c r="K70" s="2">
        <v>277</v>
      </c>
      <c r="L70" s="2">
        <v>26</v>
      </c>
      <c r="M70" s="2"/>
      <c r="N70" s="2"/>
      <c r="O70" s="2" t="s">
        <v>915</v>
      </c>
      <c r="P70" s="2" t="s">
        <v>935</v>
      </c>
    </row>
    <row r="71" spans="1:16" x14ac:dyDescent="0.15">
      <c r="A71" s="2"/>
      <c r="B71" s="2">
        <v>245</v>
      </c>
      <c r="C71" s="2">
        <v>30</v>
      </c>
      <c r="D71" s="2"/>
      <c r="E71" s="2"/>
      <c r="F71" s="2" t="s">
        <v>907</v>
      </c>
      <c r="G71" s="2" t="s">
        <v>938</v>
      </c>
      <c r="H71" s="2"/>
      <c r="I71" s="2"/>
      <c r="K71" s="2">
        <v>279</v>
      </c>
      <c r="L71" s="2">
        <v>17</v>
      </c>
      <c r="M71" s="2"/>
      <c r="N71" s="2"/>
      <c r="O71" s="2" t="s">
        <v>915</v>
      </c>
      <c r="P71" s="2" t="s">
        <v>935</v>
      </c>
    </row>
    <row r="72" spans="1:16" x14ac:dyDescent="0.15">
      <c r="A72" s="2"/>
      <c r="B72" s="2">
        <v>246</v>
      </c>
      <c r="C72" s="2">
        <v>30</v>
      </c>
      <c r="D72" s="2"/>
      <c r="E72" s="2"/>
      <c r="F72" s="2" t="s">
        <v>919</v>
      </c>
      <c r="G72" s="2" t="s">
        <v>912</v>
      </c>
      <c r="H72" s="2"/>
      <c r="I72" s="2"/>
      <c r="K72" s="2">
        <v>280</v>
      </c>
      <c r="L72" s="2">
        <v>17</v>
      </c>
      <c r="M72" s="2"/>
      <c r="N72" s="2"/>
      <c r="O72" s="2" t="s">
        <v>915</v>
      </c>
      <c r="P72" s="2" t="s">
        <v>935</v>
      </c>
    </row>
    <row r="73" spans="1:16" x14ac:dyDescent="0.15">
      <c r="A73" s="2"/>
      <c r="B73" s="2">
        <v>247</v>
      </c>
      <c r="C73" s="2">
        <v>30</v>
      </c>
      <c r="D73" s="2"/>
      <c r="E73" s="2"/>
      <c r="F73" s="2" t="s">
        <v>908</v>
      </c>
      <c r="G73" s="2" t="s">
        <v>912</v>
      </c>
      <c r="H73" s="2"/>
      <c r="I73" s="2"/>
      <c r="K73" s="36">
        <v>283</v>
      </c>
      <c r="L73" s="36">
        <v>10</v>
      </c>
      <c r="M73" s="2"/>
      <c r="N73" s="2"/>
      <c r="O73" s="2" t="s">
        <v>915</v>
      </c>
      <c r="P73" s="2" t="s">
        <v>935</v>
      </c>
    </row>
    <row r="74" spans="1:16" x14ac:dyDescent="0.15">
      <c r="A74" s="2"/>
      <c r="B74" s="2">
        <v>248</v>
      </c>
      <c r="C74" s="2">
        <v>14</v>
      </c>
      <c r="D74" s="2"/>
      <c r="E74" s="2"/>
      <c r="F74" s="2" t="s">
        <v>908</v>
      </c>
      <c r="G74" s="2" t="s">
        <v>935</v>
      </c>
      <c r="H74" s="2"/>
      <c r="I74" s="2"/>
      <c r="K74" s="36">
        <v>287</v>
      </c>
      <c r="L74" s="36">
        <v>10</v>
      </c>
      <c r="M74" s="2"/>
      <c r="N74" s="2"/>
      <c r="O74" s="2" t="s">
        <v>908</v>
      </c>
      <c r="P74" s="2" t="s">
        <v>935</v>
      </c>
    </row>
    <row r="75" spans="1:16" x14ac:dyDescent="0.15">
      <c r="A75" s="2"/>
      <c r="B75" s="2">
        <v>249</v>
      </c>
      <c r="C75" s="2">
        <v>14</v>
      </c>
      <c r="D75" s="2"/>
      <c r="E75" s="2"/>
      <c r="F75" s="2" t="s">
        <v>908</v>
      </c>
      <c r="G75" s="2" t="s">
        <v>912</v>
      </c>
      <c r="H75" s="2"/>
      <c r="I75" s="2"/>
      <c r="K75" s="36">
        <v>288</v>
      </c>
      <c r="L75" s="36">
        <v>10</v>
      </c>
      <c r="M75" s="2"/>
      <c r="N75" s="2"/>
      <c r="O75" s="2" t="s">
        <v>908</v>
      </c>
      <c r="P75" s="2" t="s">
        <v>935</v>
      </c>
    </row>
    <row r="76" spans="1:16" x14ac:dyDescent="0.15">
      <c r="A76" s="2"/>
      <c r="B76" s="32">
        <v>250</v>
      </c>
      <c r="C76" s="183" t="s">
        <v>822</v>
      </c>
      <c r="D76" s="2"/>
      <c r="E76" s="2"/>
      <c r="F76" s="2"/>
      <c r="G76" s="2"/>
      <c r="H76" s="2"/>
      <c r="I76" s="2"/>
      <c r="K76" s="36">
        <v>290</v>
      </c>
      <c r="L76" s="36">
        <v>18</v>
      </c>
      <c r="M76" s="2"/>
      <c r="N76" s="2" t="s">
        <v>829</v>
      </c>
      <c r="O76" s="2" t="s">
        <v>915</v>
      </c>
      <c r="P76" s="2" t="s">
        <v>935</v>
      </c>
    </row>
    <row r="77" spans="1:16" x14ac:dyDescent="0.15">
      <c r="A77" s="2"/>
      <c r="B77" s="2">
        <v>251</v>
      </c>
      <c r="C77" s="2">
        <v>15</v>
      </c>
      <c r="D77" s="2"/>
      <c r="E77" s="2"/>
      <c r="F77" s="2" t="s">
        <v>915</v>
      </c>
      <c r="G77" s="2" t="s">
        <v>935</v>
      </c>
      <c r="H77" s="2"/>
      <c r="I77" s="2"/>
      <c r="K77" s="36">
        <v>292</v>
      </c>
      <c r="L77" s="36">
        <v>18</v>
      </c>
      <c r="M77" s="2"/>
      <c r="N77" s="2"/>
      <c r="O77" s="2" t="s">
        <v>915</v>
      </c>
      <c r="P77" s="2" t="s">
        <v>935</v>
      </c>
    </row>
    <row r="78" spans="1:16" x14ac:dyDescent="0.15">
      <c r="A78" s="2"/>
      <c r="B78" s="2">
        <v>252</v>
      </c>
      <c r="C78" s="2">
        <v>15</v>
      </c>
      <c r="D78" s="2"/>
      <c r="E78" s="2"/>
      <c r="F78" s="2" t="s">
        <v>915</v>
      </c>
      <c r="G78" s="2" t="s">
        <v>934</v>
      </c>
      <c r="H78" s="2"/>
      <c r="I78" s="2"/>
      <c r="K78" s="2">
        <v>297</v>
      </c>
      <c r="L78" s="2">
        <v>28</v>
      </c>
      <c r="M78" s="2"/>
      <c r="N78" s="2"/>
      <c r="O78" s="2" t="s">
        <v>908</v>
      </c>
      <c r="P78" s="2" t="s">
        <v>935</v>
      </c>
    </row>
    <row r="79" spans="1:16" x14ac:dyDescent="0.15">
      <c r="A79" s="2"/>
      <c r="B79" s="2">
        <v>253</v>
      </c>
      <c r="C79" s="2">
        <v>31</v>
      </c>
      <c r="D79" s="2"/>
      <c r="E79" s="2"/>
      <c r="F79" s="2" t="s">
        <v>914</v>
      </c>
      <c r="G79" s="2" t="s">
        <v>912</v>
      </c>
      <c r="H79" s="2"/>
      <c r="I79" s="2"/>
      <c r="K79" s="30">
        <v>304</v>
      </c>
      <c r="L79" s="2">
        <v>20</v>
      </c>
      <c r="M79" s="2"/>
      <c r="N79" s="2"/>
      <c r="O79" s="2" t="s">
        <v>915</v>
      </c>
      <c r="P79" s="2" t="s">
        <v>942</v>
      </c>
    </row>
    <row r="80" spans="1:16" x14ac:dyDescent="0.15">
      <c r="A80" s="2"/>
      <c r="B80" s="2">
        <v>254</v>
      </c>
      <c r="C80" s="2">
        <v>31</v>
      </c>
      <c r="D80" s="2"/>
      <c r="E80" s="2"/>
      <c r="F80" s="2" t="s">
        <v>912</v>
      </c>
      <c r="G80" s="2" t="s">
        <v>934</v>
      </c>
      <c r="H80" s="2"/>
      <c r="I80" s="2"/>
      <c r="K80" s="30">
        <v>308</v>
      </c>
      <c r="L80" s="2">
        <v>11</v>
      </c>
      <c r="M80" s="2"/>
      <c r="N80" s="2"/>
      <c r="O80" s="2" t="s">
        <v>915</v>
      </c>
      <c r="P80" s="2" t="s">
        <v>941</v>
      </c>
    </row>
    <row r="81" spans="1:16" x14ac:dyDescent="0.15">
      <c r="A81" s="2"/>
      <c r="B81" s="2">
        <v>255</v>
      </c>
      <c r="C81" s="2">
        <v>31</v>
      </c>
      <c r="D81" s="2"/>
      <c r="E81" s="2"/>
      <c r="F81" s="2" t="s">
        <v>926</v>
      </c>
      <c r="G81" s="2" t="s">
        <v>934</v>
      </c>
      <c r="H81" s="2"/>
      <c r="I81" s="2"/>
      <c r="K81" s="30">
        <v>309</v>
      </c>
      <c r="L81" s="2">
        <v>11</v>
      </c>
      <c r="M81" s="2"/>
      <c r="N81" s="2"/>
      <c r="O81" s="2" t="s">
        <v>915</v>
      </c>
      <c r="P81" s="2" t="s">
        <v>941</v>
      </c>
    </row>
    <row r="82" spans="1:16" x14ac:dyDescent="0.15">
      <c r="A82" s="2"/>
      <c r="B82" s="2">
        <v>256</v>
      </c>
      <c r="C82" s="2">
        <v>31</v>
      </c>
      <c r="D82" s="2"/>
      <c r="E82" s="2"/>
      <c r="F82" s="2" t="s">
        <v>924</v>
      </c>
      <c r="G82" s="2" t="s">
        <v>935</v>
      </c>
      <c r="H82" s="2"/>
      <c r="I82" s="2"/>
      <c r="K82" s="30">
        <v>313</v>
      </c>
      <c r="L82" s="2">
        <v>16</v>
      </c>
      <c r="M82" s="2"/>
      <c r="N82" s="2"/>
      <c r="O82" s="2" t="s">
        <v>915</v>
      </c>
      <c r="P82" s="2" t="s">
        <v>935</v>
      </c>
    </row>
    <row r="83" spans="1:16" x14ac:dyDescent="0.15">
      <c r="A83" s="2"/>
      <c r="B83" s="2">
        <v>257</v>
      </c>
      <c r="C83" s="2">
        <v>31</v>
      </c>
      <c r="D83" s="2"/>
      <c r="E83" s="2"/>
      <c r="F83" s="2" t="s">
        <v>924</v>
      </c>
      <c r="G83" s="2" t="s">
        <v>939</v>
      </c>
      <c r="H83" s="2"/>
      <c r="I83" s="2"/>
      <c r="K83" s="30">
        <v>315</v>
      </c>
      <c r="L83" s="2">
        <v>16</v>
      </c>
      <c r="M83" s="2"/>
      <c r="N83" s="2"/>
      <c r="O83" s="2" t="s">
        <v>908</v>
      </c>
      <c r="P83" s="2" t="s">
        <v>935</v>
      </c>
    </row>
    <row r="84" spans="1:16" x14ac:dyDescent="0.15">
      <c r="A84" s="2"/>
      <c r="B84" s="2">
        <v>258</v>
      </c>
      <c r="C84" s="2">
        <v>31</v>
      </c>
      <c r="D84" s="2"/>
      <c r="E84" s="2"/>
      <c r="F84" s="2" t="s">
        <v>912</v>
      </c>
      <c r="G84" s="2" t="s">
        <v>935</v>
      </c>
      <c r="H84" s="2"/>
      <c r="I84" s="2"/>
      <c r="K84" s="30">
        <v>318</v>
      </c>
      <c r="L84" s="2">
        <v>27</v>
      </c>
      <c r="M84" s="2"/>
      <c r="N84" s="2"/>
      <c r="O84" s="2" t="s">
        <v>908</v>
      </c>
      <c r="P84" s="2" t="s">
        <v>935</v>
      </c>
    </row>
    <row r="85" spans="1:16" x14ac:dyDescent="0.15">
      <c r="A85" s="2"/>
      <c r="B85" s="2">
        <v>259</v>
      </c>
      <c r="C85" s="2">
        <v>32</v>
      </c>
      <c r="D85" s="2"/>
      <c r="E85" s="2"/>
      <c r="F85" s="2" t="s">
        <v>913</v>
      </c>
      <c r="G85" s="2" t="s">
        <v>935</v>
      </c>
      <c r="H85" s="2"/>
      <c r="I85" s="2"/>
      <c r="K85" s="2">
        <v>223</v>
      </c>
      <c r="L85" s="2">
        <v>11</v>
      </c>
      <c r="M85" s="2"/>
      <c r="N85" s="2"/>
      <c r="O85" s="2" t="s">
        <v>774</v>
      </c>
      <c r="P85" s="2" t="s">
        <v>935</v>
      </c>
    </row>
    <row r="86" spans="1:16" x14ac:dyDescent="0.15">
      <c r="A86" s="2"/>
      <c r="B86" s="2">
        <v>260</v>
      </c>
      <c r="C86" s="2">
        <v>32</v>
      </c>
      <c r="D86" s="2"/>
      <c r="E86" s="2"/>
      <c r="F86" s="2" t="s">
        <v>914</v>
      </c>
      <c r="G86" s="2" t="s">
        <v>935</v>
      </c>
      <c r="H86" s="2"/>
      <c r="I86" s="2"/>
      <c r="K86" s="2">
        <v>237</v>
      </c>
      <c r="L86" s="2">
        <v>20</v>
      </c>
      <c r="M86" s="2"/>
      <c r="N86" s="2"/>
      <c r="O86" s="2" t="s">
        <v>918</v>
      </c>
      <c r="P86" s="2" t="s">
        <v>935</v>
      </c>
    </row>
    <row r="87" spans="1:16" x14ac:dyDescent="0.15">
      <c r="A87" s="2"/>
      <c r="B87" s="32">
        <v>261</v>
      </c>
      <c r="C87" s="183" t="s">
        <v>822</v>
      </c>
      <c r="D87" s="2"/>
      <c r="E87" s="2"/>
      <c r="F87" s="2"/>
      <c r="G87" s="2"/>
      <c r="H87" s="2"/>
      <c r="I87" s="2"/>
      <c r="K87" s="2">
        <v>278</v>
      </c>
      <c r="L87" s="2">
        <v>26</v>
      </c>
      <c r="M87" s="2"/>
      <c r="N87" s="2"/>
      <c r="O87" s="2" t="s">
        <v>927</v>
      </c>
      <c r="P87" s="2" t="s">
        <v>935</v>
      </c>
    </row>
    <row r="88" spans="1:16" x14ac:dyDescent="0.15">
      <c r="A88" s="2"/>
      <c r="B88" s="32">
        <v>262</v>
      </c>
      <c r="C88" s="183" t="s">
        <v>822</v>
      </c>
      <c r="D88" s="2"/>
      <c r="E88" s="2"/>
      <c r="F88" s="2"/>
      <c r="G88" s="2"/>
      <c r="H88" s="2"/>
      <c r="I88" s="2"/>
      <c r="K88" s="2">
        <v>281</v>
      </c>
      <c r="L88" s="2">
        <v>17</v>
      </c>
      <c r="M88" s="2"/>
      <c r="N88" s="2"/>
      <c r="O88" s="2" t="s">
        <v>907</v>
      </c>
      <c r="P88" s="2" t="s">
        <v>935</v>
      </c>
    </row>
    <row r="89" spans="1:16" x14ac:dyDescent="0.15">
      <c r="A89" s="2"/>
      <c r="B89" s="32">
        <v>263</v>
      </c>
      <c r="C89" s="183" t="s">
        <v>822</v>
      </c>
      <c r="D89" s="2"/>
      <c r="E89" s="2"/>
      <c r="F89" s="2"/>
      <c r="G89" s="2"/>
      <c r="H89" s="2"/>
      <c r="I89" s="2"/>
      <c r="K89" s="36">
        <v>284</v>
      </c>
      <c r="L89" s="36">
        <v>10</v>
      </c>
      <c r="M89" s="2"/>
      <c r="N89" s="2"/>
      <c r="O89" s="2" t="s">
        <v>919</v>
      </c>
      <c r="P89" s="2" t="s">
        <v>935</v>
      </c>
    </row>
    <row r="90" spans="1:16" x14ac:dyDescent="0.15">
      <c r="A90" s="2"/>
      <c r="B90" s="32">
        <v>264</v>
      </c>
      <c r="C90" s="183" t="s">
        <v>822</v>
      </c>
      <c r="D90" s="2"/>
      <c r="E90" s="2"/>
      <c r="F90" s="2"/>
      <c r="G90" s="2"/>
      <c r="H90" s="2"/>
      <c r="I90" s="2"/>
      <c r="K90" s="30">
        <v>307</v>
      </c>
      <c r="L90" s="2">
        <v>11</v>
      </c>
      <c r="M90" s="2"/>
      <c r="N90" s="2"/>
      <c r="O90" s="2" t="s">
        <v>919</v>
      </c>
      <c r="P90" s="2" t="s">
        <v>941</v>
      </c>
    </row>
    <row r="91" spans="1:16" x14ac:dyDescent="0.15">
      <c r="A91" s="2"/>
      <c r="B91" s="32">
        <v>265</v>
      </c>
      <c r="C91" s="183" t="s">
        <v>822</v>
      </c>
      <c r="D91" s="2"/>
      <c r="E91" s="2"/>
      <c r="F91" s="2"/>
      <c r="G91" s="2"/>
      <c r="H91" s="2"/>
      <c r="I91" s="2"/>
      <c r="K91" s="30">
        <v>314</v>
      </c>
      <c r="L91" s="2">
        <v>16</v>
      </c>
      <c r="M91" s="2"/>
      <c r="N91" s="2"/>
      <c r="O91" s="2" t="s">
        <v>907</v>
      </c>
      <c r="P91" s="2" t="s">
        <v>935</v>
      </c>
    </row>
    <row r="92" spans="1:16" x14ac:dyDescent="0.15">
      <c r="A92" s="2"/>
      <c r="B92" s="32">
        <v>266</v>
      </c>
      <c r="C92" s="183" t="s">
        <v>822</v>
      </c>
      <c r="D92" s="2"/>
      <c r="E92" s="2"/>
      <c r="F92" s="2"/>
      <c r="G92" s="2"/>
      <c r="H92" s="2"/>
      <c r="I92" s="2"/>
      <c r="K92" s="30">
        <v>317</v>
      </c>
      <c r="L92" s="2">
        <v>27</v>
      </c>
      <c r="M92" s="2"/>
      <c r="N92" s="2"/>
      <c r="O92" s="2" t="s">
        <v>907</v>
      </c>
      <c r="P92" s="2" t="s">
        <v>935</v>
      </c>
    </row>
    <row r="93" spans="1:16" x14ac:dyDescent="0.15">
      <c r="A93" s="2"/>
      <c r="B93" s="32">
        <v>267</v>
      </c>
      <c r="C93" s="183" t="s">
        <v>822</v>
      </c>
      <c r="D93" s="2"/>
      <c r="E93" s="2"/>
      <c r="F93" s="2"/>
      <c r="G93" s="2"/>
      <c r="H93" s="2"/>
      <c r="I93" s="2"/>
      <c r="K93" s="30">
        <v>319</v>
      </c>
      <c r="L93" s="2">
        <v>27</v>
      </c>
      <c r="M93" s="2"/>
      <c r="N93" s="2"/>
      <c r="O93" s="2" t="s">
        <v>907</v>
      </c>
      <c r="P93" s="2" t="s">
        <v>935</v>
      </c>
    </row>
    <row r="94" spans="1:16" x14ac:dyDescent="0.15">
      <c r="A94" s="2"/>
      <c r="B94" s="32">
        <v>268</v>
      </c>
      <c r="C94" s="183" t="s">
        <v>822</v>
      </c>
      <c r="D94" s="2"/>
      <c r="E94" s="2"/>
      <c r="F94" s="2"/>
      <c r="G94" s="2"/>
      <c r="H94" s="2"/>
      <c r="I94" s="2"/>
      <c r="K94" s="30">
        <v>322</v>
      </c>
      <c r="L94" s="2">
        <v>9</v>
      </c>
      <c r="M94" s="2"/>
      <c r="N94" s="2"/>
      <c r="O94" s="2" t="s">
        <v>919</v>
      </c>
      <c r="P94" s="2" t="s">
        <v>945</v>
      </c>
    </row>
    <row r="95" spans="1:16" x14ac:dyDescent="0.15">
      <c r="A95" s="2"/>
      <c r="B95" s="32">
        <v>269</v>
      </c>
      <c r="C95" s="183" t="s">
        <v>822</v>
      </c>
      <c r="D95" s="2"/>
      <c r="E95" s="2"/>
      <c r="F95" s="2"/>
      <c r="G95" s="2"/>
      <c r="H95" s="2"/>
      <c r="I95" s="2"/>
      <c r="K95" s="30">
        <v>329</v>
      </c>
      <c r="L95" s="2">
        <v>12</v>
      </c>
      <c r="M95" s="2"/>
      <c r="N95" s="2"/>
      <c r="O95" s="2" t="s">
        <v>907</v>
      </c>
      <c r="P95" s="2" t="s">
        <v>935</v>
      </c>
    </row>
    <row r="96" spans="1:16" x14ac:dyDescent="0.15">
      <c r="A96" s="2"/>
      <c r="B96" s="2">
        <v>270</v>
      </c>
      <c r="C96" s="2">
        <v>32</v>
      </c>
      <c r="D96" s="2"/>
      <c r="E96" s="2"/>
      <c r="F96" s="2" t="s">
        <v>914</v>
      </c>
      <c r="G96" s="2" t="s">
        <v>940</v>
      </c>
      <c r="H96" s="2"/>
      <c r="I96" s="2"/>
      <c r="K96" s="2">
        <v>258</v>
      </c>
      <c r="L96" s="2">
        <v>31</v>
      </c>
      <c r="M96" s="2"/>
      <c r="N96" s="2"/>
      <c r="O96" s="2" t="s">
        <v>912</v>
      </c>
      <c r="P96" s="2" t="s">
        <v>935</v>
      </c>
    </row>
    <row r="97" spans="1:16" x14ac:dyDescent="0.15">
      <c r="A97" s="2"/>
      <c r="B97" s="2">
        <v>271</v>
      </c>
      <c r="C97" s="2">
        <v>32</v>
      </c>
      <c r="D97" s="2"/>
      <c r="E97" s="2"/>
      <c r="F97" s="2" t="s">
        <v>914</v>
      </c>
      <c r="G97" s="2" t="s">
        <v>941</v>
      </c>
      <c r="H97" s="2"/>
      <c r="I97" s="2"/>
      <c r="K97" s="2">
        <v>214</v>
      </c>
      <c r="L97" s="2">
        <v>14</v>
      </c>
      <c r="M97" s="2"/>
      <c r="N97" s="2"/>
      <c r="O97" s="2" t="s">
        <v>862</v>
      </c>
      <c r="P97" s="2" t="s">
        <v>934</v>
      </c>
    </row>
    <row r="98" spans="1:16" x14ac:dyDescent="0.15">
      <c r="A98" s="2"/>
      <c r="B98" s="2">
        <v>272</v>
      </c>
      <c r="C98" s="2">
        <v>32</v>
      </c>
      <c r="D98" s="2"/>
      <c r="E98" s="2"/>
      <c r="F98" s="2" t="s">
        <v>914</v>
      </c>
      <c r="G98" s="2" t="s">
        <v>935</v>
      </c>
      <c r="H98" s="2"/>
      <c r="I98" s="2"/>
      <c r="K98" s="2">
        <v>218</v>
      </c>
      <c r="L98" s="2">
        <v>33</v>
      </c>
      <c r="M98" s="2"/>
      <c r="N98" s="2"/>
      <c r="O98" s="2" t="s">
        <v>862</v>
      </c>
      <c r="P98" s="2" t="s">
        <v>934</v>
      </c>
    </row>
    <row r="99" spans="1:16" x14ac:dyDescent="0.15">
      <c r="A99" s="2"/>
      <c r="B99" s="2">
        <v>273</v>
      </c>
      <c r="C99" s="2">
        <v>32</v>
      </c>
      <c r="D99" s="2"/>
      <c r="E99" s="2"/>
      <c r="F99" s="2" t="s">
        <v>914</v>
      </c>
      <c r="G99" s="2" t="s">
        <v>934</v>
      </c>
      <c r="H99" s="2"/>
      <c r="I99" s="2"/>
      <c r="K99" s="2">
        <v>221</v>
      </c>
      <c r="L99" s="2">
        <v>33</v>
      </c>
      <c r="M99" s="2"/>
      <c r="N99" s="2"/>
      <c r="O99" s="2" t="s">
        <v>98</v>
      </c>
      <c r="P99" s="2" t="s">
        <v>934</v>
      </c>
    </row>
    <row r="100" spans="1:16" x14ac:dyDescent="0.15">
      <c r="A100" s="2"/>
      <c r="B100" s="2">
        <v>274</v>
      </c>
      <c r="C100" s="2">
        <v>26</v>
      </c>
      <c r="D100" s="2"/>
      <c r="E100" s="2"/>
      <c r="F100" s="2" t="s">
        <v>919</v>
      </c>
      <c r="G100" s="2" t="s">
        <v>934</v>
      </c>
      <c r="H100" s="2"/>
      <c r="I100" s="2"/>
      <c r="K100" s="2">
        <v>270</v>
      </c>
      <c r="L100" s="2">
        <v>32</v>
      </c>
      <c r="M100" s="2"/>
      <c r="N100" s="2"/>
      <c r="O100" s="2" t="s">
        <v>914</v>
      </c>
      <c r="P100" s="2" t="s">
        <v>940</v>
      </c>
    </row>
    <row r="101" spans="1:16" x14ac:dyDescent="0.15">
      <c r="A101" s="2"/>
      <c r="B101" s="2">
        <v>275</v>
      </c>
      <c r="C101" s="2">
        <v>26</v>
      </c>
      <c r="D101" s="2"/>
      <c r="E101" s="2"/>
      <c r="F101" s="2" t="s">
        <v>915</v>
      </c>
      <c r="G101" s="2" t="s">
        <v>935</v>
      </c>
      <c r="H101" s="2"/>
      <c r="I101" s="2"/>
      <c r="K101" s="2">
        <v>273</v>
      </c>
      <c r="L101" s="2">
        <v>32</v>
      </c>
      <c r="M101" s="2"/>
      <c r="N101" s="2"/>
      <c r="O101" s="2" t="s">
        <v>914</v>
      </c>
      <c r="P101" s="2" t="s">
        <v>934</v>
      </c>
    </row>
    <row r="102" spans="1:16" x14ac:dyDescent="0.15">
      <c r="A102" s="2"/>
      <c r="B102" s="2">
        <v>276</v>
      </c>
      <c r="C102" s="2">
        <v>26</v>
      </c>
      <c r="D102" s="2"/>
      <c r="E102" s="2"/>
      <c r="F102" s="2" t="s">
        <v>915</v>
      </c>
      <c r="G102" s="2" t="s">
        <v>934</v>
      </c>
      <c r="H102" s="2"/>
      <c r="I102" s="2"/>
      <c r="K102" s="36">
        <v>286</v>
      </c>
      <c r="L102" s="36">
        <v>10</v>
      </c>
      <c r="M102" s="2"/>
      <c r="N102" s="2"/>
      <c r="O102" s="2" t="s">
        <v>914</v>
      </c>
      <c r="P102" s="2" t="s">
        <v>934</v>
      </c>
    </row>
    <row r="103" spans="1:16" x14ac:dyDescent="0.15">
      <c r="A103" s="2"/>
      <c r="B103" s="2">
        <v>277</v>
      </c>
      <c r="C103" s="2">
        <v>26</v>
      </c>
      <c r="D103" s="2"/>
      <c r="E103" s="2"/>
      <c r="F103" s="2" t="s">
        <v>915</v>
      </c>
      <c r="G103" s="2" t="s">
        <v>935</v>
      </c>
      <c r="H103" s="2"/>
      <c r="I103" s="2"/>
      <c r="K103" s="36">
        <v>291</v>
      </c>
      <c r="L103" s="36">
        <v>18</v>
      </c>
      <c r="M103" s="2"/>
      <c r="N103" s="2"/>
      <c r="O103" s="2" t="s">
        <v>914</v>
      </c>
      <c r="P103" s="2" t="s">
        <v>934</v>
      </c>
    </row>
    <row r="104" spans="1:16" x14ac:dyDescent="0.15">
      <c r="A104" s="2"/>
      <c r="B104" s="2">
        <v>278</v>
      </c>
      <c r="C104" s="2">
        <v>26</v>
      </c>
      <c r="D104" s="2"/>
      <c r="E104" s="2"/>
      <c r="F104" s="2" t="s">
        <v>927</v>
      </c>
      <c r="G104" s="2" t="s">
        <v>935</v>
      </c>
      <c r="H104" s="2"/>
      <c r="I104" s="2"/>
      <c r="K104" s="36">
        <v>293</v>
      </c>
      <c r="L104" s="36">
        <v>18</v>
      </c>
      <c r="M104" s="2"/>
      <c r="N104" s="2"/>
      <c r="O104" s="2" t="s">
        <v>914</v>
      </c>
      <c r="P104" s="2" t="s">
        <v>934</v>
      </c>
    </row>
    <row r="105" spans="1:16" x14ac:dyDescent="0.15">
      <c r="A105" s="2"/>
      <c r="B105" s="2">
        <v>279</v>
      </c>
      <c r="C105" s="2">
        <v>17</v>
      </c>
      <c r="D105" s="2"/>
      <c r="E105" s="2"/>
      <c r="F105" s="2" t="s">
        <v>915</v>
      </c>
      <c r="G105" s="2" t="s">
        <v>935</v>
      </c>
      <c r="H105" s="2"/>
      <c r="I105" s="2"/>
      <c r="K105" s="57">
        <v>301</v>
      </c>
      <c r="L105" s="2">
        <v>28</v>
      </c>
      <c r="M105" s="2"/>
      <c r="N105" s="2"/>
      <c r="O105" s="2" t="s">
        <v>920</v>
      </c>
      <c r="P105" s="2" t="s">
        <v>934</v>
      </c>
    </row>
    <row r="106" spans="1:16" x14ac:dyDescent="0.15">
      <c r="A106" s="2"/>
      <c r="B106" s="2">
        <v>280</v>
      </c>
      <c r="C106" s="2">
        <v>17</v>
      </c>
      <c r="D106" s="2"/>
      <c r="E106" s="2"/>
      <c r="F106" s="2" t="s">
        <v>915</v>
      </c>
      <c r="G106" s="2" t="s">
        <v>935</v>
      </c>
      <c r="H106" s="2"/>
      <c r="I106" s="2"/>
      <c r="K106" s="30">
        <v>328</v>
      </c>
      <c r="L106" s="2">
        <v>12</v>
      </c>
      <c r="M106" s="2"/>
      <c r="N106" s="2"/>
      <c r="O106" s="2" t="s">
        <v>914</v>
      </c>
      <c r="P106" s="2" t="s">
        <v>934</v>
      </c>
    </row>
    <row r="107" spans="1:16" x14ac:dyDescent="0.15">
      <c r="A107" s="2"/>
      <c r="B107" s="2">
        <v>281</v>
      </c>
      <c r="C107" s="2">
        <v>17</v>
      </c>
      <c r="D107" s="2"/>
      <c r="E107" s="2"/>
      <c r="F107" s="2" t="s">
        <v>907</v>
      </c>
      <c r="G107" s="2" t="s">
        <v>935</v>
      </c>
      <c r="H107" s="2"/>
      <c r="I107" s="2"/>
      <c r="K107" s="2">
        <v>215</v>
      </c>
      <c r="L107" s="2">
        <v>14</v>
      </c>
      <c r="M107" s="2"/>
      <c r="N107" s="2"/>
      <c r="O107" s="2" t="s">
        <v>863</v>
      </c>
      <c r="P107" s="2" t="s">
        <v>934</v>
      </c>
    </row>
    <row r="108" spans="1:16" x14ac:dyDescent="0.15">
      <c r="A108" s="2"/>
      <c r="B108" s="2">
        <v>282</v>
      </c>
      <c r="C108" s="2">
        <v>17</v>
      </c>
      <c r="D108" s="2"/>
      <c r="E108" s="2"/>
      <c r="F108" s="2" t="s">
        <v>915</v>
      </c>
      <c r="G108" s="2" t="s">
        <v>934</v>
      </c>
      <c r="H108" s="2"/>
      <c r="I108" s="2"/>
      <c r="K108" s="2">
        <v>216</v>
      </c>
      <c r="L108" s="2">
        <v>33</v>
      </c>
      <c r="M108" s="2"/>
      <c r="N108" s="2"/>
      <c r="O108" s="2" t="s">
        <v>863</v>
      </c>
      <c r="P108" s="2" t="s">
        <v>934</v>
      </c>
    </row>
    <row r="109" spans="1:16" x14ac:dyDescent="0.15">
      <c r="A109" s="2"/>
      <c r="B109" s="36">
        <v>283</v>
      </c>
      <c r="C109" s="36">
        <v>10</v>
      </c>
      <c r="D109" s="2"/>
      <c r="E109" s="2"/>
      <c r="F109" s="2" t="s">
        <v>915</v>
      </c>
      <c r="G109" s="2" t="s">
        <v>935</v>
      </c>
      <c r="H109" s="2"/>
      <c r="I109" s="2"/>
      <c r="K109" s="2">
        <v>217</v>
      </c>
      <c r="L109" s="2">
        <v>33</v>
      </c>
      <c r="M109" s="2"/>
      <c r="N109" s="2"/>
      <c r="O109" s="2" t="s">
        <v>863</v>
      </c>
      <c r="P109" s="2" t="s">
        <v>934</v>
      </c>
    </row>
    <row r="110" spans="1:16" x14ac:dyDescent="0.15">
      <c r="A110" s="2"/>
      <c r="B110" s="36">
        <v>284</v>
      </c>
      <c r="C110" s="36">
        <v>10</v>
      </c>
      <c r="D110" s="2"/>
      <c r="E110" s="2"/>
      <c r="F110" s="2" t="s">
        <v>919</v>
      </c>
      <c r="G110" s="2" t="s">
        <v>935</v>
      </c>
      <c r="H110" s="2"/>
      <c r="I110" s="2"/>
      <c r="K110" s="2">
        <v>222</v>
      </c>
      <c r="L110" s="2">
        <v>11</v>
      </c>
      <c r="M110" s="2"/>
      <c r="N110" s="2"/>
      <c r="O110" s="2" t="s">
        <v>863</v>
      </c>
      <c r="P110" s="2" t="s">
        <v>934</v>
      </c>
    </row>
    <row r="111" spans="1:16" x14ac:dyDescent="0.15">
      <c r="A111" s="2"/>
      <c r="B111" s="36">
        <v>285</v>
      </c>
      <c r="C111" s="36">
        <v>10</v>
      </c>
      <c r="D111" s="2"/>
      <c r="E111" s="2"/>
      <c r="F111" s="2" t="s">
        <v>915</v>
      </c>
      <c r="G111" s="2" t="s">
        <v>934</v>
      </c>
      <c r="H111" s="2"/>
      <c r="I111" s="2"/>
      <c r="K111" s="2">
        <v>224</v>
      </c>
      <c r="L111" s="2">
        <v>11</v>
      </c>
      <c r="M111" s="2"/>
      <c r="N111" s="2"/>
      <c r="O111" s="2" t="s">
        <v>863</v>
      </c>
      <c r="P111" s="2" t="s">
        <v>934</v>
      </c>
    </row>
    <row r="112" spans="1:16" x14ac:dyDescent="0.15">
      <c r="A112" s="2"/>
      <c r="B112" s="36">
        <v>286</v>
      </c>
      <c r="C112" s="36">
        <v>10</v>
      </c>
      <c r="D112" s="2"/>
      <c r="E112" s="2"/>
      <c r="F112" s="2" t="s">
        <v>914</v>
      </c>
      <c r="G112" s="2" t="s">
        <v>934</v>
      </c>
      <c r="H112" s="2"/>
      <c r="I112" s="2"/>
      <c r="K112" s="2">
        <v>232</v>
      </c>
      <c r="L112" s="2">
        <v>20</v>
      </c>
      <c r="M112" s="2"/>
      <c r="N112" s="2"/>
      <c r="O112" s="2" t="s">
        <v>908</v>
      </c>
      <c r="P112" s="2" t="s">
        <v>934</v>
      </c>
    </row>
    <row r="113" spans="1:16" x14ac:dyDescent="0.15">
      <c r="A113" s="2"/>
      <c r="B113" s="36">
        <v>287</v>
      </c>
      <c r="C113" s="36">
        <v>10</v>
      </c>
      <c r="D113" s="2"/>
      <c r="E113" s="2"/>
      <c r="F113" s="2" t="s">
        <v>908</v>
      </c>
      <c r="G113" s="2" t="s">
        <v>935</v>
      </c>
      <c r="H113" s="2"/>
      <c r="I113" s="2"/>
      <c r="K113" s="2">
        <v>252</v>
      </c>
      <c r="L113" s="2">
        <v>15</v>
      </c>
      <c r="M113" s="2"/>
      <c r="N113" s="2"/>
      <c r="O113" s="2" t="s">
        <v>915</v>
      </c>
      <c r="P113" s="2" t="s">
        <v>934</v>
      </c>
    </row>
    <row r="114" spans="1:16" x14ac:dyDescent="0.15">
      <c r="A114" s="2"/>
      <c r="B114" s="36">
        <v>288</v>
      </c>
      <c r="C114" s="36">
        <v>10</v>
      </c>
      <c r="D114" s="2"/>
      <c r="E114" s="2"/>
      <c r="F114" s="2" t="s">
        <v>908</v>
      </c>
      <c r="G114" s="2" t="s">
        <v>935</v>
      </c>
      <c r="H114" s="2"/>
      <c r="I114" s="2"/>
      <c r="K114" s="2">
        <v>257</v>
      </c>
      <c r="L114" s="2">
        <v>31</v>
      </c>
      <c r="M114" s="2"/>
      <c r="N114" s="2"/>
      <c r="O114" s="2" t="s">
        <v>924</v>
      </c>
      <c r="P114" s="2" t="s">
        <v>939</v>
      </c>
    </row>
    <row r="115" spans="1:16" x14ac:dyDescent="0.15">
      <c r="A115" s="2"/>
      <c r="B115" s="36">
        <v>289</v>
      </c>
      <c r="C115" s="36">
        <v>10</v>
      </c>
      <c r="D115" s="2"/>
      <c r="E115" s="2"/>
      <c r="F115" s="2" t="s">
        <v>919</v>
      </c>
      <c r="G115" s="2" t="s">
        <v>934</v>
      </c>
      <c r="H115" s="2"/>
      <c r="I115" s="2"/>
      <c r="K115" s="2">
        <v>276</v>
      </c>
      <c r="L115" s="2">
        <v>26</v>
      </c>
      <c r="M115" s="2"/>
      <c r="N115" s="2"/>
      <c r="O115" s="2" t="s">
        <v>915</v>
      </c>
      <c r="P115" s="2" t="s">
        <v>934</v>
      </c>
    </row>
    <row r="116" spans="1:16" x14ac:dyDescent="0.15">
      <c r="A116" s="2"/>
      <c r="B116" s="36">
        <v>290</v>
      </c>
      <c r="C116" s="36">
        <v>18</v>
      </c>
      <c r="D116" s="2"/>
      <c r="E116" s="2" t="s">
        <v>829</v>
      </c>
      <c r="F116" s="2" t="s">
        <v>915</v>
      </c>
      <c r="G116" s="2" t="s">
        <v>935</v>
      </c>
      <c r="H116" s="2"/>
      <c r="I116" s="2"/>
      <c r="K116" s="2">
        <v>282</v>
      </c>
      <c r="L116" s="2">
        <v>17</v>
      </c>
      <c r="M116" s="2"/>
      <c r="N116" s="2"/>
      <c r="O116" s="2" t="s">
        <v>915</v>
      </c>
      <c r="P116" s="2" t="s">
        <v>934</v>
      </c>
    </row>
    <row r="117" spans="1:16" x14ac:dyDescent="0.15">
      <c r="A117" s="2"/>
      <c r="B117" s="36">
        <v>291</v>
      </c>
      <c r="C117" s="36">
        <v>18</v>
      </c>
      <c r="D117" s="2"/>
      <c r="E117" s="2"/>
      <c r="F117" s="2" t="s">
        <v>914</v>
      </c>
      <c r="G117" s="2" t="s">
        <v>934</v>
      </c>
      <c r="H117" s="2"/>
      <c r="I117" s="2"/>
      <c r="K117" s="36">
        <v>285</v>
      </c>
      <c r="L117" s="36">
        <v>10</v>
      </c>
      <c r="M117" s="2"/>
      <c r="N117" s="2"/>
      <c r="O117" s="2" t="s">
        <v>915</v>
      </c>
      <c r="P117" s="2" t="s">
        <v>934</v>
      </c>
    </row>
    <row r="118" spans="1:16" x14ac:dyDescent="0.15">
      <c r="A118" s="2"/>
      <c r="B118" s="36">
        <v>292</v>
      </c>
      <c r="C118" s="36">
        <v>18</v>
      </c>
      <c r="D118" s="2"/>
      <c r="E118" s="2"/>
      <c r="F118" s="2" t="s">
        <v>915</v>
      </c>
      <c r="G118" s="2" t="s">
        <v>935</v>
      </c>
      <c r="H118" s="2"/>
      <c r="I118" s="2"/>
      <c r="K118" s="57">
        <v>299</v>
      </c>
      <c r="L118" s="2">
        <v>28</v>
      </c>
      <c r="M118" s="2"/>
      <c r="N118" s="2"/>
      <c r="O118" s="2" t="s">
        <v>915</v>
      </c>
      <c r="P118" s="2" t="s">
        <v>934</v>
      </c>
    </row>
    <row r="119" spans="1:16" x14ac:dyDescent="0.15">
      <c r="A119" s="2"/>
      <c r="B119" s="36">
        <v>293</v>
      </c>
      <c r="C119" s="36">
        <v>18</v>
      </c>
      <c r="D119" s="2"/>
      <c r="E119" s="2"/>
      <c r="F119" s="2" t="s">
        <v>914</v>
      </c>
      <c r="G119" s="2" t="s">
        <v>934</v>
      </c>
      <c r="H119" s="2"/>
      <c r="I119" s="2"/>
      <c r="K119" s="30">
        <v>305</v>
      </c>
      <c r="L119" s="2">
        <v>20</v>
      </c>
      <c r="M119" s="2"/>
      <c r="N119" s="2"/>
      <c r="O119" s="2" t="s">
        <v>915</v>
      </c>
      <c r="P119" s="2" t="s">
        <v>943</v>
      </c>
    </row>
    <row r="120" spans="1:16" x14ac:dyDescent="0.15">
      <c r="A120" s="2"/>
      <c r="B120" s="2">
        <v>294</v>
      </c>
      <c r="C120" s="2">
        <v>3</v>
      </c>
      <c r="D120" s="2"/>
      <c r="E120" s="2" t="s">
        <v>185</v>
      </c>
      <c r="F120" s="2" t="s">
        <v>914</v>
      </c>
      <c r="G120" s="2" t="s">
        <v>912</v>
      </c>
      <c r="H120" s="2"/>
      <c r="I120" s="2"/>
      <c r="K120" s="30">
        <v>311</v>
      </c>
      <c r="L120" s="2">
        <v>11</v>
      </c>
      <c r="M120" s="2"/>
      <c r="N120" s="2"/>
      <c r="O120" s="2" t="s">
        <v>908</v>
      </c>
      <c r="P120" s="2" t="s">
        <v>934</v>
      </c>
    </row>
    <row r="121" spans="1:16" x14ac:dyDescent="0.15">
      <c r="A121" s="2"/>
      <c r="B121" s="2">
        <v>295</v>
      </c>
      <c r="C121" s="2">
        <v>3</v>
      </c>
      <c r="D121" s="2"/>
      <c r="E121" s="2" t="s">
        <v>185</v>
      </c>
      <c r="F121" s="2" t="s">
        <v>915</v>
      </c>
      <c r="G121" s="2" t="s">
        <v>912</v>
      </c>
      <c r="H121" s="2"/>
      <c r="I121" s="2"/>
      <c r="K121" s="30">
        <v>320</v>
      </c>
      <c r="L121" s="2">
        <v>27</v>
      </c>
      <c r="M121" s="2"/>
      <c r="N121" s="2"/>
      <c r="O121" s="2" t="s">
        <v>908</v>
      </c>
      <c r="P121" s="2" t="s">
        <v>934</v>
      </c>
    </row>
    <row r="122" spans="1:16" x14ac:dyDescent="0.15">
      <c r="A122" s="2"/>
      <c r="B122" s="2">
        <v>296</v>
      </c>
      <c r="C122" s="2">
        <v>28</v>
      </c>
      <c r="D122" s="2"/>
      <c r="E122" s="2"/>
      <c r="F122" s="2" t="s">
        <v>914</v>
      </c>
      <c r="G122" s="2" t="s">
        <v>935</v>
      </c>
      <c r="H122" s="2"/>
      <c r="I122" s="2"/>
      <c r="K122" s="30">
        <v>323</v>
      </c>
      <c r="L122" s="2">
        <v>9</v>
      </c>
      <c r="M122" s="2"/>
      <c r="N122" s="2"/>
      <c r="O122" s="2" t="s">
        <v>908</v>
      </c>
      <c r="P122" s="2" t="s">
        <v>934</v>
      </c>
    </row>
    <row r="123" spans="1:16" x14ac:dyDescent="0.15">
      <c r="A123" s="2"/>
      <c r="B123" s="2">
        <v>297</v>
      </c>
      <c r="C123" s="2">
        <v>28</v>
      </c>
      <c r="D123" s="2"/>
      <c r="E123" s="2"/>
      <c r="F123" s="2" t="s">
        <v>908</v>
      </c>
      <c r="G123" s="2" t="s">
        <v>935</v>
      </c>
      <c r="H123" s="2"/>
      <c r="I123" s="2"/>
      <c r="K123" s="30">
        <v>324</v>
      </c>
      <c r="L123" s="2">
        <v>9</v>
      </c>
      <c r="M123" s="2"/>
      <c r="N123" s="2"/>
      <c r="O123" s="2" t="s">
        <v>908</v>
      </c>
      <c r="P123" s="2" t="s">
        <v>934</v>
      </c>
    </row>
    <row r="124" spans="1:16" x14ac:dyDescent="0.15">
      <c r="A124" s="2"/>
      <c r="B124" s="2">
        <v>298</v>
      </c>
      <c r="C124" s="2">
        <v>28</v>
      </c>
      <c r="D124" s="2"/>
      <c r="E124" s="2"/>
      <c r="F124" s="2" t="s">
        <v>919</v>
      </c>
      <c r="G124" s="2" t="s">
        <v>934</v>
      </c>
      <c r="H124" s="2"/>
      <c r="I124" s="2"/>
      <c r="K124" s="30">
        <v>326</v>
      </c>
      <c r="L124" s="2">
        <v>12</v>
      </c>
      <c r="M124" s="2"/>
      <c r="N124" s="2"/>
      <c r="O124" s="2" t="s">
        <v>915</v>
      </c>
      <c r="P124" s="2" t="s">
        <v>934</v>
      </c>
    </row>
    <row r="125" spans="1:16" x14ac:dyDescent="0.15">
      <c r="A125" s="2"/>
      <c r="B125" s="57">
        <v>299</v>
      </c>
      <c r="C125" s="2">
        <v>28</v>
      </c>
      <c r="D125" s="2"/>
      <c r="E125" s="2"/>
      <c r="F125" s="2" t="s">
        <v>915</v>
      </c>
      <c r="G125" s="2" t="s">
        <v>934</v>
      </c>
      <c r="H125" s="2"/>
      <c r="I125" s="2"/>
      <c r="K125" s="30">
        <v>327</v>
      </c>
      <c r="L125" s="2">
        <v>12</v>
      </c>
      <c r="M125" s="2"/>
      <c r="N125" s="2"/>
      <c r="O125" s="2" t="s">
        <v>915</v>
      </c>
      <c r="P125" s="2" t="s">
        <v>934</v>
      </c>
    </row>
    <row r="126" spans="1:16" x14ac:dyDescent="0.15">
      <c r="A126" s="2"/>
      <c r="B126" s="57">
        <v>301</v>
      </c>
      <c r="C126" s="2">
        <v>28</v>
      </c>
      <c r="D126" s="2"/>
      <c r="E126" s="2"/>
      <c r="F126" s="2" t="s">
        <v>920</v>
      </c>
      <c r="G126" s="2" t="s">
        <v>934</v>
      </c>
      <c r="H126" s="2"/>
      <c r="I126" s="2"/>
      <c r="K126" s="30">
        <v>330</v>
      </c>
      <c r="L126" s="2">
        <v>12</v>
      </c>
      <c r="M126" s="2"/>
      <c r="N126" s="2"/>
      <c r="O126" s="2" t="s">
        <v>908</v>
      </c>
      <c r="P126" s="2" t="s">
        <v>934</v>
      </c>
    </row>
    <row r="127" spans="1:16" x14ac:dyDescent="0.15">
      <c r="A127" s="2"/>
      <c r="B127" s="2">
        <v>302</v>
      </c>
      <c r="C127" s="2">
        <v>20</v>
      </c>
      <c r="D127" s="2"/>
      <c r="E127" s="2"/>
      <c r="F127" s="2" t="s">
        <v>919</v>
      </c>
      <c r="G127" s="2" t="s">
        <v>934</v>
      </c>
      <c r="H127" s="2"/>
      <c r="I127" s="2"/>
      <c r="K127" s="2">
        <v>213</v>
      </c>
      <c r="L127" s="2" t="s">
        <v>858</v>
      </c>
      <c r="M127" s="2" t="s">
        <v>830</v>
      </c>
      <c r="N127" s="2"/>
      <c r="O127" s="2" t="s">
        <v>861</v>
      </c>
      <c r="P127" s="2" t="s">
        <v>934</v>
      </c>
    </row>
    <row r="128" spans="1:16" x14ac:dyDescent="0.15">
      <c r="A128" s="2"/>
      <c r="B128" s="30">
        <v>303</v>
      </c>
      <c r="C128" s="2">
        <v>20</v>
      </c>
      <c r="D128" s="2"/>
      <c r="E128" s="2" t="s">
        <v>185</v>
      </c>
      <c r="F128" s="2" t="s">
        <v>919</v>
      </c>
      <c r="G128" s="2" t="s">
        <v>912</v>
      </c>
      <c r="H128" s="2"/>
      <c r="I128" s="2"/>
      <c r="K128" s="2">
        <v>225</v>
      </c>
      <c r="L128" s="2">
        <v>11</v>
      </c>
      <c r="M128" s="2"/>
      <c r="N128" s="2"/>
      <c r="O128" s="2" t="s">
        <v>907</v>
      </c>
      <c r="P128" s="2" t="s">
        <v>934</v>
      </c>
    </row>
    <row r="129" spans="1:16" x14ac:dyDescent="0.15">
      <c r="A129" s="2"/>
      <c r="B129" s="30">
        <v>304</v>
      </c>
      <c r="C129" s="2">
        <v>20</v>
      </c>
      <c r="D129" s="2"/>
      <c r="E129" s="2"/>
      <c r="F129" s="2" t="s">
        <v>915</v>
      </c>
      <c r="G129" s="2" t="s">
        <v>942</v>
      </c>
      <c r="H129" s="2"/>
      <c r="I129" s="2"/>
      <c r="K129" s="2">
        <v>231</v>
      </c>
      <c r="L129" s="2">
        <v>20</v>
      </c>
      <c r="M129" s="2"/>
      <c r="N129" s="2"/>
      <c r="O129" s="2" t="s">
        <v>917</v>
      </c>
      <c r="P129" s="2" t="s">
        <v>934</v>
      </c>
    </row>
    <row r="130" spans="1:16" x14ac:dyDescent="0.15">
      <c r="A130" s="2"/>
      <c r="B130" s="30">
        <v>305</v>
      </c>
      <c r="C130" s="2">
        <v>20</v>
      </c>
      <c r="D130" s="2"/>
      <c r="E130" s="2"/>
      <c r="F130" s="2" t="s">
        <v>915</v>
      </c>
      <c r="G130" s="2" t="s">
        <v>943</v>
      </c>
      <c r="H130" s="2"/>
      <c r="I130" s="2"/>
      <c r="K130" s="2">
        <v>234</v>
      </c>
      <c r="L130" s="2">
        <v>20</v>
      </c>
      <c r="M130" s="2"/>
      <c r="N130" s="2"/>
      <c r="O130" s="2" t="s">
        <v>918</v>
      </c>
      <c r="P130" s="2" t="s">
        <v>934</v>
      </c>
    </row>
    <row r="131" spans="1:16" x14ac:dyDescent="0.15">
      <c r="A131" s="2"/>
      <c r="B131" s="30">
        <v>306</v>
      </c>
      <c r="C131" s="2">
        <v>20</v>
      </c>
      <c r="D131" s="2"/>
      <c r="E131" s="2"/>
      <c r="F131" s="2" t="s">
        <v>919</v>
      </c>
      <c r="G131" s="2" t="s">
        <v>944</v>
      </c>
      <c r="H131" s="2"/>
      <c r="I131" s="2"/>
      <c r="K131" s="2">
        <v>239</v>
      </c>
      <c r="L131" s="2">
        <v>1</v>
      </c>
      <c r="M131" s="2"/>
      <c r="N131" s="2"/>
      <c r="O131" s="2" t="s">
        <v>923</v>
      </c>
      <c r="P131" s="2" t="s">
        <v>934</v>
      </c>
    </row>
    <row r="132" spans="1:16" x14ac:dyDescent="0.15">
      <c r="A132" s="2"/>
      <c r="B132" s="30">
        <v>307</v>
      </c>
      <c r="C132" s="2">
        <v>11</v>
      </c>
      <c r="D132" s="2"/>
      <c r="E132" s="2"/>
      <c r="F132" s="2" t="s">
        <v>919</v>
      </c>
      <c r="G132" s="2" t="s">
        <v>941</v>
      </c>
      <c r="H132" s="2"/>
      <c r="I132" s="2"/>
      <c r="K132" s="2">
        <v>241</v>
      </c>
      <c r="L132" s="2">
        <v>1</v>
      </c>
      <c r="M132" s="2"/>
      <c r="N132" s="2"/>
      <c r="O132" s="2" t="s">
        <v>925</v>
      </c>
      <c r="P132" s="2" t="s">
        <v>937</v>
      </c>
    </row>
    <row r="133" spans="1:16" x14ac:dyDescent="0.15">
      <c r="A133" s="2"/>
      <c r="B133" s="30">
        <v>308</v>
      </c>
      <c r="C133" s="2">
        <v>11</v>
      </c>
      <c r="D133" s="2"/>
      <c r="E133" s="2"/>
      <c r="F133" s="2" t="s">
        <v>915</v>
      </c>
      <c r="G133" s="2" t="s">
        <v>941</v>
      </c>
      <c r="H133" s="2"/>
      <c r="I133" s="2"/>
      <c r="K133" s="2">
        <v>255</v>
      </c>
      <c r="L133" s="2">
        <v>31</v>
      </c>
      <c r="M133" s="2"/>
      <c r="N133" s="2"/>
      <c r="O133" s="2" t="s">
        <v>926</v>
      </c>
      <c r="P133" s="2" t="s">
        <v>934</v>
      </c>
    </row>
    <row r="134" spans="1:16" x14ac:dyDescent="0.15">
      <c r="A134" s="2"/>
      <c r="B134" s="30">
        <v>309</v>
      </c>
      <c r="C134" s="2">
        <v>11</v>
      </c>
      <c r="D134" s="2"/>
      <c r="E134" s="2"/>
      <c r="F134" s="2" t="s">
        <v>915</v>
      </c>
      <c r="G134" s="2" t="s">
        <v>941</v>
      </c>
      <c r="H134" s="2"/>
      <c r="I134" s="2"/>
      <c r="K134" s="2">
        <v>274</v>
      </c>
      <c r="L134" s="2">
        <v>26</v>
      </c>
      <c r="M134" s="2"/>
      <c r="N134" s="2"/>
      <c r="O134" s="2" t="s">
        <v>919</v>
      </c>
      <c r="P134" s="2" t="s">
        <v>934</v>
      </c>
    </row>
    <row r="135" spans="1:16" x14ac:dyDescent="0.15">
      <c r="A135" s="2"/>
      <c r="B135" s="30">
        <v>310</v>
      </c>
      <c r="C135" s="2">
        <v>11</v>
      </c>
      <c r="D135" s="2"/>
      <c r="E135" s="2"/>
      <c r="F135" s="2" t="s">
        <v>907</v>
      </c>
      <c r="G135" s="2" t="s">
        <v>934</v>
      </c>
      <c r="H135" s="2"/>
      <c r="I135" s="2"/>
      <c r="K135" s="36">
        <v>289</v>
      </c>
      <c r="L135" s="36">
        <v>10</v>
      </c>
      <c r="M135" s="2"/>
      <c r="N135" s="2"/>
      <c r="O135" s="2" t="s">
        <v>919</v>
      </c>
      <c r="P135" s="2" t="s">
        <v>934</v>
      </c>
    </row>
    <row r="136" spans="1:16" x14ac:dyDescent="0.15">
      <c r="A136" s="2"/>
      <c r="B136" s="30">
        <v>311</v>
      </c>
      <c r="C136" s="2">
        <v>11</v>
      </c>
      <c r="D136" s="2"/>
      <c r="E136" s="2"/>
      <c r="F136" s="2" t="s">
        <v>908</v>
      </c>
      <c r="G136" s="2" t="s">
        <v>934</v>
      </c>
      <c r="H136" s="2"/>
      <c r="I136" s="2"/>
      <c r="K136" s="2">
        <v>298</v>
      </c>
      <c r="L136" s="2">
        <v>28</v>
      </c>
      <c r="M136" s="2"/>
      <c r="N136" s="2"/>
      <c r="O136" s="2" t="s">
        <v>919</v>
      </c>
      <c r="P136" s="2" t="s">
        <v>934</v>
      </c>
    </row>
    <row r="137" spans="1:16" x14ac:dyDescent="0.15">
      <c r="A137" s="2"/>
      <c r="B137" s="30">
        <v>312</v>
      </c>
      <c r="C137" s="2">
        <v>16</v>
      </c>
      <c r="D137" s="2"/>
      <c r="E137" s="2"/>
      <c r="F137" s="2" t="s">
        <v>907</v>
      </c>
      <c r="G137" s="2" t="s">
        <v>934</v>
      </c>
      <c r="H137" s="2"/>
      <c r="I137" s="2"/>
      <c r="K137" s="2">
        <v>302</v>
      </c>
      <c r="L137" s="2">
        <v>20</v>
      </c>
      <c r="M137" s="2"/>
      <c r="N137" s="2"/>
      <c r="O137" s="2" t="s">
        <v>919</v>
      </c>
      <c r="P137" s="2" t="s">
        <v>934</v>
      </c>
    </row>
    <row r="138" spans="1:16" x14ac:dyDescent="0.15">
      <c r="A138" s="2"/>
      <c r="B138" s="30">
        <v>313</v>
      </c>
      <c r="C138" s="2">
        <v>16</v>
      </c>
      <c r="D138" s="2"/>
      <c r="E138" s="2"/>
      <c r="F138" s="2" t="s">
        <v>915</v>
      </c>
      <c r="G138" s="2" t="s">
        <v>935</v>
      </c>
      <c r="H138" s="2"/>
      <c r="I138" s="2"/>
      <c r="K138" s="30">
        <v>306</v>
      </c>
      <c r="L138" s="2">
        <v>20</v>
      </c>
      <c r="M138" s="2"/>
      <c r="N138" s="2"/>
      <c r="O138" s="2" t="s">
        <v>919</v>
      </c>
      <c r="P138" s="2" t="s">
        <v>944</v>
      </c>
    </row>
    <row r="139" spans="1:16" x14ac:dyDescent="0.15">
      <c r="A139" s="2"/>
      <c r="B139" s="30">
        <v>314</v>
      </c>
      <c r="C139" s="2">
        <v>16</v>
      </c>
      <c r="D139" s="2"/>
      <c r="E139" s="2"/>
      <c r="F139" s="2" t="s">
        <v>907</v>
      </c>
      <c r="G139" s="2" t="s">
        <v>935</v>
      </c>
      <c r="H139" s="2"/>
      <c r="I139" s="2"/>
      <c r="K139" s="30">
        <v>310</v>
      </c>
      <c r="L139" s="2">
        <v>11</v>
      </c>
      <c r="M139" s="2"/>
      <c r="N139" s="2"/>
      <c r="O139" s="2" t="s">
        <v>907</v>
      </c>
      <c r="P139" s="2" t="s">
        <v>934</v>
      </c>
    </row>
    <row r="140" spans="1:16" x14ac:dyDescent="0.15">
      <c r="A140" s="2"/>
      <c r="B140" s="30">
        <v>315</v>
      </c>
      <c r="C140" s="2">
        <v>16</v>
      </c>
      <c r="D140" s="2"/>
      <c r="E140" s="2"/>
      <c r="F140" s="2" t="s">
        <v>908</v>
      </c>
      <c r="G140" s="2" t="s">
        <v>935</v>
      </c>
      <c r="H140" s="2"/>
      <c r="I140" s="2"/>
      <c r="K140" s="30">
        <v>312</v>
      </c>
      <c r="L140" s="2">
        <v>16</v>
      </c>
      <c r="M140" s="2"/>
      <c r="N140" s="2"/>
      <c r="O140" s="2" t="s">
        <v>907</v>
      </c>
      <c r="P140" s="2" t="s">
        <v>934</v>
      </c>
    </row>
    <row r="141" spans="1:16" x14ac:dyDescent="0.15">
      <c r="A141" s="2"/>
      <c r="B141" s="30">
        <v>316</v>
      </c>
      <c r="C141" s="2">
        <v>16</v>
      </c>
      <c r="D141" s="2"/>
      <c r="E141" s="2"/>
      <c r="F141" s="2" t="s">
        <v>914</v>
      </c>
      <c r="G141" s="2" t="s">
        <v>935</v>
      </c>
      <c r="H141" s="2"/>
      <c r="I141" s="2"/>
      <c r="K141" s="30">
        <v>321</v>
      </c>
      <c r="L141" s="2">
        <v>27</v>
      </c>
      <c r="M141" s="2"/>
      <c r="N141" s="2"/>
      <c r="O141" s="2" t="s">
        <v>919</v>
      </c>
      <c r="P141" s="2" t="s">
        <v>934</v>
      </c>
    </row>
    <row r="142" spans="1:16" x14ac:dyDescent="0.15">
      <c r="A142" s="2"/>
      <c r="B142" s="30">
        <v>317</v>
      </c>
      <c r="C142" s="2">
        <v>27</v>
      </c>
      <c r="D142" s="2"/>
      <c r="E142" s="2"/>
      <c r="F142" s="2" t="s">
        <v>907</v>
      </c>
      <c r="G142" s="2" t="s">
        <v>935</v>
      </c>
      <c r="H142" s="2"/>
      <c r="I142" s="2"/>
      <c r="K142" s="30">
        <v>325</v>
      </c>
      <c r="L142" s="2">
        <v>9</v>
      </c>
      <c r="M142" s="2"/>
      <c r="N142" s="2"/>
      <c r="O142" s="2" t="s">
        <v>919</v>
      </c>
      <c r="P142" s="2" t="s">
        <v>934</v>
      </c>
    </row>
    <row r="143" spans="1:16" x14ac:dyDescent="0.15">
      <c r="A143" s="2"/>
      <c r="B143" s="30">
        <v>318</v>
      </c>
      <c r="C143" s="2">
        <v>27</v>
      </c>
      <c r="D143" s="2"/>
      <c r="E143" s="2"/>
      <c r="F143" s="2" t="s">
        <v>908</v>
      </c>
      <c r="G143" s="2" t="s">
        <v>935</v>
      </c>
      <c r="H143" s="2"/>
      <c r="I143" s="2"/>
      <c r="K143" s="2">
        <v>233</v>
      </c>
      <c r="L143" s="2">
        <v>20</v>
      </c>
      <c r="M143" s="2"/>
      <c r="N143" s="2"/>
      <c r="O143" s="2" t="s">
        <v>912</v>
      </c>
      <c r="P143" s="2" t="s">
        <v>934</v>
      </c>
    </row>
    <row r="144" spans="1:16" x14ac:dyDescent="0.15">
      <c r="A144" s="2"/>
      <c r="B144" s="30">
        <v>319</v>
      </c>
      <c r="C144" s="2">
        <v>27</v>
      </c>
      <c r="D144" s="2"/>
      <c r="E144" s="2"/>
      <c r="F144" s="2" t="s">
        <v>907</v>
      </c>
      <c r="G144" s="2" t="s">
        <v>935</v>
      </c>
      <c r="H144" s="2"/>
      <c r="I144" s="2"/>
      <c r="K144" s="2">
        <v>254</v>
      </c>
      <c r="L144" s="2">
        <v>31</v>
      </c>
      <c r="M144" s="2"/>
      <c r="N144" s="2"/>
      <c r="O144" s="2" t="s">
        <v>912</v>
      </c>
      <c r="P144" s="2" t="s">
        <v>934</v>
      </c>
    </row>
    <row r="145" spans="1:16" x14ac:dyDescent="0.15">
      <c r="A145" s="2"/>
      <c r="B145" s="30">
        <v>320</v>
      </c>
      <c r="C145" s="2">
        <v>27</v>
      </c>
      <c r="D145" s="2"/>
      <c r="E145" s="2"/>
      <c r="F145" s="2" t="s">
        <v>908</v>
      </c>
      <c r="G145" s="2" t="s">
        <v>934</v>
      </c>
      <c r="H145" s="2"/>
      <c r="I145" s="2"/>
      <c r="K145" s="32">
        <v>250</v>
      </c>
      <c r="L145" s="183" t="s">
        <v>822</v>
      </c>
      <c r="M145" s="2"/>
      <c r="N145" s="2"/>
      <c r="O145" s="2"/>
      <c r="P145" s="2"/>
    </row>
    <row r="146" spans="1:16" x14ac:dyDescent="0.15">
      <c r="A146" s="2"/>
      <c r="B146" s="30">
        <v>321</v>
      </c>
      <c r="C146" s="2">
        <v>27</v>
      </c>
      <c r="D146" s="2"/>
      <c r="E146" s="2"/>
      <c r="F146" s="2" t="s">
        <v>919</v>
      </c>
      <c r="G146" s="2" t="s">
        <v>934</v>
      </c>
      <c r="H146" s="2"/>
      <c r="I146" s="2"/>
      <c r="K146" s="32">
        <v>261</v>
      </c>
      <c r="L146" s="183" t="s">
        <v>822</v>
      </c>
      <c r="M146" s="2"/>
      <c r="N146" s="2"/>
      <c r="O146" s="2"/>
      <c r="P146" s="2"/>
    </row>
    <row r="147" spans="1:16" x14ac:dyDescent="0.15">
      <c r="A147" s="2"/>
      <c r="B147" s="30">
        <v>322</v>
      </c>
      <c r="C147" s="2">
        <v>9</v>
      </c>
      <c r="D147" s="2"/>
      <c r="E147" s="2"/>
      <c r="F147" s="2" t="s">
        <v>919</v>
      </c>
      <c r="G147" s="2" t="s">
        <v>945</v>
      </c>
      <c r="H147" s="2"/>
      <c r="I147" s="2"/>
      <c r="K147" s="32">
        <v>262</v>
      </c>
      <c r="L147" s="183" t="s">
        <v>822</v>
      </c>
      <c r="M147" s="2"/>
      <c r="N147" s="2"/>
      <c r="O147" s="2"/>
      <c r="P147" s="2"/>
    </row>
    <row r="148" spans="1:16" x14ac:dyDescent="0.15">
      <c r="A148" s="2"/>
      <c r="B148" s="30">
        <v>323</v>
      </c>
      <c r="C148" s="2">
        <v>9</v>
      </c>
      <c r="D148" s="2"/>
      <c r="E148" s="2"/>
      <c r="F148" s="2" t="s">
        <v>908</v>
      </c>
      <c r="G148" s="2" t="s">
        <v>934</v>
      </c>
      <c r="H148" s="2"/>
      <c r="I148" s="2"/>
      <c r="K148" s="32">
        <v>263</v>
      </c>
      <c r="L148" s="183" t="s">
        <v>822</v>
      </c>
      <c r="M148" s="2"/>
      <c r="N148" s="2"/>
      <c r="O148" s="2"/>
      <c r="P148" s="2"/>
    </row>
    <row r="149" spans="1:16" x14ac:dyDescent="0.15">
      <c r="A149" s="2"/>
      <c r="B149" s="30">
        <v>324</v>
      </c>
      <c r="C149" s="2">
        <v>9</v>
      </c>
      <c r="D149" s="2"/>
      <c r="E149" s="2"/>
      <c r="F149" s="2" t="s">
        <v>908</v>
      </c>
      <c r="G149" s="2" t="s">
        <v>934</v>
      </c>
      <c r="H149" s="2"/>
      <c r="I149" s="2"/>
      <c r="K149" s="32">
        <v>264</v>
      </c>
      <c r="L149" s="183" t="s">
        <v>822</v>
      </c>
      <c r="M149" s="2"/>
      <c r="N149" s="2"/>
      <c r="O149" s="2"/>
      <c r="P149" s="2"/>
    </row>
    <row r="150" spans="1:16" x14ac:dyDescent="0.15">
      <c r="A150" s="2"/>
      <c r="B150" s="30">
        <v>325</v>
      </c>
      <c r="C150" s="2">
        <v>9</v>
      </c>
      <c r="D150" s="2"/>
      <c r="E150" s="2"/>
      <c r="F150" s="2" t="s">
        <v>919</v>
      </c>
      <c r="G150" s="2" t="s">
        <v>934</v>
      </c>
      <c r="H150" s="2"/>
      <c r="I150" s="2"/>
      <c r="K150" s="32">
        <v>265</v>
      </c>
      <c r="L150" s="183" t="s">
        <v>822</v>
      </c>
      <c r="M150" s="2"/>
      <c r="N150" s="2"/>
      <c r="O150" s="2"/>
      <c r="P150" s="2"/>
    </row>
    <row r="151" spans="1:16" x14ac:dyDescent="0.15">
      <c r="A151" s="2"/>
      <c r="B151" s="30">
        <v>326</v>
      </c>
      <c r="C151" s="2">
        <v>12</v>
      </c>
      <c r="D151" s="2"/>
      <c r="E151" s="2"/>
      <c r="F151" s="2" t="s">
        <v>915</v>
      </c>
      <c r="G151" s="2" t="s">
        <v>934</v>
      </c>
      <c r="H151" s="2"/>
      <c r="I151" s="2"/>
      <c r="K151" s="32">
        <v>266</v>
      </c>
      <c r="L151" s="183" t="s">
        <v>822</v>
      </c>
      <c r="M151" s="2"/>
      <c r="N151" s="2"/>
      <c r="O151" s="2"/>
      <c r="P151" s="2"/>
    </row>
    <row r="152" spans="1:16" x14ac:dyDescent="0.15">
      <c r="A152" s="2"/>
      <c r="B152" s="30">
        <v>327</v>
      </c>
      <c r="C152" s="2">
        <v>12</v>
      </c>
      <c r="D152" s="2"/>
      <c r="E152" s="2"/>
      <c r="F152" s="2" t="s">
        <v>915</v>
      </c>
      <c r="G152" s="2" t="s">
        <v>934</v>
      </c>
      <c r="H152" s="2"/>
      <c r="I152" s="2"/>
      <c r="K152" s="32">
        <v>267</v>
      </c>
      <c r="L152" s="183" t="s">
        <v>822</v>
      </c>
      <c r="M152" s="2"/>
      <c r="N152" s="2"/>
      <c r="O152" s="2"/>
      <c r="P152" s="2"/>
    </row>
    <row r="153" spans="1:16" x14ac:dyDescent="0.15">
      <c r="A153" s="2"/>
      <c r="B153" s="30">
        <v>328</v>
      </c>
      <c r="C153" s="2">
        <v>12</v>
      </c>
      <c r="D153" s="2"/>
      <c r="E153" s="2"/>
      <c r="F153" s="2" t="s">
        <v>914</v>
      </c>
      <c r="G153" s="2" t="s">
        <v>934</v>
      </c>
      <c r="H153" s="2"/>
      <c r="I153" s="2"/>
      <c r="K153" s="32">
        <v>268</v>
      </c>
      <c r="L153" s="183" t="s">
        <v>822</v>
      </c>
      <c r="M153" s="2"/>
      <c r="N153" s="2"/>
      <c r="O153" s="2"/>
      <c r="P153" s="2"/>
    </row>
    <row r="154" spans="1:16" x14ac:dyDescent="0.15">
      <c r="A154" s="2"/>
      <c r="B154" s="30">
        <v>329</v>
      </c>
      <c r="C154" s="2">
        <v>12</v>
      </c>
      <c r="D154" s="2"/>
      <c r="E154" s="2"/>
      <c r="F154" s="2" t="s">
        <v>907</v>
      </c>
      <c r="G154" s="2" t="s">
        <v>935</v>
      </c>
      <c r="H154" s="2"/>
      <c r="I154" s="2"/>
      <c r="K154" s="32">
        <v>269</v>
      </c>
      <c r="L154" s="183" t="s">
        <v>822</v>
      </c>
      <c r="M154" s="2"/>
      <c r="N154" s="2"/>
      <c r="O154" s="2"/>
      <c r="P154" s="2"/>
    </row>
    <row r="155" spans="1:16" x14ac:dyDescent="0.15">
      <c r="A155" s="2"/>
      <c r="B155" s="30">
        <v>330</v>
      </c>
      <c r="C155" s="2">
        <v>12</v>
      </c>
      <c r="D155" s="2"/>
      <c r="E155" s="2"/>
      <c r="F155" s="2" t="s">
        <v>908</v>
      </c>
      <c r="G155" s="2" t="s">
        <v>934</v>
      </c>
      <c r="H155" s="2"/>
      <c r="I155" s="2"/>
    </row>
    <row r="156" spans="1:16" x14ac:dyDescent="0.15">
      <c r="A156" s="2"/>
      <c r="B156" s="2"/>
      <c r="C156" s="2"/>
      <c r="D156" s="2"/>
      <c r="E156" s="2"/>
      <c r="F156" s="2"/>
      <c r="G156" s="2"/>
      <c r="H156" s="2"/>
      <c r="I156" s="2"/>
    </row>
    <row r="157" spans="1:16" x14ac:dyDescent="0.15">
      <c r="A157" s="2"/>
      <c r="B157" s="2"/>
      <c r="C157" s="2"/>
      <c r="D157" s="2"/>
      <c r="E157" s="2"/>
      <c r="F157" s="2"/>
      <c r="G157" s="2"/>
      <c r="H157" s="2"/>
      <c r="I157" s="2"/>
    </row>
    <row r="158" spans="1:16" x14ac:dyDescent="0.15">
      <c r="A158" s="2"/>
      <c r="B158" s="2"/>
      <c r="C158" s="2"/>
      <c r="D158" s="2"/>
      <c r="E158" s="2"/>
      <c r="F158" s="2"/>
      <c r="G158" s="2"/>
      <c r="H158" s="2"/>
      <c r="I158" s="2"/>
    </row>
    <row r="159" spans="1:16" x14ac:dyDescent="0.15">
      <c r="A159" s="2"/>
      <c r="B159" s="2"/>
      <c r="C159" s="2"/>
      <c r="D159" s="2"/>
      <c r="E159" s="2"/>
      <c r="F159" s="2"/>
      <c r="G159" s="2"/>
      <c r="H159" s="2"/>
      <c r="I159" s="2"/>
    </row>
    <row r="160" spans="1:16" x14ac:dyDescent="0.15">
      <c r="A160" s="2"/>
      <c r="B160" s="2"/>
      <c r="C160" s="2"/>
      <c r="D160" s="2"/>
      <c r="E160" s="2"/>
      <c r="F160" s="2"/>
      <c r="G160" s="2"/>
      <c r="H160" s="2"/>
      <c r="I160" s="2"/>
    </row>
    <row r="161" spans="1:9" x14ac:dyDescent="0.15">
      <c r="A161" s="2"/>
      <c r="B161" s="2"/>
      <c r="C161" s="2"/>
      <c r="D161" s="2"/>
      <c r="E161" s="2"/>
      <c r="F161" s="2"/>
      <c r="G161" s="2"/>
      <c r="H161" s="2"/>
      <c r="I161" s="2"/>
    </row>
    <row r="162" spans="1:9" x14ac:dyDescent="0.15">
      <c r="A162" s="2"/>
      <c r="B162" s="2"/>
      <c r="C162" s="2"/>
      <c r="D162" s="2"/>
      <c r="E162" s="2"/>
      <c r="F162" s="2"/>
      <c r="G162" s="2"/>
      <c r="H162" s="2"/>
      <c r="I162" s="2"/>
    </row>
    <row r="163" spans="1:9" x14ac:dyDescent="0.15">
      <c r="A163" s="2"/>
      <c r="B163" s="2"/>
      <c r="C163" s="2"/>
      <c r="D163" s="2"/>
      <c r="E163" s="2"/>
      <c r="F163" s="2"/>
      <c r="G163" s="2"/>
      <c r="H163" s="2"/>
      <c r="I163" s="2"/>
    </row>
    <row r="164" spans="1:9" x14ac:dyDescent="0.15">
      <c r="A164" s="2"/>
      <c r="B164" s="2"/>
      <c r="C164" s="2"/>
      <c r="D164" s="2"/>
      <c r="E164" s="2"/>
      <c r="F164" s="2"/>
      <c r="G164" s="2"/>
      <c r="H164" s="2"/>
      <c r="I164" s="2"/>
    </row>
    <row r="165" spans="1:9" x14ac:dyDescent="0.15">
      <c r="A165" s="2"/>
      <c r="B165" s="2"/>
      <c r="C165" s="2"/>
      <c r="D165" s="2"/>
      <c r="E165" s="2"/>
      <c r="F165" s="2"/>
      <c r="G165" s="2"/>
      <c r="H165" s="2"/>
      <c r="I165" s="2"/>
    </row>
    <row r="166" spans="1:9" x14ac:dyDescent="0.15">
      <c r="A166" s="2"/>
      <c r="B166" s="2"/>
      <c r="C166" s="2"/>
      <c r="D166" s="2"/>
      <c r="E166" s="2"/>
      <c r="F166" s="2"/>
      <c r="G166" s="2"/>
      <c r="H166" s="2"/>
      <c r="I166" s="2"/>
    </row>
    <row r="167" spans="1:9" x14ac:dyDescent="0.15">
      <c r="A167" s="2"/>
      <c r="B167" s="2"/>
      <c r="C167" s="2"/>
      <c r="D167" s="2"/>
      <c r="E167" s="2"/>
      <c r="F167" s="2"/>
      <c r="G167" s="2"/>
      <c r="H167" s="2"/>
      <c r="I167" s="2"/>
    </row>
    <row r="168" spans="1:9" x14ac:dyDescent="0.15">
      <c r="A168" s="2"/>
      <c r="B168" s="2"/>
      <c r="C168" s="2"/>
      <c r="D168" s="2"/>
      <c r="E168" s="2"/>
      <c r="F168" s="2"/>
      <c r="G168" s="2"/>
      <c r="H168" s="2"/>
      <c r="I168" s="2"/>
    </row>
    <row r="169" spans="1:9" x14ac:dyDescent="0.15">
      <c r="A169" s="2"/>
      <c r="B169" s="2"/>
      <c r="C169" s="2"/>
      <c r="D169" s="2"/>
      <c r="E169" s="2"/>
      <c r="F169" s="2"/>
      <c r="G169" s="2"/>
      <c r="H169" s="2"/>
      <c r="I169" s="2"/>
    </row>
    <row r="170" spans="1:9" x14ac:dyDescent="0.15">
      <c r="A170" s="2"/>
      <c r="B170" s="2"/>
      <c r="C170" s="2"/>
      <c r="D170" s="2"/>
      <c r="E170" s="2"/>
      <c r="F170" s="2"/>
      <c r="G170" s="2"/>
      <c r="H170" s="2"/>
      <c r="I170" s="2"/>
    </row>
    <row r="171" spans="1:9" x14ac:dyDescent="0.15">
      <c r="A171" s="2"/>
      <c r="B171" s="2"/>
      <c r="C171" s="2"/>
      <c r="D171" s="2"/>
      <c r="E171" s="2"/>
      <c r="F171" s="2"/>
      <c r="G171" s="2"/>
      <c r="H171" s="2"/>
      <c r="I171" s="2"/>
    </row>
    <row r="172" spans="1:9" x14ac:dyDescent="0.15">
      <c r="A172" s="2"/>
      <c r="B172" s="2"/>
      <c r="C172" s="2"/>
      <c r="D172" s="2"/>
      <c r="E172" s="2"/>
      <c r="F172" s="2"/>
      <c r="G172" s="2"/>
      <c r="H172" s="2"/>
      <c r="I172" s="2"/>
    </row>
    <row r="173" spans="1:9" x14ac:dyDescent="0.15">
      <c r="A173" s="2"/>
      <c r="B173" s="2"/>
      <c r="C173" s="2"/>
      <c r="D173" s="2"/>
      <c r="E173" s="2"/>
      <c r="F173" s="2"/>
      <c r="G173" s="2"/>
      <c r="H173" s="2"/>
      <c r="I173" s="2"/>
    </row>
    <row r="174" spans="1:9" x14ac:dyDescent="0.15">
      <c r="A174" s="2"/>
      <c r="B174" s="2"/>
      <c r="C174" s="2"/>
      <c r="D174" s="2"/>
      <c r="E174" s="2"/>
      <c r="F174" s="2"/>
      <c r="G174" s="2"/>
      <c r="H174" s="2"/>
      <c r="I174" s="2"/>
    </row>
    <row r="175" spans="1:9" x14ac:dyDescent="0.15">
      <c r="A175" s="2"/>
      <c r="B175" s="2"/>
      <c r="C175" s="2"/>
      <c r="D175" s="2"/>
      <c r="E175" s="2"/>
      <c r="F175" s="2"/>
      <c r="G175" s="2"/>
      <c r="H175" s="2"/>
      <c r="I175" s="2"/>
    </row>
    <row r="176" spans="1:9" x14ac:dyDescent="0.15">
      <c r="A176" s="2"/>
      <c r="B176" s="2"/>
      <c r="C176" s="2"/>
      <c r="D176" s="2"/>
      <c r="E176" s="2"/>
      <c r="F176" s="2"/>
      <c r="G176" s="2"/>
      <c r="H176" s="2"/>
      <c r="I176" s="2"/>
    </row>
    <row r="177" spans="1:9" x14ac:dyDescent="0.15">
      <c r="A177" s="2"/>
      <c r="B177" s="2"/>
      <c r="C177" s="2"/>
      <c r="D177" s="2"/>
      <c r="E177" s="2"/>
      <c r="F177" s="2"/>
      <c r="G177" s="2"/>
      <c r="H177" s="2"/>
      <c r="I177" s="2"/>
    </row>
    <row r="178" spans="1:9" x14ac:dyDescent="0.15">
      <c r="A178" s="2"/>
      <c r="B178" s="2"/>
      <c r="C178" s="2"/>
      <c r="D178" s="2"/>
      <c r="E178" s="2"/>
      <c r="F178" s="2"/>
      <c r="G178" s="2"/>
      <c r="H178" s="2"/>
      <c r="I178" s="2"/>
    </row>
    <row r="179" spans="1:9" x14ac:dyDescent="0.15">
      <c r="A179" s="2"/>
      <c r="B179" s="2"/>
      <c r="C179" s="2"/>
      <c r="D179" s="2"/>
      <c r="E179" s="2"/>
      <c r="F179" s="2"/>
      <c r="G179" s="2"/>
      <c r="H179" s="2"/>
      <c r="I179" s="2"/>
    </row>
    <row r="180" spans="1:9" x14ac:dyDescent="0.15">
      <c r="A180" s="2"/>
      <c r="B180" s="2"/>
      <c r="C180" s="2"/>
      <c r="D180" s="2"/>
      <c r="E180" s="2"/>
      <c r="F180" s="2"/>
      <c r="G180" s="2"/>
      <c r="H180" s="2"/>
      <c r="I180" s="2"/>
    </row>
    <row r="181" spans="1:9" x14ac:dyDescent="0.15">
      <c r="A181" s="2"/>
      <c r="B181" s="2"/>
      <c r="C181" s="2"/>
      <c r="D181" s="2"/>
      <c r="E181" s="2"/>
      <c r="F181" s="2"/>
      <c r="G181" s="2"/>
      <c r="H181" s="2"/>
      <c r="I181" s="2"/>
    </row>
    <row r="182" spans="1:9" x14ac:dyDescent="0.15">
      <c r="A182" s="2"/>
      <c r="B182" s="2"/>
      <c r="C182" s="2"/>
      <c r="D182" s="2"/>
      <c r="E182" s="2"/>
      <c r="F182" s="2"/>
      <c r="G182" s="2"/>
      <c r="H182" s="2"/>
      <c r="I182" s="2"/>
    </row>
    <row r="183" spans="1:9" x14ac:dyDescent="0.15">
      <c r="A183" s="2"/>
      <c r="B183" s="2"/>
      <c r="C183" s="2"/>
      <c r="D183" s="2"/>
      <c r="E183" s="2"/>
      <c r="F183" s="2"/>
      <c r="G183" s="2"/>
      <c r="H183" s="2"/>
      <c r="I183" s="2"/>
    </row>
    <row r="184" spans="1:9" x14ac:dyDescent="0.15">
      <c r="A184" s="2"/>
      <c r="B184" s="2"/>
      <c r="C184" s="2"/>
      <c r="D184" s="2"/>
      <c r="E184" s="2"/>
      <c r="F184" s="2"/>
      <c r="G184" s="2"/>
      <c r="H184" s="2"/>
      <c r="I184" s="2"/>
    </row>
    <row r="185" spans="1:9" x14ac:dyDescent="0.15">
      <c r="A185" s="2"/>
      <c r="B185" s="2"/>
      <c r="C185" s="2"/>
      <c r="D185" s="2"/>
      <c r="E185" s="2"/>
      <c r="F185" s="2"/>
      <c r="G185" s="2"/>
      <c r="H185" s="2"/>
      <c r="I185" s="2"/>
    </row>
    <row r="186" spans="1:9" x14ac:dyDescent="0.15">
      <c r="A186" s="2"/>
      <c r="B186" s="2"/>
      <c r="C186" s="2"/>
      <c r="D186" s="2"/>
      <c r="E186" s="2"/>
      <c r="F186" s="2"/>
      <c r="G186" s="2"/>
      <c r="H186" s="2"/>
      <c r="I186" s="2"/>
    </row>
    <row r="187" spans="1:9" x14ac:dyDescent="0.15">
      <c r="A187" s="2"/>
      <c r="B187" s="2"/>
      <c r="C187" s="2"/>
      <c r="D187" s="2"/>
      <c r="E187" s="2"/>
      <c r="F187" s="2"/>
      <c r="G187" s="2"/>
      <c r="H187" s="2"/>
      <c r="I187" s="2"/>
    </row>
    <row r="188" spans="1:9" x14ac:dyDescent="0.15">
      <c r="A188" s="2"/>
      <c r="B188" s="2"/>
      <c r="C188" s="2"/>
      <c r="D188" s="2"/>
      <c r="E188" s="2"/>
      <c r="F188" s="2"/>
      <c r="G188" s="2"/>
      <c r="H188" s="2"/>
      <c r="I188" s="2"/>
    </row>
  </sheetData>
  <sortState ref="K38:P154">
    <sortCondition ref="P38:P154"/>
    <sortCondition descending="1" ref="O38:O154"/>
    <sortCondition ref="K38:K154"/>
  </sortState>
  <phoneticPr fontId="8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8"/>
  <sheetViews>
    <sheetView workbookViewId="0">
      <selection activeCell="C71" sqref="C71"/>
    </sheetView>
  </sheetViews>
  <sheetFormatPr baseColWidth="10" defaultColWidth="11" defaultRowHeight="13" x14ac:dyDescent="0.15"/>
  <cols>
    <col min="3" max="10" width="11" style="76"/>
  </cols>
  <sheetData>
    <row r="1" spans="1:16" ht="26" x14ac:dyDescent="0.15">
      <c r="A1" s="2"/>
      <c r="B1" s="5" t="s">
        <v>790</v>
      </c>
      <c r="C1" s="189" t="s">
        <v>788</v>
      </c>
      <c r="D1" s="189" t="s">
        <v>58</v>
      </c>
      <c r="E1" s="189" t="s">
        <v>711</v>
      </c>
      <c r="F1" s="189" t="s">
        <v>530</v>
      </c>
      <c r="G1" s="189" t="s">
        <v>341</v>
      </c>
      <c r="H1" s="189"/>
      <c r="I1" s="189" t="s">
        <v>342</v>
      </c>
      <c r="J1" s="189"/>
      <c r="K1" s="5" t="s">
        <v>347</v>
      </c>
      <c r="L1" s="5"/>
      <c r="M1" s="5" t="s">
        <v>1</v>
      </c>
      <c r="N1" s="5" t="s">
        <v>662</v>
      </c>
      <c r="O1" s="5" t="s">
        <v>663</v>
      </c>
      <c r="P1" s="5" t="s">
        <v>604</v>
      </c>
    </row>
    <row r="2" spans="1:16" x14ac:dyDescent="0.15">
      <c r="A2" s="3" t="s">
        <v>596</v>
      </c>
      <c r="B2" s="162">
        <v>40051</v>
      </c>
      <c r="C2" s="135">
        <f t="shared" ref="C2:C12" ca="1" si="0">TODAY()-B2</f>
        <v>1466</v>
      </c>
      <c r="D2" s="163">
        <v>3</v>
      </c>
      <c r="E2" s="190"/>
      <c r="F2" s="71"/>
      <c r="G2" s="191">
        <f t="shared" ref="G2:G12" si="1">B2+7</f>
        <v>40058</v>
      </c>
      <c r="H2" s="192" t="s">
        <v>50</v>
      </c>
      <c r="I2" s="192" t="s">
        <v>49</v>
      </c>
      <c r="J2" s="192"/>
      <c r="K2" s="63">
        <f t="shared" ref="K2:K12" si="2">B2+35</f>
        <v>40086</v>
      </c>
      <c r="L2" s="63"/>
      <c r="M2" s="63">
        <f t="shared" ref="M2:M12" si="3">B2+60</f>
        <v>40111</v>
      </c>
      <c r="N2" s="63">
        <f t="shared" ref="N2:N12" si="4">B2+70</f>
        <v>40121</v>
      </c>
      <c r="O2" s="63">
        <f t="shared" ref="O2:O12" si="5">B2+80</f>
        <v>40131</v>
      </c>
      <c r="P2" s="63">
        <f t="shared" ref="P2:P12" si="6">B2+85</f>
        <v>40136</v>
      </c>
    </row>
    <row r="3" spans="1:16" x14ac:dyDescent="0.15">
      <c r="A3" s="57" t="s">
        <v>232</v>
      </c>
      <c r="B3" s="162">
        <v>40051</v>
      </c>
      <c r="C3" s="135">
        <f t="shared" ca="1" si="0"/>
        <v>1466</v>
      </c>
      <c r="D3" s="163">
        <v>2</v>
      </c>
      <c r="E3" s="99"/>
      <c r="F3" s="71"/>
      <c r="G3" s="191">
        <f t="shared" si="1"/>
        <v>40058</v>
      </c>
      <c r="H3" s="192" t="s">
        <v>50</v>
      </c>
      <c r="I3" s="192">
        <f t="shared" ref="I3:I12" si="7">B3+21</f>
        <v>40072</v>
      </c>
      <c r="J3" s="192"/>
      <c r="K3" s="63">
        <f t="shared" si="2"/>
        <v>40086</v>
      </c>
      <c r="L3" s="63"/>
      <c r="M3" s="63">
        <f t="shared" si="3"/>
        <v>40111</v>
      </c>
      <c r="N3" s="63">
        <f t="shared" si="4"/>
        <v>40121</v>
      </c>
      <c r="O3" s="63">
        <f t="shared" si="5"/>
        <v>40131</v>
      </c>
      <c r="P3" s="63">
        <f t="shared" si="6"/>
        <v>40136</v>
      </c>
    </row>
    <row r="4" spans="1:16" x14ac:dyDescent="0.15">
      <c r="A4" s="3" t="s">
        <v>594</v>
      </c>
      <c r="B4" s="162">
        <v>40052</v>
      </c>
      <c r="C4" s="135">
        <f t="shared" ca="1" si="0"/>
        <v>1465</v>
      </c>
      <c r="D4" s="163">
        <v>2</v>
      </c>
      <c r="E4" s="99"/>
      <c r="F4" s="71"/>
      <c r="G4" s="191">
        <f t="shared" si="1"/>
        <v>40059</v>
      </c>
      <c r="H4" s="192" t="s">
        <v>50</v>
      </c>
      <c r="I4" s="192">
        <f t="shared" si="7"/>
        <v>40073</v>
      </c>
      <c r="J4" s="192"/>
      <c r="K4" s="63">
        <f t="shared" si="2"/>
        <v>40087</v>
      </c>
      <c r="L4" s="63"/>
      <c r="M4" s="63">
        <f t="shared" si="3"/>
        <v>40112</v>
      </c>
      <c r="N4" s="63">
        <f t="shared" si="4"/>
        <v>40122</v>
      </c>
      <c r="O4" s="63">
        <f t="shared" si="5"/>
        <v>40132</v>
      </c>
      <c r="P4" s="63">
        <f t="shared" si="6"/>
        <v>40137</v>
      </c>
    </row>
    <row r="5" spans="1:16" x14ac:dyDescent="0.15">
      <c r="A5" s="3" t="s">
        <v>832</v>
      </c>
      <c r="B5" s="4">
        <v>40053</v>
      </c>
      <c r="C5" s="135">
        <f t="shared" ca="1" si="0"/>
        <v>1464</v>
      </c>
      <c r="D5" s="99">
        <v>2</v>
      </c>
      <c r="E5" s="99"/>
      <c r="F5" s="71"/>
      <c r="G5" s="191">
        <f t="shared" si="1"/>
        <v>40060</v>
      </c>
      <c r="H5" s="192" t="s">
        <v>50</v>
      </c>
      <c r="I5" s="192">
        <f t="shared" si="7"/>
        <v>40074</v>
      </c>
      <c r="J5" s="192"/>
      <c r="K5" s="63">
        <f t="shared" si="2"/>
        <v>40088</v>
      </c>
      <c r="L5" s="63"/>
      <c r="M5" s="63">
        <f t="shared" si="3"/>
        <v>40113</v>
      </c>
      <c r="N5" s="63">
        <f t="shared" si="4"/>
        <v>40123</v>
      </c>
      <c r="O5" s="63">
        <f t="shared" si="5"/>
        <v>40133</v>
      </c>
      <c r="P5" s="63">
        <f t="shared" si="6"/>
        <v>40138</v>
      </c>
    </row>
    <row r="6" spans="1:16" x14ac:dyDescent="0.15">
      <c r="A6" s="3" t="s">
        <v>742</v>
      </c>
      <c r="B6" s="162">
        <v>40053</v>
      </c>
      <c r="C6" s="135">
        <f t="shared" ca="1" si="0"/>
        <v>1464</v>
      </c>
      <c r="D6" s="163">
        <v>6</v>
      </c>
      <c r="E6" s="190"/>
      <c r="F6" s="71"/>
      <c r="G6" s="191">
        <f t="shared" si="1"/>
        <v>40060</v>
      </c>
      <c r="H6" s="192" t="s">
        <v>50</v>
      </c>
      <c r="I6" s="192">
        <f t="shared" si="7"/>
        <v>40074</v>
      </c>
      <c r="J6" s="192"/>
      <c r="K6" s="63">
        <f t="shared" si="2"/>
        <v>40088</v>
      </c>
      <c r="L6" s="63"/>
      <c r="M6" s="63">
        <f t="shared" si="3"/>
        <v>40113</v>
      </c>
      <c r="N6" s="63">
        <f t="shared" si="4"/>
        <v>40123</v>
      </c>
      <c r="O6" s="63">
        <f t="shared" si="5"/>
        <v>40133</v>
      </c>
      <c r="P6" s="63">
        <f t="shared" si="6"/>
        <v>40138</v>
      </c>
    </row>
    <row r="7" spans="1:16" x14ac:dyDescent="0.15">
      <c r="A7" s="57" t="s">
        <v>126</v>
      </c>
      <c r="B7" s="4">
        <v>40054</v>
      </c>
      <c r="C7" s="135">
        <f t="shared" ca="1" si="0"/>
        <v>1463</v>
      </c>
      <c r="D7" s="99">
        <v>4</v>
      </c>
      <c r="E7" s="99"/>
      <c r="F7" s="71"/>
      <c r="G7" s="191">
        <f t="shared" si="1"/>
        <v>40061</v>
      </c>
      <c r="H7" s="192" t="s">
        <v>50</v>
      </c>
      <c r="I7" s="192">
        <f t="shared" si="7"/>
        <v>40075</v>
      </c>
      <c r="J7" s="192"/>
      <c r="K7" s="63">
        <f t="shared" si="2"/>
        <v>40089</v>
      </c>
      <c r="L7" s="63"/>
      <c r="M7" s="63">
        <f t="shared" si="3"/>
        <v>40114</v>
      </c>
      <c r="N7" s="63">
        <f t="shared" si="4"/>
        <v>40124</v>
      </c>
      <c r="O7" s="63">
        <f t="shared" si="5"/>
        <v>40134</v>
      </c>
      <c r="P7" s="63">
        <f t="shared" si="6"/>
        <v>40139</v>
      </c>
    </row>
    <row r="8" spans="1:16" x14ac:dyDescent="0.15">
      <c r="A8" s="57" t="s">
        <v>549</v>
      </c>
      <c r="B8" s="162">
        <v>40054</v>
      </c>
      <c r="C8" s="135">
        <f t="shared" ca="1" si="0"/>
        <v>1463</v>
      </c>
      <c r="D8" s="163">
        <v>6</v>
      </c>
      <c r="E8" s="99"/>
      <c r="F8" s="71"/>
      <c r="G8" s="191">
        <f t="shared" si="1"/>
        <v>40061</v>
      </c>
      <c r="H8" s="192" t="s">
        <v>50</v>
      </c>
      <c r="I8" s="192">
        <f t="shared" si="7"/>
        <v>40075</v>
      </c>
      <c r="J8" s="192"/>
      <c r="K8" s="63">
        <f t="shared" si="2"/>
        <v>40089</v>
      </c>
      <c r="L8" s="63"/>
      <c r="M8" s="63">
        <f t="shared" si="3"/>
        <v>40114</v>
      </c>
      <c r="N8" s="63">
        <f t="shared" si="4"/>
        <v>40124</v>
      </c>
      <c r="O8" s="63">
        <f t="shared" si="5"/>
        <v>40134</v>
      </c>
      <c r="P8" s="63">
        <f t="shared" si="6"/>
        <v>40139</v>
      </c>
    </row>
    <row r="9" spans="1:16" x14ac:dyDescent="0.15">
      <c r="A9" s="3" t="s">
        <v>731</v>
      </c>
      <c r="B9" s="4">
        <v>40058</v>
      </c>
      <c r="C9" s="135">
        <f ca="1">TODAY()-B9</f>
        <v>1459</v>
      </c>
      <c r="D9" s="99">
        <v>3</v>
      </c>
      <c r="E9" s="190"/>
      <c r="F9" s="71"/>
      <c r="G9" s="191">
        <f t="shared" si="1"/>
        <v>40065</v>
      </c>
      <c r="H9" s="192"/>
      <c r="I9" s="192">
        <f t="shared" si="7"/>
        <v>40079</v>
      </c>
      <c r="J9" s="192"/>
      <c r="K9" s="63">
        <f t="shared" si="2"/>
        <v>40093</v>
      </c>
      <c r="L9" s="63"/>
      <c r="M9" s="63">
        <f t="shared" si="3"/>
        <v>40118</v>
      </c>
      <c r="N9" s="63">
        <f t="shared" si="4"/>
        <v>40128</v>
      </c>
      <c r="O9" s="63">
        <f t="shared" si="5"/>
        <v>40138</v>
      </c>
      <c r="P9" s="63">
        <f t="shared" si="6"/>
        <v>40143</v>
      </c>
    </row>
    <row r="10" spans="1:16" x14ac:dyDescent="0.15">
      <c r="A10" s="3" t="s">
        <v>364</v>
      </c>
      <c r="B10" s="162">
        <v>40059</v>
      </c>
      <c r="C10" s="135">
        <f t="shared" ca="1" si="0"/>
        <v>1458</v>
      </c>
      <c r="D10" s="193">
        <v>6</v>
      </c>
      <c r="E10" s="190"/>
      <c r="F10" s="71"/>
      <c r="G10" s="191">
        <f t="shared" si="1"/>
        <v>40066</v>
      </c>
      <c r="H10" s="191"/>
      <c r="I10" s="192">
        <f t="shared" si="7"/>
        <v>40080</v>
      </c>
      <c r="J10" s="192"/>
      <c r="K10" s="63">
        <f t="shared" si="2"/>
        <v>40094</v>
      </c>
      <c r="L10" s="63"/>
      <c r="M10" s="63">
        <f t="shared" si="3"/>
        <v>40119</v>
      </c>
      <c r="N10" s="63">
        <f t="shared" si="4"/>
        <v>40129</v>
      </c>
      <c r="O10" s="63">
        <f t="shared" si="5"/>
        <v>40139</v>
      </c>
      <c r="P10" s="63">
        <f t="shared" si="6"/>
        <v>40144</v>
      </c>
    </row>
    <row r="11" spans="1:16" x14ac:dyDescent="0.15">
      <c r="A11" s="3" t="s">
        <v>703</v>
      </c>
      <c r="B11" s="4">
        <v>40059</v>
      </c>
      <c r="C11" s="135">
        <f t="shared" ca="1" si="0"/>
        <v>1458</v>
      </c>
      <c r="D11" s="190">
        <v>3</v>
      </c>
      <c r="E11" s="190"/>
      <c r="F11" s="71"/>
      <c r="G11" s="191">
        <f t="shared" si="1"/>
        <v>40066</v>
      </c>
      <c r="H11" s="191"/>
      <c r="I11" s="192">
        <f t="shared" si="7"/>
        <v>40080</v>
      </c>
      <c r="J11" s="192"/>
      <c r="K11" s="63">
        <f t="shared" si="2"/>
        <v>40094</v>
      </c>
      <c r="L11" s="63"/>
      <c r="M11" s="63">
        <f t="shared" si="3"/>
        <v>40119</v>
      </c>
      <c r="N11" s="63">
        <f t="shared" si="4"/>
        <v>40129</v>
      </c>
      <c r="O11" s="63">
        <f t="shared" si="5"/>
        <v>40139</v>
      </c>
      <c r="P11" s="63">
        <f t="shared" si="6"/>
        <v>40144</v>
      </c>
    </row>
    <row r="12" spans="1:16" x14ac:dyDescent="0.15">
      <c r="A12" s="3" t="s">
        <v>160</v>
      </c>
      <c r="B12" s="4">
        <v>40059</v>
      </c>
      <c r="C12" s="135">
        <f t="shared" ca="1" si="0"/>
        <v>1458</v>
      </c>
      <c r="D12" s="99">
        <v>3</v>
      </c>
      <c r="E12" s="190"/>
      <c r="F12" s="71"/>
      <c r="G12" s="191">
        <f t="shared" si="1"/>
        <v>40066</v>
      </c>
      <c r="H12" s="192"/>
      <c r="I12" s="192">
        <f t="shared" si="7"/>
        <v>40080</v>
      </c>
      <c r="J12" s="192"/>
      <c r="K12" s="63">
        <f t="shared" si="2"/>
        <v>40094</v>
      </c>
      <c r="L12" s="63"/>
      <c r="M12" s="63">
        <f t="shared" si="3"/>
        <v>40119</v>
      </c>
      <c r="N12" s="63">
        <f t="shared" si="4"/>
        <v>40129</v>
      </c>
      <c r="O12" s="63">
        <f t="shared" si="5"/>
        <v>40139</v>
      </c>
      <c r="P12" s="63">
        <f t="shared" si="6"/>
        <v>40144</v>
      </c>
    </row>
    <row r="13" spans="1:16" x14ac:dyDescent="0.15">
      <c r="A13" s="3" t="s">
        <v>860</v>
      </c>
      <c r="B13" s="162">
        <v>40063</v>
      </c>
      <c r="C13" s="135">
        <f t="shared" ref="C13:C25" ca="1" si="8">TODAY()-B13</f>
        <v>1454</v>
      </c>
      <c r="D13" s="163">
        <v>3</v>
      </c>
      <c r="E13" s="190"/>
      <c r="F13" s="71"/>
      <c r="G13" s="191">
        <f t="shared" ref="G13:G25" si="9">B13+7</f>
        <v>40070</v>
      </c>
      <c r="H13" s="191"/>
      <c r="I13" s="192">
        <f t="shared" ref="I13:I25" si="10">B13+21</f>
        <v>40084</v>
      </c>
      <c r="J13" s="192"/>
      <c r="K13" s="63">
        <f t="shared" ref="K13:K25" si="11">B13+35</f>
        <v>40098</v>
      </c>
      <c r="L13" s="63"/>
      <c r="M13" s="63">
        <f t="shared" ref="M13:M25" si="12">B13+60</f>
        <v>40123</v>
      </c>
      <c r="N13" s="63">
        <f t="shared" ref="N13:N25" si="13">B13+70</f>
        <v>40133</v>
      </c>
      <c r="O13" s="63">
        <f t="shared" ref="O13:O25" si="14">B13+80</f>
        <v>40143</v>
      </c>
      <c r="P13" s="63">
        <f t="shared" ref="P13:P25" si="15">B13+85</f>
        <v>40148</v>
      </c>
    </row>
    <row r="14" spans="1:16" x14ac:dyDescent="0.15">
      <c r="A14" s="3" t="s">
        <v>331</v>
      </c>
      <c r="B14" s="4">
        <v>40067</v>
      </c>
      <c r="C14" s="185">
        <f t="shared" ca="1" si="8"/>
        <v>1450</v>
      </c>
      <c r="D14" s="194" t="s">
        <v>168</v>
      </c>
      <c r="E14" s="190"/>
      <c r="F14" s="71"/>
      <c r="G14" s="191">
        <f t="shared" si="9"/>
        <v>40074</v>
      </c>
      <c r="H14" s="191"/>
      <c r="I14" s="192">
        <f t="shared" si="10"/>
        <v>40088</v>
      </c>
      <c r="J14" s="192"/>
      <c r="K14" s="63">
        <f t="shared" si="11"/>
        <v>40102</v>
      </c>
      <c r="L14" s="63"/>
      <c r="M14" s="63">
        <f t="shared" si="12"/>
        <v>40127</v>
      </c>
      <c r="N14" s="63">
        <f t="shared" si="13"/>
        <v>40137</v>
      </c>
      <c r="O14" s="63">
        <f t="shared" si="14"/>
        <v>40147</v>
      </c>
      <c r="P14" s="63">
        <f t="shared" si="15"/>
        <v>40152</v>
      </c>
    </row>
    <row r="15" spans="1:16" x14ac:dyDescent="0.15">
      <c r="A15" s="3" t="s">
        <v>866</v>
      </c>
      <c r="B15" s="4">
        <v>40067</v>
      </c>
      <c r="C15" s="185">
        <f t="shared" ca="1" si="8"/>
        <v>1450</v>
      </c>
      <c r="D15" s="185" t="s">
        <v>186</v>
      </c>
      <c r="E15" s="190"/>
      <c r="F15" s="71"/>
      <c r="G15" s="191">
        <f t="shared" si="9"/>
        <v>40074</v>
      </c>
      <c r="H15" s="191"/>
      <c r="I15" s="192">
        <f t="shared" si="10"/>
        <v>40088</v>
      </c>
      <c r="J15" s="192"/>
      <c r="K15" s="63">
        <f t="shared" si="11"/>
        <v>40102</v>
      </c>
      <c r="L15" s="63"/>
      <c r="M15" s="63">
        <f t="shared" si="12"/>
        <v>40127</v>
      </c>
      <c r="N15" s="63">
        <f t="shared" si="13"/>
        <v>40137</v>
      </c>
      <c r="O15" s="63">
        <f t="shared" si="14"/>
        <v>40147</v>
      </c>
      <c r="P15" s="63">
        <f t="shared" si="15"/>
        <v>40152</v>
      </c>
    </row>
    <row r="16" spans="1:16" x14ac:dyDescent="0.15">
      <c r="A16" s="3" t="s">
        <v>397</v>
      </c>
      <c r="B16" s="4">
        <v>40067</v>
      </c>
      <c r="C16" s="185">
        <f t="shared" ca="1" si="8"/>
        <v>1450</v>
      </c>
      <c r="D16" s="185" t="s">
        <v>186</v>
      </c>
      <c r="E16" s="99"/>
      <c r="F16" s="71"/>
      <c r="G16" s="191">
        <f t="shared" si="9"/>
        <v>40074</v>
      </c>
      <c r="H16" s="192"/>
      <c r="I16" s="192">
        <f t="shared" si="10"/>
        <v>40088</v>
      </c>
      <c r="J16" s="192"/>
      <c r="K16" s="63">
        <f t="shared" si="11"/>
        <v>40102</v>
      </c>
      <c r="L16" s="63"/>
      <c r="M16" s="63">
        <f t="shared" si="12"/>
        <v>40127</v>
      </c>
      <c r="N16" s="63">
        <f t="shared" si="13"/>
        <v>40137</v>
      </c>
      <c r="O16" s="63">
        <f t="shared" si="14"/>
        <v>40147</v>
      </c>
      <c r="P16" s="63">
        <f t="shared" si="15"/>
        <v>40152</v>
      </c>
    </row>
    <row r="17" spans="1:18" x14ac:dyDescent="0.15">
      <c r="A17" s="3" t="s">
        <v>361</v>
      </c>
      <c r="B17" s="4">
        <v>40068</v>
      </c>
      <c r="C17" s="185">
        <f t="shared" ca="1" si="8"/>
        <v>1449</v>
      </c>
      <c r="D17" s="194" t="s">
        <v>187</v>
      </c>
      <c r="E17" s="190"/>
      <c r="F17" s="71"/>
      <c r="G17" s="191">
        <f t="shared" si="9"/>
        <v>40075</v>
      </c>
      <c r="H17" s="191"/>
      <c r="I17" s="192">
        <f t="shared" si="10"/>
        <v>40089</v>
      </c>
      <c r="J17" s="192"/>
      <c r="K17" s="63">
        <f t="shared" si="11"/>
        <v>40103</v>
      </c>
      <c r="L17" s="63"/>
      <c r="M17" s="63">
        <f t="shared" si="12"/>
        <v>40128</v>
      </c>
      <c r="N17" s="63">
        <f t="shared" si="13"/>
        <v>40138</v>
      </c>
      <c r="O17" s="63">
        <f t="shared" si="14"/>
        <v>40148</v>
      </c>
      <c r="P17" s="63">
        <f t="shared" si="15"/>
        <v>40153</v>
      </c>
    </row>
    <row r="18" spans="1:18" x14ac:dyDescent="0.15">
      <c r="A18" s="3" t="s">
        <v>776</v>
      </c>
      <c r="B18" s="4">
        <v>40068</v>
      </c>
      <c r="C18" s="185">
        <f t="shared" ca="1" si="8"/>
        <v>1449</v>
      </c>
      <c r="D18" s="185" t="s">
        <v>188</v>
      </c>
      <c r="E18" s="99"/>
      <c r="F18" s="71"/>
      <c r="G18" s="191">
        <f t="shared" si="9"/>
        <v>40075</v>
      </c>
      <c r="H18" s="192"/>
      <c r="I18" s="192">
        <f t="shared" si="10"/>
        <v>40089</v>
      </c>
      <c r="J18" s="192"/>
      <c r="K18" s="63">
        <f t="shared" si="11"/>
        <v>40103</v>
      </c>
      <c r="L18" s="63"/>
      <c r="M18" s="63">
        <f t="shared" si="12"/>
        <v>40128</v>
      </c>
      <c r="N18" s="63">
        <f t="shared" si="13"/>
        <v>40138</v>
      </c>
      <c r="O18" s="63">
        <f t="shared" si="14"/>
        <v>40148</v>
      </c>
      <c r="P18" s="63">
        <f t="shared" si="15"/>
        <v>40153</v>
      </c>
    </row>
    <row r="19" spans="1:18" x14ac:dyDescent="0.15">
      <c r="A19" s="3" t="s">
        <v>595</v>
      </c>
      <c r="B19" s="4"/>
      <c r="C19" s="99">
        <f t="shared" ca="1" si="8"/>
        <v>41517</v>
      </c>
      <c r="D19" s="99"/>
      <c r="E19" s="190"/>
      <c r="F19" s="71"/>
      <c r="G19" s="191">
        <f t="shared" si="9"/>
        <v>7</v>
      </c>
      <c r="H19" s="192"/>
      <c r="I19" s="192">
        <f t="shared" si="10"/>
        <v>21</v>
      </c>
      <c r="J19" s="192"/>
      <c r="K19" s="63">
        <f t="shared" si="11"/>
        <v>35</v>
      </c>
      <c r="L19" s="63"/>
      <c r="M19" s="63">
        <f t="shared" si="12"/>
        <v>60</v>
      </c>
      <c r="N19" s="63">
        <f t="shared" si="13"/>
        <v>70</v>
      </c>
      <c r="O19" s="63">
        <f t="shared" si="14"/>
        <v>80</v>
      </c>
      <c r="P19" s="63">
        <f t="shared" si="15"/>
        <v>85</v>
      </c>
    </row>
    <row r="20" spans="1:18" x14ac:dyDescent="0.15">
      <c r="A20" s="3" t="s">
        <v>217</v>
      </c>
      <c r="B20" s="4"/>
      <c r="C20" s="99">
        <f t="shared" ca="1" si="8"/>
        <v>41517</v>
      </c>
      <c r="D20" s="99"/>
      <c r="E20" s="190"/>
      <c r="F20" s="71"/>
      <c r="G20" s="191">
        <f t="shared" si="9"/>
        <v>7</v>
      </c>
      <c r="H20" s="192"/>
      <c r="I20" s="192">
        <f t="shared" si="10"/>
        <v>21</v>
      </c>
      <c r="J20" s="192"/>
      <c r="K20" s="63">
        <f t="shared" si="11"/>
        <v>35</v>
      </c>
      <c r="L20" s="63"/>
      <c r="M20" s="63">
        <f t="shared" si="12"/>
        <v>60</v>
      </c>
      <c r="N20" s="63">
        <f t="shared" si="13"/>
        <v>70</v>
      </c>
      <c r="O20" s="63">
        <f t="shared" si="14"/>
        <v>80</v>
      </c>
      <c r="P20" s="63">
        <f t="shared" si="15"/>
        <v>85</v>
      </c>
    </row>
    <row r="21" spans="1:18" x14ac:dyDescent="0.15">
      <c r="A21" s="3" t="s">
        <v>229</v>
      </c>
      <c r="B21" s="4"/>
      <c r="C21" s="99">
        <f t="shared" ca="1" si="8"/>
        <v>41517</v>
      </c>
      <c r="D21" s="99"/>
      <c r="E21" s="190"/>
      <c r="F21" s="71"/>
      <c r="G21" s="191">
        <f t="shared" si="9"/>
        <v>7</v>
      </c>
      <c r="H21" s="191"/>
      <c r="I21" s="192">
        <f t="shared" si="10"/>
        <v>21</v>
      </c>
      <c r="J21" s="192"/>
      <c r="K21" s="63">
        <f t="shared" si="11"/>
        <v>35</v>
      </c>
      <c r="L21" s="63"/>
      <c r="M21" s="63">
        <f t="shared" si="12"/>
        <v>60</v>
      </c>
      <c r="N21" s="63">
        <f t="shared" si="13"/>
        <v>70</v>
      </c>
      <c r="O21" s="63">
        <f t="shared" si="14"/>
        <v>80</v>
      </c>
      <c r="P21" s="63">
        <f t="shared" si="15"/>
        <v>85</v>
      </c>
    </row>
    <row r="22" spans="1:18" x14ac:dyDescent="0.15">
      <c r="A22" s="3" t="s">
        <v>390</v>
      </c>
      <c r="B22" s="4"/>
      <c r="C22" s="99">
        <f t="shared" ca="1" si="8"/>
        <v>41517</v>
      </c>
      <c r="D22" s="99"/>
      <c r="E22" s="190"/>
      <c r="F22" s="71"/>
      <c r="G22" s="191">
        <f t="shared" si="9"/>
        <v>7</v>
      </c>
      <c r="H22" s="191"/>
      <c r="I22" s="192">
        <f t="shared" si="10"/>
        <v>21</v>
      </c>
      <c r="J22" s="192"/>
      <c r="K22" s="63">
        <f t="shared" si="11"/>
        <v>35</v>
      </c>
      <c r="L22" s="63"/>
      <c r="M22" s="63">
        <f t="shared" si="12"/>
        <v>60</v>
      </c>
      <c r="N22" s="63">
        <f t="shared" si="13"/>
        <v>70</v>
      </c>
      <c r="O22" s="63">
        <f t="shared" si="14"/>
        <v>80</v>
      </c>
      <c r="P22" s="63">
        <f t="shared" si="15"/>
        <v>85</v>
      </c>
    </row>
    <row r="23" spans="1:18" x14ac:dyDescent="0.15">
      <c r="A23" s="3" t="s">
        <v>75</v>
      </c>
      <c r="B23" s="4">
        <v>40069</v>
      </c>
      <c r="C23" s="185">
        <f t="shared" ca="1" si="8"/>
        <v>1448</v>
      </c>
      <c r="D23" s="194" t="s">
        <v>902</v>
      </c>
      <c r="E23" s="190"/>
      <c r="F23" s="71"/>
      <c r="G23" s="191">
        <f t="shared" si="9"/>
        <v>40076</v>
      </c>
      <c r="H23" s="191"/>
      <c r="I23" s="192">
        <f t="shared" si="10"/>
        <v>40090</v>
      </c>
      <c r="J23" s="192"/>
      <c r="K23" s="63">
        <f t="shared" si="11"/>
        <v>40104</v>
      </c>
      <c r="L23" s="63"/>
      <c r="M23" s="63">
        <f t="shared" si="12"/>
        <v>40129</v>
      </c>
      <c r="N23" s="63">
        <f t="shared" si="13"/>
        <v>40139</v>
      </c>
      <c r="O23" s="63">
        <f t="shared" si="14"/>
        <v>40149</v>
      </c>
      <c r="P23" s="63">
        <f t="shared" si="15"/>
        <v>40154</v>
      </c>
    </row>
    <row r="24" spans="1:18" x14ac:dyDescent="0.15">
      <c r="A24" s="3" t="s">
        <v>228</v>
      </c>
      <c r="B24" s="4"/>
      <c r="C24" s="99">
        <f t="shared" ca="1" si="8"/>
        <v>41517</v>
      </c>
      <c r="D24" s="99"/>
      <c r="E24" s="190"/>
      <c r="F24" s="71"/>
      <c r="G24" s="191">
        <f t="shared" si="9"/>
        <v>7</v>
      </c>
      <c r="H24" s="192"/>
      <c r="I24" s="192">
        <f t="shared" si="10"/>
        <v>21</v>
      </c>
      <c r="J24" s="192"/>
      <c r="K24" s="63">
        <f t="shared" si="11"/>
        <v>35</v>
      </c>
      <c r="L24" s="63"/>
      <c r="M24" s="63">
        <f t="shared" si="12"/>
        <v>60</v>
      </c>
      <c r="N24" s="63">
        <f t="shared" si="13"/>
        <v>70</v>
      </c>
      <c r="O24" s="63">
        <f t="shared" si="14"/>
        <v>80</v>
      </c>
      <c r="P24" s="63">
        <f t="shared" si="15"/>
        <v>85</v>
      </c>
    </row>
    <row r="25" spans="1:18" x14ac:dyDescent="0.15">
      <c r="A25" s="3" t="s">
        <v>345</v>
      </c>
      <c r="B25" s="4">
        <v>40069</v>
      </c>
      <c r="C25" s="185">
        <f t="shared" ca="1" si="8"/>
        <v>1448</v>
      </c>
      <c r="D25" s="185" t="s">
        <v>966</v>
      </c>
      <c r="E25" s="99"/>
      <c r="F25" s="71"/>
      <c r="G25" s="191">
        <f t="shared" si="9"/>
        <v>40076</v>
      </c>
      <c r="H25" s="192"/>
      <c r="I25" s="192">
        <f t="shared" si="10"/>
        <v>40090</v>
      </c>
      <c r="J25" s="192"/>
      <c r="K25" s="63">
        <f t="shared" si="11"/>
        <v>40104</v>
      </c>
      <c r="L25" s="63"/>
      <c r="M25" s="63">
        <f t="shared" si="12"/>
        <v>40129</v>
      </c>
      <c r="N25" s="63">
        <f t="shared" si="13"/>
        <v>40139</v>
      </c>
      <c r="O25" s="63">
        <f t="shared" si="14"/>
        <v>40149</v>
      </c>
      <c r="P25" s="63">
        <f t="shared" si="15"/>
        <v>40154</v>
      </c>
    </row>
    <row r="26" spans="1:18" x14ac:dyDescent="0.15">
      <c r="A26" s="20"/>
      <c r="B26" s="4"/>
      <c r="C26" s="99"/>
      <c r="D26" s="99">
        <f>SUM(D2:D25)</f>
        <v>43</v>
      </c>
      <c r="E26" s="99"/>
      <c r="F26" s="71"/>
      <c r="G26" s="191"/>
      <c r="H26" s="192"/>
      <c r="I26" s="192"/>
      <c r="J26" s="192"/>
      <c r="K26" s="63"/>
      <c r="L26" s="63"/>
      <c r="M26" s="63"/>
      <c r="N26" s="63"/>
      <c r="O26" s="63"/>
      <c r="P26" s="63"/>
    </row>
    <row r="30" spans="1:18" x14ac:dyDescent="0.15">
      <c r="C30" s="117" t="s">
        <v>33</v>
      </c>
      <c r="D30" s="117" t="s">
        <v>34</v>
      </c>
      <c r="E30" s="117" t="s">
        <v>151</v>
      </c>
      <c r="F30" s="189" t="s">
        <v>302</v>
      </c>
      <c r="G30" s="117" t="s">
        <v>749</v>
      </c>
      <c r="H30" s="117" t="s">
        <v>909</v>
      </c>
      <c r="I30" s="117" t="s">
        <v>910</v>
      </c>
      <c r="J30" s="117"/>
      <c r="Q30" t="s">
        <v>951</v>
      </c>
      <c r="R30" t="s">
        <v>947</v>
      </c>
    </row>
    <row r="31" spans="1:18" x14ac:dyDescent="0.15">
      <c r="C31" s="76">
        <v>331</v>
      </c>
      <c r="L31" s="76">
        <v>361</v>
      </c>
      <c r="M31" s="76" t="s">
        <v>933</v>
      </c>
      <c r="N31" s="76" t="s">
        <v>950</v>
      </c>
      <c r="O31" s="76"/>
      <c r="P31" t="s">
        <v>952</v>
      </c>
      <c r="Q31">
        <v>2</v>
      </c>
      <c r="R31">
        <v>5</v>
      </c>
    </row>
    <row r="32" spans="1:18" x14ac:dyDescent="0.15">
      <c r="C32" s="76">
        <v>332</v>
      </c>
      <c r="L32" s="76">
        <v>375</v>
      </c>
      <c r="M32" s="76" t="s">
        <v>933</v>
      </c>
      <c r="N32" s="76" t="s">
        <v>950</v>
      </c>
      <c r="O32" s="76"/>
      <c r="P32" t="s">
        <v>953</v>
      </c>
      <c r="Q32">
        <v>3</v>
      </c>
      <c r="R32">
        <v>3</v>
      </c>
    </row>
    <row r="33" spans="3:18" x14ac:dyDescent="0.15">
      <c r="C33" s="76">
        <v>333</v>
      </c>
      <c r="L33" s="76">
        <v>360</v>
      </c>
      <c r="M33" s="76" t="s">
        <v>932</v>
      </c>
      <c r="N33" s="76" t="s">
        <v>949</v>
      </c>
      <c r="O33" s="76"/>
      <c r="P33" t="s">
        <v>928</v>
      </c>
      <c r="Q33">
        <v>5</v>
      </c>
      <c r="R33">
        <v>5</v>
      </c>
    </row>
    <row r="34" spans="3:18" x14ac:dyDescent="0.15">
      <c r="C34" s="76">
        <v>334</v>
      </c>
      <c r="L34" s="76">
        <v>364</v>
      </c>
      <c r="M34" s="76" t="s">
        <v>928</v>
      </c>
      <c r="N34" s="76" t="s">
        <v>950</v>
      </c>
      <c r="O34" s="76"/>
    </row>
    <row r="35" spans="3:18" x14ac:dyDescent="0.15">
      <c r="C35" s="76">
        <v>335</v>
      </c>
      <c r="L35" s="76">
        <v>369</v>
      </c>
      <c r="M35" s="76" t="s">
        <v>928</v>
      </c>
      <c r="N35" s="76" t="s">
        <v>950</v>
      </c>
      <c r="O35" s="76"/>
    </row>
    <row r="36" spans="3:18" x14ac:dyDescent="0.15">
      <c r="C36" s="76">
        <v>336</v>
      </c>
      <c r="L36" s="76">
        <v>370</v>
      </c>
      <c r="M36" s="76" t="s">
        <v>928</v>
      </c>
      <c r="N36" s="76" t="s">
        <v>950</v>
      </c>
      <c r="O36" s="76"/>
    </row>
    <row r="37" spans="3:18" x14ac:dyDescent="0.15">
      <c r="C37" s="76">
        <v>337</v>
      </c>
      <c r="L37" s="76">
        <v>378</v>
      </c>
      <c r="M37" s="76" t="s">
        <v>928</v>
      </c>
      <c r="N37" s="76" t="s">
        <v>950</v>
      </c>
      <c r="O37" s="76"/>
    </row>
    <row r="38" spans="3:18" x14ac:dyDescent="0.15">
      <c r="C38" s="76">
        <v>338</v>
      </c>
      <c r="L38" s="76">
        <v>363</v>
      </c>
      <c r="M38" s="76" t="s">
        <v>930</v>
      </c>
      <c r="N38" s="76" t="s">
        <v>950</v>
      </c>
      <c r="O38" s="76"/>
    </row>
    <row r="39" spans="3:18" x14ac:dyDescent="0.15">
      <c r="C39" s="76">
        <v>339</v>
      </c>
      <c r="L39" s="76">
        <v>367</v>
      </c>
      <c r="M39" s="76" t="s">
        <v>930</v>
      </c>
      <c r="N39" s="76" t="s">
        <v>950</v>
      </c>
      <c r="O39" s="76"/>
    </row>
    <row r="40" spans="3:18" x14ac:dyDescent="0.15">
      <c r="C40" s="76">
        <v>340</v>
      </c>
      <c r="L40" s="76">
        <v>376</v>
      </c>
      <c r="M40" s="76" t="s">
        <v>930</v>
      </c>
      <c r="N40" s="76" t="s">
        <v>950</v>
      </c>
      <c r="O40" s="76"/>
    </row>
    <row r="41" spans="3:18" x14ac:dyDescent="0.15">
      <c r="C41" s="76">
        <v>341</v>
      </c>
      <c r="L41" s="76">
        <v>345</v>
      </c>
      <c r="M41" s="76" t="s">
        <v>929</v>
      </c>
      <c r="N41" s="76" t="s">
        <v>946</v>
      </c>
      <c r="O41" s="76"/>
    </row>
    <row r="42" spans="3:18" x14ac:dyDescent="0.15">
      <c r="C42" s="76">
        <v>342</v>
      </c>
      <c r="L42" s="76">
        <v>362</v>
      </c>
      <c r="M42" s="76" t="s">
        <v>933</v>
      </c>
      <c r="N42" s="76" t="s">
        <v>947</v>
      </c>
      <c r="O42" s="76"/>
    </row>
    <row r="43" spans="3:18" x14ac:dyDescent="0.15">
      <c r="C43" s="76">
        <v>343</v>
      </c>
      <c r="D43" s="76">
        <v>30</v>
      </c>
      <c r="G43" s="76" t="s">
        <v>928</v>
      </c>
      <c r="H43" s="76" t="s">
        <v>946</v>
      </c>
      <c r="L43" s="76">
        <v>366</v>
      </c>
      <c r="M43" s="76" t="s">
        <v>933</v>
      </c>
      <c r="N43" s="76" t="s">
        <v>947</v>
      </c>
      <c r="O43" s="76"/>
    </row>
    <row r="44" spans="3:18" x14ac:dyDescent="0.15">
      <c r="C44" s="76">
        <v>344</v>
      </c>
      <c r="L44" s="76">
        <v>373</v>
      </c>
      <c r="M44" s="76" t="s">
        <v>933</v>
      </c>
      <c r="N44" s="76" t="s">
        <v>947</v>
      </c>
      <c r="O44" s="76"/>
    </row>
    <row r="45" spans="3:18" x14ac:dyDescent="0.15">
      <c r="C45" s="76">
        <v>345</v>
      </c>
      <c r="D45" s="76">
        <v>30</v>
      </c>
      <c r="G45" s="76" t="s">
        <v>929</v>
      </c>
      <c r="H45" s="76" t="s">
        <v>946</v>
      </c>
      <c r="L45" s="76">
        <v>377</v>
      </c>
      <c r="M45" s="76" t="s">
        <v>933</v>
      </c>
      <c r="N45" s="76" t="s">
        <v>947</v>
      </c>
      <c r="O45" s="76"/>
    </row>
    <row r="46" spans="3:18" x14ac:dyDescent="0.15">
      <c r="C46" s="76">
        <v>346</v>
      </c>
      <c r="D46" s="76">
        <v>30</v>
      </c>
      <c r="G46" s="76" t="s">
        <v>930</v>
      </c>
      <c r="H46" s="76" t="s">
        <v>947</v>
      </c>
      <c r="L46" s="76">
        <v>343</v>
      </c>
      <c r="M46" s="76" t="s">
        <v>928</v>
      </c>
      <c r="N46" s="76" t="s">
        <v>946</v>
      </c>
      <c r="O46" s="76"/>
    </row>
    <row r="47" spans="3:18" x14ac:dyDescent="0.15">
      <c r="C47" s="76">
        <v>347</v>
      </c>
      <c r="D47" s="76">
        <v>30</v>
      </c>
      <c r="G47" s="76" t="s">
        <v>928</v>
      </c>
      <c r="H47" s="76" t="s">
        <v>947</v>
      </c>
      <c r="L47" s="76">
        <v>347</v>
      </c>
      <c r="M47" s="76" t="s">
        <v>928</v>
      </c>
      <c r="N47" s="76" t="s">
        <v>947</v>
      </c>
      <c r="O47" s="76"/>
    </row>
    <row r="48" spans="3:18" x14ac:dyDescent="0.15">
      <c r="C48" s="76">
        <v>348</v>
      </c>
      <c r="L48" s="76">
        <v>365</v>
      </c>
      <c r="M48" s="76" t="s">
        <v>928</v>
      </c>
      <c r="N48" s="76" t="s">
        <v>947</v>
      </c>
      <c r="O48" s="76"/>
    </row>
    <row r="49" spans="3:15" x14ac:dyDescent="0.15">
      <c r="C49" s="76">
        <v>349</v>
      </c>
      <c r="D49" s="76" t="s">
        <v>958</v>
      </c>
      <c r="G49" s="76" t="s">
        <v>931</v>
      </c>
      <c r="H49" s="76" t="s">
        <v>948</v>
      </c>
      <c r="L49" s="76">
        <v>372</v>
      </c>
      <c r="M49" s="76" t="s">
        <v>928</v>
      </c>
      <c r="N49" s="76" t="s">
        <v>947</v>
      </c>
      <c r="O49" s="76"/>
    </row>
    <row r="50" spans="3:15" x14ac:dyDescent="0.15">
      <c r="C50" s="76">
        <v>350</v>
      </c>
      <c r="L50" s="76">
        <v>374</v>
      </c>
      <c r="M50" s="76" t="s">
        <v>928</v>
      </c>
      <c r="N50" s="76" t="s">
        <v>947</v>
      </c>
      <c r="O50" s="76"/>
    </row>
    <row r="51" spans="3:15" x14ac:dyDescent="0.15">
      <c r="C51" s="76">
        <v>351</v>
      </c>
      <c r="L51" s="76">
        <v>346</v>
      </c>
      <c r="M51" s="76" t="s">
        <v>930</v>
      </c>
      <c r="N51" s="76" t="s">
        <v>947</v>
      </c>
      <c r="O51" s="76"/>
    </row>
    <row r="52" spans="3:15" x14ac:dyDescent="0.15">
      <c r="C52" s="76">
        <v>352</v>
      </c>
      <c r="L52" s="76">
        <v>368</v>
      </c>
      <c r="M52" s="76" t="s">
        <v>930</v>
      </c>
      <c r="N52" s="76" t="s">
        <v>947</v>
      </c>
      <c r="O52" s="76"/>
    </row>
    <row r="53" spans="3:15" x14ac:dyDescent="0.15">
      <c r="C53" s="76">
        <v>353</v>
      </c>
      <c r="L53" s="76">
        <v>371</v>
      </c>
      <c r="M53" s="76" t="s">
        <v>930</v>
      </c>
      <c r="N53" s="76" t="s">
        <v>947</v>
      </c>
      <c r="O53" s="76"/>
    </row>
    <row r="54" spans="3:15" x14ac:dyDescent="0.15">
      <c r="C54" s="76">
        <v>354</v>
      </c>
      <c r="L54" s="76">
        <v>349</v>
      </c>
      <c r="M54" s="76" t="s">
        <v>931</v>
      </c>
      <c r="N54" s="76" t="s">
        <v>948</v>
      </c>
      <c r="O54" s="76"/>
    </row>
    <row r="55" spans="3:15" x14ac:dyDescent="0.15">
      <c r="C55" s="76">
        <v>355</v>
      </c>
      <c r="L55" s="76">
        <v>344</v>
      </c>
      <c r="M55" s="76"/>
      <c r="N55" s="76"/>
      <c r="O55" s="76"/>
    </row>
    <row r="56" spans="3:15" x14ac:dyDescent="0.15">
      <c r="C56" s="76">
        <v>356</v>
      </c>
      <c r="L56" s="76">
        <v>348</v>
      </c>
      <c r="M56" s="76"/>
      <c r="N56" s="76"/>
      <c r="O56" s="76"/>
    </row>
    <row r="57" spans="3:15" x14ac:dyDescent="0.15">
      <c r="C57" s="76">
        <v>357</v>
      </c>
      <c r="L57" s="76">
        <v>350</v>
      </c>
      <c r="M57" s="76"/>
      <c r="N57" s="76"/>
      <c r="O57" s="76"/>
    </row>
    <row r="58" spans="3:15" x14ac:dyDescent="0.15">
      <c r="C58" s="76">
        <v>358</v>
      </c>
      <c r="L58" s="76">
        <v>351</v>
      </c>
      <c r="M58" s="76"/>
      <c r="N58" s="76"/>
      <c r="O58" s="76"/>
    </row>
    <row r="59" spans="3:15" x14ac:dyDescent="0.15">
      <c r="C59" s="76">
        <v>359</v>
      </c>
      <c r="L59" s="76">
        <v>352</v>
      </c>
      <c r="M59" s="76"/>
      <c r="N59" s="76"/>
      <c r="O59" s="76"/>
    </row>
    <row r="60" spans="3:15" x14ac:dyDescent="0.15">
      <c r="C60" s="76">
        <v>360</v>
      </c>
      <c r="D60" s="76">
        <v>10</v>
      </c>
      <c r="G60" s="76" t="s">
        <v>932</v>
      </c>
      <c r="H60" s="76" t="s">
        <v>949</v>
      </c>
      <c r="L60" s="76">
        <v>353</v>
      </c>
      <c r="M60" s="76"/>
      <c r="N60" s="76"/>
      <c r="O60" s="76"/>
    </row>
    <row r="61" spans="3:15" x14ac:dyDescent="0.15">
      <c r="C61" s="76">
        <v>361</v>
      </c>
      <c r="D61" s="76" t="s">
        <v>959</v>
      </c>
      <c r="G61" s="76" t="s">
        <v>933</v>
      </c>
      <c r="H61" s="76" t="s">
        <v>950</v>
      </c>
      <c r="L61" s="76">
        <v>354</v>
      </c>
      <c r="M61" s="76"/>
      <c r="N61" s="76"/>
      <c r="O61" s="76"/>
    </row>
    <row r="62" spans="3:15" x14ac:dyDescent="0.15">
      <c r="C62" s="76">
        <v>362</v>
      </c>
      <c r="D62" s="76" t="s">
        <v>960</v>
      </c>
      <c r="G62" s="76" t="s">
        <v>933</v>
      </c>
      <c r="H62" s="76" t="s">
        <v>947</v>
      </c>
      <c r="L62" s="76">
        <v>355</v>
      </c>
      <c r="M62" s="76"/>
      <c r="N62" s="76"/>
      <c r="O62" s="76"/>
    </row>
    <row r="63" spans="3:15" x14ac:dyDescent="0.15">
      <c r="C63" s="76">
        <v>363</v>
      </c>
      <c r="D63" s="76">
        <v>10</v>
      </c>
      <c r="G63" s="76" t="s">
        <v>930</v>
      </c>
      <c r="H63" s="76" t="s">
        <v>950</v>
      </c>
      <c r="L63" s="76">
        <v>356</v>
      </c>
      <c r="M63" s="76"/>
      <c r="N63" s="76"/>
      <c r="O63" s="76"/>
    </row>
    <row r="64" spans="3:15" x14ac:dyDescent="0.15">
      <c r="C64" s="76">
        <v>364</v>
      </c>
      <c r="D64" s="76">
        <v>10</v>
      </c>
      <c r="G64" s="76" t="s">
        <v>928</v>
      </c>
      <c r="H64" s="76" t="s">
        <v>950</v>
      </c>
      <c r="L64" s="76">
        <v>357</v>
      </c>
      <c r="M64" s="76"/>
      <c r="N64" s="76"/>
      <c r="O64" s="76"/>
    </row>
    <row r="65" spans="3:15" x14ac:dyDescent="0.15">
      <c r="C65" s="76">
        <v>365</v>
      </c>
      <c r="D65" s="76" t="s">
        <v>961</v>
      </c>
      <c r="G65" s="76" t="s">
        <v>928</v>
      </c>
      <c r="H65" s="76" t="s">
        <v>947</v>
      </c>
      <c r="L65" s="76">
        <v>358</v>
      </c>
      <c r="M65" s="76"/>
      <c r="N65" s="76"/>
      <c r="O65" s="76"/>
    </row>
    <row r="66" spans="3:15" x14ac:dyDescent="0.15">
      <c r="C66" s="76">
        <v>366</v>
      </c>
      <c r="D66" s="76" t="s">
        <v>961</v>
      </c>
      <c r="G66" s="76" t="s">
        <v>933</v>
      </c>
      <c r="H66" s="76" t="s">
        <v>947</v>
      </c>
      <c r="L66" s="76">
        <v>359</v>
      </c>
      <c r="M66" s="76"/>
      <c r="N66" s="76"/>
      <c r="O66" s="76"/>
    </row>
    <row r="67" spans="3:15" x14ac:dyDescent="0.15">
      <c r="C67" s="76">
        <v>367</v>
      </c>
      <c r="D67" s="76" t="s">
        <v>962</v>
      </c>
      <c r="G67" s="76" t="s">
        <v>930</v>
      </c>
      <c r="H67" s="76" t="s">
        <v>950</v>
      </c>
    </row>
    <row r="68" spans="3:15" x14ac:dyDescent="0.15">
      <c r="C68" s="76">
        <v>368</v>
      </c>
      <c r="D68" s="76">
        <v>31</v>
      </c>
      <c r="G68" s="76" t="s">
        <v>930</v>
      </c>
      <c r="H68" s="76" t="s">
        <v>947</v>
      </c>
    </row>
    <row r="69" spans="3:15" x14ac:dyDescent="0.15">
      <c r="C69" s="76">
        <v>369</v>
      </c>
      <c r="D69" s="76" t="s">
        <v>959</v>
      </c>
      <c r="G69" s="76" t="s">
        <v>928</v>
      </c>
      <c r="H69" s="76" t="s">
        <v>950</v>
      </c>
    </row>
    <row r="70" spans="3:15" x14ac:dyDescent="0.15">
      <c r="C70" s="76">
        <v>370</v>
      </c>
      <c r="D70" s="76" t="s">
        <v>962</v>
      </c>
      <c r="G70" s="76" t="s">
        <v>928</v>
      </c>
      <c r="H70" s="76" t="s">
        <v>950</v>
      </c>
    </row>
    <row r="71" spans="3:15" x14ac:dyDescent="0.15">
      <c r="C71" s="76">
        <v>371</v>
      </c>
      <c r="D71" s="76">
        <v>31</v>
      </c>
      <c r="G71" s="76" t="s">
        <v>930</v>
      </c>
      <c r="H71" s="76" t="s">
        <v>947</v>
      </c>
    </row>
    <row r="72" spans="3:15" x14ac:dyDescent="0.15">
      <c r="C72" s="76">
        <v>372</v>
      </c>
      <c r="D72" s="76">
        <v>31</v>
      </c>
      <c r="G72" s="76" t="s">
        <v>928</v>
      </c>
      <c r="H72" s="76" t="s">
        <v>947</v>
      </c>
    </row>
    <row r="73" spans="3:15" x14ac:dyDescent="0.15">
      <c r="C73" s="76">
        <v>373</v>
      </c>
      <c r="D73" s="76">
        <v>32</v>
      </c>
      <c r="G73" s="76" t="s">
        <v>933</v>
      </c>
      <c r="H73" s="76" t="s">
        <v>947</v>
      </c>
    </row>
    <row r="74" spans="3:15" x14ac:dyDescent="0.15">
      <c r="C74" s="76">
        <v>374</v>
      </c>
      <c r="D74" s="76">
        <v>32</v>
      </c>
      <c r="G74" s="76" t="s">
        <v>928</v>
      </c>
      <c r="H74" s="76" t="s">
        <v>947</v>
      </c>
    </row>
    <row r="75" spans="3:15" x14ac:dyDescent="0.15">
      <c r="C75" s="76">
        <v>375</v>
      </c>
      <c r="D75" s="76">
        <v>18</v>
      </c>
      <c r="G75" s="76" t="s">
        <v>933</v>
      </c>
      <c r="H75" s="76" t="s">
        <v>950</v>
      </c>
    </row>
    <row r="76" spans="3:15" x14ac:dyDescent="0.15">
      <c r="C76" s="76">
        <v>376</v>
      </c>
      <c r="D76" s="76">
        <v>18</v>
      </c>
      <c r="G76" s="76" t="s">
        <v>930</v>
      </c>
      <c r="H76" s="76" t="s">
        <v>950</v>
      </c>
    </row>
    <row r="77" spans="3:15" x14ac:dyDescent="0.15">
      <c r="C77" s="76">
        <v>377</v>
      </c>
      <c r="D77" s="76" t="s">
        <v>963</v>
      </c>
      <c r="G77" s="76" t="s">
        <v>933</v>
      </c>
      <c r="H77" s="76" t="s">
        <v>947</v>
      </c>
    </row>
    <row r="78" spans="3:15" x14ac:dyDescent="0.15">
      <c r="C78" s="76">
        <v>378</v>
      </c>
      <c r="D78" s="76">
        <v>18</v>
      </c>
      <c r="G78" s="76" t="s">
        <v>928</v>
      </c>
      <c r="H78" s="76" t="s">
        <v>950</v>
      </c>
    </row>
  </sheetData>
  <sortState ref="L31:N66">
    <sortCondition ref="N31:N66"/>
    <sortCondition descending="1" ref="M31:M66"/>
    <sortCondition ref="L31:L66"/>
  </sortState>
  <phoneticPr fontId="8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A7" workbookViewId="0">
      <selection activeCell="E16" sqref="E16"/>
    </sheetView>
  </sheetViews>
  <sheetFormatPr baseColWidth="10" defaultColWidth="11" defaultRowHeight="13" x14ac:dyDescent="0.15"/>
  <sheetData>
    <row r="1" spans="1:16" ht="26" x14ac:dyDescent="0.15">
      <c r="A1" s="2"/>
      <c r="B1" s="5" t="s">
        <v>306</v>
      </c>
      <c r="C1" s="5" t="s">
        <v>788</v>
      </c>
      <c r="D1" s="5" t="s">
        <v>58</v>
      </c>
      <c r="E1" s="5" t="s">
        <v>711</v>
      </c>
      <c r="F1" s="5" t="s">
        <v>530</v>
      </c>
      <c r="G1" s="5" t="s">
        <v>341</v>
      </c>
      <c r="H1" s="5"/>
      <c r="I1" s="5" t="s">
        <v>342</v>
      </c>
      <c r="J1" s="5"/>
      <c r="K1" s="5" t="s">
        <v>347</v>
      </c>
      <c r="L1" s="5"/>
      <c r="M1" s="5" t="s">
        <v>1</v>
      </c>
      <c r="N1" s="5" t="s">
        <v>662</v>
      </c>
      <c r="O1" s="5" t="s">
        <v>663</v>
      </c>
      <c r="P1" s="5" t="s">
        <v>604</v>
      </c>
    </row>
    <row r="2" spans="1:16" x14ac:dyDescent="0.15">
      <c r="A2" s="3" t="s">
        <v>217</v>
      </c>
      <c r="B2" s="184">
        <v>40072</v>
      </c>
      <c r="C2" s="185">
        <f t="shared" ref="C2:C9" ca="1" si="0">TODAY()-B2</f>
        <v>1445</v>
      </c>
      <c r="D2" s="187" t="s">
        <v>335</v>
      </c>
      <c r="E2" s="68"/>
      <c r="F2" s="2"/>
      <c r="G2" s="97">
        <f t="shared" ref="G2:G9" si="1">B2+7</f>
        <v>40079</v>
      </c>
      <c r="H2" s="63"/>
      <c r="I2" s="63">
        <f>B2+21</f>
        <v>40093</v>
      </c>
      <c r="J2" s="63"/>
      <c r="K2" s="63">
        <f t="shared" ref="K2:K9" si="2">B2+35</f>
        <v>40107</v>
      </c>
      <c r="L2" s="63"/>
      <c r="M2" s="63">
        <f t="shared" ref="M2:M9" si="3">B2+60</f>
        <v>40132</v>
      </c>
      <c r="N2" s="63">
        <f t="shared" ref="N2:N9" si="4">B2+70</f>
        <v>40142</v>
      </c>
      <c r="O2" s="63">
        <f t="shared" ref="O2:O9" si="5">B2+80</f>
        <v>40152</v>
      </c>
      <c r="P2" s="63">
        <f t="shared" ref="P2:P9" si="6">B2+85</f>
        <v>40157</v>
      </c>
    </row>
    <row r="3" spans="1:16" x14ac:dyDescent="0.15">
      <c r="A3" s="3" t="s">
        <v>232</v>
      </c>
      <c r="B3" s="184">
        <v>40073</v>
      </c>
      <c r="C3" s="185">
        <f t="shared" ca="1" si="0"/>
        <v>1444</v>
      </c>
      <c r="D3" s="187" t="s">
        <v>263</v>
      </c>
      <c r="E3" s="115"/>
      <c r="F3" s="2"/>
      <c r="G3" s="97">
        <f t="shared" si="1"/>
        <v>40080</v>
      </c>
      <c r="H3" s="63" t="s">
        <v>50</v>
      </c>
      <c r="I3" s="63">
        <f>B3+21</f>
        <v>40094</v>
      </c>
      <c r="J3" s="63"/>
      <c r="K3" s="63">
        <f t="shared" si="2"/>
        <v>40108</v>
      </c>
      <c r="L3" s="63"/>
      <c r="M3" s="63">
        <f t="shared" si="3"/>
        <v>40133</v>
      </c>
      <c r="N3" s="63">
        <f t="shared" si="4"/>
        <v>40143</v>
      </c>
      <c r="O3" s="63">
        <f t="shared" si="5"/>
        <v>40153</v>
      </c>
      <c r="P3" s="63">
        <f t="shared" si="6"/>
        <v>40158</v>
      </c>
    </row>
    <row r="4" spans="1:16" x14ac:dyDescent="0.15">
      <c r="A4" s="3" t="s">
        <v>596</v>
      </c>
      <c r="B4" s="162">
        <v>40075</v>
      </c>
      <c r="C4" s="99">
        <f t="shared" ca="1" si="0"/>
        <v>1442</v>
      </c>
      <c r="D4" s="164" t="s">
        <v>903</v>
      </c>
      <c r="E4" s="68"/>
      <c r="F4" s="2"/>
      <c r="G4" s="97">
        <f t="shared" si="1"/>
        <v>40082</v>
      </c>
      <c r="H4" s="63" t="s">
        <v>50</v>
      </c>
      <c r="I4" s="63" t="s">
        <v>49</v>
      </c>
      <c r="J4" s="63"/>
      <c r="K4" s="63">
        <f t="shared" si="2"/>
        <v>40110</v>
      </c>
      <c r="L4" s="63"/>
      <c r="M4" s="63">
        <f t="shared" si="3"/>
        <v>40135</v>
      </c>
      <c r="N4" s="63">
        <f t="shared" si="4"/>
        <v>40145</v>
      </c>
      <c r="O4" s="63">
        <f t="shared" si="5"/>
        <v>40155</v>
      </c>
      <c r="P4" s="63">
        <f t="shared" si="6"/>
        <v>40160</v>
      </c>
    </row>
    <row r="5" spans="1:16" x14ac:dyDescent="0.15">
      <c r="A5" s="3" t="s">
        <v>229</v>
      </c>
      <c r="B5" s="4">
        <v>40076</v>
      </c>
      <c r="C5" s="99">
        <f t="shared" ca="1" si="0"/>
        <v>1441</v>
      </c>
      <c r="D5" s="115" t="s">
        <v>336</v>
      </c>
      <c r="E5" s="68"/>
      <c r="F5" s="2"/>
      <c r="G5" s="97">
        <f t="shared" si="1"/>
        <v>40083</v>
      </c>
      <c r="H5" s="97"/>
      <c r="I5" s="63">
        <f t="shared" ref="I5:I9" si="7">B5+21</f>
        <v>40097</v>
      </c>
      <c r="J5" s="63"/>
      <c r="K5" s="63">
        <f t="shared" si="2"/>
        <v>40111</v>
      </c>
      <c r="L5" s="63"/>
      <c r="M5" s="63">
        <f t="shared" si="3"/>
        <v>40136</v>
      </c>
      <c r="N5" s="63">
        <f t="shared" si="4"/>
        <v>40146</v>
      </c>
      <c r="O5" s="63">
        <f t="shared" si="5"/>
        <v>40156</v>
      </c>
      <c r="P5" s="63">
        <f t="shared" si="6"/>
        <v>40161</v>
      </c>
    </row>
    <row r="6" spans="1:16" x14ac:dyDescent="0.15">
      <c r="A6" s="3" t="s">
        <v>832</v>
      </c>
      <c r="B6" s="4">
        <v>40076</v>
      </c>
      <c r="C6" s="99">
        <f t="shared" ca="1" si="0"/>
        <v>1441</v>
      </c>
      <c r="D6" s="164" t="s">
        <v>335</v>
      </c>
      <c r="E6" s="115"/>
      <c r="F6" s="2"/>
      <c r="G6" s="97">
        <f t="shared" si="1"/>
        <v>40083</v>
      </c>
      <c r="H6" s="63" t="s">
        <v>50</v>
      </c>
      <c r="I6" s="63">
        <f t="shared" si="7"/>
        <v>40097</v>
      </c>
      <c r="J6" s="63"/>
      <c r="K6" s="63">
        <f t="shared" si="2"/>
        <v>40111</v>
      </c>
      <c r="L6" s="63"/>
      <c r="M6" s="63">
        <f t="shared" si="3"/>
        <v>40136</v>
      </c>
      <c r="N6" s="63">
        <f t="shared" si="4"/>
        <v>40146</v>
      </c>
      <c r="O6" s="63">
        <f t="shared" si="5"/>
        <v>40156</v>
      </c>
      <c r="P6" s="63">
        <f t="shared" si="6"/>
        <v>40161</v>
      </c>
    </row>
    <row r="7" spans="1:16" x14ac:dyDescent="0.15">
      <c r="A7" s="3" t="s">
        <v>594</v>
      </c>
      <c r="B7" s="162">
        <v>40076</v>
      </c>
      <c r="C7" s="99">
        <f t="shared" ca="1" si="0"/>
        <v>1441</v>
      </c>
      <c r="D7" s="164" t="s">
        <v>335</v>
      </c>
      <c r="E7" s="115"/>
      <c r="F7" s="2"/>
      <c r="G7" s="97">
        <f t="shared" si="1"/>
        <v>40083</v>
      </c>
      <c r="H7" s="63" t="s">
        <v>50</v>
      </c>
      <c r="I7" s="63">
        <f t="shared" si="7"/>
        <v>40097</v>
      </c>
      <c r="J7" s="63"/>
      <c r="K7" s="63">
        <f t="shared" si="2"/>
        <v>40111</v>
      </c>
      <c r="L7" s="63"/>
      <c r="M7" s="63">
        <f t="shared" si="3"/>
        <v>40136</v>
      </c>
      <c r="N7" s="63">
        <f t="shared" si="4"/>
        <v>40146</v>
      </c>
      <c r="O7" s="63">
        <f t="shared" si="5"/>
        <v>40156</v>
      </c>
      <c r="P7" s="63">
        <f t="shared" si="6"/>
        <v>40161</v>
      </c>
    </row>
    <row r="8" spans="1:16" x14ac:dyDescent="0.15">
      <c r="A8" s="3" t="s">
        <v>742</v>
      </c>
      <c r="B8" s="162">
        <v>40076</v>
      </c>
      <c r="C8" s="99">
        <f t="shared" ca="1" si="0"/>
        <v>1441</v>
      </c>
      <c r="D8" s="164" t="s">
        <v>336</v>
      </c>
      <c r="E8" s="68"/>
      <c r="F8" s="2"/>
      <c r="G8" s="97">
        <f t="shared" si="1"/>
        <v>40083</v>
      </c>
      <c r="H8" s="63" t="s">
        <v>50</v>
      </c>
      <c r="I8" s="63">
        <f t="shared" si="7"/>
        <v>40097</v>
      </c>
      <c r="J8" s="63"/>
      <c r="K8" s="63">
        <f t="shared" si="2"/>
        <v>40111</v>
      </c>
      <c r="L8" s="63"/>
      <c r="M8" s="63">
        <f t="shared" si="3"/>
        <v>40136</v>
      </c>
      <c r="N8" s="63">
        <f t="shared" si="4"/>
        <v>40146</v>
      </c>
      <c r="O8" s="63">
        <f t="shared" si="5"/>
        <v>40156</v>
      </c>
      <c r="P8" s="63">
        <f t="shared" si="6"/>
        <v>40161</v>
      </c>
    </row>
    <row r="9" spans="1:16" x14ac:dyDescent="0.15">
      <c r="A9" s="3" t="s">
        <v>126</v>
      </c>
      <c r="B9" s="4">
        <v>40077</v>
      </c>
      <c r="C9" s="99">
        <f t="shared" ca="1" si="0"/>
        <v>1440</v>
      </c>
      <c r="D9" s="164" t="s">
        <v>502</v>
      </c>
      <c r="E9" s="115"/>
      <c r="F9" s="2"/>
      <c r="G9" s="97">
        <f t="shared" si="1"/>
        <v>40084</v>
      </c>
      <c r="H9" s="63" t="s">
        <v>50</v>
      </c>
      <c r="I9" s="63">
        <f t="shared" si="7"/>
        <v>40098</v>
      </c>
      <c r="J9" s="63"/>
      <c r="K9" s="63">
        <f t="shared" si="2"/>
        <v>40112</v>
      </c>
      <c r="L9" s="63"/>
      <c r="M9" s="63">
        <f t="shared" si="3"/>
        <v>40137</v>
      </c>
      <c r="N9" s="63">
        <f t="shared" si="4"/>
        <v>40147</v>
      </c>
      <c r="O9" s="63">
        <f t="shared" si="5"/>
        <v>40157</v>
      </c>
      <c r="P9" s="63">
        <f t="shared" si="6"/>
        <v>40162</v>
      </c>
    </row>
    <row r="10" spans="1:16" x14ac:dyDescent="0.15">
      <c r="A10" s="3" t="s">
        <v>703</v>
      </c>
      <c r="B10" s="4">
        <v>40080</v>
      </c>
      <c r="C10" s="99">
        <f t="shared" ref="C10:C25" ca="1" si="8">TODAY()-B10</f>
        <v>1437</v>
      </c>
      <c r="D10" s="174" t="s">
        <v>967</v>
      </c>
      <c r="E10" s="68"/>
      <c r="F10" s="2"/>
      <c r="G10" s="97">
        <f t="shared" ref="G10:G25" si="9">B10+7</f>
        <v>40087</v>
      </c>
      <c r="H10" s="97"/>
      <c r="I10" s="63">
        <f t="shared" ref="I10:I25" si="10">B10+21</f>
        <v>40101</v>
      </c>
      <c r="J10" s="63"/>
      <c r="K10" s="63">
        <f t="shared" ref="K10:K25" si="11">B10+35</f>
        <v>40115</v>
      </c>
      <c r="L10" s="63"/>
      <c r="M10" s="63">
        <f t="shared" ref="M10:M25" si="12">B10+60</f>
        <v>40140</v>
      </c>
      <c r="N10" s="63">
        <f t="shared" ref="N10:N25" si="13">B10+70</f>
        <v>40150</v>
      </c>
      <c r="O10" s="63">
        <f t="shared" ref="O10:O25" si="14">B10+80</f>
        <v>40160</v>
      </c>
      <c r="P10" s="63">
        <f t="shared" ref="P10:P25" si="15">B10+85</f>
        <v>40165</v>
      </c>
    </row>
    <row r="11" spans="1:16" x14ac:dyDescent="0.15">
      <c r="A11" s="3" t="s">
        <v>731</v>
      </c>
      <c r="B11" s="4">
        <v>40080</v>
      </c>
      <c r="C11" s="99">
        <f t="shared" ca="1" si="8"/>
        <v>1437</v>
      </c>
      <c r="D11" s="164" t="s">
        <v>968</v>
      </c>
      <c r="E11" s="68"/>
      <c r="F11" s="2"/>
      <c r="G11" s="97">
        <f t="shared" si="9"/>
        <v>40087</v>
      </c>
      <c r="H11" s="63"/>
      <c r="I11" s="63">
        <f t="shared" si="10"/>
        <v>40101</v>
      </c>
      <c r="J11" s="63"/>
      <c r="K11" s="63">
        <f t="shared" si="11"/>
        <v>40115</v>
      </c>
      <c r="L11" s="63"/>
      <c r="M11" s="63">
        <f t="shared" si="12"/>
        <v>40140</v>
      </c>
      <c r="N11" s="63">
        <f t="shared" si="13"/>
        <v>40150</v>
      </c>
      <c r="O11" s="63">
        <f t="shared" si="14"/>
        <v>40160</v>
      </c>
      <c r="P11" s="63">
        <f t="shared" si="15"/>
        <v>40165</v>
      </c>
    </row>
    <row r="12" spans="1:16" x14ac:dyDescent="0.15">
      <c r="A12" s="3" t="s">
        <v>160</v>
      </c>
      <c r="B12" s="4">
        <v>40080</v>
      </c>
      <c r="C12" s="99">
        <f t="shared" ca="1" si="8"/>
        <v>1437</v>
      </c>
      <c r="D12" s="164" t="s">
        <v>969</v>
      </c>
      <c r="E12" s="68"/>
      <c r="F12" s="2"/>
      <c r="G12" s="97">
        <f t="shared" si="9"/>
        <v>40087</v>
      </c>
      <c r="H12" s="63"/>
      <c r="I12" s="63">
        <f t="shared" si="10"/>
        <v>40101</v>
      </c>
      <c r="J12" s="63"/>
      <c r="K12" s="63">
        <f t="shared" si="11"/>
        <v>40115</v>
      </c>
      <c r="L12" s="63"/>
      <c r="M12" s="63">
        <f t="shared" si="12"/>
        <v>40140</v>
      </c>
      <c r="N12" s="63">
        <f t="shared" si="13"/>
        <v>40150</v>
      </c>
      <c r="O12" s="63">
        <f t="shared" si="14"/>
        <v>40160</v>
      </c>
      <c r="P12" s="63">
        <f t="shared" si="15"/>
        <v>40165</v>
      </c>
    </row>
    <row r="13" spans="1:16" x14ac:dyDescent="0.15">
      <c r="A13" s="3" t="s">
        <v>364</v>
      </c>
      <c r="B13" s="162">
        <v>40081</v>
      </c>
      <c r="C13" s="99">
        <f t="shared" ca="1" si="8"/>
        <v>1436</v>
      </c>
      <c r="D13" s="174" t="s">
        <v>969</v>
      </c>
      <c r="E13" s="68"/>
      <c r="F13" s="2"/>
      <c r="G13" s="97">
        <f t="shared" si="9"/>
        <v>40088</v>
      </c>
      <c r="H13" s="97"/>
      <c r="I13" s="63">
        <f t="shared" si="10"/>
        <v>40102</v>
      </c>
      <c r="J13" s="63"/>
      <c r="K13" s="63">
        <f t="shared" si="11"/>
        <v>40116</v>
      </c>
      <c r="L13" s="63"/>
      <c r="M13" s="63">
        <f t="shared" si="12"/>
        <v>40141</v>
      </c>
      <c r="N13" s="63">
        <f t="shared" si="13"/>
        <v>40151</v>
      </c>
      <c r="O13" s="63">
        <f t="shared" si="14"/>
        <v>40161</v>
      </c>
      <c r="P13" s="63">
        <f t="shared" si="15"/>
        <v>40166</v>
      </c>
    </row>
    <row r="14" spans="1:16" x14ac:dyDescent="0.15">
      <c r="A14" s="3" t="s">
        <v>361</v>
      </c>
      <c r="B14" s="4">
        <v>40089</v>
      </c>
      <c r="C14" s="99">
        <f t="shared" ca="1" si="8"/>
        <v>1428</v>
      </c>
      <c r="D14" s="174" t="s">
        <v>970</v>
      </c>
      <c r="E14" s="68"/>
      <c r="F14" s="2"/>
      <c r="G14" s="97">
        <f t="shared" si="9"/>
        <v>40096</v>
      </c>
      <c r="H14" s="97"/>
      <c r="I14" s="63">
        <f t="shared" si="10"/>
        <v>40110</v>
      </c>
      <c r="J14" s="63"/>
      <c r="K14" s="63">
        <f t="shared" si="11"/>
        <v>40124</v>
      </c>
      <c r="L14" s="63"/>
      <c r="M14" s="63">
        <f t="shared" si="12"/>
        <v>40149</v>
      </c>
      <c r="N14" s="63">
        <f t="shared" si="13"/>
        <v>40159</v>
      </c>
      <c r="O14" s="63">
        <f t="shared" si="14"/>
        <v>40169</v>
      </c>
      <c r="P14" s="63">
        <f t="shared" si="15"/>
        <v>40174</v>
      </c>
    </row>
    <row r="15" spans="1:16" x14ac:dyDescent="0.15">
      <c r="A15" s="3" t="s">
        <v>776</v>
      </c>
      <c r="B15" s="4">
        <v>40089</v>
      </c>
      <c r="C15" s="99">
        <f t="shared" ca="1" si="8"/>
        <v>1428</v>
      </c>
      <c r="D15" s="164" t="s">
        <v>971</v>
      </c>
      <c r="E15" s="115"/>
      <c r="F15" s="2"/>
      <c r="G15" s="97">
        <f t="shared" si="9"/>
        <v>40096</v>
      </c>
      <c r="H15" s="63"/>
      <c r="I15" s="63">
        <f t="shared" si="10"/>
        <v>40110</v>
      </c>
      <c r="J15" s="63"/>
      <c r="K15" s="63">
        <f t="shared" si="11"/>
        <v>40124</v>
      </c>
      <c r="L15" s="63"/>
      <c r="M15" s="63">
        <f t="shared" si="12"/>
        <v>40149</v>
      </c>
      <c r="N15" s="63">
        <f t="shared" si="13"/>
        <v>40159</v>
      </c>
      <c r="O15" s="63">
        <f t="shared" si="14"/>
        <v>40169</v>
      </c>
      <c r="P15" s="63">
        <f t="shared" si="15"/>
        <v>40174</v>
      </c>
    </row>
    <row r="16" spans="1:16" x14ac:dyDescent="0.15">
      <c r="A16" s="3" t="s">
        <v>75</v>
      </c>
      <c r="B16" s="4">
        <v>40092</v>
      </c>
      <c r="C16" s="99">
        <f t="shared" ca="1" si="8"/>
        <v>1425</v>
      </c>
      <c r="D16" s="68" t="s">
        <v>972</v>
      </c>
      <c r="E16" s="68"/>
      <c r="F16" s="2"/>
      <c r="G16" s="97">
        <f t="shared" si="9"/>
        <v>40099</v>
      </c>
      <c r="H16" s="97"/>
      <c r="I16" s="63">
        <f t="shared" si="10"/>
        <v>40113</v>
      </c>
      <c r="J16" s="63"/>
      <c r="K16" s="63">
        <f t="shared" si="11"/>
        <v>40127</v>
      </c>
      <c r="L16" s="63"/>
      <c r="M16" s="63">
        <f t="shared" si="12"/>
        <v>40152</v>
      </c>
      <c r="N16" s="63">
        <f t="shared" si="13"/>
        <v>40162</v>
      </c>
      <c r="O16" s="63">
        <f t="shared" si="14"/>
        <v>40172</v>
      </c>
      <c r="P16" s="63">
        <f t="shared" si="15"/>
        <v>40177</v>
      </c>
    </row>
    <row r="17" spans="1:16" x14ac:dyDescent="0.15">
      <c r="A17" s="3" t="s">
        <v>345</v>
      </c>
      <c r="B17" s="4">
        <v>40092</v>
      </c>
      <c r="C17" s="99">
        <f t="shared" ca="1" si="8"/>
        <v>1425</v>
      </c>
      <c r="D17" s="115" t="s">
        <v>973</v>
      </c>
      <c r="E17" s="115"/>
      <c r="F17" s="2"/>
      <c r="G17" s="97">
        <f t="shared" si="9"/>
        <v>40099</v>
      </c>
      <c r="H17" s="63"/>
      <c r="I17" s="63">
        <f t="shared" si="10"/>
        <v>40113</v>
      </c>
      <c r="J17" s="63"/>
      <c r="K17" s="63">
        <f t="shared" si="11"/>
        <v>40127</v>
      </c>
      <c r="L17" s="63"/>
      <c r="M17" s="63">
        <f t="shared" si="12"/>
        <v>40152</v>
      </c>
      <c r="N17" s="63">
        <f t="shared" si="13"/>
        <v>40162</v>
      </c>
      <c r="O17" s="63">
        <f t="shared" si="14"/>
        <v>40172</v>
      </c>
      <c r="P17" s="63">
        <f t="shared" si="15"/>
        <v>40177</v>
      </c>
    </row>
    <row r="18" spans="1:16" x14ac:dyDescent="0.15">
      <c r="A18" s="3" t="s">
        <v>331</v>
      </c>
      <c r="B18" s="4"/>
      <c r="C18" s="99">
        <f t="shared" ca="1" si="8"/>
        <v>41517</v>
      </c>
      <c r="D18" s="174"/>
      <c r="E18" s="68"/>
      <c r="F18" s="2"/>
      <c r="G18" s="97">
        <f t="shared" si="9"/>
        <v>7</v>
      </c>
      <c r="H18" s="97"/>
      <c r="I18" s="63">
        <f t="shared" si="10"/>
        <v>21</v>
      </c>
      <c r="J18" s="63"/>
      <c r="K18" s="63">
        <f t="shared" si="11"/>
        <v>35</v>
      </c>
      <c r="L18" s="63"/>
      <c r="M18" s="63">
        <f t="shared" si="12"/>
        <v>60</v>
      </c>
      <c r="N18" s="63">
        <f t="shared" si="13"/>
        <v>70</v>
      </c>
      <c r="O18" s="63">
        <f t="shared" si="14"/>
        <v>80</v>
      </c>
      <c r="P18" s="63">
        <f t="shared" si="15"/>
        <v>85</v>
      </c>
    </row>
    <row r="19" spans="1:16" x14ac:dyDescent="0.15">
      <c r="A19" s="3" t="s">
        <v>595</v>
      </c>
      <c r="B19" s="4"/>
      <c r="C19" s="99">
        <f t="shared" ca="1" si="8"/>
        <v>41517</v>
      </c>
      <c r="D19" s="115"/>
      <c r="E19" s="68"/>
      <c r="F19" s="2"/>
      <c r="G19" s="97">
        <f t="shared" si="9"/>
        <v>7</v>
      </c>
      <c r="H19" s="63"/>
      <c r="I19" s="63">
        <f t="shared" si="10"/>
        <v>21</v>
      </c>
      <c r="J19" s="63"/>
      <c r="K19" s="63">
        <f t="shared" si="11"/>
        <v>35</v>
      </c>
      <c r="L19" s="63"/>
      <c r="M19" s="63">
        <f t="shared" si="12"/>
        <v>60</v>
      </c>
      <c r="N19" s="63">
        <f t="shared" si="13"/>
        <v>70</v>
      </c>
      <c r="O19" s="63">
        <f t="shared" si="14"/>
        <v>80</v>
      </c>
      <c r="P19" s="63">
        <f t="shared" si="15"/>
        <v>85</v>
      </c>
    </row>
    <row r="20" spans="1:16" x14ac:dyDescent="0.15">
      <c r="A20" s="3" t="s">
        <v>390</v>
      </c>
      <c r="B20" s="4"/>
      <c r="C20" s="99">
        <f t="shared" ca="1" si="8"/>
        <v>41517</v>
      </c>
      <c r="D20" s="115"/>
      <c r="E20" s="68"/>
      <c r="F20" s="2"/>
      <c r="G20" s="97">
        <f t="shared" si="9"/>
        <v>7</v>
      </c>
      <c r="H20" s="97"/>
      <c r="I20" s="63">
        <f t="shared" si="10"/>
        <v>21</v>
      </c>
      <c r="J20" s="63"/>
      <c r="K20" s="63">
        <f t="shared" si="11"/>
        <v>35</v>
      </c>
      <c r="L20" s="63"/>
      <c r="M20" s="63">
        <f t="shared" si="12"/>
        <v>60</v>
      </c>
      <c r="N20" s="63">
        <f t="shared" si="13"/>
        <v>70</v>
      </c>
      <c r="O20" s="63">
        <f t="shared" si="14"/>
        <v>80</v>
      </c>
      <c r="P20" s="63">
        <f t="shared" si="15"/>
        <v>85</v>
      </c>
    </row>
    <row r="21" spans="1:16" x14ac:dyDescent="0.15">
      <c r="A21" s="3" t="s">
        <v>860</v>
      </c>
      <c r="B21" s="162"/>
      <c r="C21" s="99">
        <f t="shared" ca="1" si="8"/>
        <v>41517</v>
      </c>
      <c r="D21" s="164"/>
      <c r="E21" s="68"/>
      <c r="F21" s="2"/>
      <c r="G21" s="97">
        <f t="shared" si="9"/>
        <v>7</v>
      </c>
      <c r="H21" s="97"/>
      <c r="I21" s="63">
        <f t="shared" si="10"/>
        <v>21</v>
      </c>
      <c r="J21" s="63"/>
      <c r="K21" s="63">
        <f t="shared" si="11"/>
        <v>35</v>
      </c>
      <c r="L21" s="63"/>
      <c r="M21" s="63">
        <f t="shared" si="12"/>
        <v>60</v>
      </c>
      <c r="N21" s="63">
        <f t="shared" si="13"/>
        <v>70</v>
      </c>
      <c r="O21" s="63">
        <f t="shared" si="14"/>
        <v>80</v>
      </c>
      <c r="P21" s="63">
        <f t="shared" si="15"/>
        <v>85</v>
      </c>
    </row>
    <row r="22" spans="1:16" x14ac:dyDescent="0.15">
      <c r="A22" s="3" t="s">
        <v>866</v>
      </c>
      <c r="B22" s="4"/>
      <c r="C22" s="99">
        <f t="shared" ca="1" si="8"/>
        <v>41517</v>
      </c>
      <c r="D22" s="164"/>
      <c r="E22" s="68"/>
      <c r="F22" s="2"/>
      <c r="G22" s="97">
        <f t="shared" si="9"/>
        <v>7</v>
      </c>
      <c r="H22" s="97"/>
      <c r="I22" s="63">
        <f t="shared" si="10"/>
        <v>21</v>
      </c>
      <c r="J22" s="63"/>
      <c r="K22" s="63">
        <f t="shared" si="11"/>
        <v>35</v>
      </c>
      <c r="L22" s="63"/>
      <c r="M22" s="63">
        <f t="shared" si="12"/>
        <v>60</v>
      </c>
      <c r="N22" s="63">
        <f t="shared" si="13"/>
        <v>70</v>
      </c>
      <c r="O22" s="63">
        <f t="shared" si="14"/>
        <v>80</v>
      </c>
      <c r="P22" s="63">
        <f t="shared" si="15"/>
        <v>85</v>
      </c>
    </row>
    <row r="23" spans="1:16" x14ac:dyDescent="0.15">
      <c r="A23" s="3" t="s">
        <v>228</v>
      </c>
      <c r="B23" s="4"/>
      <c r="C23" s="99">
        <f t="shared" ca="1" si="8"/>
        <v>41517</v>
      </c>
      <c r="D23" s="115"/>
      <c r="E23" s="68"/>
      <c r="F23" s="2"/>
      <c r="G23" s="97">
        <f t="shared" si="9"/>
        <v>7</v>
      </c>
      <c r="H23" s="63"/>
      <c r="I23" s="63">
        <f t="shared" si="10"/>
        <v>21</v>
      </c>
      <c r="J23" s="63"/>
      <c r="K23" s="63">
        <f t="shared" si="11"/>
        <v>35</v>
      </c>
      <c r="L23" s="63"/>
      <c r="M23" s="63">
        <f t="shared" si="12"/>
        <v>60</v>
      </c>
      <c r="N23" s="63">
        <f t="shared" si="13"/>
        <v>70</v>
      </c>
      <c r="O23" s="63">
        <f t="shared" si="14"/>
        <v>80</v>
      </c>
      <c r="P23" s="63">
        <f t="shared" si="15"/>
        <v>85</v>
      </c>
    </row>
    <row r="24" spans="1:16" x14ac:dyDescent="0.15">
      <c r="A24" s="3" t="s">
        <v>397</v>
      </c>
      <c r="B24" s="4"/>
      <c r="C24" s="99">
        <f t="shared" ca="1" si="8"/>
        <v>41517</v>
      </c>
      <c r="D24" s="164"/>
      <c r="E24" s="115"/>
      <c r="F24" s="2"/>
      <c r="G24" s="97">
        <f t="shared" si="9"/>
        <v>7</v>
      </c>
      <c r="H24" s="63"/>
      <c r="I24" s="63">
        <f t="shared" si="10"/>
        <v>21</v>
      </c>
      <c r="J24" s="63"/>
      <c r="K24" s="63">
        <f t="shared" si="11"/>
        <v>35</v>
      </c>
      <c r="L24" s="63"/>
      <c r="M24" s="63">
        <f t="shared" si="12"/>
        <v>60</v>
      </c>
      <c r="N24" s="63">
        <f t="shared" si="13"/>
        <v>70</v>
      </c>
      <c r="O24" s="63">
        <f t="shared" si="14"/>
        <v>80</v>
      </c>
      <c r="P24" s="63">
        <f t="shared" si="15"/>
        <v>85</v>
      </c>
    </row>
    <row r="25" spans="1:16" x14ac:dyDescent="0.15">
      <c r="A25" s="3" t="s">
        <v>549</v>
      </c>
      <c r="B25" s="162"/>
      <c r="C25" s="99">
        <f t="shared" ca="1" si="8"/>
        <v>41517</v>
      </c>
      <c r="D25" s="164"/>
      <c r="E25" s="115"/>
      <c r="F25" s="2"/>
      <c r="G25" s="97">
        <f t="shared" si="9"/>
        <v>7</v>
      </c>
      <c r="H25" s="63" t="s">
        <v>50</v>
      </c>
      <c r="I25" s="63">
        <f t="shared" si="10"/>
        <v>21</v>
      </c>
      <c r="J25" s="63"/>
      <c r="K25" s="63">
        <f t="shared" si="11"/>
        <v>35</v>
      </c>
      <c r="L25" s="63"/>
      <c r="M25" s="63">
        <f t="shared" si="12"/>
        <v>60</v>
      </c>
      <c r="N25" s="63">
        <f t="shared" si="13"/>
        <v>70</v>
      </c>
      <c r="O25" s="63">
        <f t="shared" si="14"/>
        <v>80</v>
      </c>
      <c r="P25" s="63">
        <f t="shared" si="15"/>
        <v>85</v>
      </c>
    </row>
    <row r="26" spans="1:16" x14ac:dyDescent="0.15">
      <c r="A26" s="20"/>
      <c r="B26" s="4"/>
      <c r="C26" s="99"/>
      <c r="D26" s="115"/>
      <c r="E26" s="115"/>
      <c r="F26" s="2"/>
      <c r="G26" s="97"/>
      <c r="H26" s="63"/>
      <c r="I26" s="63"/>
      <c r="J26" s="63"/>
      <c r="K26" s="63"/>
      <c r="L26" s="63"/>
      <c r="M26" s="63"/>
      <c r="N26" s="63"/>
      <c r="O26" s="63"/>
      <c r="P26" s="63"/>
    </row>
    <row r="31" spans="1:16" x14ac:dyDescent="0.15">
      <c r="B31" s="188">
        <v>40087</v>
      </c>
      <c r="C31" s="188">
        <f>B31-7</f>
        <v>40080</v>
      </c>
    </row>
  </sheetData>
  <sortState ref="A10:XFD25">
    <sortCondition ref="B10:B25"/>
    <sortCondition ref="A10:A25"/>
  </sortState>
  <phoneticPr fontId="8" type="noConversion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D36" sqref="D36"/>
    </sheetView>
  </sheetViews>
  <sheetFormatPr baseColWidth="10" defaultColWidth="11" defaultRowHeight="13" x14ac:dyDescent="0.15"/>
  <sheetData>
    <row r="1" spans="1:16" ht="26" x14ac:dyDescent="0.15">
      <c r="A1" s="2"/>
      <c r="B1" s="5" t="s">
        <v>306</v>
      </c>
      <c r="C1" s="5" t="s">
        <v>788</v>
      </c>
      <c r="D1" s="5" t="s">
        <v>58</v>
      </c>
      <c r="E1" s="5" t="s">
        <v>711</v>
      </c>
      <c r="F1" s="5" t="s">
        <v>530</v>
      </c>
      <c r="G1" s="5" t="s">
        <v>341</v>
      </c>
      <c r="H1" s="5"/>
      <c r="I1" s="5" t="s">
        <v>342</v>
      </c>
      <c r="J1" s="5"/>
      <c r="K1" s="5" t="s">
        <v>347</v>
      </c>
      <c r="L1" s="5"/>
      <c r="M1" s="5" t="s">
        <v>1</v>
      </c>
      <c r="N1" s="5" t="s">
        <v>662</v>
      </c>
      <c r="O1" s="5" t="s">
        <v>663</v>
      </c>
      <c r="P1" s="5" t="s">
        <v>604</v>
      </c>
    </row>
    <row r="2" spans="1:16" x14ac:dyDescent="0.15">
      <c r="A2" s="3" t="s">
        <v>860</v>
      </c>
      <c r="B2" s="162">
        <v>40109</v>
      </c>
      <c r="C2" s="99">
        <f t="shared" ref="C2:C12" ca="1" si="0">TODAY()-B2</f>
        <v>1408</v>
      </c>
      <c r="D2" s="164">
        <v>3</v>
      </c>
      <c r="E2" s="68"/>
      <c r="F2" s="2"/>
      <c r="G2" s="97">
        <f t="shared" ref="G2:G12" si="1">B2+7</f>
        <v>40116</v>
      </c>
      <c r="H2" s="97"/>
      <c r="I2" s="63">
        <f t="shared" ref="I2:I12" si="2">B2+21</f>
        <v>40130</v>
      </c>
      <c r="J2" s="63"/>
      <c r="K2" s="63">
        <f t="shared" ref="K2:K12" si="3">B2+35</f>
        <v>40144</v>
      </c>
      <c r="L2" s="63"/>
      <c r="M2" s="63">
        <f t="shared" ref="M2:M12" si="4">B2+60</f>
        <v>40169</v>
      </c>
      <c r="N2" s="63">
        <f t="shared" ref="N2:N12" si="5">B2+70</f>
        <v>40179</v>
      </c>
      <c r="O2" s="63">
        <f t="shared" ref="O2:O12" si="6">B2+80</f>
        <v>40189</v>
      </c>
      <c r="P2" s="63">
        <f t="shared" ref="P2:P12" si="7">B2+85</f>
        <v>40194</v>
      </c>
    </row>
    <row r="3" spans="1:16" x14ac:dyDescent="0.15">
      <c r="A3" s="3" t="s">
        <v>866</v>
      </c>
      <c r="B3" s="4">
        <v>40109</v>
      </c>
      <c r="C3" s="99">
        <f t="shared" ca="1" si="0"/>
        <v>1408</v>
      </c>
      <c r="D3" s="164">
        <v>5</v>
      </c>
      <c r="E3" s="68"/>
      <c r="F3" s="2"/>
      <c r="G3" s="97">
        <f t="shared" si="1"/>
        <v>40116</v>
      </c>
      <c r="H3" s="97"/>
      <c r="I3" s="63">
        <f t="shared" si="2"/>
        <v>40130</v>
      </c>
      <c r="J3" s="63"/>
      <c r="K3" s="63">
        <f t="shared" si="3"/>
        <v>40144</v>
      </c>
      <c r="L3" s="63"/>
      <c r="M3" s="63">
        <f t="shared" si="4"/>
        <v>40169</v>
      </c>
      <c r="N3" s="63">
        <f t="shared" si="5"/>
        <v>40179</v>
      </c>
      <c r="O3" s="63">
        <f t="shared" si="6"/>
        <v>40189</v>
      </c>
      <c r="P3" s="63">
        <f t="shared" si="7"/>
        <v>40194</v>
      </c>
    </row>
    <row r="4" spans="1:16" x14ac:dyDescent="0.15">
      <c r="A4" s="3" t="s">
        <v>595</v>
      </c>
      <c r="B4" s="4">
        <v>40111</v>
      </c>
      <c r="C4" s="99">
        <f t="shared" ca="1" si="0"/>
        <v>1406</v>
      </c>
      <c r="D4" s="115">
        <v>4</v>
      </c>
      <c r="E4" s="68"/>
      <c r="F4" s="2"/>
      <c r="G4" s="97">
        <f t="shared" si="1"/>
        <v>40118</v>
      </c>
      <c r="H4" s="63"/>
      <c r="I4" s="63">
        <f t="shared" si="2"/>
        <v>40132</v>
      </c>
      <c r="J4" s="63"/>
      <c r="K4" s="63">
        <f t="shared" si="3"/>
        <v>40146</v>
      </c>
      <c r="L4" s="63"/>
      <c r="M4" s="63">
        <f t="shared" si="4"/>
        <v>40171</v>
      </c>
      <c r="N4" s="63">
        <f t="shared" si="5"/>
        <v>40181</v>
      </c>
      <c r="O4" s="63">
        <f t="shared" si="6"/>
        <v>40191</v>
      </c>
      <c r="P4" s="63">
        <f t="shared" si="7"/>
        <v>40196</v>
      </c>
    </row>
    <row r="5" spans="1:16" x14ac:dyDescent="0.15">
      <c r="A5" s="3" t="s">
        <v>331</v>
      </c>
      <c r="B5" s="4">
        <v>40113</v>
      </c>
      <c r="C5" s="99">
        <f t="shared" ca="1" si="0"/>
        <v>1404</v>
      </c>
      <c r="D5" s="174">
        <v>3</v>
      </c>
      <c r="E5" s="68"/>
      <c r="F5" s="2"/>
      <c r="G5" s="97">
        <f t="shared" si="1"/>
        <v>40120</v>
      </c>
      <c r="H5" s="97"/>
      <c r="I5" s="63">
        <f t="shared" si="2"/>
        <v>40134</v>
      </c>
      <c r="J5" s="63"/>
      <c r="K5" s="63">
        <f t="shared" si="3"/>
        <v>40148</v>
      </c>
      <c r="L5" s="63"/>
      <c r="M5" s="63">
        <f t="shared" si="4"/>
        <v>40173</v>
      </c>
      <c r="N5" s="63">
        <f t="shared" si="5"/>
        <v>40183</v>
      </c>
      <c r="O5" s="63">
        <f t="shared" si="6"/>
        <v>40193</v>
      </c>
      <c r="P5" s="63">
        <f t="shared" si="7"/>
        <v>40198</v>
      </c>
    </row>
    <row r="6" spans="1:16" x14ac:dyDescent="0.15">
      <c r="A6" s="3" t="s">
        <v>361</v>
      </c>
      <c r="B6" s="4">
        <v>40113</v>
      </c>
      <c r="C6" s="99">
        <f t="shared" ca="1" si="0"/>
        <v>1404</v>
      </c>
      <c r="D6" s="174">
        <v>3</v>
      </c>
      <c r="E6" s="68"/>
      <c r="F6" s="2"/>
      <c r="G6" s="97">
        <f t="shared" si="1"/>
        <v>40120</v>
      </c>
      <c r="H6" s="97"/>
      <c r="I6" s="63">
        <f t="shared" si="2"/>
        <v>40134</v>
      </c>
      <c r="J6" s="63"/>
      <c r="K6" s="63">
        <f t="shared" si="3"/>
        <v>40148</v>
      </c>
      <c r="L6" s="63"/>
      <c r="M6" s="63">
        <f t="shared" si="4"/>
        <v>40173</v>
      </c>
      <c r="N6" s="63">
        <f t="shared" si="5"/>
        <v>40183</v>
      </c>
      <c r="O6" s="63">
        <f t="shared" si="6"/>
        <v>40193</v>
      </c>
      <c r="P6" s="63">
        <f t="shared" si="7"/>
        <v>40198</v>
      </c>
    </row>
    <row r="7" spans="1:16" x14ac:dyDescent="0.15">
      <c r="A7" s="3" t="s">
        <v>776</v>
      </c>
      <c r="B7" s="4">
        <v>40113</v>
      </c>
      <c r="C7" s="99">
        <f t="shared" ca="1" si="0"/>
        <v>1404</v>
      </c>
      <c r="D7" s="164" t="s">
        <v>697</v>
      </c>
      <c r="E7" s="115"/>
      <c r="F7" s="2"/>
      <c r="G7" s="97">
        <f t="shared" si="1"/>
        <v>40120</v>
      </c>
      <c r="H7" s="63"/>
      <c r="I7" s="63">
        <f t="shared" si="2"/>
        <v>40134</v>
      </c>
      <c r="J7" s="63"/>
      <c r="K7" s="63">
        <f t="shared" si="3"/>
        <v>40148</v>
      </c>
      <c r="L7" s="63"/>
      <c r="M7" s="63">
        <f t="shared" si="4"/>
        <v>40173</v>
      </c>
      <c r="N7" s="63">
        <f t="shared" si="5"/>
        <v>40183</v>
      </c>
      <c r="O7" s="63">
        <f t="shared" si="6"/>
        <v>40193</v>
      </c>
      <c r="P7" s="63">
        <f t="shared" si="7"/>
        <v>40198</v>
      </c>
    </row>
    <row r="8" spans="1:16" x14ac:dyDescent="0.15">
      <c r="A8" s="3" t="s">
        <v>345</v>
      </c>
      <c r="B8" s="4">
        <v>40114</v>
      </c>
      <c r="C8" s="99">
        <f t="shared" ca="1" si="0"/>
        <v>1403</v>
      </c>
      <c r="D8" s="115">
        <v>4</v>
      </c>
      <c r="E8" s="115"/>
      <c r="F8" s="2"/>
      <c r="G8" s="97">
        <f t="shared" si="1"/>
        <v>40121</v>
      </c>
      <c r="H8" s="63"/>
      <c r="I8" s="63">
        <f t="shared" si="2"/>
        <v>40135</v>
      </c>
      <c r="J8" s="63"/>
      <c r="K8" s="63">
        <f t="shared" si="3"/>
        <v>40149</v>
      </c>
      <c r="L8" s="63"/>
      <c r="M8" s="63">
        <f t="shared" si="4"/>
        <v>40174</v>
      </c>
      <c r="N8" s="63">
        <f t="shared" si="5"/>
        <v>40184</v>
      </c>
      <c r="O8" s="63">
        <f t="shared" si="6"/>
        <v>40194</v>
      </c>
      <c r="P8" s="63">
        <f t="shared" si="7"/>
        <v>40199</v>
      </c>
    </row>
    <row r="9" spans="1:16" x14ac:dyDescent="0.15">
      <c r="A9" s="3" t="s">
        <v>397</v>
      </c>
      <c r="B9" s="4">
        <v>40114</v>
      </c>
      <c r="C9" s="99">
        <f t="shared" ca="1" si="0"/>
        <v>1403</v>
      </c>
      <c r="D9" s="164">
        <v>4</v>
      </c>
      <c r="E9" s="115"/>
      <c r="F9" s="2"/>
      <c r="G9" s="97">
        <f t="shared" si="1"/>
        <v>40121</v>
      </c>
      <c r="H9" s="63"/>
      <c r="I9" s="63">
        <f t="shared" si="2"/>
        <v>40135</v>
      </c>
      <c r="J9" s="63"/>
      <c r="K9" s="63">
        <f t="shared" si="3"/>
        <v>40149</v>
      </c>
      <c r="L9" s="63"/>
      <c r="M9" s="63">
        <f t="shared" si="4"/>
        <v>40174</v>
      </c>
      <c r="N9" s="63">
        <f t="shared" si="5"/>
        <v>40184</v>
      </c>
      <c r="O9" s="63">
        <f t="shared" si="6"/>
        <v>40194</v>
      </c>
      <c r="P9" s="63">
        <f t="shared" si="7"/>
        <v>40199</v>
      </c>
    </row>
    <row r="10" spans="1:16" x14ac:dyDescent="0.15">
      <c r="A10" s="3" t="s">
        <v>731</v>
      </c>
      <c r="B10" s="4">
        <f ca="1">TODAY()-14</f>
        <v>41503</v>
      </c>
      <c r="C10" s="99">
        <f t="shared" ca="1" si="0"/>
        <v>14</v>
      </c>
      <c r="D10" s="164">
        <v>5</v>
      </c>
      <c r="E10" s="68"/>
      <c r="F10" s="2"/>
      <c r="G10" s="97">
        <f t="shared" ca="1" si="1"/>
        <v>41510</v>
      </c>
      <c r="H10" s="63"/>
      <c r="I10" s="63">
        <f t="shared" ca="1" si="2"/>
        <v>41524</v>
      </c>
      <c r="J10" s="63"/>
      <c r="K10" s="63">
        <f t="shared" ca="1" si="3"/>
        <v>41538</v>
      </c>
      <c r="L10" s="63"/>
      <c r="M10" s="63">
        <f t="shared" ca="1" si="4"/>
        <v>41563</v>
      </c>
      <c r="N10" s="63">
        <f t="shared" ca="1" si="5"/>
        <v>41573</v>
      </c>
      <c r="O10" s="63">
        <f t="shared" ca="1" si="6"/>
        <v>41583</v>
      </c>
      <c r="P10" s="63">
        <f t="shared" ca="1" si="7"/>
        <v>41588</v>
      </c>
    </row>
    <row r="11" spans="1:16" x14ac:dyDescent="0.15">
      <c r="A11" s="3" t="s">
        <v>364</v>
      </c>
      <c r="B11" s="162">
        <f ca="1">TODAY()-11</f>
        <v>41506</v>
      </c>
      <c r="C11" s="99">
        <f t="shared" ca="1" si="0"/>
        <v>11</v>
      </c>
      <c r="D11" s="174">
        <v>6</v>
      </c>
      <c r="E11" s="68"/>
      <c r="F11" s="2"/>
      <c r="G11" s="97">
        <f t="shared" ca="1" si="1"/>
        <v>41513</v>
      </c>
      <c r="H11" s="97"/>
      <c r="I11" s="63">
        <f t="shared" ca="1" si="2"/>
        <v>41527</v>
      </c>
      <c r="J11" s="63"/>
      <c r="K11" s="63">
        <f t="shared" ca="1" si="3"/>
        <v>41541</v>
      </c>
      <c r="L11" s="63"/>
      <c r="M11" s="63">
        <f t="shared" ca="1" si="4"/>
        <v>41566</v>
      </c>
      <c r="N11" s="63">
        <f t="shared" ca="1" si="5"/>
        <v>41576</v>
      </c>
      <c r="O11" s="63">
        <f t="shared" ca="1" si="6"/>
        <v>41586</v>
      </c>
      <c r="P11" s="63">
        <f t="shared" ca="1" si="7"/>
        <v>41591</v>
      </c>
    </row>
    <row r="12" spans="1:16" x14ac:dyDescent="0.15">
      <c r="A12" s="3" t="s">
        <v>160</v>
      </c>
      <c r="B12" s="162">
        <f ca="1">TODAY()-11</f>
        <v>41506</v>
      </c>
      <c r="C12" s="99">
        <f t="shared" ca="1" si="0"/>
        <v>11</v>
      </c>
      <c r="D12" s="164">
        <v>3</v>
      </c>
      <c r="E12" s="68"/>
      <c r="F12" s="2"/>
      <c r="G12" s="97">
        <f t="shared" ca="1" si="1"/>
        <v>41513</v>
      </c>
      <c r="H12" s="63"/>
      <c r="I12" s="63">
        <f t="shared" ca="1" si="2"/>
        <v>41527</v>
      </c>
      <c r="J12" s="63"/>
      <c r="K12" s="63">
        <f t="shared" ca="1" si="3"/>
        <v>41541</v>
      </c>
      <c r="L12" s="63"/>
      <c r="M12" s="63">
        <f t="shared" ca="1" si="4"/>
        <v>41566</v>
      </c>
      <c r="N12" s="63">
        <f t="shared" ca="1" si="5"/>
        <v>41576</v>
      </c>
      <c r="O12" s="63">
        <f t="shared" ca="1" si="6"/>
        <v>41586</v>
      </c>
      <c r="P12" s="63">
        <f t="shared" ca="1" si="7"/>
        <v>41591</v>
      </c>
    </row>
    <row r="13" spans="1:16" x14ac:dyDescent="0.15">
      <c r="A13" s="3" t="s">
        <v>596</v>
      </c>
      <c r="B13" s="162"/>
      <c r="C13" s="99">
        <f t="shared" ref="C13:C25" ca="1" si="8">TODAY()-B13</f>
        <v>41517</v>
      </c>
      <c r="D13" s="164"/>
      <c r="E13" s="68"/>
      <c r="F13" s="2"/>
      <c r="G13" s="97">
        <f t="shared" ref="G13:G25" si="9">B13+7</f>
        <v>7</v>
      </c>
      <c r="H13" s="63"/>
      <c r="I13" s="63" t="s">
        <v>49</v>
      </c>
      <c r="J13" s="63"/>
      <c r="K13" s="63">
        <f t="shared" ref="K13:K25" si="10">B13+35</f>
        <v>35</v>
      </c>
      <c r="L13" s="63"/>
      <c r="M13" s="63">
        <f t="shared" ref="M13:M25" si="11">B13+60</f>
        <v>60</v>
      </c>
      <c r="N13" s="63">
        <f t="shared" ref="N13:N25" si="12">B13+70</f>
        <v>70</v>
      </c>
      <c r="O13" s="63">
        <f t="shared" ref="O13:O25" si="13">B13+80</f>
        <v>80</v>
      </c>
      <c r="P13" s="63">
        <f t="shared" ref="P13:P25" si="14">B13+85</f>
        <v>85</v>
      </c>
    </row>
    <row r="14" spans="1:16" x14ac:dyDescent="0.15">
      <c r="A14" s="3" t="s">
        <v>217</v>
      </c>
      <c r="B14" s="162"/>
      <c r="C14" s="163">
        <f t="shared" ca="1" si="8"/>
        <v>41517</v>
      </c>
      <c r="D14" s="164"/>
      <c r="E14" s="68"/>
      <c r="F14" s="2"/>
      <c r="G14" s="97">
        <f t="shared" si="9"/>
        <v>7</v>
      </c>
      <c r="H14" s="63"/>
      <c r="I14" s="63">
        <f t="shared" ref="I14:I25" si="15">B14+21</f>
        <v>21</v>
      </c>
      <c r="J14" s="63"/>
      <c r="K14" s="63">
        <f t="shared" si="10"/>
        <v>35</v>
      </c>
      <c r="L14" s="63"/>
      <c r="M14" s="63">
        <f t="shared" si="11"/>
        <v>60</v>
      </c>
      <c r="N14" s="63">
        <f t="shared" si="12"/>
        <v>70</v>
      </c>
      <c r="O14" s="63">
        <f t="shared" si="13"/>
        <v>80</v>
      </c>
      <c r="P14" s="63">
        <f t="shared" si="14"/>
        <v>85</v>
      </c>
    </row>
    <row r="15" spans="1:16" x14ac:dyDescent="0.15">
      <c r="A15" s="3" t="s">
        <v>229</v>
      </c>
      <c r="B15" s="4"/>
      <c r="C15" s="99">
        <f t="shared" ca="1" si="8"/>
        <v>41517</v>
      </c>
      <c r="D15" s="115"/>
      <c r="E15" s="68"/>
      <c r="F15" s="2"/>
      <c r="G15" s="97">
        <f t="shared" si="9"/>
        <v>7</v>
      </c>
      <c r="H15" s="97"/>
      <c r="I15" s="63">
        <f t="shared" si="15"/>
        <v>21</v>
      </c>
      <c r="J15" s="63"/>
      <c r="K15" s="63">
        <f t="shared" si="10"/>
        <v>35</v>
      </c>
      <c r="L15" s="63"/>
      <c r="M15" s="63">
        <f t="shared" si="11"/>
        <v>60</v>
      </c>
      <c r="N15" s="63">
        <f t="shared" si="12"/>
        <v>70</v>
      </c>
      <c r="O15" s="63">
        <f t="shared" si="13"/>
        <v>80</v>
      </c>
      <c r="P15" s="63">
        <f t="shared" si="14"/>
        <v>85</v>
      </c>
    </row>
    <row r="16" spans="1:16" x14ac:dyDescent="0.15">
      <c r="A16" s="3" t="s">
        <v>390</v>
      </c>
      <c r="B16" s="4"/>
      <c r="C16" s="99">
        <f t="shared" ca="1" si="8"/>
        <v>41517</v>
      </c>
      <c r="D16" s="115"/>
      <c r="E16" s="68"/>
      <c r="F16" s="2"/>
      <c r="G16" s="97">
        <f t="shared" si="9"/>
        <v>7</v>
      </c>
      <c r="H16" s="97"/>
      <c r="I16" s="63">
        <f t="shared" si="15"/>
        <v>21</v>
      </c>
      <c r="J16" s="63"/>
      <c r="K16" s="63">
        <f t="shared" si="10"/>
        <v>35</v>
      </c>
      <c r="L16" s="63"/>
      <c r="M16" s="63">
        <f t="shared" si="11"/>
        <v>60</v>
      </c>
      <c r="N16" s="63">
        <f t="shared" si="12"/>
        <v>70</v>
      </c>
      <c r="O16" s="63">
        <f t="shared" si="13"/>
        <v>80</v>
      </c>
      <c r="P16" s="63">
        <f t="shared" si="14"/>
        <v>85</v>
      </c>
    </row>
    <row r="17" spans="1:16" x14ac:dyDescent="0.15">
      <c r="A17" s="3" t="s">
        <v>75</v>
      </c>
      <c r="B17" s="4"/>
      <c r="C17" s="99">
        <f t="shared" ca="1" si="8"/>
        <v>41517</v>
      </c>
      <c r="D17" s="68"/>
      <c r="E17" s="68"/>
      <c r="F17" s="2"/>
      <c r="G17" s="97">
        <f t="shared" si="9"/>
        <v>7</v>
      </c>
      <c r="H17" s="97"/>
      <c r="I17" s="63">
        <f t="shared" si="15"/>
        <v>21</v>
      </c>
      <c r="J17" s="63"/>
      <c r="K17" s="63">
        <f t="shared" si="10"/>
        <v>35</v>
      </c>
      <c r="L17" s="63"/>
      <c r="M17" s="63">
        <f t="shared" si="11"/>
        <v>60</v>
      </c>
      <c r="N17" s="63">
        <f t="shared" si="12"/>
        <v>70</v>
      </c>
      <c r="O17" s="63">
        <f t="shared" si="13"/>
        <v>80</v>
      </c>
      <c r="P17" s="63">
        <f t="shared" si="14"/>
        <v>85</v>
      </c>
    </row>
    <row r="18" spans="1:16" x14ac:dyDescent="0.15">
      <c r="A18" s="3" t="s">
        <v>703</v>
      </c>
      <c r="B18" s="4"/>
      <c r="C18" s="99">
        <f t="shared" ca="1" si="8"/>
        <v>41517</v>
      </c>
      <c r="D18" s="174"/>
      <c r="E18" s="68"/>
      <c r="F18" s="2"/>
      <c r="G18" s="97">
        <f t="shared" si="9"/>
        <v>7</v>
      </c>
      <c r="H18" s="97"/>
      <c r="I18" s="63">
        <f t="shared" si="15"/>
        <v>21</v>
      </c>
      <c r="J18" s="63"/>
      <c r="K18" s="63">
        <f t="shared" si="10"/>
        <v>35</v>
      </c>
      <c r="L18" s="63"/>
      <c r="M18" s="63">
        <f t="shared" si="11"/>
        <v>60</v>
      </c>
      <c r="N18" s="63">
        <f t="shared" si="12"/>
        <v>70</v>
      </c>
      <c r="O18" s="63">
        <f t="shared" si="13"/>
        <v>80</v>
      </c>
      <c r="P18" s="63">
        <f t="shared" si="14"/>
        <v>85</v>
      </c>
    </row>
    <row r="19" spans="1:16" x14ac:dyDescent="0.15">
      <c r="A19" s="3" t="s">
        <v>832</v>
      </c>
      <c r="B19" s="4"/>
      <c r="C19" s="99">
        <f t="shared" ca="1" si="8"/>
        <v>41517</v>
      </c>
      <c r="D19" s="164"/>
      <c r="E19" s="115"/>
      <c r="F19" s="2"/>
      <c r="G19" s="97">
        <f t="shared" si="9"/>
        <v>7</v>
      </c>
      <c r="H19" s="63"/>
      <c r="I19" s="63">
        <f t="shared" si="15"/>
        <v>21</v>
      </c>
      <c r="J19" s="63"/>
      <c r="K19" s="63">
        <f t="shared" si="10"/>
        <v>35</v>
      </c>
      <c r="L19" s="63"/>
      <c r="M19" s="63">
        <f t="shared" si="11"/>
        <v>60</v>
      </c>
      <c r="N19" s="63">
        <f t="shared" si="12"/>
        <v>70</v>
      </c>
      <c r="O19" s="63">
        <f t="shared" si="13"/>
        <v>80</v>
      </c>
      <c r="P19" s="63">
        <f t="shared" si="14"/>
        <v>85</v>
      </c>
    </row>
    <row r="20" spans="1:16" x14ac:dyDescent="0.15">
      <c r="A20" s="3" t="s">
        <v>594</v>
      </c>
      <c r="B20" s="162"/>
      <c r="C20" s="99">
        <f t="shared" ca="1" si="8"/>
        <v>41517</v>
      </c>
      <c r="D20" s="164"/>
      <c r="E20" s="115"/>
      <c r="F20" s="2"/>
      <c r="G20" s="97">
        <f t="shared" si="9"/>
        <v>7</v>
      </c>
      <c r="H20" s="63"/>
      <c r="I20" s="63">
        <f t="shared" si="15"/>
        <v>21</v>
      </c>
      <c r="J20" s="63"/>
      <c r="K20" s="63">
        <f t="shared" si="10"/>
        <v>35</v>
      </c>
      <c r="L20" s="63"/>
      <c r="M20" s="63">
        <f t="shared" si="11"/>
        <v>60</v>
      </c>
      <c r="N20" s="63">
        <f t="shared" si="12"/>
        <v>70</v>
      </c>
      <c r="O20" s="63">
        <f t="shared" si="13"/>
        <v>80</v>
      </c>
      <c r="P20" s="63">
        <f t="shared" si="14"/>
        <v>85</v>
      </c>
    </row>
    <row r="21" spans="1:16" x14ac:dyDescent="0.15">
      <c r="A21" s="3" t="s">
        <v>232</v>
      </c>
      <c r="B21" s="162"/>
      <c r="C21" s="163">
        <f t="shared" ca="1" si="8"/>
        <v>41517</v>
      </c>
      <c r="D21" s="164"/>
      <c r="E21" s="115"/>
      <c r="F21" s="2"/>
      <c r="G21" s="97">
        <f t="shared" si="9"/>
        <v>7</v>
      </c>
      <c r="H21" s="63"/>
      <c r="I21" s="63">
        <f t="shared" si="15"/>
        <v>21</v>
      </c>
      <c r="J21" s="63"/>
      <c r="K21" s="63">
        <f t="shared" si="10"/>
        <v>35</v>
      </c>
      <c r="L21" s="63"/>
      <c r="M21" s="63">
        <f t="shared" si="11"/>
        <v>60</v>
      </c>
      <c r="N21" s="63">
        <f t="shared" si="12"/>
        <v>70</v>
      </c>
      <c r="O21" s="63">
        <f t="shared" si="13"/>
        <v>80</v>
      </c>
      <c r="P21" s="63">
        <f t="shared" si="14"/>
        <v>85</v>
      </c>
    </row>
    <row r="22" spans="1:16" x14ac:dyDescent="0.15">
      <c r="A22" s="3" t="s">
        <v>228</v>
      </c>
      <c r="B22" s="4"/>
      <c r="C22" s="99">
        <f t="shared" ca="1" si="8"/>
        <v>41517</v>
      </c>
      <c r="D22" s="115"/>
      <c r="E22" s="68"/>
      <c r="F22" s="2"/>
      <c r="G22" s="97">
        <f t="shared" si="9"/>
        <v>7</v>
      </c>
      <c r="H22" s="63"/>
      <c r="I22" s="63">
        <f t="shared" si="15"/>
        <v>21</v>
      </c>
      <c r="J22" s="63"/>
      <c r="K22" s="63">
        <f t="shared" si="10"/>
        <v>35</v>
      </c>
      <c r="L22" s="63"/>
      <c r="M22" s="63">
        <f t="shared" si="11"/>
        <v>60</v>
      </c>
      <c r="N22" s="63">
        <f t="shared" si="12"/>
        <v>70</v>
      </c>
      <c r="O22" s="63">
        <f t="shared" si="13"/>
        <v>80</v>
      </c>
      <c r="P22" s="63">
        <f t="shared" si="14"/>
        <v>85</v>
      </c>
    </row>
    <row r="23" spans="1:16" x14ac:dyDescent="0.15">
      <c r="A23" s="3" t="s">
        <v>126</v>
      </c>
      <c r="B23" s="4"/>
      <c r="C23" s="99">
        <f t="shared" ca="1" si="8"/>
        <v>41517</v>
      </c>
      <c r="D23" s="164"/>
      <c r="E23" s="115"/>
      <c r="F23" s="2"/>
      <c r="G23" s="97">
        <f t="shared" si="9"/>
        <v>7</v>
      </c>
      <c r="H23" s="63"/>
      <c r="I23" s="63">
        <f t="shared" si="15"/>
        <v>21</v>
      </c>
      <c r="J23" s="63"/>
      <c r="K23" s="63">
        <f t="shared" si="10"/>
        <v>35</v>
      </c>
      <c r="L23" s="63"/>
      <c r="M23" s="63">
        <f t="shared" si="11"/>
        <v>60</v>
      </c>
      <c r="N23" s="63">
        <f t="shared" si="12"/>
        <v>70</v>
      </c>
      <c r="O23" s="63">
        <f t="shared" si="13"/>
        <v>80</v>
      </c>
      <c r="P23" s="63">
        <f t="shared" si="14"/>
        <v>85</v>
      </c>
    </row>
    <row r="24" spans="1:16" x14ac:dyDescent="0.15">
      <c r="A24" s="3" t="s">
        <v>742</v>
      </c>
      <c r="B24" s="162"/>
      <c r="C24" s="99">
        <f t="shared" ca="1" si="8"/>
        <v>41517</v>
      </c>
      <c r="D24" s="164"/>
      <c r="E24" s="68"/>
      <c r="F24" s="2"/>
      <c r="G24" s="97">
        <f t="shared" si="9"/>
        <v>7</v>
      </c>
      <c r="H24" s="63"/>
      <c r="I24" s="63">
        <f t="shared" si="15"/>
        <v>21</v>
      </c>
      <c r="J24" s="63"/>
      <c r="K24" s="63">
        <f t="shared" si="10"/>
        <v>35</v>
      </c>
      <c r="L24" s="63"/>
      <c r="M24" s="63">
        <f t="shared" si="11"/>
        <v>60</v>
      </c>
      <c r="N24" s="63">
        <f t="shared" si="12"/>
        <v>70</v>
      </c>
      <c r="O24" s="63">
        <f t="shared" si="13"/>
        <v>80</v>
      </c>
      <c r="P24" s="63">
        <f t="shared" si="14"/>
        <v>85</v>
      </c>
    </row>
    <row r="25" spans="1:16" x14ac:dyDescent="0.15">
      <c r="A25" s="3" t="s">
        <v>549</v>
      </c>
      <c r="B25" s="162"/>
      <c r="C25" s="99">
        <f t="shared" ca="1" si="8"/>
        <v>41517</v>
      </c>
      <c r="D25" s="164"/>
      <c r="E25" s="115"/>
      <c r="F25" s="2"/>
      <c r="G25" s="97">
        <f t="shared" si="9"/>
        <v>7</v>
      </c>
      <c r="H25" s="63"/>
      <c r="I25" s="63">
        <f t="shared" si="15"/>
        <v>21</v>
      </c>
      <c r="J25" s="63"/>
      <c r="K25" s="63">
        <f t="shared" si="10"/>
        <v>35</v>
      </c>
      <c r="L25" s="63"/>
      <c r="M25" s="63">
        <f t="shared" si="11"/>
        <v>60</v>
      </c>
      <c r="N25" s="63">
        <f t="shared" si="12"/>
        <v>70</v>
      </c>
      <c r="O25" s="63">
        <f t="shared" si="13"/>
        <v>80</v>
      </c>
      <c r="P25" s="63">
        <f t="shared" si="14"/>
        <v>85</v>
      </c>
    </row>
    <row r="26" spans="1:16" x14ac:dyDescent="0.15">
      <c r="A26" s="20"/>
      <c r="B26" s="4"/>
      <c r="C26" s="99"/>
      <c r="D26" s="115">
        <f>SUM(D2:D25)</f>
        <v>40</v>
      </c>
      <c r="E26" s="115"/>
      <c r="F26" s="2"/>
      <c r="G26" s="97"/>
      <c r="H26" s="63"/>
      <c r="I26" s="63"/>
      <c r="J26" s="63"/>
      <c r="K26" s="63"/>
      <c r="L26" s="63"/>
      <c r="M26" s="63"/>
      <c r="N26" s="63"/>
      <c r="O26" s="63"/>
      <c r="P26" s="63"/>
    </row>
    <row r="31" spans="1:16" x14ac:dyDescent="0.15">
      <c r="B31" s="188"/>
      <c r="C31" s="188"/>
    </row>
  </sheetData>
  <sortState ref="A2:XFD12">
    <sortCondition ref="B2:B12"/>
    <sortCondition ref="A2:A12"/>
  </sortState>
  <phoneticPr fontId="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topLeftCell="A11" workbookViewId="0">
      <selection activeCell="A32" sqref="A32"/>
    </sheetView>
  </sheetViews>
  <sheetFormatPr baseColWidth="10" defaultColWidth="11" defaultRowHeight="13" x14ac:dyDescent="0.15"/>
  <cols>
    <col min="11" max="11" width="11.1640625" customWidth="1"/>
  </cols>
  <sheetData>
    <row r="1" spans="1:12" x14ac:dyDescent="0.15">
      <c r="A1" s="2"/>
      <c r="B1" s="3" t="s">
        <v>301</v>
      </c>
      <c r="C1" s="3"/>
      <c r="D1" s="3" t="s">
        <v>0</v>
      </c>
      <c r="E1" s="3" t="s">
        <v>196</v>
      </c>
      <c r="F1" s="3" t="s">
        <v>26</v>
      </c>
      <c r="G1" s="3" t="s">
        <v>27</v>
      </c>
      <c r="H1" s="3" t="s">
        <v>115</v>
      </c>
      <c r="I1" s="3" t="s">
        <v>772</v>
      </c>
      <c r="J1" s="3" t="s">
        <v>773</v>
      </c>
      <c r="K1" s="3" t="s">
        <v>144</v>
      </c>
      <c r="L1" s="3" t="s">
        <v>682</v>
      </c>
    </row>
    <row r="2" spans="1:12" x14ac:dyDescent="0.15">
      <c r="A2" s="3" t="s">
        <v>275</v>
      </c>
      <c r="B2" s="7" t="s">
        <v>564</v>
      </c>
      <c r="C2" s="7"/>
      <c r="D2" s="14"/>
      <c r="E2" s="9"/>
      <c r="F2" s="9"/>
      <c r="G2" s="9"/>
      <c r="H2" s="9"/>
      <c r="I2" s="9"/>
      <c r="J2" s="9"/>
      <c r="K2" s="9"/>
      <c r="L2" s="9"/>
    </row>
    <row r="3" spans="1:12" x14ac:dyDescent="0.15">
      <c r="A3" s="3" t="s">
        <v>106</v>
      </c>
      <c r="B3" s="7">
        <v>39735</v>
      </c>
      <c r="C3" s="99">
        <f t="shared" ref="C3:C10" ca="1" si="0">TODAY()-B3</f>
        <v>1782</v>
      </c>
      <c r="D3" s="14">
        <v>4</v>
      </c>
      <c r="E3" s="9">
        <v>39756</v>
      </c>
      <c r="F3" s="9">
        <f>B3+7</f>
        <v>39742</v>
      </c>
      <c r="G3" s="9">
        <f>B3+21</f>
        <v>39756</v>
      </c>
      <c r="H3" s="9">
        <f>B3+35</f>
        <v>39770</v>
      </c>
      <c r="I3" s="9">
        <f>B3+60</f>
        <v>39795</v>
      </c>
      <c r="J3" s="9">
        <f>B3+63</f>
        <v>39798</v>
      </c>
      <c r="K3" s="9">
        <f>B3+70</f>
        <v>39805</v>
      </c>
      <c r="L3" s="9">
        <f>B3+80</f>
        <v>39815</v>
      </c>
    </row>
    <row r="4" spans="1:12" x14ac:dyDescent="0.15">
      <c r="A4" s="3" t="s">
        <v>712</v>
      </c>
      <c r="B4" s="7">
        <v>39740</v>
      </c>
      <c r="C4" s="99">
        <f t="shared" ca="1" si="0"/>
        <v>1777</v>
      </c>
      <c r="D4" s="14">
        <v>6</v>
      </c>
      <c r="E4" s="9">
        <v>39761</v>
      </c>
      <c r="F4" s="11">
        <f>B4+7</f>
        <v>39747</v>
      </c>
      <c r="G4" s="9">
        <f t="shared" ref="G4:G17" si="1">B4+21</f>
        <v>39761</v>
      </c>
      <c r="H4" s="9">
        <f>B4+35</f>
        <v>39775</v>
      </c>
      <c r="I4" s="9">
        <f t="shared" ref="I4:I17" si="2">B4+60</f>
        <v>39800</v>
      </c>
      <c r="J4" s="9">
        <f t="shared" ref="J4:J17" si="3">B4+63</f>
        <v>39803</v>
      </c>
      <c r="K4" s="9">
        <f t="shared" ref="K4:K17" si="4">B4+70</f>
        <v>39810</v>
      </c>
      <c r="L4" s="9">
        <f t="shared" ref="L4:L17" si="5">B4+80</f>
        <v>39820</v>
      </c>
    </row>
    <row r="5" spans="1:12" x14ac:dyDescent="0.15">
      <c r="A5" s="3" t="s">
        <v>713</v>
      </c>
      <c r="B5" s="7">
        <v>39743</v>
      </c>
      <c r="C5" s="99">
        <f t="shared" ca="1" si="0"/>
        <v>1774</v>
      </c>
      <c r="D5" s="14">
        <v>5</v>
      </c>
      <c r="E5" s="9">
        <v>39764</v>
      </c>
      <c r="F5" s="12">
        <f t="shared" ref="F5:F17" si="6">B5+7</f>
        <v>39750</v>
      </c>
      <c r="G5" s="9">
        <f t="shared" si="1"/>
        <v>39764</v>
      </c>
      <c r="H5" s="9">
        <f t="shared" ref="H5:H17" si="7">B5+35</f>
        <v>39778</v>
      </c>
      <c r="I5" s="9">
        <f t="shared" si="2"/>
        <v>39803</v>
      </c>
      <c r="J5" s="9">
        <f t="shared" si="3"/>
        <v>39806</v>
      </c>
      <c r="K5" s="9">
        <f t="shared" si="4"/>
        <v>39813</v>
      </c>
      <c r="L5" s="9">
        <f t="shared" si="5"/>
        <v>39823</v>
      </c>
    </row>
    <row r="6" spans="1:12" x14ac:dyDescent="0.15">
      <c r="A6" s="3" t="s">
        <v>364</v>
      </c>
      <c r="B6" s="7">
        <v>39743</v>
      </c>
      <c r="C6" s="99">
        <f t="shared" ca="1" si="0"/>
        <v>1774</v>
      </c>
      <c r="D6" s="14">
        <v>5</v>
      </c>
      <c r="E6" s="9">
        <v>39764</v>
      </c>
      <c r="F6" s="12">
        <f t="shared" si="6"/>
        <v>39750</v>
      </c>
      <c r="G6" s="9">
        <f t="shared" si="1"/>
        <v>39764</v>
      </c>
      <c r="H6" s="9">
        <f t="shared" si="7"/>
        <v>39778</v>
      </c>
      <c r="I6" s="9">
        <f t="shared" si="2"/>
        <v>39803</v>
      </c>
      <c r="J6" s="9">
        <f t="shared" si="3"/>
        <v>39806</v>
      </c>
      <c r="K6" s="9">
        <f t="shared" si="4"/>
        <v>39813</v>
      </c>
      <c r="L6" s="9">
        <f t="shared" si="5"/>
        <v>39823</v>
      </c>
    </row>
    <row r="7" spans="1:12" x14ac:dyDescent="0.15">
      <c r="A7" s="3" t="s">
        <v>361</v>
      </c>
      <c r="B7" s="7">
        <v>39743</v>
      </c>
      <c r="C7" s="99">
        <f t="shared" ca="1" si="0"/>
        <v>1774</v>
      </c>
      <c r="D7" s="14">
        <v>5</v>
      </c>
      <c r="E7" s="9">
        <v>39764</v>
      </c>
      <c r="F7" s="12">
        <f t="shared" si="6"/>
        <v>39750</v>
      </c>
      <c r="G7" s="9">
        <f t="shared" si="1"/>
        <v>39764</v>
      </c>
      <c r="H7" s="9">
        <f t="shared" si="7"/>
        <v>39778</v>
      </c>
      <c r="I7" s="9">
        <f t="shared" si="2"/>
        <v>39803</v>
      </c>
      <c r="J7" s="9">
        <f t="shared" si="3"/>
        <v>39806</v>
      </c>
      <c r="K7" s="9">
        <f t="shared" si="4"/>
        <v>39813</v>
      </c>
      <c r="L7" s="9">
        <f t="shared" si="5"/>
        <v>39823</v>
      </c>
    </row>
    <row r="8" spans="1:12" x14ac:dyDescent="0.15">
      <c r="A8" s="3" t="s">
        <v>217</v>
      </c>
      <c r="B8" s="7">
        <v>39742</v>
      </c>
      <c r="C8" s="99">
        <f t="shared" ca="1" si="0"/>
        <v>1775</v>
      </c>
      <c r="D8" s="14">
        <v>6</v>
      </c>
      <c r="E8" s="9">
        <v>39763</v>
      </c>
      <c r="F8" s="11">
        <f t="shared" si="6"/>
        <v>39749</v>
      </c>
      <c r="G8" s="9">
        <f t="shared" si="1"/>
        <v>39763</v>
      </c>
      <c r="H8" s="9">
        <f t="shared" si="7"/>
        <v>39777</v>
      </c>
      <c r="I8" s="9">
        <f t="shared" si="2"/>
        <v>39802</v>
      </c>
      <c r="J8" s="9">
        <f t="shared" si="3"/>
        <v>39805</v>
      </c>
      <c r="K8" s="9">
        <f t="shared" si="4"/>
        <v>39812</v>
      </c>
      <c r="L8" s="9">
        <f t="shared" si="5"/>
        <v>39822</v>
      </c>
    </row>
    <row r="9" spans="1:12" x14ac:dyDescent="0.15">
      <c r="A9" s="3" t="s">
        <v>701</v>
      </c>
      <c r="B9" s="7">
        <v>39744</v>
      </c>
      <c r="C9" s="99">
        <f t="shared" ca="1" si="0"/>
        <v>1773</v>
      </c>
      <c r="D9" s="14">
        <v>9</v>
      </c>
      <c r="E9" s="9">
        <v>39764</v>
      </c>
      <c r="F9" s="9">
        <f t="shared" si="6"/>
        <v>39751</v>
      </c>
      <c r="G9" s="9">
        <f t="shared" si="1"/>
        <v>39765</v>
      </c>
      <c r="H9" s="9">
        <f t="shared" si="7"/>
        <v>39779</v>
      </c>
      <c r="I9" s="9">
        <f t="shared" si="2"/>
        <v>39804</v>
      </c>
      <c r="J9" s="9">
        <f t="shared" si="3"/>
        <v>39807</v>
      </c>
      <c r="K9" s="9">
        <f t="shared" si="4"/>
        <v>39814</v>
      </c>
      <c r="L9" s="9">
        <f t="shared" si="5"/>
        <v>39824</v>
      </c>
    </row>
    <row r="10" spans="1:12" x14ac:dyDescent="0.15">
      <c r="A10" s="3" t="s">
        <v>707</v>
      </c>
      <c r="B10" s="7">
        <v>39735</v>
      </c>
      <c r="C10" s="99">
        <f t="shared" ca="1" si="0"/>
        <v>1782</v>
      </c>
      <c r="D10" s="14">
        <v>4</v>
      </c>
      <c r="E10" s="9">
        <v>39756</v>
      </c>
      <c r="F10" s="9">
        <f t="shared" si="6"/>
        <v>39742</v>
      </c>
      <c r="G10" s="9">
        <f t="shared" si="1"/>
        <v>39756</v>
      </c>
      <c r="H10" s="9">
        <f t="shared" si="7"/>
        <v>39770</v>
      </c>
      <c r="I10" s="9">
        <f t="shared" si="2"/>
        <v>39795</v>
      </c>
      <c r="J10" s="9">
        <f t="shared" si="3"/>
        <v>39798</v>
      </c>
      <c r="K10" s="9">
        <f t="shared" si="4"/>
        <v>39805</v>
      </c>
      <c r="L10" s="9">
        <f t="shared" si="5"/>
        <v>39815</v>
      </c>
    </row>
    <row r="11" spans="1:12" x14ac:dyDescent="0.15">
      <c r="A11" s="3" t="s">
        <v>390</v>
      </c>
      <c r="B11" s="7" t="s">
        <v>73</v>
      </c>
      <c r="C11" s="7"/>
      <c r="D11" s="14"/>
      <c r="E11" s="9"/>
      <c r="F11" s="9"/>
      <c r="G11" s="9"/>
      <c r="H11" s="9"/>
      <c r="I11" s="9"/>
      <c r="J11" s="9"/>
      <c r="K11" s="9"/>
      <c r="L11" s="9"/>
    </row>
    <row r="12" spans="1:12" x14ac:dyDescent="0.15">
      <c r="A12" s="3" t="s">
        <v>75</v>
      </c>
      <c r="B12" s="8" t="s">
        <v>589</v>
      </c>
      <c r="C12" s="8"/>
      <c r="D12" s="15"/>
      <c r="E12" s="10"/>
      <c r="F12" s="9"/>
      <c r="G12" s="9"/>
      <c r="H12" s="10"/>
      <c r="I12" s="9"/>
      <c r="J12" s="9"/>
      <c r="K12" s="9"/>
      <c r="L12" s="9"/>
    </row>
    <row r="13" spans="1:12" x14ac:dyDescent="0.15">
      <c r="A13" s="3" t="s">
        <v>703</v>
      </c>
      <c r="B13" s="7">
        <v>39741</v>
      </c>
      <c r="C13" s="99">
        <f t="shared" ref="C13:C17" ca="1" si="8">TODAY()-B13</f>
        <v>1776</v>
      </c>
      <c r="D13" s="14">
        <v>4</v>
      </c>
      <c r="E13" s="9">
        <v>39762</v>
      </c>
      <c r="F13" s="11">
        <f t="shared" si="6"/>
        <v>39748</v>
      </c>
      <c r="G13" s="9">
        <f t="shared" si="1"/>
        <v>39762</v>
      </c>
      <c r="H13" s="9">
        <f t="shared" si="7"/>
        <v>39776</v>
      </c>
      <c r="I13" s="9">
        <f t="shared" si="2"/>
        <v>39801</v>
      </c>
      <c r="J13" s="9">
        <f t="shared" si="3"/>
        <v>39804</v>
      </c>
      <c r="K13" s="9">
        <f t="shared" si="4"/>
        <v>39811</v>
      </c>
      <c r="L13" s="9">
        <f t="shared" si="5"/>
        <v>39821</v>
      </c>
    </row>
    <row r="14" spans="1:12" x14ac:dyDescent="0.15">
      <c r="A14" s="3" t="s">
        <v>76</v>
      </c>
      <c r="B14" s="7" t="s">
        <v>154</v>
      </c>
      <c r="C14" s="99" t="e">
        <f t="shared" ca="1" si="8"/>
        <v>#VALUE!</v>
      </c>
      <c r="D14" s="14" t="s">
        <v>721</v>
      </c>
      <c r="E14" s="9">
        <v>39764</v>
      </c>
      <c r="F14" s="12" t="e">
        <f t="shared" si="6"/>
        <v>#VALUE!</v>
      </c>
      <c r="G14" s="9" t="e">
        <f t="shared" si="1"/>
        <v>#VALUE!</v>
      </c>
      <c r="H14" s="9" t="e">
        <f t="shared" si="7"/>
        <v>#VALUE!</v>
      </c>
      <c r="I14" s="9" t="e">
        <f t="shared" si="2"/>
        <v>#VALUE!</v>
      </c>
      <c r="J14" s="9" t="e">
        <f t="shared" si="3"/>
        <v>#VALUE!</v>
      </c>
      <c r="K14" s="9" t="e">
        <f t="shared" si="4"/>
        <v>#VALUE!</v>
      </c>
      <c r="L14" s="9" t="e">
        <f t="shared" si="5"/>
        <v>#VALUE!</v>
      </c>
    </row>
    <row r="15" spans="1:12" x14ac:dyDescent="0.15">
      <c r="A15" s="3" t="s">
        <v>524</v>
      </c>
      <c r="B15" s="7">
        <v>39744</v>
      </c>
      <c r="C15" s="99">
        <f t="shared" ca="1" si="8"/>
        <v>1773</v>
      </c>
      <c r="D15" s="14">
        <v>4</v>
      </c>
      <c r="E15" s="9">
        <v>39765</v>
      </c>
      <c r="F15" s="13">
        <f t="shared" si="6"/>
        <v>39751</v>
      </c>
      <c r="G15" s="9">
        <f t="shared" si="1"/>
        <v>39765</v>
      </c>
      <c r="H15" s="9">
        <f t="shared" si="7"/>
        <v>39779</v>
      </c>
      <c r="I15" s="9">
        <f t="shared" si="2"/>
        <v>39804</v>
      </c>
      <c r="J15" s="9">
        <f t="shared" si="3"/>
        <v>39807</v>
      </c>
      <c r="K15" s="9">
        <f t="shared" si="4"/>
        <v>39814</v>
      </c>
      <c r="L15" s="9">
        <f t="shared" si="5"/>
        <v>39824</v>
      </c>
    </row>
    <row r="16" spans="1:12" x14ac:dyDescent="0.15">
      <c r="A16" s="3" t="s">
        <v>866</v>
      </c>
      <c r="B16" s="7">
        <v>39743</v>
      </c>
      <c r="C16" s="99">
        <f t="shared" ca="1" si="8"/>
        <v>1774</v>
      </c>
      <c r="D16" s="14">
        <v>4</v>
      </c>
      <c r="E16" s="9">
        <v>39764</v>
      </c>
      <c r="F16" s="12">
        <f t="shared" si="6"/>
        <v>39750</v>
      </c>
      <c r="G16" s="9">
        <f t="shared" si="1"/>
        <v>39764</v>
      </c>
      <c r="H16" s="9">
        <f t="shared" si="7"/>
        <v>39778</v>
      </c>
      <c r="I16" s="9">
        <f t="shared" si="2"/>
        <v>39803</v>
      </c>
      <c r="J16" s="9">
        <f t="shared" si="3"/>
        <v>39806</v>
      </c>
      <c r="K16" s="9">
        <f t="shared" si="4"/>
        <v>39813</v>
      </c>
      <c r="L16" s="9">
        <f t="shared" si="5"/>
        <v>39823</v>
      </c>
    </row>
    <row r="17" spans="1:20" x14ac:dyDescent="0.15">
      <c r="A17" s="3" t="s">
        <v>134</v>
      </c>
      <c r="B17" s="7">
        <v>39738</v>
      </c>
      <c r="C17" s="99">
        <f t="shared" ca="1" si="8"/>
        <v>1779</v>
      </c>
      <c r="D17" s="14">
        <v>2</v>
      </c>
      <c r="E17" s="9">
        <v>39759</v>
      </c>
      <c r="F17" s="9">
        <f t="shared" si="6"/>
        <v>39745</v>
      </c>
      <c r="G17" s="9">
        <f t="shared" si="1"/>
        <v>39759</v>
      </c>
      <c r="H17" s="9">
        <f t="shared" si="7"/>
        <v>39773</v>
      </c>
      <c r="I17" s="9">
        <f t="shared" si="2"/>
        <v>39798</v>
      </c>
      <c r="J17" s="9">
        <f t="shared" si="3"/>
        <v>39801</v>
      </c>
      <c r="K17" s="9">
        <f t="shared" si="4"/>
        <v>39808</v>
      </c>
      <c r="L17" s="9">
        <f t="shared" si="5"/>
        <v>39818</v>
      </c>
    </row>
    <row r="18" spans="1:20" x14ac:dyDescent="0.15">
      <c r="D18">
        <f>SUM(D2:D17)</f>
        <v>58</v>
      </c>
    </row>
    <row r="19" spans="1:20" x14ac:dyDescent="0.15">
      <c r="A19" s="1" t="s">
        <v>219</v>
      </c>
      <c r="B19" s="1" t="s">
        <v>363</v>
      </c>
      <c r="C19" s="1"/>
      <c r="D19" s="1"/>
      <c r="E19" s="1" t="s">
        <v>219</v>
      </c>
      <c r="F19" s="1" t="s">
        <v>363</v>
      </c>
      <c r="G19" s="1" t="s">
        <v>219</v>
      </c>
      <c r="H19" s="1" t="s">
        <v>363</v>
      </c>
      <c r="I19" s="1" t="s">
        <v>219</v>
      </c>
      <c r="J19" s="1" t="s">
        <v>363</v>
      </c>
      <c r="K19" s="1" t="s">
        <v>219</v>
      </c>
      <c r="L19" s="1" t="s">
        <v>363</v>
      </c>
      <c r="M19" s="1" t="s">
        <v>219</v>
      </c>
      <c r="N19" s="1" t="s">
        <v>363</v>
      </c>
      <c r="O19" s="1" t="s">
        <v>219</v>
      </c>
      <c r="P19" s="1" t="s">
        <v>363</v>
      </c>
      <c r="Q19" s="1" t="s">
        <v>219</v>
      </c>
      <c r="R19" s="1" t="s">
        <v>363</v>
      </c>
      <c r="S19" s="1" t="s">
        <v>219</v>
      </c>
      <c r="T19" s="1" t="s">
        <v>363</v>
      </c>
    </row>
    <row r="20" spans="1:20" x14ac:dyDescent="0.15">
      <c r="A20" s="1" t="s">
        <v>230</v>
      </c>
      <c r="B20" s="1"/>
      <c r="C20" s="1"/>
      <c r="D20" s="1"/>
      <c r="E20" s="1" t="s">
        <v>424</v>
      </c>
      <c r="F20" s="1"/>
      <c r="G20" s="1" t="s">
        <v>563</v>
      </c>
      <c r="H20" s="1"/>
      <c r="I20" s="1" t="s">
        <v>403</v>
      </c>
      <c r="J20" s="1"/>
      <c r="K20" s="1" t="s">
        <v>497</v>
      </c>
      <c r="L20" s="1"/>
      <c r="M20" s="1" t="s">
        <v>702</v>
      </c>
      <c r="N20" s="1"/>
      <c r="O20" s="1" t="s">
        <v>523</v>
      </c>
      <c r="P20" s="1"/>
      <c r="Q20" s="1" t="s">
        <v>578</v>
      </c>
      <c r="R20" s="1"/>
      <c r="S20" s="1" t="s">
        <v>268</v>
      </c>
      <c r="T20" s="1"/>
    </row>
    <row r="21" spans="1:20" x14ac:dyDescent="0.15">
      <c r="A21" s="2" t="s">
        <v>52</v>
      </c>
      <c r="B21" s="2" t="s">
        <v>366</v>
      </c>
      <c r="C21" s="2"/>
      <c r="D21" s="2"/>
      <c r="E21" s="2" t="s">
        <v>63</v>
      </c>
      <c r="F21" s="2" t="s">
        <v>540</v>
      </c>
      <c r="G21" s="2" t="s">
        <v>629</v>
      </c>
      <c r="H21" s="2" t="s">
        <v>757</v>
      </c>
      <c r="I21" s="2" t="s">
        <v>351</v>
      </c>
      <c r="J21" s="2" t="s">
        <v>757</v>
      </c>
      <c r="K21" s="2" t="s">
        <v>64</v>
      </c>
      <c r="L21" s="2" t="s">
        <v>757</v>
      </c>
      <c r="M21" s="2"/>
      <c r="N21" s="2"/>
      <c r="O21" s="2" t="s">
        <v>458</v>
      </c>
      <c r="P21" s="2" t="s">
        <v>975</v>
      </c>
      <c r="Q21" s="2" t="s">
        <v>367</v>
      </c>
      <c r="R21" s="2" t="s">
        <v>540</v>
      </c>
      <c r="S21" s="2" t="s">
        <v>7</v>
      </c>
      <c r="T21" s="2" t="s">
        <v>975</v>
      </c>
    </row>
    <row r="22" spans="1:20" x14ac:dyDescent="0.15">
      <c r="A22" s="2" t="s">
        <v>51</v>
      </c>
      <c r="B22" s="2" t="s">
        <v>10</v>
      </c>
      <c r="C22" s="2"/>
      <c r="D22" s="2"/>
      <c r="E22" s="2" t="s">
        <v>204</v>
      </c>
      <c r="F22" s="2" t="s">
        <v>757</v>
      </c>
      <c r="G22" s="2" t="s">
        <v>545</v>
      </c>
      <c r="H22" s="2" t="s">
        <v>975</v>
      </c>
      <c r="I22" s="2" t="s">
        <v>527</v>
      </c>
      <c r="J22" s="2" t="s">
        <v>757</v>
      </c>
      <c r="K22" s="2" t="s">
        <v>65</v>
      </c>
      <c r="L22" s="2" t="s">
        <v>757</v>
      </c>
      <c r="M22" s="2"/>
      <c r="N22" s="2"/>
      <c r="O22" s="2" t="s">
        <v>459</v>
      </c>
      <c r="P22" s="2" t="s">
        <v>975</v>
      </c>
      <c r="Q22" s="2" t="s">
        <v>369</v>
      </c>
      <c r="R22" s="2" t="s">
        <v>540</v>
      </c>
      <c r="S22" s="2" t="s">
        <v>592</v>
      </c>
      <c r="T22" s="2" t="s">
        <v>975</v>
      </c>
    </row>
    <row r="23" spans="1:20" x14ac:dyDescent="0.15">
      <c r="A23" s="16" t="s">
        <v>339</v>
      </c>
      <c r="B23" s="2" t="s">
        <v>778</v>
      </c>
      <c r="C23" s="2"/>
      <c r="D23" s="2"/>
      <c r="E23" s="2" t="s">
        <v>664</v>
      </c>
      <c r="F23" s="2" t="s">
        <v>757</v>
      </c>
      <c r="G23" s="2" t="s">
        <v>538</v>
      </c>
      <c r="H23" s="2" t="s">
        <v>975</v>
      </c>
      <c r="I23" s="2" t="s">
        <v>324</v>
      </c>
      <c r="J23" s="2" t="s">
        <v>757</v>
      </c>
      <c r="K23" s="2" t="s">
        <v>274</v>
      </c>
      <c r="L23" s="2" t="s">
        <v>757</v>
      </c>
      <c r="M23" s="2"/>
      <c r="N23" s="2"/>
      <c r="O23" s="2" t="s">
        <v>661</v>
      </c>
      <c r="P23" s="2" t="s">
        <v>757</v>
      </c>
      <c r="Q23" s="2" t="s">
        <v>11</v>
      </c>
      <c r="R23" s="2" t="s">
        <v>757</v>
      </c>
      <c r="S23" s="2" t="s">
        <v>593</v>
      </c>
      <c r="T23" s="2" t="s">
        <v>975</v>
      </c>
    </row>
    <row r="24" spans="1:20" x14ac:dyDescent="0.15">
      <c r="A24" s="2" t="s">
        <v>541</v>
      </c>
      <c r="B24" s="2" t="s">
        <v>778</v>
      </c>
      <c r="C24" s="2"/>
      <c r="D24" s="2"/>
      <c r="E24" s="2" t="s">
        <v>770</v>
      </c>
      <c r="F24" s="2" t="s">
        <v>540</v>
      </c>
      <c r="G24" s="2" t="s">
        <v>308</v>
      </c>
      <c r="H24" s="2" t="s">
        <v>757</v>
      </c>
      <c r="I24" s="2" t="s">
        <v>873</v>
      </c>
      <c r="J24" s="2" t="s">
        <v>540</v>
      </c>
      <c r="K24" s="2" t="s">
        <v>285</v>
      </c>
      <c r="L24" s="2" t="s">
        <v>976</v>
      </c>
      <c r="M24" s="2"/>
      <c r="N24" s="2"/>
      <c r="O24" s="2" t="s">
        <v>114</v>
      </c>
      <c r="P24" s="2" t="s">
        <v>757</v>
      </c>
      <c r="Q24" s="2" t="s">
        <v>6</v>
      </c>
      <c r="R24" s="2" t="s">
        <v>757</v>
      </c>
      <c r="S24" s="2" t="s">
        <v>365</v>
      </c>
      <c r="T24" s="2" t="s">
        <v>975</v>
      </c>
    </row>
    <row r="25" spans="1:20" x14ac:dyDescent="0.15">
      <c r="A25" s="2" t="s">
        <v>535</v>
      </c>
      <c r="B25" s="2" t="s">
        <v>199</v>
      </c>
      <c r="C25" s="2"/>
      <c r="D25" s="2"/>
      <c r="E25" s="2" t="s">
        <v>550</v>
      </c>
      <c r="F25" s="2" t="s">
        <v>350</v>
      </c>
      <c r="G25" s="2" t="s">
        <v>398</v>
      </c>
      <c r="H25" s="2" t="s">
        <v>757</v>
      </c>
      <c r="I25" s="2" t="s">
        <v>43</v>
      </c>
      <c r="J25" s="2" t="s">
        <v>540</v>
      </c>
      <c r="K25" s="2" t="s">
        <v>457</v>
      </c>
      <c r="L25" s="2" t="s">
        <v>975</v>
      </c>
      <c r="M25" s="2"/>
      <c r="N25" s="2"/>
      <c r="O25" s="2"/>
      <c r="P25" s="2"/>
      <c r="Q25" s="2"/>
      <c r="R25" s="2"/>
      <c r="S25" s="2"/>
      <c r="T25" s="2"/>
    </row>
    <row r="26" spans="1:20" x14ac:dyDescent="0.15">
      <c r="A26" s="2" t="s">
        <v>667</v>
      </c>
      <c r="B26" s="2" t="s">
        <v>460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 x14ac:dyDescent="0.15">
      <c r="A29">
        <v>6</v>
      </c>
      <c r="E29">
        <v>5</v>
      </c>
      <c r="G29">
        <v>5</v>
      </c>
      <c r="I29">
        <v>5</v>
      </c>
      <c r="K29">
        <v>5</v>
      </c>
      <c r="O29">
        <v>4</v>
      </c>
      <c r="Q29">
        <v>4</v>
      </c>
      <c r="S29">
        <v>4</v>
      </c>
    </row>
    <row r="31" spans="1:20" x14ac:dyDescent="0.15">
      <c r="A31">
        <f>SUM(29:29)</f>
        <v>38</v>
      </c>
    </row>
    <row r="32" spans="1:20" x14ac:dyDescent="0.15">
      <c r="N32" t="s">
        <v>414</v>
      </c>
      <c r="O32" t="s">
        <v>479</v>
      </c>
      <c r="P32" t="s">
        <v>344</v>
      </c>
      <c r="R32" t="s">
        <v>672</v>
      </c>
    </row>
    <row r="33" spans="8:17" x14ac:dyDescent="0.15">
      <c r="J33" t="s">
        <v>170</v>
      </c>
      <c r="K33" t="s">
        <v>98</v>
      </c>
    </row>
    <row r="34" spans="8:17" x14ac:dyDescent="0.15">
      <c r="H34" t="s">
        <v>536</v>
      </c>
      <c r="I34">
        <v>1</v>
      </c>
      <c r="J34" t="s">
        <v>679</v>
      </c>
      <c r="K34" t="s">
        <v>880</v>
      </c>
      <c r="L34" t="s">
        <v>120</v>
      </c>
      <c r="M34">
        <v>1</v>
      </c>
      <c r="P34" s="51" t="s">
        <v>867</v>
      </c>
      <c r="Q34" t="s">
        <v>743</v>
      </c>
    </row>
    <row r="35" spans="8:17" x14ac:dyDescent="0.15">
      <c r="H35" t="s">
        <v>743</v>
      </c>
      <c r="I35">
        <v>1</v>
      </c>
      <c r="J35" t="s">
        <v>153</v>
      </c>
      <c r="K35" t="s">
        <v>881</v>
      </c>
      <c r="L35" t="s">
        <v>685</v>
      </c>
      <c r="M35">
        <v>1</v>
      </c>
      <c r="P35" t="s">
        <v>461</v>
      </c>
      <c r="Q35" t="s">
        <v>743</v>
      </c>
    </row>
    <row r="36" spans="8:17" x14ac:dyDescent="0.15">
      <c r="H36" t="s">
        <v>743</v>
      </c>
      <c r="I36">
        <v>1</v>
      </c>
      <c r="J36" t="s">
        <v>287</v>
      </c>
      <c r="K36" t="s">
        <v>152</v>
      </c>
      <c r="L36" t="s">
        <v>743</v>
      </c>
      <c r="M36">
        <v>1</v>
      </c>
      <c r="P36" t="s">
        <v>97</v>
      </c>
      <c r="Q36" t="s">
        <v>743</v>
      </c>
    </row>
    <row r="37" spans="8:17" x14ac:dyDescent="0.15">
      <c r="H37" t="s">
        <v>743</v>
      </c>
      <c r="I37">
        <v>1</v>
      </c>
      <c r="J37" t="s">
        <v>57</v>
      </c>
      <c r="K37" t="s">
        <v>686</v>
      </c>
      <c r="L37" t="s">
        <v>120</v>
      </c>
      <c r="M37">
        <v>1</v>
      </c>
    </row>
    <row r="38" spans="8:17" x14ac:dyDescent="0.15">
      <c r="H38" t="s">
        <v>743</v>
      </c>
      <c r="I38">
        <v>1</v>
      </c>
      <c r="J38" t="s">
        <v>167</v>
      </c>
      <c r="K38" t="s">
        <v>687</v>
      </c>
      <c r="L38" t="s">
        <v>120</v>
      </c>
      <c r="M38">
        <v>1</v>
      </c>
      <c r="P38" s="45" t="s">
        <v>104</v>
      </c>
    </row>
    <row r="39" spans="8:17" x14ac:dyDescent="0.15">
      <c r="H39" t="s">
        <v>743</v>
      </c>
      <c r="I39">
        <v>1</v>
      </c>
      <c r="J39" t="s">
        <v>209</v>
      </c>
      <c r="K39" t="s">
        <v>461</v>
      </c>
      <c r="L39" t="s">
        <v>743</v>
      </c>
      <c r="M39">
        <v>1</v>
      </c>
      <c r="P39" t="s">
        <v>446</v>
      </c>
      <c r="Q39" t="s">
        <v>399</v>
      </c>
    </row>
    <row r="40" spans="8:17" x14ac:dyDescent="0.15">
      <c r="H40" t="s">
        <v>743</v>
      </c>
      <c r="I40">
        <v>1</v>
      </c>
      <c r="J40" t="s">
        <v>99</v>
      </c>
      <c r="K40" t="s">
        <v>97</v>
      </c>
      <c r="L40" t="s">
        <v>743</v>
      </c>
      <c r="M40">
        <v>1</v>
      </c>
    </row>
    <row r="41" spans="8:17" x14ac:dyDescent="0.15">
      <c r="H41" t="s">
        <v>120</v>
      </c>
      <c r="I41">
        <v>1</v>
      </c>
      <c r="J41" t="s">
        <v>821</v>
      </c>
      <c r="M41">
        <f>SUM(M34:M40)</f>
        <v>7</v>
      </c>
      <c r="P41" s="45" t="s">
        <v>180</v>
      </c>
    </row>
    <row r="42" spans="8:17" x14ac:dyDescent="0.15">
      <c r="H42" t="s">
        <v>120</v>
      </c>
      <c r="I42">
        <v>1</v>
      </c>
      <c r="J42" t="s">
        <v>473</v>
      </c>
      <c r="L42" t="s">
        <v>325</v>
      </c>
      <c r="P42" t="s">
        <v>983</v>
      </c>
      <c r="Q42" t="s">
        <v>743</v>
      </c>
    </row>
    <row r="43" spans="8:17" x14ac:dyDescent="0.15">
      <c r="H43" t="s">
        <v>120</v>
      </c>
      <c r="I43">
        <v>1</v>
      </c>
      <c r="J43" t="s">
        <v>474</v>
      </c>
      <c r="L43" t="s">
        <v>362</v>
      </c>
      <c r="P43" t="s">
        <v>368</v>
      </c>
    </row>
    <row r="44" spans="8:17" x14ac:dyDescent="0.15">
      <c r="H44" t="s">
        <v>619</v>
      </c>
      <c r="I44">
        <f>SUM(I34:I43)</f>
        <v>10</v>
      </c>
      <c r="K44" t="s">
        <v>983</v>
      </c>
      <c r="L44" t="s">
        <v>378</v>
      </c>
      <c r="Q44" t="s">
        <v>105</v>
      </c>
    </row>
    <row r="45" spans="8:17" x14ac:dyDescent="0.15">
      <c r="H45" t="s">
        <v>40</v>
      </c>
      <c r="K45" t="s">
        <v>836</v>
      </c>
      <c r="L45" t="s">
        <v>39</v>
      </c>
    </row>
    <row r="47" spans="8:17" x14ac:dyDescent="0.15">
      <c r="I47" t="s">
        <v>311</v>
      </c>
      <c r="K47" t="s">
        <v>312</v>
      </c>
    </row>
    <row r="48" spans="8:17" x14ac:dyDescent="0.15">
      <c r="I48">
        <v>23</v>
      </c>
      <c r="K48">
        <v>13</v>
      </c>
    </row>
    <row r="52" spans="11:16" x14ac:dyDescent="0.15">
      <c r="K52" t="s">
        <v>383</v>
      </c>
      <c r="L52" t="s">
        <v>743</v>
      </c>
      <c r="M52" t="s">
        <v>85</v>
      </c>
      <c r="N52" t="s">
        <v>545</v>
      </c>
      <c r="O52" t="s">
        <v>743</v>
      </c>
      <c r="P52" t="s">
        <v>270</v>
      </c>
    </row>
    <row r="53" spans="11:16" x14ac:dyDescent="0.15">
      <c r="K53" t="s">
        <v>461</v>
      </c>
      <c r="L53" t="s">
        <v>743</v>
      </c>
      <c r="M53" t="s">
        <v>85</v>
      </c>
      <c r="N53" t="s">
        <v>538</v>
      </c>
      <c r="O53" t="s">
        <v>743</v>
      </c>
      <c r="P53" t="s">
        <v>270</v>
      </c>
    </row>
    <row r="54" spans="11:16" x14ac:dyDescent="0.15">
      <c r="K54" t="s">
        <v>97</v>
      </c>
      <c r="L54" t="s">
        <v>743</v>
      </c>
      <c r="M54" t="s">
        <v>85</v>
      </c>
      <c r="N54" t="s">
        <v>57</v>
      </c>
      <c r="O54" t="s">
        <v>743</v>
      </c>
      <c r="P54" t="s">
        <v>270</v>
      </c>
    </row>
    <row r="55" spans="11:16" x14ac:dyDescent="0.15">
      <c r="K55" t="s">
        <v>983</v>
      </c>
      <c r="L55" t="s">
        <v>399</v>
      </c>
      <c r="M55" t="s">
        <v>85</v>
      </c>
      <c r="N55" t="s">
        <v>167</v>
      </c>
      <c r="O55" t="s">
        <v>743</v>
      </c>
      <c r="P55" t="s">
        <v>270</v>
      </c>
    </row>
    <row r="56" spans="11:16" x14ac:dyDescent="0.15">
      <c r="N56" t="s">
        <v>209</v>
      </c>
      <c r="O56" t="s">
        <v>743</v>
      </c>
      <c r="P56" t="s">
        <v>270</v>
      </c>
    </row>
    <row r="57" spans="11:16" x14ac:dyDescent="0.15">
      <c r="N57" t="s">
        <v>99</v>
      </c>
      <c r="O57" t="s">
        <v>399</v>
      </c>
      <c r="P57" t="s">
        <v>270</v>
      </c>
    </row>
  </sheetData>
  <phoneticPr fontId="8" type="noConversion"/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activeCell="A31" sqref="A31"/>
    </sheetView>
  </sheetViews>
  <sheetFormatPr baseColWidth="10" defaultColWidth="11" defaultRowHeight="13" x14ac:dyDescent="0.15"/>
  <sheetData>
    <row r="1" spans="1:16" ht="26" x14ac:dyDescent="0.15">
      <c r="A1" s="2"/>
      <c r="B1" s="5" t="s">
        <v>306</v>
      </c>
      <c r="C1" s="5" t="s">
        <v>788</v>
      </c>
      <c r="D1" s="5" t="s">
        <v>58</v>
      </c>
      <c r="E1" s="5" t="s">
        <v>711</v>
      </c>
      <c r="F1" s="5" t="s">
        <v>530</v>
      </c>
      <c r="G1" s="5" t="s">
        <v>341</v>
      </c>
      <c r="H1" s="5"/>
      <c r="I1" s="5" t="s">
        <v>342</v>
      </c>
      <c r="J1" s="5"/>
      <c r="K1" s="5" t="s">
        <v>347</v>
      </c>
      <c r="L1" s="5"/>
      <c r="M1" s="5" t="s">
        <v>1</v>
      </c>
      <c r="N1" s="5" t="s">
        <v>662</v>
      </c>
      <c r="O1" s="5" t="s">
        <v>663</v>
      </c>
      <c r="P1" s="5" t="s">
        <v>604</v>
      </c>
    </row>
    <row r="2" spans="1:16" x14ac:dyDescent="0.15">
      <c r="A2" s="3" t="s">
        <v>594</v>
      </c>
      <c r="B2" s="162">
        <v>40119</v>
      </c>
      <c r="C2" s="99">
        <f t="shared" ref="C2:C24" ca="1" si="0">TODAY()-B2</f>
        <v>1398</v>
      </c>
      <c r="D2" s="164"/>
      <c r="E2" s="115"/>
      <c r="F2" s="2"/>
      <c r="G2" s="97">
        <f t="shared" ref="G2:G24" si="1">B2+7</f>
        <v>40126</v>
      </c>
      <c r="H2" s="63"/>
      <c r="I2" s="63">
        <f>B2+21</f>
        <v>40140</v>
      </c>
      <c r="J2" s="63"/>
      <c r="K2" s="63">
        <f t="shared" ref="K2:K24" si="2">B2+35</f>
        <v>40154</v>
      </c>
      <c r="L2" s="63"/>
      <c r="M2" s="63">
        <f t="shared" ref="M2:M24" si="3">B2+60</f>
        <v>40179</v>
      </c>
      <c r="N2" s="63">
        <f t="shared" ref="N2:N24" si="4">B2+70</f>
        <v>40189</v>
      </c>
      <c r="O2" s="63">
        <f t="shared" ref="O2:O24" si="5">B2+80</f>
        <v>40199</v>
      </c>
      <c r="P2" s="63">
        <f t="shared" ref="P2:P24" si="6">B2+85</f>
        <v>40204</v>
      </c>
    </row>
    <row r="3" spans="1:16" x14ac:dyDescent="0.15">
      <c r="A3" s="3" t="s">
        <v>126</v>
      </c>
      <c r="B3" s="4">
        <v>40119</v>
      </c>
      <c r="C3" s="99">
        <f t="shared" ca="1" si="0"/>
        <v>1398</v>
      </c>
      <c r="D3" s="164"/>
      <c r="E3" s="115"/>
      <c r="F3" s="2"/>
      <c r="G3" s="97">
        <f t="shared" si="1"/>
        <v>40126</v>
      </c>
      <c r="H3" s="63"/>
      <c r="I3" s="63">
        <f>B3+21</f>
        <v>40140</v>
      </c>
      <c r="J3" s="63"/>
      <c r="K3" s="63">
        <f t="shared" si="2"/>
        <v>40154</v>
      </c>
      <c r="L3" s="63"/>
      <c r="M3" s="63">
        <f t="shared" si="3"/>
        <v>40179</v>
      </c>
      <c r="N3" s="63">
        <f t="shared" si="4"/>
        <v>40189</v>
      </c>
      <c r="O3" s="63">
        <f t="shared" si="5"/>
        <v>40199</v>
      </c>
      <c r="P3" s="63">
        <f t="shared" si="6"/>
        <v>40204</v>
      </c>
    </row>
    <row r="4" spans="1:16" x14ac:dyDescent="0.15">
      <c r="A4" s="3" t="s">
        <v>742</v>
      </c>
      <c r="B4" s="162">
        <v>40119</v>
      </c>
      <c r="C4" s="99">
        <f t="shared" ca="1" si="0"/>
        <v>1398</v>
      </c>
      <c r="D4" s="164"/>
      <c r="E4" s="68"/>
      <c r="F4" s="2"/>
      <c r="G4" s="97">
        <f t="shared" si="1"/>
        <v>40126</v>
      </c>
      <c r="H4" s="63"/>
      <c r="I4" s="63">
        <f>B4+21</f>
        <v>40140</v>
      </c>
      <c r="J4" s="63"/>
      <c r="K4" s="63">
        <f t="shared" si="2"/>
        <v>40154</v>
      </c>
      <c r="L4" s="63"/>
      <c r="M4" s="63">
        <f t="shared" si="3"/>
        <v>40179</v>
      </c>
      <c r="N4" s="63">
        <f t="shared" si="4"/>
        <v>40189</v>
      </c>
      <c r="O4" s="63">
        <f t="shared" si="5"/>
        <v>40199</v>
      </c>
      <c r="P4" s="63">
        <f t="shared" si="6"/>
        <v>40204</v>
      </c>
    </row>
    <row r="5" spans="1:16" x14ac:dyDescent="0.15">
      <c r="A5" s="3" t="s">
        <v>596</v>
      </c>
      <c r="B5" s="162">
        <v>40122</v>
      </c>
      <c r="C5" s="99">
        <f t="shared" ca="1" si="0"/>
        <v>1395</v>
      </c>
      <c r="D5" s="164"/>
      <c r="E5" s="68"/>
      <c r="F5" s="2"/>
      <c r="G5" s="97">
        <f t="shared" si="1"/>
        <v>40129</v>
      </c>
      <c r="H5" s="63"/>
      <c r="I5" s="63" t="s">
        <v>49</v>
      </c>
      <c r="J5" s="63"/>
      <c r="K5" s="63">
        <f t="shared" si="2"/>
        <v>40157</v>
      </c>
      <c r="L5" s="63"/>
      <c r="M5" s="63">
        <f t="shared" si="3"/>
        <v>40182</v>
      </c>
      <c r="N5" s="63">
        <f t="shared" si="4"/>
        <v>40192</v>
      </c>
      <c r="O5" s="63">
        <f t="shared" si="5"/>
        <v>40202</v>
      </c>
      <c r="P5" s="63">
        <f t="shared" si="6"/>
        <v>40207</v>
      </c>
    </row>
    <row r="6" spans="1:16" x14ac:dyDescent="0.15">
      <c r="A6" s="3" t="s">
        <v>703</v>
      </c>
      <c r="B6" s="4">
        <v>40127</v>
      </c>
      <c r="C6" s="99">
        <f t="shared" ca="1" si="0"/>
        <v>1390</v>
      </c>
      <c r="D6" s="174"/>
      <c r="E6" s="68"/>
      <c r="F6" s="2"/>
      <c r="G6" s="97">
        <f t="shared" si="1"/>
        <v>40134</v>
      </c>
      <c r="H6" s="97"/>
      <c r="I6" s="63">
        <f t="shared" ref="I6:I24" si="7">B6+21</f>
        <v>40148</v>
      </c>
      <c r="J6" s="63"/>
      <c r="K6" s="63">
        <f t="shared" si="2"/>
        <v>40162</v>
      </c>
      <c r="L6" s="63"/>
      <c r="M6" s="63">
        <f t="shared" si="3"/>
        <v>40187</v>
      </c>
      <c r="N6" s="63">
        <f t="shared" si="4"/>
        <v>40197</v>
      </c>
      <c r="O6" s="63">
        <f t="shared" si="5"/>
        <v>40207</v>
      </c>
      <c r="P6" s="63">
        <f t="shared" si="6"/>
        <v>40212</v>
      </c>
    </row>
    <row r="7" spans="1:16" x14ac:dyDescent="0.15">
      <c r="A7" s="3" t="s">
        <v>364</v>
      </c>
      <c r="B7" s="162">
        <v>40129</v>
      </c>
      <c r="C7" s="99">
        <f t="shared" ca="1" si="0"/>
        <v>1388</v>
      </c>
      <c r="D7" s="174"/>
      <c r="E7" s="68"/>
      <c r="F7" s="2"/>
      <c r="G7" s="97">
        <f t="shared" si="1"/>
        <v>40136</v>
      </c>
      <c r="H7" s="97"/>
      <c r="I7" s="63">
        <f t="shared" si="7"/>
        <v>40150</v>
      </c>
      <c r="J7" s="63"/>
      <c r="K7" s="63">
        <f t="shared" si="2"/>
        <v>40164</v>
      </c>
      <c r="L7" s="63"/>
      <c r="M7" s="63">
        <f t="shared" si="3"/>
        <v>40189</v>
      </c>
      <c r="N7" s="63">
        <f t="shared" si="4"/>
        <v>40199</v>
      </c>
      <c r="O7" s="63">
        <f t="shared" si="5"/>
        <v>40209</v>
      </c>
      <c r="P7" s="63">
        <f t="shared" si="6"/>
        <v>40214</v>
      </c>
    </row>
    <row r="8" spans="1:16" x14ac:dyDescent="0.15">
      <c r="A8" s="3" t="s">
        <v>160</v>
      </c>
      <c r="B8" s="162">
        <v>40129</v>
      </c>
      <c r="C8" s="99">
        <f t="shared" ca="1" si="0"/>
        <v>1388</v>
      </c>
      <c r="D8" s="164"/>
      <c r="E8" s="68"/>
      <c r="F8" s="2"/>
      <c r="G8" s="97">
        <f t="shared" si="1"/>
        <v>40136</v>
      </c>
      <c r="H8" s="63"/>
      <c r="I8" s="63">
        <f t="shared" si="7"/>
        <v>40150</v>
      </c>
      <c r="J8" s="63"/>
      <c r="K8" s="63">
        <f t="shared" si="2"/>
        <v>40164</v>
      </c>
      <c r="L8" s="63"/>
      <c r="M8" s="63">
        <f t="shared" si="3"/>
        <v>40189</v>
      </c>
      <c r="N8" s="63">
        <f t="shared" si="4"/>
        <v>40199</v>
      </c>
      <c r="O8" s="63">
        <f t="shared" si="5"/>
        <v>40209</v>
      </c>
      <c r="P8" s="63">
        <f t="shared" si="6"/>
        <v>40214</v>
      </c>
    </row>
    <row r="9" spans="1:16" x14ac:dyDescent="0.15">
      <c r="A9" s="3" t="s">
        <v>228</v>
      </c>
      <c r="B9" s="4">
        <v>40131</v>
      </c>
      <c r="C9" s="99">
        <f t="shared" ca="1" si="0"/>
        <v>1386</v>
      </c>
      <c r="D9" s="115"/>
      <c r="E9" s="68"/>
      <c r="F9" s="2"/>
      <c r="G9" s="97">
        <f t="shared" si="1"/>
        <v>40138</v>
      </c>
      <c r="H9" s="63"/>
      <c r="I9" s="63">
        <f t="shared" si="7"/>
        <v>40152</v>
      </c>
      <c r="J9" s="63"/>
      <c r="K9" s="63">
        <f t="shared" si="2"/>
        <v>40166</v>
      </c>
      <c r="L9" s="63"/>
      <c r="M9" s="63">
        <f t="shared" si="3"/>
        <v>40191</v>
      </c>
      <c r="N9" s="63">
        <f t="shared" si="4"/>
        <v>40201</v>
      </c>
      <c r="O9" s="63">
        <f t="shared" si="5"/>
        <v>40211</v>
      </c>
      <c r="P9" s="63">
        <f t="shared" si="6"/>
        <v>40216</v>
      </c>
    </row>
    <row r="10" spans="1:16" x14ac:dyDescent="0.15">
      <c r="A10" s="3" t="s">
        <v>776</v>
      </c>
      <c r="B10" s="4">
        <v>40133</v>
      </c>
      <c r="C10" s="99">
        <f t="shared" ca="1" si="0"/>
        <v>1384</v>
      </c>
      <c r="D10" s="164"/>
      <c r="E10" s="115"/>
      <c r="F10" s="2"/>
      <c r="G10" s="97">
        <f t="shared" si="1"/>
        <v>40140</v>
      </c>
      <c r="H10" s="63"/>
      <c r="I10" s="63">
        <f t="shared" si="7"/>
        <v>40154</v>
      </c>
      <c r="J10" s="63"/>
      <c r="K10" s="63">
        <f t="shared" si="2"/>
        <v>40168</v>
      </c>
      <c r="L10" s="63"/>
      <c r="M10" s="63">
        <f t="shared" si="3"/>
        <v>40193</v>
      </c>
      <c r="N10" s="63">
        <f t="shared" si="4"/>
        <v>40203</v>
      </c>
      <c r="O10" s="63">
        <f t="shared" si="5"/>
        <v>40213</v>
      </c>
      <c r="P10" s="63">
        <f t="shared" si="6"/>
        <v>40218</v>
      </c>
    </row>
    <row r="11" spans="1:16" x14ac:dyDescent="0.15">
      <c r="A11" s="3" t="s">
        <v>331</v>
      </c>
      <c r="B11" s="4">
        <v>40135</v>
      </c>
      <c r="C11" s="99">
        <f t="shared" ca="1" si="0"/>
        <v>1382</v>
      </c>
      <c r="D11" s="174"/>
      <c r="E11" s="68"/>
      <c r="F11" s="2"/>
      <c r="G11" s="97">
        <f t="shared" si="1"/>
        <v>40142</v>
      </c>
      <c r="H11" s="97"/>
      <c r="I11" s="63">
        <f t="shared" si="7"/>
        <v>40156</v>
      </c>
      <c r="J11" s="63"/>
      <c r="K11" s="63">
        <f t="shared" si="2"/>
        <v>40170</v>
      </c>
      <c r="L11" s="63"/>
      <c r="M11" s="63">
        <f t="shared" si="3"/>
        <v>40195</v>
      </c>
      <c r="N11" s="63">
        <f t="shared" si="4"/>
        <v>40205</v>
      </c>
      <c r="O11" s="63">
        <f t="shared" si="5"/>
        <v>40215</v>
      </c>
      <c r="P11" s="63">
        <f t="shared" si="6"/>
        <v>40220</v>
      </c>
    </row>
    <row r="12" spans="1:16" x14ac:dyDescent="0.15">
      <c r="A12" s="3" t="s">
        <v>595</v>
      </c>
      <c r="B12" s="4">
        <v>40135</v>
      </c>
      <c r="C12" s="99">
        <f t="shared" ca="1" si="0"/>
        <v>1382</v>
      </c>
      <c r="D12" s="115"/>
      <c r="E12" s="68"/>
      <c r="F12" s="2"/>
      <c r="G12" s="97">
        <f t="shared" si="1"/>
        <v>40142</v>
      </c>
      <c r="H12" s="63"/>
      <c r="I12" s="63">
        <f t="shared" si="7"/>
        <v>40156</v>
      </c>
      <c r="J12" s="63"/>
      <c r="K12" s="63">
        <f t="shared" si="2"/>
        <v>40170</v>
      </c>
      <c r="L12" s="63"/>
      <c r="M12" s="63">
        <f t="shared" si="3"/>
        <v>40195</v>
      </c>
      <c r="N12" s="63">
        <f t="shared" si="4"/>
        <v>40205</v>
      </c>
      <c r="O12" s="63">
        <f t="shared" si="5"/>
        <v>40215</v>
      </c>
      <c r="P12" s="63">
        <f t="shared" si="6"/>
        <v>40220</v>
      </c>
    </row>
    <row r="13" spans="1:16" x14ac:dyDescent="0.15">
      <c r="A13" s="3" t="s">
        <v>345</v>
      </c>
      <c r="B13" s="4">
        <v>40137</v>
      </c>
      <c r="C13" s="99">
        <f t="shared" ca="1" si="0"/>
        <v>1380</v>
      </c>
      <c r="D13" s="115"/>
      <c r="E13" s="115"/>
      <c r="F13" s="2"/>
      <c r="G13" s="97">
        <f t="shared" si="1"/>
        <v>40144</v>
      </c>
      <c r="H13" s="63"/>
      <c r="I13" s="63">
        <f t="shared" si="7"/>
        <v>40158</v>
      </c>
      <c r="J13" s="63"/>
      <c r="K13" s="63">
        <f t="shared" si="2"/>
        <v>40172</v>
      </c>
      <c r="L13" s="63"/>
      <c r="M13" s="63">
        <f t="shared" si="3"/>
        <v>40197</v>
      </c>
      <c r="N13" s="63">
        <f t="shared" si="4"/>
        <v>40207</v>
      </c>
      <c r="O13" s="63">
        <f t="shared" si="5"/>
        <v>40217</v>
      </c>
      <c r="P13" s="63">
        <f t="shared" si="6"/>
        <v>40222</v>
      </c>
    </row>
    <row r="14" spans="1:16" x14ac:dyDescent="0.15">
      <c r="A14" s="3" t="s">
        <v>361</v>
      </c>
      <c r="B14" s="4"/>
      <c r="C14" s="99">
        <f t="shared" ca="1" si="0"/>
        <v>41517</v>
      </c>
      <c r="D14" s="174"/>
      <c r="E14" s="68"/>
      <c r="F14" s="2"/>
      <c r="G14" s="97">
        <f t="shared" si="1"/>
        <v>7</v>
      </c>
      <c r="H14" s="97"/>
      <c r="I14" s="63">
        <f t="shared" si="7"/>
        <v>21</v>
      </c>
      <c r="J14" s="63"/>
      <c r="K14" s="63">
        <f t="shared" si="2"/>
        <v>35</v>
      </c>
      <c r="L14" s="63"/>
      <c r="M14" s="63">
        <f t="shared" si="3"/>
        <v>60</v>
      </c>
      <c r="N14" s="63">
        <f t="shared" si="4"/>
        <v>70</v>
      </c>
      <c r="O14" s="63">
        <f t="shared" si="5"/>
        <v>80</v>
      </c>
      <c r="P14" s="63">
        <f t="shared" si="6"/>
        <v>85</v>
      </c>
    </row>
    <row r="15" spans="1:16" x14ac:dyDescent="0.15">
      <c r="A15" s="3" t="s">
        <v>217</v>
      </c>
      <c r="B15" s="162"/>
      <c r="C15" s="163">
        <f t="shared" ca="1" si="0"/>
        <v>41517</v>
      </c>
      <c r="D15" s="164"/>
      <c r="E15" s="68"/>
      <c r="F15" s="2"/>
      <c r="G15" s="97">
        <f t="shared" si="1"/>
        <v>7</v>
      </c>
      <c r="H15" s="63"/>
      <c r="I15" s="63">
        <f t="shared" si="7"/>
        <v>21</v>
      </c>
      <c r="J15" s="63"/>
      <c r="K15" s="63">
        <f t="shared" si="2"/>
        <v>35</v>
      </c>
      <c r="L15" s="63"/>
      <c r="M15" s="63">
        <f t="shared" si="3"/>
        <v>60</v>
      </c>
      <c r="N15" s="63">
        <f t="shared" si="4"/>
        <v>70</v>
      </c>
      <c r="O15" s="63">
        <f t="shared" si="5"/>
        <v>80</v>
      </c>
      <c r="P15" s="63">
        <f t="shared" si="6"/>
        <v>85</v>
      </c>
    </row>
    <row r="16" spans="1:16" x14ac:dyDescent="0.15">
      <c r="A16" s="3" t="s">
        <v>229</v>
      </c>
      <c r="B16" s="4"/>
      <c r="C16" s="99">
        <f t="shared" ca="1" si="0"/>
        <v>41517</v>
      </c>
      <c r="D16" s="115"/>
      <c r="E16" s="68"/>
      <c r="F16" s="2"/>
      <c r="G16" s="97">
        <f t="shared" si="1"/>
        <v>7</v>
      </c>
      <c r="H16" s="97"/>
      <c r="I16" s="63">
        <f t="shared" si="7"/>
        <v>21</v>
      </c>
      <c r="J16" s="63"/>
      <c r="K16" s="63">
        <f t="shared" si="2"/>
        <v>35</v>
      </c>
      <c r="L16" s="63"/>
      <c r="M16" s="63">
        <f t="shared" si="3"/>
        <v>60</v>
      </c>
      <c r="N16" s="63">
        <f t="shared" si="4"/>
        <v>70</v>
      </c>
      <c r="O16" s="63">
        <f t="shared" si="5"/>
        <v>80</v>
      </c>
      <c r="P16" s="63">
        <f t="shared" si="6"/>
        <v>85</v>
      </c>
    </row>
    <row r="17" spans="1:16" x14ac:dyDescent="0.15">
      <c r="A17" s="3" t="s">
        <v>390</v>
      </c>
      <c r="B17" s="4"/>
      <c r="C17" s="99">
        <f t="shared" ca="1" si="0"/>
        <v>41517</v>
      </c>
      <c r="D17" s="115"/>
      <c r="E17" s="68"/>
      <c r="F17" s="2"/>
      <c r="G17" s="97">
        <f t="shared" si="1"/>
        <v>7</v>
      </c>
      <c r="H17" s="97"/>
      <c r="I17" s="63">
        <f t="shared" si="7"/>
        <v>21</v>
      </c>
      <c r="J17" s="63"/>
      <c r="K17" s="63">
        <f t="shared" si="2"/>
        <v>35</v>
      </c>
      <c r="L17" s="63"/>
      <c r="M17" s="63">
        <f t="shared" si="3"/>
        <v>60</v>
      </c>
      <c r="N17" s="63">
        <f t="shared" si="4"/>
        <v>70</v>
      </c>
      <c r="O17" s="63">
        <f t="shared" si="5"/>
        <v>80</v>
      </c>
      <c r="P17" s="63">
        <f t="shared" si="6"/>
        <v>85</v>
      </c>
    </row>
    <row r="18" spans="1:16" x14ac:dyDescent="0.15">
      <c r="A18" s="3" t="s">
        <v>75</v>
      </c>
      <c r="B18" s="4"/>
      <c r="C18" s="99">
        <f t="shared" ca="1" si="0"/>
        <v>41517</v>
      </c>
      <c r="D18" s="68"/>
      <c r="E18" s="68"/>
      <c r="F18" s="2"/>
      <c r="G18" s="97">
        <f t="shared" si="1"/>
        <v>7</v>
      </c>
      <c r="H18" s="97"/>
      <c r="I18" s="63">
        <f t="shared" si="7"/>
        <v>21</v>
      </c>
      <c r="J18" s="63"/>
      <c r="K18" s="63">
        <f t="shared" si="2"/>
        <v>35</v>
      </c>
      <c r="L18" s="63"/>
      <c r="M18" s="63">
        <f t="shared" si="3"/>
        <v>60</v>
      </c>
      <c r="N18" s="63">
        <f t="shared" si="4"/>
        <v>70</v>
      </c>
      <c r="O18" s="63">
        <f t="shared" si="5"/>
        <v>80</v>
      </c>
      <c r="P18" s="63">
        <f t="shared" si="6"/>
        <v>85</v>
      </c>
    </row>
    <row r="19" spans="1:16" x14ac:dyDescent="0.15">
      <c r="A19" s="3" t="s">
        <v>866</v>
      </c>
      <c r="B19" s="4"/>
      <c r="C19" s="99">
        <f t="shared" ca="1" si="0"/>
        <v>41517</v>
      </c>
      <c r="D19" s="164"/>
      <c r="E19" s="68"/>
      <c r="F19" s="2"/>
      <c r="G19" s="97">
        <f t="shared" si="1"/>
        <v>7</v>
      </c>
      <c r="H19" s="97"/>
      <c r="I19" s="63">
        <f t="shared" si="7"/>
        <v>21</v>
      </c>
      <c r="J19" s="63"/>
      <c r="K19" s="63">
        <f t="shared" si="2"/>
        <v>35</v>
      </c>
      <c r="L19" s="63"/>
      <c r="M19" s="63">
        <f t="shared" si="3"/>
        <v>60</v>
      </c>
      <c r="N19" s="63">
        <f t="shared" si="4"/>
        <v>70</v>
      </c>
      <c r="O19" s="63">
        <f t="shared" si="5"/>
        <v>80</v>
      </c>
      <c r="P19" s="63">
        <f t="shared" si="6"/>
        <v>85</v>
      </c>
    </row>
    <row r="20" spans="1:16" x14ac:dyDescent="0.15">
      <c r="A20" s="3" t="s">
        <v>832</v>
      </c>
      <c r="B20" s="4"/>
      <c r="C20" s="99">
        <f t="shared" ca="1" si="0"/>
        <v>41517</v>
      </c>
      <c r="D20" s="164"/>
      <c r="E20" s="115"/>
      <c r="F20" s="2"/>
      <c r="G20" s="97">
        <f t="shared" si="1"/>
        <v>7</v>
      </c>
      <c r="H20" s="63"/>
      <c r="I20" s="63">
        <f t="shared" si="7"/>
        <v>21</v>
      </c>
      <c r="J20" s="63"/>
      <c r="K20" s="63">
        <f t="shared" si="2"/>
        <v>35</v>
      </c>
      <c r="L20" s="63"/>
      <c r="M20" s="63">
        <f t="shared" si="3"/>
        <v>60</v>
      </c>
      <c r="N20" s="63">
        <f t="shared" si="4"/>
        <v>70</v>
      </c>
      <c r="O20" s="63">
        <f t="shared" si="5"/>
        <v>80</v>
      </c>
      <c r="P20" s="63">
        <f t="shared" si="6"/>
        <v>85</v>
      </c>
    </row>
    <row r="21" spans="1:16" x14ac:dyDescent="0.15">
      <c r="A21" s="3" t="s">
        <v>232</v>
      </c>
      <c r="B21" s="162"/>
      <c r="C21" s="163">
        <f t="shared" ca="1" si="0"/>
        <v>41517</v>
      </c>
      <c r="D21" s="164"/>
      <c r="E21" s="115"/>
      <c r="F21" s="2"/>
      <c r="G21" s="97">
        <f t="shared" si="1"/>
        <v>7</v>
      </c>
      <c r="H21" s="63"/>
      <c r="I21" s="63">
        <f t="shared" si="7"/>
        <v>21</v>
      </c>
      <c r="J21" s="63"/>
      <c r="K21" s="63">
        <f t="shared" si="2"/>
        <v>35</v>
      </c>
      <c r="L21" s="63"/>
      <c r="M21" s="63">
        <f t="shared" si="3"/>
        <v>60</v>
      </c>
      <c r="N21" s="63">
        <f t="shared" si="4"/>
        <v>70</v>
      </c>
      <c r="O21" s="63">
        <f t="shared" si="5"/>
        <v>80</v>
      </c>
      <c r="P21" s="63">
        <f t="shared" si="6"/>
        <v>85</v>
      </c>
    </row>
    <row r="22" spans="1:16" x14ac:dyDescent="0.15">
      <c r="A22" s="3" t="s">
        <v>397</v>
      </c>
      <c r="B22" s="4"/>
      <c r="C22" s="99">
        <f t="shared" ca="1" si="0"/>
        <v>41517</v>
      </c>
      <c r="D22" s="164"/>
      <c r="E22" s="115"/>
      <c r="F22" s="2"/>
      <c r="G22" s="97">
        <f t="shared" si="1"/>
        <v>7</v>
      </c>
      <c r="H22" s="63"/>
      <c r="I22" s="63">
        <f t="shared" si="7"/>
        <v>21</v>
      </c>
      <c r="J22" s="63"/>
      <c r="K22" s="63">
        <f t="shared" si="2"/>
        <v>35</v>
      </c>
      <c r="L22" s="63"/>
      <c r="M22" s="63">
        <f t="shared" si="3"/>
        <v>60</v>
      </c>
      <c r="N22" s="63">
        <f t="shared" si="4"/>
        <v>70</v>
      </c>
      <c r="O22" s="63">
        <f t="shared" si="5"/>
        <v>80</v>
      </c>
      <c r="P22" s="63">
        <f t="shared" si="6"/>
        <v>85</v>
      </c>
    </row>
    <row r="23" spans="1:16" x14ac:dyDescent="0.15">
      <c r="A23" s="3" t="s">
        <v>731</v>
      </c>
      <c r="B23" s="4"/>
      <c r="C23" s="99">
        <f t="shared" ca="1" si="0"/>
        <v>41517</v>
      </c>
      <c r="D23" s="164"/>
      <c r="E23" s="68"/>
      <c r="F23" s="2"/>
      <c r="G23" s="97">
        <f t="shared" si="1"/>
        <v>7</v>
      </c>
      <c r="H23" s="63"/>
      <c r="I23" s="63">
        <f t="shared" si="7"/>
        <v>21</v>
      </c>
      <c r="J23" s="63"/>
      <c r="K23" s="63">
        <f t="shared" si="2"/>
        <v>35</v>
      </c>
      <c r="L23" s="63"/>
      <c r="M23" s="63">
        <f t="shared" si="3"/>
        <v>60</v>
      </c>
      <c r="N23" s="63">
        <f t="shared" si="4"/>
        <v>70</v>
      </c>
      <c r="O23" s="63">
        <f t="shared" si="5"/>
        <v>80</v>
      </c>
      <c r="P23" s="63">
        <f t="shared" si="6"/>
        <v>85</v>
      </c>
    </row>
    <row r="24" spans="1:16" x14ac:dyDescent="0.15">
      <c r="A24" s="3" t="s">
        <v>549</v>
      </c>
      <c r="B24" s="162"/>
      <c r="C24" s="99">
        <f t="shared" ca="1" si="0"/>
        <v>41517</v>
      </c>
      <c r="D24" s="164"/>
      <c r="E24" s="115"/>
      <c r="F24" s="2"/>
      <c r="G24" s="97">
        <f t="shared" si="1"/>
        <v>7</v>
      </c>
      <c r="H24" s="63"/>
      <c r="I24" s="63">
        <f t="shared" si="7"/>
        <v>21</v>
      </c>
      <c r="J24" s="63"/>
      <c r="K24" s="63">
        <f t="shared" si="2"/>
        <v>35</v>
      </c>
      <c r="L24" s="63"/>
      <c r="M24" s="63">
        <f t="shared" si="3"/>
        <v>60</v>
      </c>
      <c r="N24" s="63">
        <f t="shared" si="4"/>
        <v>70</v>
      </c>
      <c r="O24" s="63">
        <f t="shared" si="5"/>
        <v>80</v>
      </c>
      <c r="P24" s="63">
        <f t="shared" si="6"/>
        <v>85</v>
      </c>
    </row>
    <row r="25" spans="1:16" x14ac:dyDescent="0.15">
      <c r="A25" s="20"/>
      <c r="B25" s="4"/>
      <c r="C25" s="99"/>
      <c r="D25" s="115">
        <f>SUM(D2:D24)</f>
        <v>0</v>
      </c>
      <c r="E25" s="115"/>
      <c r="F25" s="2"/>
      <c r="G25" s="97"/>
      <c r="H25" s="63"/>
      <c r="I25" s="63"/>
      <c r="J25" s="63"/>
      <c r="K25" s="63"/>
      <c r="L25" s="63"/>
      <c r="M25" s="63"/>
      <c r="N25" s="63"/>
      <c r="O25" s="63"/>
      <c r="P25" s="63"/>
    </row>
    <row r="30" spans="1:16" x14ac:dyDescent="0.15">
      <c r="A30" t="s">
        <v>793</v>
      </c>
      <c r="B30" s="188"/>
      <c r="C30" s="188"/>
    </row>
  </sheetData>
  <sortState ref="A2:XFD25">
    <sortCondition ref="B2:B25"/>
    <sortCondition ref="A2:A25"/>
  </sortState>
  <phoneticPr fontId="8" type="noConversion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activeCell="A31" sqref="A31"/>
    </sheetView>
  </sheetViews>
  <sheetFormatPr baseColWidth="10" defaultColWidth="11" defaultRowHeight="13" x14ac:dyDescent="0.15"/>
  <sheetData>
    <row r="1" spans="1:16" ht="26" x14ac:dyDescent="0.15">
      <c r="A1" s="2"/>
      <c r="B1" s="5" t="s">
        <v>306</v>
      </c>
      <c r="C1" s="5" t="s">
        <v>788</v>
      </c>
      <c r="D1" s="5" t="s">
        <v>58</v>
      </c>
      <c r="E1" s="5" t="s">
        <v>711</v>
      </c>
      <c r="F1" s="5" t="s">
        <v>530</v>
      </c>
      <c r="G1" s="5" t="s">
        <v>341</v>
      </c>
      <c r="H1" s="5"/>
      <c r="I1" s="5" t="s">
        <v>342</v>
      </c>
      <c r="J1" s="5"/>
      <c r="K1" s="5" t="s">
        <v>347</v>
      </c>
      <c r="L1" s="5"/>
      <c r="M1" s="5" t="s">
        <v>1</v>
      </c>
      <c r="N1" s="5" t="s">
        <v>662</v>
      </c>
      <c r="O1" s="5" t="s">
        <v>663</v>
      </c>
      <c r="P1" s="5" t="s">
        <v>604</v>
      </c>
    </row>
    <row r="2" spans="1:16" x14ac:dyDescent="0.15">
      <c r="A2" s="3" t="s">
        <v>594</v>
      </c>
      <c r="B2" s="162"/>
      <c r="C2" s="99">
        <f t="shared" ref="C2:C24" ca="1" si="0">TODAY()-B2</f>
        <v>41517</v>
      </c>
      <c r="D2" s="164"/>
      <c r="E2" s="115"/>
      <c r="F2" s="2"/>
      <c r="G2" s="97">
        <f t="shared" ref="G2:G24" si="1">B2+7</f>
        <v>7</v>
      </c>
      <c r="H2" s="63"/>
      <c r="I2" s="63">
        <f>B2+21</f>
        <v>21</v>
      </c>
      <c r="J2" s="63"/>
      <c r="K2" s="63">
        <f t="shared" ref="K2:K24" si="2">B2+35</f>
        <v>35</v>
      </c>
      <c r="L2" s="63"/>
      <c r="M2" s="63">
        <f t="shared" ref="M2:M24" si="3">B2+60</f>
        <v>60</v>
      </c>
      <c r="N2" s="63">
        <f t="shared" ref="N2:N24" si="4">B2+70</f>
        <v>70</v>
      </c>
      <c r="O2" s="63">
        <f t="shared" ref="O2:O24" si="5">B2+80</f>
        <v>80</v>
      </c>
      <c r="P2" s="63">
        <f t="shared" ref="P2:P24" si="6">B2+85</f>
        <v>85</v>
      </c>
    </row>
    <row r="3" spans="1:16" x14ac:dyDescent="0.15">
      <c r="A3" s="3" t="s">
        <v>126</v>
      </c>
      <c r="B3" s="4"/>
      <c r="C3" s="99">
        <f t="shared" ca="1" si="0"/>
        <v>41517</v>
      </c>
      <c r="D3" s="164"/>
      <c r="E3" s="115"/>
      <c r="F3" s="2"/>
      <c r="G3" s="97">
        <f t="shared" si="1"/>
        <v>7</v>
      </c>
      <c r="H3" s="63"/>
      <c r="I3" s="63">
        <f>B3+21</f>
        <v>21</v>
      </c>
      <c r="J3" s="63"/>
      <c r="K3" s="63">
        <f t="shared" si="2"/>
        <v>35</v>
      </c>
      <c r="L3" s="63"/>
      <c r="M3" s="63">
        <f t="shared" si="3"/>
        <v>60</v>
      </c>
      <c r="N3" s="63">
        <f t="shared" si="4"/>
        <v>70</v>
      </c>
      <c r="O3" s="63">
        <f t="shared" si="5"/>
        <v>80</v>
      </c>
      <c r="P3" s="63">
        <f t="shared" si="6"/>
        <v>85</v>
      </c>
    </row>
    <row r="4" spans="1:16" x14ac:dyDescent="0.15">
      <c r="A4" s="3" t="s">
        <v>742</v>
      </c>
      <c r="B4" s="162"/>
      <c r="C4" s="99">
        <f t="shared" ca="1" si="0"/>
        <v>41517</v>
      </c>
      <c r="D4" s="164"/>
      <c r="E4" s="68"/>
      <c r="F4" s="2"/>
      <c r="G4" s="97">
        <f t="shared" si="1"/>
        <v>7</v>
      </c>
      <c r="H4" s="63"/>
      <c r="I4" s="63">
        <f>B4+21</f>
        <v>21</v>
      </c>
      <c r="J4" s="63"/>
      <c r="K4" s="63">
        <f t="shared" si="2"/>
        <v>35</v>
      </c>
      <c r="L4" s="63"/>
      <c r="M4" s="63">
        <f t="shared" si="3"/>
        <v>60</v>
      </c>
      <c r="N4" s="63">
        <f t="shared" si="4"/>
        <v>70</v>
      </c>
      <c r="O4" s="63">
        <f t="shared" si="5"/>
        <v>80</v>
      </c>
      <c r="P4" s="63">
        <f t="shared" si="6"/>
        <v>85</v>
      </c>
    </row>
    <row r="5" spans="1:16" x14ac:dyDescent="0.15">
      <c r="A5" s="3" t="s">
        <v>596</v>
      </c>
      <c r="B5" s="162"/>
      <c r="C5" s="99">
        <f t="shared" ca="1" si="0"/>
        <v>41517</v>
      </c>
      <c r="D5" s="164"/>
      <c r="E5" s="68"/>
      <c r="F5" s="2"/>
      <c r="G5" s="97">
        <f t="shared" si="1"/>
        <v>7</v>
      </c>
      <c r="H5" s="63"/>
      <c r="I5" s="63" t="s">
        <v>49</v>
      </c>
      <c r="J5" s="63"/>
      <c r="K5" s="63">
        <f t="shared" si="2"/>
        <v>35</v>
      </c>
      <c r="L5" s="63"/>
      <c r="M5" s="63">
        <f t="shared" si="3"/>
        <v>60</v>
      </c>
      <c r="N5" s="63">
        <f t="shared" si="4"/>
        <v>70</v>
      </c>
      <c r="O5" s="63">
        <f t="shared" si="5"/>
        <v>80</v>
      </c>
      <c r="P5" s="63">
        <f t="shared" si="6"/>
        <v>85</v>
      </c>
    </row>
    <row r="6" spans="1:16" x14ac:dyDescent="0.15">
      <c r="A6" s="3" t="s">
        <v>703</v>
      </c>
      <c r="B6" s="4"/>
      <c r="C6" s="99">
        <f t="shared" ca="1" si="0"/>
        <v>41517</v>
      </c>
      <c r="D6" s="174"/>
      <c r="E6" s="68"/>
      <c r="F6" s="2"/>
      <c r="G6" s="97">
        <f t="shared" si="1"/>
        <v>7</v>
      </c>
      <c r="H6" s="97"/>
      <c r="I6" s="63">
        <f t="shared" ref="I6:I24" si="7">B6+21</f>
        <v>21</v>
      </c>
      <c r="J6" s="63"/>
      <c r="K6" s="63">
        <f t="shared" si="2"/>
        <v>35</v>
      </c>
      <c r="L6" s="63"/>
      <c r="M6" s="63">
        <f t="shared" si="3"/>
        <v>60</v>
      </c>
      <c r="N6" s="63">
        <f t="shared" si="4"/>
        <v>70</v>
      </c>
      <c r="O6" s="63">
        <f t="shared" si="5"/>
        <v>80</v>
      </c>
      <c r="P6" s="63">
        <f t="shared" si="6"/>
        <v>85</v>
      </c>
    </row>
    <row r="7" spans="1:16" x14ac:dyDescent="0.15">
      <c r="A7" s="3" t="s">
        <v>364</v>
      </c>
      <c r="B7" s="162"/>
      <c r="C7" s="99">
        <f t="shared" ca="1" si="0"/>
        <v>41517</v>
      </c>
      <c r="D7" s="174"/>
      <c r="E7" s="68"/>
      <c r="F7" s="2"/>
      <c r="G7" s="97">
        <f t="shared" si="1"/>
        <v>7</v>
      </c>
      <c r="H7" s="97"/>
      <c r="I7" s="63">
        <f t="shared" si="7"/>
        <v>21</v>
      </c>
      <c r="J7" s="63"/>
      <c r="K7" s="63">
        <f t="shared" si="2"/>
        <v>35</v>
      </c>
      <c r="L7" s="63"/>
      <c r="M7" s="63">
        <f t="shared" si="3"/>
        <v>60</v>
      </c>
      <c r="N7" s="63">
        <f t="shared" si="4"/>
        <v>70</v>
      </c>
      <c r="O7" s="63">
        <f t="shared" si="5"/>
        <v>80</v>
      </c>
      <c r="P7" s="63">
        <f t="shared" si="6"/>
        <v>85</v>
      </c>
    </row>
    <row r="8" spans="1:16" x14ac:dyDescent="0.15">
      <c r="A8" s="3" t="s">
        <v>160</v>
      </c>
      <c r="B8" s="162"/>
      <c r="C8" s="99">
        <f t="shared" ca="1" si="0"/>
        <v>41517</v>
      </c>
      <c r="D8" s="164"/>
      <c r="E8" s="68"/>
      <c r="F8" s="2"/>
      <c r="G8" s="97">
        <f t="shared" si="1"/>
        <v>7</v>
      </c>
      <c r="H8" s="63"/>
      <c r="I8" s="63">
        <f t="shared" si="7"/>
        <v>21</v>
      </c>
      <c r="J8" s="63"/>
      <c r="K8" s="63">
        <f t="shared" si="2"/>
        <v>35</v>
      </c>
      <c r="L8" s="63"/>
      <c r="M8" s="63">
        <f t="shared" si="3"/>
        <v>60</v>
      </c>
      <c r="N8" s="63">
        <f t="shared" si="4"/>
        <v>70</v>
      </c>
      <c r="O8" s="63">
        <f t="shared" si="5"/>
        <v>80</v>
      </c>
      <c r="P8" s="63">
        <f t="shared" si="6"/>
        <v>85</v>
      </c>
    </row>
    <row r="9" spans="1:16" x14ac:dyDescent="0.15">
      <c r="A9" s="3" t="s">
        <v>228</v>
      </c>
      <c r="B9" s="4"/>
      <c r="C9" s="99">
        <f t="shared" ca="1" si="0"/>
        <v>41517</v>
      </c>
      <c r="D9" s="115"/>
      <c r="E9" s="68"/>
      <c r="F9" s="2"/>
      <c r="G9" s="97">
        <f t="shared" si="1"/>
        <v>7</v>
      </c>
      <c r="H9" s="63"/>
      <c r="I9" s="63">
        <f t="shared" si="7"/>
        <v>21</v>
      </c>
      <c r="J9" s="63"/>
      <c r="K9" s="63">
        <f t="shared" si="2"/>
        <v>35</v>
      </c>
      <c r="L9" s="63"/>
      <c r="M9" s="63">
        <f t="shared" si="3"/>
        <v>60</v>
      </c>
      <c r="N9" s="63">
        <f t="shared" si="4"/>
        <v>70</v>
      </c>
      <c r="O9" s="63">
        <f t="shared" si="5"/>
        <v>80</v>
      </c>
      <c r="P9" s="63">
        <f t="shared" si="6"/>
        <v>85</v>
      </c>
    </row>
    <row r="10" spans="1:16" x14ac:dyDescent="0.15">
      <c r="A10" s="3" t="s">
        <v>776</v>
      </c>
      <c r="B10" s="4"/>
      <c r="C10" s="99">
        <f t="shared" ca="1" si="0"/>
        <v>41517</v>
      </c>
      <c r="D10" s="164"/>
      <c r="E10" s="115"/>
      <c r="F10" s="2"/>
      <c r="G10" s="97">
        <f t="shared" si="1"/>
        <v>7</v>
      </c>
      <c r="H10" s="63"/>
      <c r="I10" s="63">
        <f t="shared" si="7"/>
        <v>21</v>
      </c>
      <c r="J10" s="63"/>
      <c r="K10" s="63">
        <f t="shared" si="2"/>
        <v>35</v>
      </c>
      <c r="L10" s="63"/>
      <c r="M10" s="63">
        <f t="shared" si="3"/>
        <v>60</v>
      </c>
      <c r="N10" s="63">
        <f t="shared" si="4"/>
        <v>70</v>
      </c>
      <c r="O10" s="63">
        <f t="shared" si="5"/>
        <v>80</v>
      </c>
      <c r="P10" s="63">
        <f t="shared" si="6"/>
        <v>85</v>
      </c>
    </row>
    <row r="11" spans="1:16" x14ac:dyDescent="0.15">
      <c r="A11" s="3" t="s">
        <v>331</v>
      </c>
      <c r="B11" s="4"/>
      <c r="C11" s="99">
        <f t="shared" ca="1" si="0"/>
        <v>41517</v>
      </c>
      <c r="D11" s="174"/>
      <c r="E11" s="68"/>
      <c r="F11" s="2"/>
      <c r="G11" s="97">
        <f t="shared" si="1"/>
        <v>7</v>
      </c>
      <c r="H11" s="97"/>
      <c r="I11" s="63">
        <f t="shared" si="7"/>
        <v>21</v>
      </c>
      <c r="J11" s="63"/>
      <c r="K11" s="63">
        <f t="shared" si="2"/>
        <v>35</v>
      </c>
      <c r="L11" s="63"/>
      <c r="M11" s="63">
        <f t="shared" si="3"/>
        <v>60</v>
      </c>
      <c r="N11" s="63">
        <f t="shared" si="4"/>
        <v>70</v>
      </c>
      <c r="O11" s="63">
        <f t="shared" si="5"/>
        <v>80</v>
      </c>
      <c r="P11" s="63">
        <f t="shared" si="6"/>
        <v>85</v>
      </c>
    </row>
    <row r="12" spans="1:16" x14ac:dyDescent="0.15">
      <c r="A12" s="3" t="s">
        <v>595</v>
      </c>
      <c r="B12" s="4"/>
      <c r="C12" s="99">
        <f t="shared" ca="1" si="0"/>
        <v>41517</v>
      </c>
      <c r="D12" s="115"/>
      <c r="E12" s="68"/>
      <c r="F12" s="2"/>
      <c r="G12" s="97">
        <f t="shared" si="1"/>
        <v>7</v>
      </c>
      <c r="H12" s="63"/>
      <c r="I12" s="63">
        <f t="shared" si="7"/>
        <v>21</v>
      </c>
      <c r="J12" s="63"/>
      <c r="K12" s="63">
        <f t="shared" si="2"/>
        <v>35</v>
      </c>
      <c r="L12" s="63"/>
      <c r="M12" s="63">
        <f t="shared" si="3"/>
        <v>60</v>
      </c>
      <c r="N12" s="63">
        <f t="shared" si="4"/>
        <v>70</v>
      </c>
      <c r="O12" s="63">
        <f t="shared" si="5"/>
        <v>80</v>
      </c>
      <c r="P12" s="63">
        <f t="shared" si="6"/>
        <v>85</v>
      </c>
    </row>
    <row r="13" spans="1:16" x14ac:dyDescent="0.15">
      <c r="A13" s="3" t="s">
        <v>345</v>
      </c>
      <c r="B13" s="4"/>
      <c r="C13" s="99">
        <f t="shared" ca="1" si="0"/>
        <v>41517</v>
      </c>
      <c r="D13" s="115"/>
      <c r="E13" s="115"/>
      <c r="F13" s="2"/>
      <c r="G13" s="97">
        <f t="shared" si="1"/>
        <v>7</v>
      </c>
      <c r="H13" s="63"/>
      <c r="I13" s="63">
        <f t="shared" si="7"/>
        <v>21</v>
      </c>
      <c r="J13" s="63"/>
      <c r="K13" s="63">
        <f t="shared" si="2"/>
        <v>35</v>
      </c>
      <c r="L13" s="63"/>
      <c r="M13" s="63">
        <f t="shared" si="3"/>
        <v>60</v>
      </c>
      <c r="N13" s="63">
        <f t="shared" si="4"/>
        <v>70</v>
      </c>
      <c r="O13" s="63">
        <f t="shared" si="5"/>
        <v>80</v>
      </c>
      <c r="P13" s="63">
        <f t="shared" si="6"/>
        <v>85</v>
      </c>
    </row>
    <row r="14" spans="1:16" x14ac:dyDescent="0.15">
      <c r="A14" s="3" t="s">
        <v>361</v>
      </c>
      <c r="B14" s="4"/>
      <c r="C14" s="99">
        <f t="shared" ca="1" si="0"/>
        <v>41517</v>
      </c>
      <c r="D14" s="174"/>
      <c r="E14" s="68"/>
      <c r="F14" s="2"/>
      <c r="G14" s="97">
        <f t="shared" si="1"/>
        <v>7</v>
      </c>
      <c r="H14" s="97"/>
      <c r="I14" s="63">
        <f t="shared" si="7"/>
        <v>21</v>
      </c>
      <c r="J14" s="63"/>
      <c r="K14" s="63">
        <f t="shared" si="2"/>
        <v>35</v>
      </c>
      <c r="L14" s="63"/>
      <c r="M14" s="63">
        <f t="shared" si="3"/>
        <v>60</v>
      </c>
      <c r="N14" s="63">
        <f t="shared" si="4"/>
        <v>70</v>
      </c>
      <c r="O14" s="63">
        <f t="shared" si="5"/>
        <v>80</v>
      </c>
      <c r="P14" s="63">
        <f t="shared" si="6"/>
        <v>85</v>
      </c>
    </row>
    <row r="15" spans="1:16" x14ac:dyDescent="0.15">
      <c r="A15" s="3" t="s">
        <v>217</v>
      </c>
      <c r="B15" s="162"/>
      <c r="C15" s="163">
        <f t="shared" ca="1" si="0"/>
        <v>41517</v>
      </c>
      <c r="D15" s="164"/>
      <c r="E15" s="68"/>
      <c r="F15" s="2"/>
      <c r="G15" s="97">
        <f t="shared" si="1"/>
        <v>7</v>
      </c>
      <c r="H15" s="63"/>
      <c r="I15" s="63">
        <f t="shared" si="7"/>
        <v>21</v>
      </c>
      <c r="J15" s="63"/>
      <c r="K15" s="63">
        <f t="shared" si="2"/>
        <v>35</v>
      </c>
      <c r="L15" s="63"/>
      <c r="M15" s="63">
        <f t="shared" si="3"/>
        <v>60</v>
      </c>
      <c r="N15" s="63">
        <f t="shared" si="4"/>
        <v>70</v>
      </c>
      <c r="O15" s="63">
        <f t="shared" si="5"/>
        <v>80</v>
      </c>
      <c r="P15" s="63">
        <f t="shared" si="6"/>
        <v>85</v>
      </c>
    </row>
    <row r="16" spans="1:16" x14ac:dyDescent="0.15">
      <c r="A16" s="3" t="s">
        <v>229</v>
      </c>
      <c r="B16" s="4"/>
      <c r="C16" s="99">
        <f t="shared" ca="1" si="0"/>
        <v>41517</v>
      </c>
      <c r="D16" s="115"/>
      <c r="E16" s="68"/>
      <c r="F16" s="2"/>
      <c r="G16" s="97">
        <f t="shared" si="1"/>
        <v>7</v>
      </c>
      <c r="H16" s="97"/>
      <c r="I16" s="63">
        <f t="shared" si="7"/>
        <v>21</v>
      </c>
      <c r="J16" s="63"/>
      <c r="K16" s="63">
        <f t="shared" si="2"/>
        <v>35</v>
      </c>
      <c r="L16" s="63"/>
      <c r="M16" s="63">
        <f t="shared" si="3"/>
        <v>60</v>
      </c>
      <c r="N16" s="63">
        <f t="shared" si="4"/>
        <v>70</v>
      </c>
      <c r="O16" s="63">
        <f t="shared" si="5"/>
        <v>80</v>
      </c>
      <c r="P16" s="63">
        <f t="shared" si="6"/>
        <v>85</v>
      </c>
    </row>
    <row r="17" spans="1:16" x14ac:dyDescent="0.15">
      <c r="A17" s="3" t="s">
        <v>390</v>
      </c>
      <c r="B17" s="4"/>
      <c r="C17" s="99">
        <f t="shared" ca="1" si="0"/>
        <v>41517</v>
      </c>
      <c r="D17" s="115"/>
      <c r="E17" s="68"/>
      <c r="F17" s="2"/>
      <c r="G17" s="97">
        <f t="shared" si="1"/>
        <v>7</v>
      </c>
      <c r="H17" s="97"/>
      <c r="I17" s="63">
        <f t="shared" si="7"/>
        <v>21</v>
      </c>
      <c r="J17" s="63"/>
      <c r="K17" s="63">
        <f t="shared" si="2"/>
        <v>35</v>
      </c>
      <c r="L17" s="63"/>
      <c r="M17" s="63">
        <f t="shared" si="3"/>
        <v>60</v>
      </c>
      <c r="N17" s="63">
        <f t="shared" si="4"/>
        <v>70</v>
      </c>
      <c r="O17" s="63">
        <f t="shared" si="5"/>
        <v>80</v>
      </c>
      <c r="P17" s="63">
        <f t="shared" si="6"/>
        <v>85</v>
      </c>
    </row>
    <row r="18" spans="1:16" x14ac:dyDescent="0.15">
      <c r="A18" s="3" t="s">
        <v>75</v>
      </c>
      <c r="B18" s="4"/>
      <c r="C18" s="99">
        <f t="shared" ca="1" si="0"/>
        <v>41517</v>
      </c>
      <c r="D18" s="68"/>
      <c r="E18" s="68"/>
      <c r="F18" s="2"/>
      <c r="G18" s="97">
        <f t="shared" si="1"/>
        <v>7</v>
      </c>
      <c r="H18" s="97"/>
      <c r="I18" s="63">
        <f t="shared" si="7"/>
        <v>21</v>
      </c>
      <c r="J18" s="63"/>
      <c r="K18" s="63">
        <f t="shared" si="2"/>
        <v>35</v>
      </c>
      <c r="L18" s="63"/>
      <c r="M18" s="63">
        <f t="shared" si="3"/>
        <v>60</v>
      </c>
      <c r="N18" s="63">
        <f t="shared" si="4"/>
        <v>70</v>
      </c>
      <c r="O18" s="63">
        <f t="shared" si="5"/>
        <v>80</v>
      </c>
      <c r="P18" s="63">
        <f t="shared" si="6"/>
        <v>85</v>
      </c>
    </row>
    <row r="19" spans="1:16" x14ac:dyDescent="0.15">
      <c r="A19" s="3" t="s">
        <v>866</v>
      </c>
      <c r="B19" s="4"/>
      <c r="C19" s="99">
        <f t="shared" ca="1" si="0"/>
        <v>41517</v>
      </c>
      <c r="D19" s="164"/>
      <c r="E19" s="68"/>
      <c r="F19" s="2"/>
      <c r="G19" s="97">
        <f t="shared" si="1"/>
        <v>7</v>
      </c>
      <c r="H19" s="97"/>
      <c r="I19" s="63">
        <f t="shared" si="7"/>
        <v>21</v>
      </c>
      <c r="J19" s="63"/>
      <c r="K19" s="63">
        <f t="shared" si="2"/>
        <v>35</v>
      </c>
      <c r="L19" s="63"/>
      <c r="M19" s="63">
        <f t="shared" si="3"/>
        <v>60</v>
      </c>
      <c r="N19" s="63">
        <f t="shared" si="4"/>
        <v>70</v>
      </c>
      <c r="O19" s="63">
        <f t="shared" si="5"/>
        <v>80</v>
      </c>
      <c r="P19" s="63">
        <f t="shared" si="6"/>
        <v>85</v>
      </c>
    </row>
    <row r="20" spans="1:16" x14ac:dyDescent="0.15">
      <c r="A20" s="3" t="s">
        <v>832</v>
      </c>
      <c r="B20" s="4"/>
      <c r="C20" s="99">
        <f t="shared" ca="1" si="0"/>
        <v>41517</v>
      </c>
      <c r="D20" s="164"/>
      <c r="E20" s="115"/>
      <c r="F20" s="2"/>
      <c r="G20" s="97">
        <f t="shared" si="1"/>
        <v>7</v>
      </c>
      <c r="H20" s="63"/>
      <c r="I20" s="63">
        <f t="shared" si="7"/>
        <v>21</v>
      </c>
      <c r="J20" s="63"/>
      <c r="K20" s="63">
        <f t="shared" si="2"/>
        <v>35</v>
      </c>
      <c r="L20" s="63"/>
      <c r="M20" s="63">
        <f t="shared" si="3"/>
        <v>60</v>
      </c>
      <c r="N20" s="63">
        <f t="shared" si="4"/>
        <v>70</v>
      </c>
      <c r="O20" s="63">
        <f t="shared" si="5"/>
        <v>80</v>
      </c>
      <c r="P20" s="63">
        <f t="shared" si="6"/>
        <v>85</v>
      </c>
    </row>
    <row r="21" spans="1:16" x14ac:dyDescent="0.15">
      <c r="A21" s="3" t="s">
        <v>232</v>
      </c>
      <c r="B21" s="162"/>
      <c r="C21" s="163">
        <f t="shared" ca="1" si="0"/>
        <v>41517</v>
      </c>
      <c r="D21" s="164"/>
      <c r="E21" s="115"/>
      <c r="F21" s="2"/>
      <c r="G21" s="97">
        <f t="shared" si="1"/>
        <v>7</v>
      </c>
      <c r="H21" s="63"/>
      <c r="I21" s="63">
        <f t="shared" si="7"/>
        <v>21</v>
      </c>
      <c r="J21" s="63"/>
      <c r="K21" s="63">
        <f t="shared" si="2"/>
        <v>35</v>
      </c>
      <c r="L21" s="63"/>
      <c r="M21" s="63">
        <f t="shared" si="3"/>
        <v>60</v>
      </c>
      <c r="N21" s="63">
        <f t="shared" si="4"/>
        <v>70</v>
      </c>
      <c r="O21" s="63">
        <f t="shared" si="5"/>
        <v>80</v>
      </c>
      <c r="P21" s="63">
        <f t="shared" si="6"/>
        <v>85</v>
      </c>
    </row>
    <row r="22" spans="1:16" x14ac:dyDescent="0.15">
      <c r="A22" s="3" t="s">
        <v>397</v>
      </c>
      <c r="B22" s="4"/>
      <c r="C22" s="99">
        <f t="shared" ca="1" si="0"/>
        <v>41517</v>
      </c>
      <c r="D22" s="164"/>
      <c r="E22" s="115"/>
      <c r="F22" s="2"/>
      <c r="G22" s="97">
        <f t="shared" si="1"/>
        <v>7</v>
      </c>
      <c r="H22" s="63"/>
      <c r="I22" s="63">
        <f t="shared" si="7"/>
        <v>21</v>
      </c>
      <c r="J22" s="63"/>
      <c r="K22" s="63">
        <f t="shared" si="2"/>
        <v>35</v>
      </c>
      <c r="L22" s="63"/>
      <c r="M22" s="63">
        <f t="shared" si="3"/>
        <v>60</v>
      </c>
      <c r="N22" s="63">
        <f t="shared" si="4"/>
        <v>70</v>
      </c>
      <c r="O22" s="63">
        <f t="shared" si="5"/>
        <v>80</v>
      </c>
      <c r="P22" s="63">
        <f t="shared" si="6"/>
        <v>85</v>
      </c>
    </row>
    <row r="23" spans="1:16" x14ac:dyDescent="0.15">
      <c r="A23" s="3" t="s">
        <v>731</v>
      </c>
      <c r="B23" s="4"/>
      <c r="C23" s="99">
        <f t="shared" ca="1" si="0"/>
        <v>41517</v>
      </c>
      <c r="D23" s="164"/>
      <c r="E23" s="68"/>
      <c r="F23" s="2"/>
      <c r="G23" s="97">
        <f t="shared" si="1"/>
        <v>7</v>
      </c>
      <c r="H23" s="63"/>
      <c r="I23" s="63">
        <f t="shared" si="7"/>
        <v>21</v>
      </c>
      <c r="J23" s="63"/>
      <c r="K23" s="63">
        <f t="shared" si="2"/>
        <v>35</v>
      </c>
      <c r="L23" s="63"/>
      <c r="M23" s="63">
        <f t="shared" si="3"/>
        <v>60</v>
      </c>
      <c r="N23" s="63">
        <f t="shared" si="4"/>
        <v>70</v>
      </c>
      <c r="O23" s="63">
        <f t="shared" si="5"/>
        <v>80</v>
      </c>
      <c r="P23" s="63">
        <f t="shared" si="6"/>
        <v>85</v>
      </c>
    </row>
    <row r="24" spans="1:16" x14ac:dyDescent="0.15">
      <c r="A24" s="3" t="s">
        <v>549</v>
      </c>
      <c r="B24" s="162"/>
      <c r="C24" s="99">
        <f t="shared" ca="1" si="0"/>
        <v>41517</v>
      </c>
      <c r="D24" s="164"/>
      <c r="E24" s="115"/>
      <c r="F24" s="2"/>
      <c r="G24" s="97">
        <f t="shared" si="1"/>
        <v>7</v>
      </c>
      <c r="H24" s="63"/>
      <c r="I24" s="63">
        <f t="shared" si="7"/>
        <v>21</v>
      </c>
      <c r="J24" s="63"/>
      <c r="K24" s="63">
        <f t="shared" si="2"/>
        <v>35</v>
      </c>
      <c r="L24" s="63"/>
      <c r="M24" s="63">
        <f t="shared" si="3"/>
        <v>60</v>
      </c>
      <c r="N24" s="63">
        <f t="shared" si="4"/>
        <v>70</v>
      </c>
      <c r="O24" s="63">
        <f t="shared" si="5"/>
        <v>80</v>
      </c>
      <c r="P24" s="63">
        <f t="shared" si="6"/>
        <v>85</v>
      </c>
    </row>
    <row r="25" spans="1:16" x14ac:dyDescent="0.15">
      <c r="A25" s="20"/>
      <c r="B25" s="4"/>
      <c r="C25" s="99"/>
      <c r="D25" s="115">
        <f>SUM(D2:D24)</f>
        <v>0</v>
      </c>
      <c r="E25" s="115"/>
      <c r="F25" s="2"/>
      <c r="G25" s="97"/>
      <c r="H25" s="63"/>
      <c r="I25" s="63"/>
      <c r="J25" s="63"/>
      <c r="K25" s="63"/>
      <c r="L25" s="63"/>
      <c r="M25" s="63"/>
      <c r="N25" s="63"/>
      <c r="O25" s="63"/>
      <c r="P25" s="63"/>
    </row>
    <row r="30" spans="1:16" x14ac:dyDescent="0.15">
      <c r="A30" t="s">
        <v>793</v>
      </c>
      <c r="B30" s="188"/>
      <c r="C30" s="188"/>
    </row>
  </sheetData>
  <phoneticPr fontId="8" type="noConversion"/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>
      <selection activeCell="A28" sqref="A28"/>
    </sheetView>
  </sheetViews>
  <sheetFormatPr baseColWidth="10" defaultColWidth="11" defaultRowHeight="13" x14ac:dyDescent="0.15"/>
  <sheetData>
    <row r="1" spans="1:16" ht="26" x14ac:dyDescent="0.15">
      <c r="A1" s="2"/>
      <c r="B1" s="5" t="s">
        <v>790</v>
      </c>
      <c r="C1" s="5" t="s">
        <v>788</v>
      </c>
      <c r="D1" s="5" t="s">
        <v>58</v>
      </c>
      <c r="E1" s="5" t="s">
        <v>711</v>
      </c>
      <c r="F1" s="5" t="s">
        <v>530</v>
      </c>
      <c r="G1" s="5" t="s">
        <v>341</v>
      </c>
      <c r="H1" s="5"/>
      <c r="I1" s="5" t="s">
        <v>342</v>
      </c>
      <c r="J1" s="5"/>
      <c r="K1" s="5" t="s">
        <v>347</v>
      </c>
      <c r="L1" s="5"/>
      <c r="M1" s="5" t="s">
        <v>1</v>
      </c>
      <c r="N1" s="5" t="s">
        <v>662</v>
      </c>
      <c r="O1" s="5" t="s">
        <v>663</v>
      </c>
      <c r="P1" s="5" t="s">
        <v>604</v>
      </c>
    </row>
    <row r="2" spans="1:16" x14ac:dyDescent="0.15">
      <c r="A2" s="144" t="s">
        <v>596</v>
      </c>
      <c r="B2" s="162"/>
      <c r="C2" s="163">
        <f t="shared" ref="C2:C25" ca="1" si="0">TODAY()-B2</f>
        <v>41517</v>
      </c>
      <c r="D2" s="164"/>
      <c r="E2" s="68"/>
      <c r="F2" s="2"/>
      <c r="G2" s="97">
        <f t="shared" ref="G2:G25" si="1">B2+7</f>
        <v>7</v>
      </c>
      <c r="H2" s="63"/>
      <c r="I2" s="63">
        <v>39886</v>
      </c>
      <c r="J2" s="63"/>
      <c r="K2" s="63">
        <v>39900</v>
      </c>
      <c r="L2" s="63"/>
      <c r="M2" s="63">
        <v>39925</v>
      </c>
      <c r="N2" s="63">
        <v>39928</v>
      </c>
      <c r="O2" s="63">
        <v>39935</v>
      </c>
      <c r="P2" s="63">
        <v>39945</v>
      </c>
    </row>
    <row r="3" spans="1:16" x14ac:dyDescent="0.15">
      <c r="A3" s="3" t="s">
        <v>980</v>
      </c>
      <c r="B3" s="162"/>
      <c r="C3" s="163">
        <f t="shared" ca="1" si="0"/>
        <v>41517</v>
      </c>
      <c r="D3" s="164"/>
      <c r="E3" s="115"/>
      <c r="F3" s="2"/>
      <c r="G3" s="97">
        <f t="shared" si="1"/>
        <v>7</v>
      </c>
      <c r="H3" s="63"/>
      <c r="I3" s="63">
        <f t="shared" ref="I3:I25" si="2">B3+21</f>
        <v>21</v>
      </c>
      <c r="J3" s="63"/>
      <c r="K3" s="63">
        <v>35</v>
      </c>
      <c r="L3" s="63"/>
      <c r="M3" s="63">
        <v>60</v>
      </c>
      <c r="N3" s="63">
        <v>63</v>
      </c>
      <c r="O3" s="63">
        <v>70</v>
      </c>
      <c r="P3" s="63">
        <v>80</v>
      </c>
    </row>
    <row r="4" spans="1:16" x14ac:dyDescent="0.15">
      <c r="A4" s="144" t="s">
        <v>232</v>
      </c>
      <c r="B4" s="162"/>
      <c r="C4" s="163">
        <f t="shared" ca="1" si="0"/>
        <v>41517</v>
      </c>
      <c r="D4" s="164"/>
      <c r="E4" s="115"/>
      <c r="F4" s="2"/>
      <c r="G4" s="97">
        <f t="shared" si="1"/>
        <v>7</v>
      </c>
      <c r="H4" s="63"/>
      <c r="I4" s="63">
        <f t="shared" si="2"/>
        <v>21</v>
      </c>
      <c r="J4" s="63"/>
      <c r="K4" s="63">
        <v>35</v>
      </c>
      <c r="L4" s="63"/>
      <c r="M4" s="63">
        <v>60</v>
      </c>
      <c r="N4" s="63">
        <v>63</v>
      </c>
      <c r="O4" s="63">
        <v>70</v>
      </c>
      <c r="P4" s="63">
        <v>80</v>
      </c>
    </row>
    <row r="5" spans="1:16" x14ac:dyDescent="0.15">
      <c r="A5" s="3" t="s">
        <v>229</v>
      </c>
      <c r="B5" s="162"/>
      <c r="C5" s="163">
        <f t="shared" ca="1" si="0"/>
        <v>41517</v>
      </c>
      <c r="D5" s="164"/>
      <c r="E5" s="68"/>
      <c r="F5" s="2"/>
      <c r="G5" s="173">
        <f t="shared" si="1"/>
        <v>7</v>
      </c>
      <c r="H5" s="173"/>
      <c r="I5" s="63">
        <f t="shared" si="2"/>
        <v>21</v>
      </c>
      <c r="J5" s="63"/>
      <c r="K5" s="63">
        <v>35</v>
      </c>
      <c r="L5" s="63"/>
      <c r="M5" s="63">
        <v>60</v>
      </c>
      <c r="N5" s="63">
        <v>63</v>
      </c>
      <c r="O5" s="63">
        <v>70</v>
      </c>
      <c r="P5" s="63">
        <v>80</v>
      </c>
    </row>
    <row r="6" spans="1:16" x14ac:dyDescent="0.15">
      <c r="A6" s="3" t="s">
        <v>390</v>
      </c>
      <c r="B6" s="162"/>
      <c r="C6" s="163">
        <f t="shared" ca="1" si="0"/>
        <v>41517</v>
      </c>
      <c r="D6" s="164"/>
      <c r="E6" s="68"/>
      <c r="F6" s="2"/>
      <c r="G6" s="97">
        <f t="shared" si="1"/>
        <v>7</v>
      </c>
      <c r="H6" s="63"/>
      <c r="I6" s="63">
        <f t="shared" si="2"/>
        <v>21</v>
      </c>
      <c r="J6" s="63"/>
      <c r="K6" s="63">
        <v>39902</v>
      </c>
      <c r="L6" s="63"/>
      <c r="M6" s="63">
        <v>39927</v>
      </c>
      <c r="N6" s="63">
        <v>39930</v>
      </c>
      <c r="O6" s="63">
        <v>39937</v>
      </c>
      <c r="P6" s="63">
        <v>39947</v>
      </c>
    </row>
    <row r="7" spans="1:16" x14ac:dyDescent="0.15">
      <c r="A7" s="144" t="s">
        <v>594</v>
      </c>
      <c r="B7" s="162"/>
      <c r="C7" s="163">
        <f t="shared" ca="1" si="0"/>
        <v>41517</v>
      </c>
      <c r="D7" s="164"/>
      <c r="E7" s="115"/>
      <c r="F7" s="2"/>
      <c r="G7" s="97">
        <f t="shared" si="1"/>
        <v>7</v>
      </c>
      <c r="H7" s="63"/>
      <c r="I7" s="63">
        <f t="shared" si="2"/>
        <v>21</v>
      </c>
      <c r="J7" s="63"/>
      <c r="K7" s="63">
        <v>35</v>
      </c>
      <c r="L7" s="63"/>
      <c r="M7" s="63">
        <v>60</v>
      </c>
      <c r="N7" s="63">
        <v>63</v>
      </c>
      <c r="O7" s="63">
        <v>70</v>
      </c>
      <c r="P7" s="63">
        <v>80</v>
      </c>
    </row>
    <row r="8" spans="1:16" x14ac:dyDescent="0.15">
      <c r="A8" s="144" t="s">
        <v>742</v>
      </c>
      <c r="B8" s="162"/>
      <c r="C8" s="163">
        <f t="shared" ca="1" si="0"/>
        <v>41517</v>
      </c>
      <c r="D8" s="164"/>
      <c r="E8" s="115"/>
      <c r="F8" s="2"/>
      <c r="G8" s="97">
        <f t="shared" si="1"/>
        <v>7</v>
      </c>
      <c r="H8" s="63"/>
      <c r="I8" s="63">
        <f t="shared" si="2"/>
        <v>21</v>
      </c>
      <c r="J8" s="63"/>
      <c r="K8" s="63">
        <v>35</v>
      </c>
      <c r="L8" s="63"/>
      <c r="M8" s="63">
        <v>60</v>
      </c>
      <c r="N8" s="63">
        <v>63</v>
      </c>
      <c r="O8" s="63">
        <v>70</v>
      </c>
      <c r="P8" s="63">
        <v>80</v>
      </c>
    </row>
    <row r="9" spans="1:16" x14ac:dyDescent="0.15">
      <c r="A9" s="3" t="s">
        <v>549</v>
      </c>
      <c r="B9" s="162"/>
      <c r="C9" s="163">
        <f t="shared" ca="1" si="0"/>
        <v>41517</v>
      </c>
      <c r="D9" s="164"/>
      <c r="E9" s="115"/>
      <c r="F9" s="2"/>
      <c r="G9" s="173">
        <f t="shared" si="1"/>
        <v>7</v>
      </c>
      <c r="H9" s="63"/>
      <c r="I9" s="63">
        <f t="shared" si="2"/>
        <v>21</v>
      </c>
      <c r="J9" s="63"/>
      <c r="K9" s="63">
        <v>35</v>
      </c>
      <c r="L9" s="63"/>
      <c r="M9" s="63">
        <v>60</v>
      </c>
      <c r="N9" s="63">
        <v>63</v>
      </c>
      <c r="O9" s="63">
        <v>70</v>
      </c>
      <c r="P9" s="63">
        <v>80</v>
      </c>
    </row>
    <row r="10" spans="1:16" x14ac:dyDescent="0.15">
      <c r="A10" s="3" t="s">
        <v>731</v>
      </c>
      <c r="B10" s="162"/>
      <c r="C10" s="163">
        <f t="shared" ca="1" si="0"/>
        <v>41517</v>
      </c>
      <c r="D10" s="164"/>
      <c r="E10" s="115"/>
      <c r="F10" s="2"/>
      <c r="G10" s="97">
        <f t="shared" si="1"/>
        <v>7</v>
      </c>
      <c r="H10" s="63"/>
      <c r="I10" s="63">
        <f t="shared" si="2"/>
        <v>21</v>
      </c>
      <c r="J10" s="63"/>
      <c r="K10" s="63">
        <v>35</v>
      </c>
      <c r="L10" s="63"/>
      <c r="M10" s="63">
        <v>60</v>
      </c>
      <c r="N10" s="63">
        <v>63</v>
      </c>
      <c r="O10" s="63">
        <v>70</v>
      </c>
      <c r="P10" s="63">
        <v>80</v>
      </c>
    </row>
    <row r="11" spans="1:16" x14ac:dyDescent="0.15">
      <c r="A11" s="3" t="s">
        <v>832</v>
      </c>
      <c r="B11" s="162"/>
      <c r="C11" s="163">
        <f t="shared" ca="1" si="0"/>
        <v>41517</v>
      </c>
      <c r="D11" s="164"/>
      <c r="E11" s="115"/>
      <c r="F11" s="2"/>
      <c r="G11" s="97">
        <f t="shared" si="1"/>
        <v>7</v>
      </c>
      <c r="H11" s="63"/>
      <c r="I11" s="63">
        <f t="shared" si="2"/>
        <v>21</v>
      </c>
      <c r="J11" s="63"/>
      <c r="K11" s="63">
        <v>35</v>
      </c>
      <c r="L11" s="63"/>
      <c r="M11" s="63">
        <v>60</v>
      </c>
      <c r="N11" s="63">
        <v>63</v>
      </c>
      <c r="O11" s="63">
        <v>70</v>
      </c>
      <c r="P11" s="63">
        <v>80</v>
      </c>
    </row>
    <row r="12" spans="1:16" x14ac:dyDescent="0.15">
      <c r="A12" s="3" t="s">
        <v>228</v>
      </c>
      <c r="B12" s="162"/>
      <c r="C12" s="163">
        <f t="shared" ca="1" si="0"/>
        <v>41517</v>
      </c>
      <c r="D12" s="164"/>
      <c r="E12" s="115"/>
      <c r="F12" s="2"/>
      <c r="G12" s="97">
        <f t="shared" si="1"/>
        <v>7</v>
      </c>
      <c r="H12" s="63"/>
      <c r="I12" s="63">
        <f t="shared" si="2"/>
        <v>21</v>
      </c>
      <c r="J12" s="63"/>
      <c r="K12" s="63">
        <v>35</v>
      </c>
      <c r="L12" s="63"/>
      <c r="M12" s="63">
        <v>60</v>
      </c>
      <c r="N12" s="63">
        <v>63</v>
      </c>
      <c r="O12" s="63">
        <v>70</v>
      </c>
      <c r="P12" s="63">
        <v>80</v>
      </c>
    </row>
    <row r="13" spans="1:16" x14ac:dyDescent="0.15">
      <c r="A13" s="3" t="s">
        <v>160</v>
      </c>
      <c r="B13" s="162"/>
      <c r="C13" s="163">
        <f t="shared" ca="1" si="0"/>
        <v>41517</v>
      </c>
      <c r="D13" s="164"/>
      <c r="E13" s="115"/>
      <c r="F13" s="2"/>
      <c r="G13" s="97">
        <f t="shared" si="1"/>
        <v>7</v>
      </c>
      <c r="H13" s="63"/>
      <c r="I13" s="63">
        <f t="shared" si="2"/>
        <v>21</v>
      </c>
      <c r="J13" s="63"/>
      <c r="K13" s="63">
        <v>35</v>
      </c>
      <c r="L13" s="63"/>
      <c r="M13" s="63">
        <v>60</v>
      </c>
      <c r="N13" s="63">
        <v>63</v>
      </c>
      <c r="O13" s="63">
        <v>70</v>
      </c>
      <c r="P13" s="63">
        <v>80</v>
      </c>
    </row>
    <row r="14" spans="1:16" x14ac:dyDescent="0.15">
      <c r="A14" s="3" t="s">
        <v>703</v>
      </c>
      <c r="B14" s="162"/>
      <c r="C14" s="163">
        <f t="shared" ca="1" si="0"/>
        <v>41517</v>
      </c>
      <c r="D14" s="174"/>
      <c r="E14" s="68"/>
      <c r="F14" s="2"/>
      <c r="G14" s="97">
        <f t="shared" si="1"/>
        <v>7</v>
      </c>
      <c r="H14" s="97"/>
      <c r="I14" s="63">
        <f t="shared" si="2"/>
        <v>21</v>
      </c>
      <c r="J14" s="63"/>
      <c r="K14" s="63">
        <v>39914</v>
      </c>
      <c r="L14" s="63"/>
      <c r="M14" s="63">
        <v>39939</v>
      </c>
      <c r="N14" s="63">
        <v>39942</v>
      </c>
      <c r="O14" s="63">
        <v>39949</v>
      </c>
      <c r="P14" s="63">
        <v>39959</v>
      </c>
    </row>
    <row r="15" spans="1:16" x14ac:dyDescent="0.15">
      <c r="A15" s="3" t="s">
        <v>860</v>
      </c>
      <c r="B15" s="162"/>
      <c r="C15" s="163">
        <f t="shared" ca="1" si="0"/>
        <v>41517</v>
      </c>
      <c r="D15" s="164"/>
      <c r="E15" s="68"/>
      <c r="F15" s="2"/>
      <c r="G15" s="97">
        <f t="shared" si="1"/>
        <v>7</v>
      </c>
      <c r="H15" s="97"/>
      <c r="I15" s="63">
        <f t="shared" si="2"/>
        <v>21</v>
      </c>
      <c r="J15" s="63"/>
      <c r="K15" s="63">
        <v>39914</v>
      </c>
      <c r="L15" s="63"/>
      <c r="M15" s="63">
        <v>39939</v>
      </c>
      <c r="N15" s="63">
        <v>39942</v>
      </c>
      <c r="O15" s="63">
        <v>39949</v>
      </c>
      <c r="P15" s="63">
        <v>39959</v>
      </c>
    </row>
    <row r="16" spans="1:16" x14ac:dyDescent="0.15">
      <c r="A16" s="144" t="s">
        <v>364</v>
      </c>
      <c r="B16" s="162"/>
      <c r="C16" s="163">
        <f t="shared" ca="1" si="0"/>
        <v>41517</v>
      </c>
      <c r="D16" s="174"/>
      <c r="E16" s="68"/>
      <c r="F16" s="2"/>
      <c r="G16" s="97">
        <f t="shared" si="1"/>
        <v>7</v>
      </c>
      <c r="H16" s="97"/>
      <c r="I16" s="63">
        <f t="shared" si="2"/>
        <v>21</v>
      </c>
      <c r="J16" s="63"/>
      <c r="K16" s="63">
        <v>39913</v>
      </c>
      <c r="L16" s="63"/>
      <c r="M16" s="63">
        <v>39938</v>
      </c>
      <c r="N16" s="63">
        <v>39941</v>
      </c>
      <c r="O16" s="63">
        <v>39948</v>
      </c>
      <c r="P16" s="63">
        <v>39958</v>
      </c>
    </row>
    <row r="17" spans="1:16" x14ac:dyDescent="0.15">
      <c r="A17" s="3" t="s">
        <v>331</v>
      </c>
      <c r="B17" s="4"/>
      <c r="C17" s="99">
        <f t="shared" ca="1" si="0"/>
        <v>41517</v>
      </c>
      <c r="D17" s="68"/>
      <c r="E17" s="68"/>
      <c r="F17" s="2"/>
      <c r="G17" s="97">
        <f t="shared" si="1"/>
        <v>7</v>
      </c>
      <c r="H17" s="97"/>
      <c r="I17" s="63">
        <f t="shared" si="2"/>
        <v>21</v>
      </c>
      <c r="J17" s="63"/>
      <c r="K17" s="63">
        <v>39914</v>
      </c>
      <c r="L17" s="63"/>
      <c r="M17" s="63">
        <v>39939</v>
      </c>
      <c r="N17" s="63">
        <v>39942</v>
      </c>
      <c r="O17" s="63">
        <v>39949</v>
      </c>
      <c r="P17" s="63">
        <v>39959</v>
      </c>
    </row>
    <row r="18" spans="1:16" x14ac:dyDescent="0.15">
      <c r="A18" s="3" t="s">
        <v>595</v>
      </c>
      <c r="B18" s="4"/>
      <c r="C18" s="99">
        <f t="shared" ca="1" si="0"/>
        <v>41517</v>
      </c>
      <c r="D18" s="115"/>
      <c r="E18" s="68"/>
      <c r="F18" s="2"/>
      <c r="G18" s="97">
        <f t="shared" si="1"/>
        <v>7</v>
      </c>
      <c r="H18" s="63"/>
      <c r="I18" s="63">
        <f t="shared" si="2"/>
        <v>21</v>
      </c>
      <c r="J18" s="63"/>
      <c r="K18" s="63">
        <v>35</v>
      </c>
      <c r="L18" s="63"/>
      <c r="M18" s="63">
        <v>60</v>
      </c>
      <c r="N18" s="63">
        <v>63</v>
      </c>
      <c r="O18" s="63">
        <v>70</v>
      </c>
      <c r="P18" s="63">
        <v>80</v>
      </c>
    </row>
    <row r="19" spans="1:16" x14ac:dyDescent="0.15">
      <c r="A19" s="3" t="s">
        <v>361</v>
      </c>
      <c r="B19" s="4"/>
      <c r="C19" s="99">
        <f t="shared" ca="1" si="0"/>
        <v>41517</v>
      </c>
      <c r="D19" s="68"/>
      <c r="E19" s="68"/>
      <c r="F19" s="2"/>
      <c r="G19" s="97">
        <f t="shared" si="1"/>
        <v>7</v>
      </c>
      <c r="H19" s="97"/>
      <c r="I19" s="63">
        <f t="shared" si="2"/>
        <v>21</v>
      </c>
      <c r="J19" s="63"/>
      <c r="K19" s="63">
        <v>39916</v>
      </c>
      <c r="L19" s="63"/>
      <c r="M19" s="63">
        <v>39941</v>
      </c>
      <c r="N19" s="63">
        <v>39944</v>
      </c>
      <c r="O19" s="63">
        <v>39951</v>
      </c>
      <c r="P19" s="63">
        <v>39961</v>
      </c>
    </row>
    <row r="20" spans="1:16" x14ac:dyDescent="0.15">
      <c r="A20" s="3" t="s">
        <v>217</v>
      </c>
      <c r="B20" s="4"/>
      <c r="C20" s="99">
        <f t="shared" ca="1" si="0"/>
        <v>41517</v>
      </c>
      <c r="D20" s="115"/>
      <c r="E20" s="68"/>
      <c r="F20" s="2"/>
      <c r="G20" s="97">
        <f t="shared" si="1"/>
        <v>7</v>
      </c>
      <c r="H20" s="63"/>
      <c r="I20" s="63">
        <f t="shared" si="2"/>
        <v>21</v>
      </c>
      <c r="J20" s="63"/>
      <c r="K20" s="63">
        <v>35</v>
      </c>
      <c r="L20" s="63"/>
      <c r="M20" s="63">
        <v>60</v>
      </c>
      <c r="N20" s="63">
        <v>63</v>
      </c>
      <c r="O20" s="63">
        <v>70</v>
      </c>
      <c r="P20" s="63">
        <v>80</v>
      </c>
    </row>
    <row r="21" spans="1:16" x14ac:dyDescent="0.15">
      <c r="A21" s="3" t="s">
        <v>75</v>
      </c>
      <c r="B21" s="4"/>
      <c r="C21" s="99">
        <f t="shared" ca="1" si="0"/>
        <v>41517</v>
      </c>
      <c r="D21" s="68"/>
      <c r="E21" s="68"/>
      <c r="F21" s="2"/>
      <c r="G21" s="97">
        <f t="shared" si="1"/>
        <v>7</v>
      </c>
      <c r="H21" s="97"/>
      <c r="I21" s="63">
        <f t="shared" si="2"/>
        <v>21</v>
      </c>
      <c r="J21" s="63"/>
      <c r="K21" s="63">
        <v>39916</v>
      </c>
      <c r="L21" s="63"/>
      <c r="M21" s="63">
        <v>39941</v>
      </c>
      <c r="N21" s="63">
        <v>39944</v>
      </c>
      <c r="O21" s="63">
        <v>39951</v>
      </c>
      <c r="P21" s="63">
        <v>39961</v>
      </c>
    </row>
    <row r="22" spans="1:16" x14ac:dyDescent="0.15">
      <c r="A22" s="3" t="s">
        <v>866</v>
      </c>
      <c r="B22" s="4"/>
      <c r="C22" s="99">
        <f t="shared" ca="1" si="0"/>
        <v>41517</v>
      </c>
      <c r="D22" s="115"/>
      <c r="E22" s="68"/>
      <c r="F22" s="2"/>
      <c r="G22" s="97">
        <f t="shared" si="1"/>
        <v>7</v>
      </c>
      <c r="H22" s="97"/>
      <c r="I22" s="63">
        <f t="shared" si="2"/>
        <v>21</v>
      </c>
      <c r="J22" s="63"/>
      <c r="K22" s="63">
        <v>39917</v>
      </c>
      <c r="L22" s="63"/>
      <c r="M22" s="63">
        <v>39942</v>
      </c>
      <c r="N22" s="63">
        <v>39945</v>
      </c>
      <c r="O22" s="63">
        <v>39952</v>
      </c>
      <c r="P22" s="63">
        <v>39962</v>
      </c>
    </row>
    <row r="23" spans="1:16" x14ac:dyDescent="0.15">
      <c r="A23" s="3" t="s">
        <v>345</v>
      </c>
      <c r="B23" s="4"/>
      <c r="C23" s="99">
        <f t="shared" ca="1" si="0"/>
        <v>41517</v>
      </c>
      <c r="D23" s="115"/>
      <c r="E23" s="115"/>
      <c r="F23" s="2"/>
      <c r="G23" s="97">
        <f t="shared" si="1"/>
        <v>7</v>
      </c>
      <c r="H23" s="63"/>
      <c r="I23" s="63">
        <f t="shared" si="2"/>
        <v>21</v>
      </c>
      <c r="J23" s="63"/>
      <c r="K23" s="63">
        <v>35</v>
      </c>
      <c r="L23" s="63"/>
      <c r="M23" s="63">
        <v>60</v>
      </c>
      <c r="N23" s="63">
        <v>63</v>
      </c>
      <c r="O23" s="63">
        <v>70</v>
      </c>
      <c r="P23" s="63">
        <v>80</v>
      </c>
    </row>
    <row r="24" spans="1:16" x14ac:dyDescent="0.15">
      <c r="A24" s="3" t="s">
        <v>397</v>
      </c>
      <c r="B24" s="4"/>
      <c r="C24" s="99">
        <f t="shared" ca="1" si="0"/>
        <v>41517</v>
      </c>
      <c r="D24" s="115"/>
      <c r="E24" s="115"/>
      <c r="F24" s="2"/>
      <c r="G24" s="97">
        <f t="shared" si="1"/>
        <v>7</v>
      </c>
      <c r="H24" s="63"/>
      <c r="I24" s="63">
        <f t="shared" si="2"/>
        <v>21</v>
      </c>
      <c r="J24" s="63"/>
      <c r="K24" s="63">
        <v>35</v>
      </c>
      <c r="L24" s="63"/>
      <c r="M24" s="63">
        <v>60</v>
      </c>
      <c r="N24" s="63">
        <v>63</v>
      </c>
      <c r="O24" s="63">
        <v>70</v>
      </c>
      <c r="P24" s="63">
        <v>80</v>
      </c>
    </row>
    <row r="25" spans="1:16" x14ac:dyDescent="0.15">
      <c r="A25" s="3" t="s">
        <v>126</v>
      </c>
      <c r="B25" s="4"/>
      <c r="C25" s="99">
        <f t="shared" ca="1" si="0"/>
        <v>41517</v>
      </c>
      <c r="D25" s="115"/>
      <c r="E25" s="115"/>
      <c r="F25" s="2"/>
      <c r="G25" s="97">
        <f t="shared" si="1"/>
        <v>7</v>
      </c>
      <c r="H25" s="63"/>
      <c r="I25" s="63">
        <f t="shared" si="2"/>
        <v>21</v>
      </c>
      <c r="J25" s="63"/>
      <c r="K25" s="63">
        <v>35</v>
      </c>
      <c r="L25" s="63"/>
      <c r="M25" s="63">
        <v>60</v>
      </c>
      <c r="N25" s="63">
        <v>63</v>
      </c>
      <c r="O25" s="63">
        <v>70</v>
      </c>
      <c r="P25" s="63">
        <v>80</v>
      </c>
    </row>
    <row r="26" spans="1:16" x14ac:dyDescent="0.15">
      <c r="A26" s="3" t="s">
        <v>776</v>
      </c>
      <c r="B26" s="4"/>
      <c r="C26" s="99"/>
      <c r="D26" s="115"/>
      <c r="E26" s="115"/>
      <c r="F26" s="2"/>
      <c r="G26" s="97"/>
      <c r="H26" s="63"/>
      <c r="I26" s="63"/>
      <c r="J26" s="63"/>
      <c r="K26" s="63"/>
      <c r="L26" s="63"/>
      <c r="M26" s="63"/>
      <c r="N26" s="63"/>
      <c r="O26" s="63"/>
      <c r="P26" s="63"/>
    </row>
  </sheetData>
  <phoneticPr fontId="8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E16" sqref="E16"/>
    </sheetView>
  </sheetViews>
  <sheetFormatPr baseColWidth="10" defaultColWidth="11" defaultRowHeight="13" x14ac:dyDescent="0.15"/>
  <sheetData>
    <row r="1" spans="1:11" x14ac:dyDescent="0.15">
      <c r="A1" s="2"/>
      <c r="B1" s="3" t="s">
        <v>135</v>
      </c>
      <c r="C1" s="3" t="s">
        <v>74</v>
      </c>
      <c r="D1" s="3" t="s">
        <v>607</v>
      </c>
      <c r="E1" s="3" t="s">
        <v>608</v>
      </c>
      <c r="F1" s="3" t="s">
        <v>609</v>
      </c>
      <c r="G1" s="3" t="s">
        <v>451</v>
      </c>
      <c r="H1" s="3" t="s">
        <v>716</v>
      </c>
      <c r="I1" s="3" t="s">
        <v>724</v>
      </c>
      <c r="J1" s="3" t="s">
        <v>725</v>
      </c>
      <c r="K1" s="3" t="s">
        <v>787</v>
      </c>
    </row>
    <row r="2" spans="1:11" x14ac:dyDescent="0.15">
      <c r="A2" s="3" t="s">
        <v>275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15">
      <c r="A3" s="3" t="s">
        <v>106</v>
      </c>
      <c r="B3" s="2"/>
      <c r="C3" s="4">
        <v>39735</v>
      </c>
      <c r="D3" s="2"/>
      <c r="E3" s="2"/>
      <c r="F3" s="2"/>
      <c r="G3" s="2"/>
      <c r="H3" s="2"/>
      <c r="I3" s="2"/>
      <c r="J3" s="2"/>
      <c r="K3" s="2"/>
    </row>
    <row r="4" spans="1:11" x14ac:dyDescent="0.15">
      <c r="A4" s="3" t="s">
        <v>712</v>
      </c>
      <c r="B4" s="4">
        <v>39718</v>
      </c>
      <c r="C4" s="4">
        <v>39740</v>
      </c>
      <c r="D4" s="2"/>
      <c r="E4" s="2"/>
      <c r="F4" s="2"/>
      <c r="G4" s="2"/>
      <c r="H4" s="2"/>
      <c r="I4" s="2"/>
      <c r="J4" s="2"/>
      <c r="K4" s="2"/>
    </row>
    <row r="5" spans="1:11" x14ac:dyDescent="0.15">
      <c r="A5" s="3" t="s">
        <v>713</v>
      </c>
      <c r="B5" s="4">
        <v>39720</v>
      </c>
      <c r="C5" s="4">
        <v>39743</v>
      </c>
      <c r="D5" s="2"/>
      <c r="E5" s="2"/>
      <c r="F5" s="2"/>
      <c r="G5" s="2"/>
      <c r="H5" s="2"/>
      <c r="I5" s="2"/>
      <c r="J5" s="2"/>
      <c r="K5" s="2"/>
    </row>
    <row r="6" spans="1:11" x14ac:dyDescent="0.15">
      <c r="A6" s="3" t="s">
        <v>364</v>
      </c>
      <c r="B6" s="4">
        <v>39720</v>
      </c>
      <c r="C6" s="4">
        <v>39743</v>
      </c>
      <c r="D6" s="2"/>
      <c r="E6" s="2"/>
      <c r="F6" s="2"/>
      <c r="G6" s="2"/>
      <c r="H6" s="2"/>
      <c r="I6" s="2"/>
      <c r="J6" s="2"/>
      <c r="K6" s="2"/>
    </row>
    <row r="7" spans="1:11" x14ac:dyDescent="0.15">
      <c r="A7" s="3" t="s">
        <v>361</v>
      </c>
      <c r="B7" s="4">
        <v>39719</v>
      </c>
      <c r="C7" s="4">
        <v>39743</v>
      </c>
      <c r="D7" s="2"/>
      <c r="E7" s="2"/>
      <c r="F7" s="2"/>
      <c r="G7" s="2"/>
      <c r="H7" s="2"/>
      <c r="I7" s="2"/>
      <c r="J7" s="2"/>
      <c r="K7" s="2"/>
    </row>
    <row r="8" spans="1:11" x14ac:dyDescent="0.15">
      <c r="A8" s="3" t="s">
        <v>217</v>
      </c>
      <c r="B8" s="4">
        <v>39720</v>
      </c>
      <c r="C8" s="4">
        <v>39742</v>
      </c>
      <c r="D8" s="2"/>
      <c r="E8" s="2"/>
      <c r="F8" s="2"/>
      <c r="G8" s="2"/>
      <c r="H8" s="2"/>
      <c r="I8" s="2"/>
      <c r="J8" s="2"/>
      <c r="K8" s="2"/>
    </row>
    <row r="9" spans="1:11" x14ac:dyDescent="0.15">
      <c r="A9" s="3" t="s">
        <v>701</v>
      </c>
      <c r="B9" s="4">
        <v>39722</v>
      </c>
      <c r="C9" s="4"/>
      <c r="D9" s="2"/>
      <c r="E9" s="2"/>
      <c r="F9" s="2"/>
      <c r="G9" s="2"/>
      <c r="H9" s="2"/>
      <c r="I9" s="2"/>
      <c r="J9" s="2"/>
      <c r="K9" s="2"/>
    </row>
    <row r="10" spans="1:11" x14ac:dyDescent="0.15">
      <c r="A10" s="3" t="s">
        <v>707</v>
      </c>
      <c r="B10" s="2"/>
      <c r="C10" s="4">
        <v>39735</v>
      </c>
      <c r="D10" s="2"/>
      <c r="E10" s="2"/>
      <c r="F10" s="2"/>
      <c r="G10" s="2"/>
      <c r="H10" s="2"/>
      <c r="I10" s="2"/>
      <c r="J10" s="2"/>
      <c r="K10" s="2"/>
    </row>
    <row r="11" spans="1:11" x14ac:dyDescent="0.15">
      <c r="A11" s="3" t="s">
        <v>390</v>
      </c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15">
      <c r="A12" s="3"/>
      <c r="B12" s="3" t="s">
        <v>121</v>
      </c>
      <c r="C12" s="3" t="s">
        <v>121</v>
      </c>
      <c r="D12" s="2"/>
      <c r="E12" s="2"/>
      <c r="F12" s="2"/>
      <c r="G12" s="2"/>
      <c r="H12" s="2"/>
      <c r="I12" s="2"/>
      <c r="J12" s="2"/>
      <c r="K12" s="2"/>
    </row>
    <row r="13" spans="1:11" x14ac:dyDescent="0.15">
      <c r="A13" s="3" t="s">
        <v>703</v>
      </c>
      <c r="B13" s="4">
        <v>39719</v>
      </c>
      <c r="C13" s="4">
        <v>39741</v>
      </c>
      <c r="D13" s="2"/>
      <c r="E13" s="2"/>
      <c r="F13" s="2"/>
      <c r="G13" s="2"/>
      <c r="H13" s="2"/>
      <c r="I13" s="2"/>
      <c r="J13" s="2"/>
      <c r="K13" s="2"/>
    </row>
    <row r="14" spans="1:11" x14ac:dyDescent="0.15">
      <c r="A14" s="3" t="s">
        <v>76</v>
      </c>
      <c r="B14" s="4">
        <v>39720</v>
      </c>
      <c r="C14" s="4">
        <v>39743</v>
      </c>
      <c r="D14" s="2"/>
      <c r="E14" s="2"/>
      <c r="F14" s="2"/>
      <c r="G14" s="2"/>
      <c r="H14" s="2"/>
      <c r="I14" s="2"/>
      <c r="J14" s="2"/>
      <c r="K14" s="2"/>
    </row>
    <row r="15" spans="1:11" x14ac:dyDescent="0.15">
      <c r="A15" s="3" t="s">
        <v>524</v>
      </c>
      <c r="B15" s="4">
        <v>39720</v>
      </c>
      <c r="C15" s="4">
        <v>39744</v>
      </c>
      <c r="D15" s="2"/>
      <c r="E15" s="2"/>
      <c r="F15" s="2"/>
      <c r="G15" s="2"/>
      <c r="H15" s="2"/>
      <c r="I15" s="2"/>
      <c r="J15" s="2"/>
      <c r="K15" s="2"/>
    </row>
    <row r="16" spans="1:11" x14ac:dyDescent="0.15">
      <c r="A16" s="3" t="s">
        <v>866</v>
      </c>
      <c r="B16" s="4">
        <v>39720</v>
      </c>
      <c r="C16" s="4">
        <v>39743</v>
      </c>
      <c r="D16" s="2"/>
      <c r="E16" s="2"/>
      <c r="F16" s="2"/>
      <c r="G16" s="2"/>
      <c r="H16" s="2"/>
      <c r="I16" s="2"/>
      <c r="J16" s="2"/>
      <c r="K16" s="2"/>
    </row>
    <row r="17" spans="1:11" x14ac:dyDescent="0.15">
      <c r="A17" s="3" t="s">
        <v>134</v>
      </c>
      <c r="B17" s="2"/>
      <c r="C17" s="4">
        <v>39738</v>
      </c>
      <c r="D17" s="2"/>
      <c r="E17" s="2"/>
      <c r="F17" s="2"/>
      <c r="G17" s="2"/>
      <c r="H17" s="2"/>
      <c r="I17" s="2"/>
      <c r="J17" s="2"/>
      <c r="K17" s="2"/>
    </row>
    <row r="18" spans="1:11" ht="13" customHeight="1" x14ac:dyDescent="0.15"/>
    <row r="19" spans="1:11" ht="13" customHeight="1" x14ac:dyDescent="0.15"/>
    <row r="20" spans="1:11" ht="13" customHeight="1" x14ac:dyDescent="0.15">
      <c r="A20" s="197" t="s">
        <v>307</v>
      </c>
      <c r="B20" s="198"/>
    </row>
    <row r="21" spans="1:11" ht="13" customHeight="1" x14ac:dyDescent="0.15">
      <c r="A21" s="32" t="s">
        <v>792</v>
      </c>
    </row>
    <row r="22" spans="1:11" ht="13" customHeight="1" x14ac:dyDescent="0.15">
      <c r="A22" s="32" t="s">
        <v>15</v>
      </c>
    </row>
    <row r="23" spans="1:11" ht="13" customHeight="1" x14ac:dyDescent="0.15">
      <c r="A23" s="32" t="s">
        <v>176</v>
      </c>
    </row>
    <row r="24" spans="1:11" ht="13" customHeight="1" x14ac:dyDescent="0.15">
      <c r="A24" s="32" t="s">
        <v>177</v>
      </c>
    </row>
    <row r="25" spans="1:11" ht="13" customHeight="1" x14ac:dyDescent="0.15"/>
    <row r="26" spans="1:11" ht="13" customHeight="1" x14ac:dyDescent="0.15">
      <c r="A26" s="3" t="s">
        <v>143</v>
      </c>
      <c r="B26" s="3" t="s">
        <v>118</v>
      </c>
      <c r="C26" s="3" t="s">
        <v>440</v>
      </c>
    </row>
    <row r="27" spans="1:11" ht="13" customHeight="1" x14ac:dyDescent="0.15">
      <c r="A27" s="33" t="s">
        <v>117</v>
      </c>
      <c r="B27" s="2" t="s">
        <v>505</v>
      </c>
      <c r="C27" s="2" t="s">
        <v>986</v>
      </c>
    </row>
    <row r="28" spans="1:11" ht="13" customHeight="1" x14ac:dyDescent="0.15">
      <c r="A28" s="33" t="s">
        <v>792</v>
      </c>
      <c r="B28" s="2" t="s">
        <v>504</v>
      </c>
      <c r="C28" s="2" t="s">
        <v>720</v>
      </c>
    </row>
    <row r="29" spans="1:11" x14ac:dyDescent="0.15">
      <c r="A29" s="33" t="s">
        <v>648</v>
      </c>
      <c r="B29" s="2" t="s">
        <v>987</v>
      </c>
      <c r="C29" s="2">
        <v>82</v>
      </c>
    </row>
    <row r="30" spans="1:11" x14ac:dyDescent="0.15">
      <c r="A30" s="33" t="s">
        <v>445</v>
      </c>
      <c r="B30" s="2"/>
      <c r="C30" s="2"/>
    </row>
    <row r="31" spans="1:11" x14ac:dyDescent="0.15">
      <c r="A31" s="33" t="s">
        <v>70</v>
      </c>
      <c r="B31" s="2"/>
      <c r="C31" s="2"/>
    </row>
    <row r="32" spans="1:11" x14ac:dyDescent="0.15">
      <c r="A32" s="33" t="s">
        <v>71</v>
      </c>
      <c r="B32" s="2"/>
      <c r="C32" s="2"/>
    </row>
    <row r="33" spans="1:3" x14ac:dyDescent="0.15">
      <c r="A33" s="33" t="s">
        <v>72</v>
      </c>
      <c r="B33" s="2" t="s">
        <v>988</v>
      </c>
      <c r="C33" s="2">
        <v>3</v>
      </c>
    </row>
    <row r="34" spans="1:3" x14ac:dyDescent="0.15">
      <c r="A34" s="33" t="s">
        <v>981</v>
      </c>
      <c r="B34" s="2" t="s">
        <v>989</v>
      </c>
      <c r="C34" s="2">
        <v>78</v>
      </c>
    </row>
    <row r="35" spans="1:3" x14ac:dyDescent="0.15">
      <c r="A35" s="33" t="s">
        <v>982</v>
      </c>
      <c r="B35" s="2"/>
      <c r="C35" s="2"/>
    </row>
    <row r="36" spans="1:3" x14ac:dyDescent="0.15">
      <c r="A36" s="33" t="s">
        <v>671</v>
      </c>
      <c r="B36" s="2"/>
      <c r="C36" s="2"/>
    </row>
    <row r="37" spans="1:3" x14ac:dyDescent="0.15">
      <c r="A37">
        <v>10</v>
      </c>
      <c r="B37" t="s">
        <v>990</v>
      </c>
      <c r="C37">
        <v>99</v>
      </c>
    </row>
    <row r="38" spans="1:3" x14ac:dyDescent="0.15">
      <c r="A38">
        <v>11</v>
      </c>
      <c r="B38" t="s">
        <v>991</v>
      </c>
      <c r="C38" t="s">
        <v>503</v>
      </c>
    </row>
  </sheetData>
  <mergeCells count="1">
    <mergeCell ref="A20:B20"/>
  </mergeCells>
  <phoneticPr fontId="8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8"/>
  <sheetViews>
    <sheetView workbookViewId="0">
      <selection activeCell="M35" sqref="M35:U35"/>
    </sheetView>
  </sheetViews>
  <sheetFormatPr baseColWidth="10" defaultColWidth="11" defaultRowHeight="13" x14ac:dyDescent="0.15"/>
  <sheetData>
    <row r="1" spans="1:12" x14ac:dyDescent="0.15">
      <c r="A1" s="2"/>
      <c r="B1" s="3" t="s">
        <v>301</v>
      </c>
      <c r="C1" s="3"/>
      <c r="D1" s="3" t="s">
        <v>384</v>
      </c>
      <c r="E1" s="3" t="s">
        <v>196</v>
      </c>
      <c r="F1" s="3" t="s">
        <v>26</v>
      </c>
      <c r="G1" s="3" t="s">
        <v>27</v>
      </c>
      <c r="H1" s="3" t="s">
        <v>115</v>
      </c>
      <c r="I1" s="3" t="s">
        <v>772</v>
      </c>
      <c r="J1" s="3" t="s">
        <v>773</v>
      </c>
      <c r="K1" s="3" t="s">
        <v>144</v>
      </c>
      <c r="L1" s="3" t="s">
        <v>682</v>
      </c>
    </row>
    <row r="2" spans="1:12" x14ac:dyDescent="0.15">
      <c r="A2" s="3" t="s">
        <v>703</v>
      </c>
      <c r="B2" s="23">
        <v>39785</v>
      </c>
      <c r="C2" s="99">
        <f t="shared" ref="C2:C13" ca="1" si="0">TODAY()-B2</f>
        <v>1732</v>
      </c>
      <c r="D2" s="17">
        <v>5</v>
      </c>
      <c r="E2" s="2"/>
      <c r="F2" s="9">
        <f t="shared" ref="F2:F15" si="1">B2+7</f>
        <v>39792</v>
      </c>
      <c r="G2" s="9">
        <f t="shared" ref="G2:G15" si="2">B2+21</f>
        <v>39806</v>
      </c>
      <c r="H2" s="9">
        <f t="shared" ref="H2:H15" si="3">B2+35</f>
        <v>39820</v>
      </c>
      <c r="I2" s="9">
        <f t="shared" ref="I2:I15" si="4">B2+60</f>
        <v>39845</v>
      </c>
      <c r="J2" s="9">
        <f t="shared" ref="J2:J15" si="5">B2+63</f>
        <v>39848</v>
      </c>
      <c r="K2" s="9">
        <f t="shared" ref="K2:K15" si="6">B2+70</f>
        <v>39855</v>
      </c>
      <c r="L2" s="9">
        <f t="shared" ref="L2:L15" si="7">B2+80</f>
        <v>39865</v>
      </c>
    </row>
    <row r="3" spans="1:12" x14ac:dyDescent="0.15">
      <c r="A3" s="3" t="s">
        <v>217</v>
      </c>
      <c r="B3" s="23">
        <v>39786</v>
      </c>
      <c r="C3" s="99">
        <f t="shared" ca="1" si="0"/>
        <v>1731</v>
      </c>
      <c r="D3" s="17">
        <v>5</v>
      </c>
      <c r="E3" s="2"/>
      <c r="F3" s="9">
        <f t="shared" si="1"/>
        <v>39793</v>
      </c>
      <c r="G3" s="9">
        <f t="shared" si="2"/>
        <v>39807</v>
      </c>
      <c r="H3" s="9">
        <f t="shared" si="3"/>
        <v>39821</v>
      </c>
      <c r="I3" s="9">
        <f t="shared" si="4"/>
        <v>39846</v>
      </c>
      <c r="J3" s="9">
        <f t="shared" si="5"/>
        <v>39849</v>
      </c>
      <c r="K3" s="9">
        <f t="shared" si="6"/>
        <v>39856</v>
      </c>
      <c r="L3" s="9">
        <f t="shared" si="7"/>
        <v>39866</v>
      </c>
    </row>
    <row r="4" spans="1:12" x14ac:dyDescent="0.15">
      <c r="A4" s="3" t="s">
        <v>712</v>
      </c>
      <c r="B4" s="23">
        <v>39787</v>
      </c>
      <c r="C4" s="99">
        <f t="shared" ca="1" si="0"/>
        <v>1730</v>
      </c>
      <c r="D4" s="17">
        <v>2</v>
      </c>
      <c r="E4" s="2"/>
      <c r="F4" s="9">
        <f t="shared" si="1"/>
        <v>39794</v>
      </c>
      <c r="G4" s="9">
        <f t="shared" si="2"/>
        <v>39808</v>
      </c>
      <c r="H4" s="9">
        <f t="shared" si="3"/>
        <v>39822</v>
      </c>
      <c r="I4" s="9">
        <f t="shared" si="4"/>
        <v>39847</v>
      </c>
      <c r="J4" s="9">
        <f t="shared" si="5"/>
        <v>39850</v>
      </c>
      <c r="K4" s="9">
        <f t="shared" si="6"/>
        <v>39857</v>
      </c>
      <c r="L4" s="9">
        <f t="shared" si="7"/>
        <v>39867</v>
      </c>
    </row>
    <row r="5" spans="1:12" x14ac:dyDescent="0.15">
      <c r="A5" s="3" t="s">
        <v>713</v>
      </c>
      <c r="B5" s="23">
        <v>39787</v>
      </c>
      <c r="C5" s="99">
        <f t="shared" ca="1" si="0"/>
        <v>1730</v>
      </c>
      <c r="D5" s="17">
        <v>5</v>
      </c>
      <c r="E5" s="2"/>
      <c r="F5" s="9">
        <f t="shared" si="1"/>
        <v>39794</v>
      </c>
      <c r="G5" s="9">
        <f t="shared" si="2"/>
        <v>39808</v>
      </c>
      <c r="H5" s="9">
        <f t="shared" si="3"/>
        <v>39822</v>
      </c>
      <c r="I5" s="9">
        <f t="shared" si="4"/>
        <v>39847</v>
      </c>
      <c r="J5" s="9">
        <f t="shared" si="5"/>
        <v>39850</v>
      </c>
      <c r="K5" s="9">
        <f t="shared" si="6"/>
        <v>39857</v>
      </c>
      <c r="L5" s="9">
        <f t="shared" si="7"/>
        <v>39867</v>
      </c>
    </row>
    <row r="6" spans="1:12" x14ac:dyDescent="0.15">
      <c r="A6" s="3" t="s">
        <v>701</v>
      </c>
      <c r="B6" s="23">
        <v>39787</v>
      </c>
      <c r="C6" s="99">
        <f t="shared" ca="1" si="0"/>
        <v>1730</v>
      </c>
      <c r="D6" s="17">
        <v>3</v>
      </c>
      <c r="E6" s="2"/>
      <c r="F6" s="9">
        <f t="shared" si="1"/>
        <v>39794</v>
      </c>
      <c r="G6" s="9">
        <f t="shared" si="2"/>
        <v>39808</v>
      </c>
      <c r="H6" s="9">
        <f t="shared" si="3"/>
        <v>39822</v>
      </c>
      <c r="I6" s="9">
        <f t="shared" si="4"/>
        <v>39847</v>
      </c>
      <c r="J6" s="9">
        <f t="shared" si="5"/>
        <v>39850</v>
      </c>
      <c r="K6" s="9">
        <f t="shared" si="6"/>
        <v>39857</v>
      </c>
      <c r="L6" s="9">
        <f t="shared" si="7"/>
        <v>39867</v>
      </c>
    </row>
    <row r="7" spans="1:12" x14ac:dyDescent="0.15">
      <c r="A7" s="3" t="s">
        <v>866</v>
      </c>
      <c r="B7" s="25">
        <v>39787</v>
      </c>
      <c r="C7" s="99">
        <f t="shared" ca="1" si="0"/>
        <v>1730</v>
      </c>
      <c r="D7" s="2">
        <v>5</v>
      </c>
      <c r="E7" s="2"/>
      <c r="F7" s="9">
        <f t="shared" si="1"/>
        <v>39794</v>
      </c>
      <c r="G7" s="9">
        <f t="shared" si="2"/>
        <v>39808</v>
      </c>
      <c r="H7" s="9">
        <f t="shared" si="3"/>
        <v>39822</v>
      </c>
      <c r="I7" s="9">
        <f t="shared" si="4"/>
        <v>39847</v>
      </c>
      <c r="J7" s="9">
        <f t="shared" si="5"/>
        <v>39850</v>
      </c>
      <c r="K7" s="9">
        <f t="shared" si="6"/>
        <v>39857</v>
      </c>
      <c r="L7" s="9">
        <f t="shared" si="7"/>
        <v>39867</v>
      </c>
    </row>
    <row r="8" spans="1:12" x14ac:dyDescent="0.15">
      <c r="A8" s="3" t="s">
        <v>76</v>
      </c>
      <c r="B8" s="23">
        <v>39788</v>
      </c>
      <c r="C8" s="99">
        <f t="shared" ca="1" si="0"/>
        <v>1729</v>
      </c>
      <c r="D8" s="17">
        <v>3</v>
      </c>
      <c r="E8" s="2"/>
      <c r="F8" s="9">
        <f t="shared" si="1"/>
        <v>39795</v>
      </c>
      <c r="G8" s="9">
        <f t="shared" si="2"/>
        <v>39809</v>
      </c>
      <c r="H8" s="9">
        <f t="shared" si="3"/>
        <v>39823</v>
      </c>
      <c r="I8" s="9">
        <f t="shared" si="4"/>
        <v>39848</v>
      </c>
      <c r="J8" s="9">
        <f t="shared" si="5"/>
        <v>39851</v>
      </c>
      <c r="K8" s="9">
        <f t="shared" si="6"/>
        <v>39858</v>
      </c>
      <c r="L8" s="9">
        <f t="shared" si="7"/>
        <v>39868</v>
      </c>
    </row>
    <row r="9" spans="1:12" x14ac:dyDescent="0.15">
      <c r="A9" s="3" t="s">
        <v>106</v>
      </c>
      <c r="B9" s="24">
        <v>39794</v>
      </c>
      <c r="C9" s="99">
        <f t="shared" ca="1" si="0"/>
        <v>1723</v>
      </c>
      <c r="D9" s="17" t="s">
        <v>122</v>
      </c>
      <c r="E9" s="2"/>
      <c r="F9" s="9">
        <f t="shared" si="1"/>
        <v>39801</v>
      </c>
      <c r="G9" s="9">
        <f t="shared" si="2"/>
        <v>39815</v>
      </c>
      <c r="H9" s="9">
        <f t="shared" si="3"/>
        <v>39829</v>
      </c>
      <c r="I9" s="9">
        <f t="shared" si="4"/>
        <v>39854</v>
      </c>
      <c r="J9" s="9">
        <f t="shared" si="5"/>
        <v>39857</v>
      </c>
      <c r="K9" s="9">
        <f t="shared" si="6"/>
        <v>39864</v>
      </c>
      <c r="L9" s="9">
        <f t="shared" si="7"/>
        <v>39874</v>
      </c>
    </row>
    <row r="10" spans="1:12" x14ac:dyDescent="0.15">
      <c r="A10" s="3" t="s">
        <v>275</v>
      </c>
      <c r="B10" s="24">
        <v>39795</v>
      </c>
      <c r="C10" s="99">
        <f t="shared" ca="1" si="0"/>
        <v>1722</v>
      </c>
      <c r="D10" s="17" t="s">
        <v>122</v>
      </c>
      <c r="E10" s="2"/>
      <c r="F10" s="9">
        <f t="shared" si="1"/>
        <v>39802</v>
      </c>
      <c r="G10" s="9">
        <f t="shared" si="2"/>
        <v>39816</v>
      </c>
      <c r="H10" s="9">
        <f t="shared" si="3"/>
        <v>39830</v>
      </c>
      <c r="I10" s="9">
        <f t="shared" si="4"/>
        <v>39855</v>
      </c>
      <c r="J10" s="9">
        <f t="shared" si="5"/>
        <v>39858</v>
      </c>
      <c r="K10" s="9">
        <f t="shared" si="6"/>
        <v>39865</v>
      </c>
      <c r="L10" s="9">
        <f t="shared" si="7"/>
        <v>39875</v>
      </c>
    </row>
    <row r="11" spans="1:12" x14ac:dyDescent="0.15">
      <c r="A11" s="3" t="s">
        <v>707</v>
      </c>
      <c r="B11" s="24">
        <v>39796</v>
      </c>
      <c r="C11" s="99">
        <f t="shared" ca="1" si="0"/>
        <v>1721</v>
      </c>
      <c r="D11" s="17" t="s">
        <v>122</v>
      </c>
      <c r="E11" s="2"/>
      <c r="F11" s="9">
        <f t="shared" si="1"/>
        <v>39803</v>
      </c>
      <c r="G11" s="9">
        <f t="shared" si="2"/>
        <v>39817</v>
      </c>
      <c r="H11" s="9">
        <f t="shared" si="3"/>
        <v>39831</v>
      </c>
      <c r="I11" s="9">
        <f t="shared" si="4"/>
        <v>39856</v>
      </c>
      <c r="J11" s="9">
        <f t="shared" si="5"/>
        <v>39859</v>
      </c>
      <c r="K11" s="9">
        <f t="shared" si="6"/>
        <v>39866</v>
      </c>
      <c r="L11" s="9">
        <f t="shared" si="7"/>
        <v>39876</v>
      </c>
    </row>
    <row r="12" spans="1:12" x14ac:dyDescent="0.15">
      <c r="A12" s="3" t="s">
        <v>524</v>
      </c>
      <c r="B12" s="24">
        <v>39796</v>
      </c>
      <c r="C12" s="99">
        <f t="shared" ca="1" si="0"/>
        <v>1721</v>
      </c>
      <c r="D12" s="17"/>
      <c r="E12" s="2"/>
      <c r="F12" s="9">
        <f t="shared" si="1"/>
        <v>39803</v>
      </c>
      <c r="G12" s="9">
        <f t="shared" si="2"/>
        <v>39817</v>
      </c>
      <c r="H12" s="9">
        <f t="shared" si="3"/>
        <v>39831</v>
      </c>
      <c r="I12" s="9">
        <f t="shared" si="4"/>
        <v>39856</v>
      </c>
      <c r="J12" s="9">
        <f t="shared" si="5"/>
        <v>39859</v>
      </c>
      <c r="K12" s="9">
        <f t="shared" si="6"/>
        <v>39866</v>
      </c>
      <c r="L12" s="9">
        <f t="shared" si="7"/>
        <v>39876</v>
      </c>
    </row>
    <row r="13" spans="1:12" x14ac:dyDescent="0.15">
      <c r="A13" s="3" t="s">
        <v>134</v>
      </c>
      <c r="B13" s="24">
        <v>39796</v>
      </c>
      <c r="C13" s="99">
        <f t="shared" ca="1" si="0"/>
        <v>1721</v>
      </c>
      <c r="D13" s="30"/>
      <c r="E13" s="2"/>
      <c r="F13" s="9">
        <f t="shared" si="1"/>
        <v>39803</v>
      </c>
      <c r="G13" s="9">
        <f t="shared" si="2"/>
        <v>39817</v>
      </c>
      <c r="H13" s="9">
        <f t="shared" si="3"/>
        <v>39831</v>
      </c>
      <c r="I13" s="9">
        <f t="shared" si="4"/>
        <v>39856</v>
      </c>
      <c r="J13" s="9">
        <f t="shared" si="5"/>
        <v>39859</v>
      </c>
      <c r="K13" s="9">
        <f t="shared" si="6"/>
        <v>39866</v>
      </c>
      <c r="L13" s="9">
        <f t="shared" si="7"/>
        <v>39876</v>
      </c>
    </row>
    <row r="14" spans="1:12" x14ac:dyDescent="0.15">
      <c r="A14" s="3" t="s">
        <v>361</v>
      </c>
      <c r="B14" s="23" t="s">
        <v>122</v>
      </c>
      <c r="C14" s="100"/>
      <c r="D14" s="79" t="s">
        <v>122</v>
      </c>
      <c r="E14" s="2"/>
      <c r="F14" s="9" t="e">
        <f t="shared" si="1"/>
        <v>#VALUE!</v>
      </c>
      <c r="G14" s="9" t="e">
        <f t="shared" si="2"/>
        <v>#VALUE!</v>
      </c>
      <c r="H14" s="9" t="e">
        <f t="shared" si="3"/>
        <v>#VALUE!</v>
      </c>
      <c r="I14" s="9" t="e">
        <f t="shared" si="4"/>
        <v>#VALUE!</v>
      </c>
      <c r="J14" s="9" t="e">
        <f t="shared" si="5"/>
        <v>#VALUE!</v>
      </c>
      <c r="K14" s="9" t="e">
        <f t="shared" si="6"/>
        <v>#VALUE!</v>
      </c>
      <c r="L14" s="9" t="e">
        <f t="shared" si="7"/>
        <v>#VALUE!</v>
      </c>
    </row>
    <row r="15" spans="1:12" x14ac:dyDescent="0.15">
      <c r="A15" s="3" t="s">
        <v>390</v>
      </c>
      <c r="B15" s="23" t="s">
        <v>122</v>
      </c>
      <c r="C15" s="101"/>
      <c r="D15" s="78" t="s">
        <v>122</v>
      </c>
      <c r="E15" s="18"/>
      <c r="F15" s="9" t="e">
        <f t="shared" si="1"/>
        <v>#VALUE!</v>
      </c>
      <c r="G15" s="9" t="e">
        <f t="shared" si="2"/>
        <v>#VALUE!</v>
      </c>
      <c r="H15" s="9" t="e">
        <f t="shared" si="3"/>
        <v>#VALUE!</v>
      </c>
      <c r="I15" s="9" t="e">
        <f t="shared" si="4"/>
        <v>#VALUE!</v>
      </c>
      <c r="J15" s="9" t="e">
        <f t="shared" si="5"/>
        <v>#VALUE!</v>
      </c>
      <c r="K15" s="9" t="e">
        <f t="shared" si="6"/>
        <v>#VALUE!</v>
      </c>
      <c r="L15" s="9" t="e">
        <f t="shared" si="7"/>
        <v>#VALUE!</v>
      </c>
    </row>
    <row r="16" spans="1:12" x14ac:dyDescent="0.15">
      <c r="A16" s="28"/>
      <c r="B16" s="29"/>
      <c r="C16" s="29"/>
      <c r="D16" s="30">
        <f>SUM(D2:D15)</f>
        <v>28</v>
      </c>
      <c r="E16" s="26"/>
      <c r="F16" s="27"/>
      <c r="G16" s="27"/>
      <c r="H16" s="27"/>
      <c r="I16" s="27"/>
      <c r="J16" s="27"/>
      <c r="K16" s="27"/>
      <c r="L16" s="27"/>
    </row>
    <row r="17" spans="1:27" x14ac:dyDescent="0.15">
      <c r="D17" s="21"/>
    </row>
    <row r="18" spans="1:27" x14ac:dyDescent="0.15">
      <c r="A18" s="1" t="s">
        <v>219</v>
      </c>
      <c r="B18" s="1" t="s">
        <v>363</v>
      </c>
      <c r="C18" s="1"/>
      <c r="D18" s="20"/>
      <c r="E18" s="1" t="s">
        <v>219</v>
      </c>
      <c r="F18" s="1" t="s">
        <v>363</v>
      </c>
      <c r="G18" s="1" t="s">
        <v>219</v>
      </c>
      <c r="H18" s="1" t="s">
        <v>363</v>
      </c>
      <c r="I18" s="1" t="s">
        <v>219</v>
      </c>
      <c r="J18" s="1" t="s">
        <v>363</v>
      </c>
      <c r="K18" s="1" t="s">
        <v>219</v>
      </c>
      <c r="L18" s="1" t="s">
        <v>363</v>
      </c>
      <c r="M18" s="1" t="s">
        <v>219</v>
      </c>
      <c r="N18" s="1" t="s">
        <v>363</v>
      </c>
      <c r="O18" s="1" t="s">
        <v>219</v>
      </c>
      <c r="P18" s="1" t="s">
        <v>363</v>
      </c>
      <c r="Q18" s="1" t="s">
        <v>219</v>
      </c>
      <c r="R18" s="1" t="s">
        <v>363</v>
      </c>
      <c r="S18" s="1" t="s">
        <v>219</v>
      </c>
      <c r="T18" s="1" t="s">
        <v>363</v>
      </c>
    </row>
    <row r="19" spans="1:27" x14ac:dyDescent="0.15">
      <c r="A19" s="1" t="s">
        <v>230</v>
      </c>
      <c r="B19" s="1"/>
      <c r="C19" s="1"/>
      <c r="D19" s="22"/>
      <c r="E19" s="1" t="s">
        <v>424</v>
      </c>
      <c r="F19" s="1"/>
      <c r="G19" s="1" t="s">
        <v>563</v>
      </c>
      <c r="H19" s="1"/>
      <c r="I19" s="1" t="s">
        <v>403</v>
      </c>
      <c r="J19" s="1"/>
      <c r="K19" s="1" t="s">
        <v>497</v>
      </c>
      <c r="L19" s="1"/>
      <c r="M19" s="1" t="s">
        <v>702</v>
      </c>
      <c r="N19" s="1"/>
      <c r="O19" s="1" t="s">
        <v>523</v>
      </c>
      <c r="P19" s="1"/>
      <c r="Q19" s="1" t="s">
        <v>578</v>
      </c>
      <c r="R19" s="1"/>
      <c r="S19" s="1" t="s">
        <v>268</v>
      </c>
      <c r="T19" s="1"/>
    </row>
    <row r="20" spans="1:27" x14ac:dyDescent="0.15">
      <c r="A20" s="2"/>
      <c r="B20" s="2"/>
      <c r="C20" s="19"/>
      <c r="D20" s="19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7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7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7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7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7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7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7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9" spans="1:27" ht="117" x14ac:dyDescent="0.15">
      <c r="S29" s="31" t="s">
        <v>277</v>
      </c>
    </row>
    <row r="30" spans="1:27" x14ac:dyDescent="0.15">
      <c r="M30" s="72" t="s">
        <v>112</v>
      </c>
      <c r="N30" t="s">
        <v>978</v>
      </c>
      <c r="O30" t="s">
        <v>216</v>
      </c>
      <c r="P30" t="s">
        <v>267</v>
      </c>
    </row>
    <row r="31" spans="1:27" x14ac:dyDescent="0.15">
      <c r="M31" s="71" t="s">
        <v>978</v>
      </c>
      <c r="N31">
        <v>1</v>
      </c>
      <c r="R31" s="72" t="s">
        <v>139</v>
      </c>
      <c r="S31" s="74" t="s">
        <v>482</v>
      </c>
      <c r="T31" s="72" t="s">
        <v>649</v>
      </c>
      <c r="U31" s="74" t="s">
        <v>740</v>
      </c>
      <c r="W31" s="74" t="s">
        <v>178</v>
      </c>
      <c r="X31" s="76"/>
      <c r="Y31" s="72" t="s">
        <v>819</v>
      </c>
      <c r="Z31" s="72" t="s">
        <v>649</v>
      </c>
      <c r="AA31" s="72" t="s">
        <v>306</v>
      </c>
    </row>
    <row r="32" spans="1:27" x14ac:dyDescent="0.15">
      <c r="D32" t="s">
        <v>414</v>
      </c>
      <c r="E32" t="s">
        <v>479</v>
      </c>
      <c r="F32" t="s">
        <v>344</v>
      </c>
      <c r="G32" t="s">
        <v>672</v>
      </c>
      <c r="I32" t="s">
        <v>216</v>
      </c>
      <c r="J32">
        <v>3</v>
      </c>
      <c r="M32" s="71" t="s">
        <v>41</v>
      </c>
      <c r="P32">
        <v>1</v>
      </c>
      <c r="R32" s="86">
        <v>1</v>
      </c>
      <c r="S32" s="32">
        <v>1</v>
      </c>
      <c r="T32" s="86" t="s">
        <v>796</v>
      </c>
      <c r="U32" s="32" t="s">
        <v>14</v>
      </c>
      <c r="V32">
        <v>1</v>
      </c>
      <c r="W32" s="2" t="s">
        <v>179</v>
      </c>
      <c r="X32" s="73">
        <v>1</v>
      </c>
      <c r="Y32" s="71" t="s">
        <v>5</v>
      </c>
      <c r="Z32" s="71" t="s">
        <v>598</v>
      </c>
      <c r="AA32" s="80">
        <v>39787</v>
      </c>
    </row>
    <row r="33" spans="9:27" x14ac:dyDescent="0.15">
      <c r="I33" t="s">
        <v>41</v>
      </c>
      <c r="J33">
        <v>15</v>
      </c>
      <c r="M33" s="71" t="s">
        <v>41</v>
      </c>
      <c r="P33">
        <v>1</v>
      </c>
      <c r="R33" s="86">
        <v>2</v>
      </c>
      <c r="S33" s="32"/>
      <c r="T33" s="86" t="s">
        <v>796</v>
      </c>
      <c r="U33" s="32" t="s">
        <v>5</v>
      </c>
      <c r="V33">
        <v>2</v>
      </c>
      <c r="W33" s="2" t="s">
        <v>965</v>
      </c>
      <c r="X33" s="76">
        <v>2</v>
      </c>
      <c r="Y33" s="71" t="s">
        <v>415</v>
      </c>
      <c r="Z33" s="71" t="s">
        <v>284</v>
      </c>
      <c r="AA33" s="80">
        <v>39786</v>
      </c>
    </row>
    <row r="34" spans="9:27" x14ac:dyDescent="0.15">
      <c r="I34" t="s">
        <v>42</v>
      </c>
      <c r="J34">
        <v>5</v>
      </c>
      <c r="M34" s="71" t="s">
        <v>978</v>
      </c>
      <c r="N34">
        <v>1</v>
      </c>
      <c r="R34" s="71">
        <v>3</v>
      </c>
      <c r="S34" s="2"/>
      <c r="T34" s="71" t="s">
        <v>769</v>
      </c>
      <c r="U34" s="2" t="s">
        <v>13</v>
      </c>
      <c r="V34">
        <v>3</v>
      </c>
      <c r="W34" s="2" t="s">
        <v>383</v>
      </c>
      <c r="X34" s="76">
        <v>3</v>
      </c>
      <c r="Y34" s="71" t="s">
        <v>12</v>
      </c>
      <c r="Z34" s="71" t="s">
        <v>284</v>
      </c>
      <c r="AA34" s="80">
        <v>39786</v>
      </c>
    </row>
    <row r="35" spans="9:27" x14ac:dyDescent="0.15">
      <c r="J35">
        <f>SUM(J32:J34)</f>
        <v>23</v>
      </c>
      <c r="M35" s="71" t="s">
        <v>41</v>
      </c>
      <c r="P35">
        <v>1</v>
      </c>
      <c r="R35" s="71">
        <v>4</v>
      </c>
      <c r="S35" s="2">
        <v>1</v>
      </c>
      <c r="T35" s="71" t="s">
        <v>769</v>
      </c>
      <c r="U35" s="2" t="s">
        <v>965</v>
      </c>
      <c r="V35">
        <v>4</v>
      </c>
      <c r="W35" s="2" t="s">
        <v>236</v>
      </c>
      <c r="X35" s="73">
        <v>4</v>
      </c>
      <c r="Y35" s="71" t="s">
        <v>174</v>
      </c>
      <c r="Z35" s="71" t="s">
        <v>359</v>
      </c>
      <c r="AA35" s="80">
        <v>39786</v>
      </c>
    </row>
    <row r="36" spans="9:27" x14ac:dyDescent="0.15">
      <c r="M36" s="71" t="s">
        <v>978</v>
      </c>
      <c r="N36">
        <v>1</v>
      </c>
      <c r="R36" s="71">
        <v>5</v>
      </c>
      <c r="S36" s="2"/>
      <c r="T36" s="71" t="s">
        <v>769</v>
      </c>
      <c r="U36" s="2" t="s">
        <v>12</v>
      </c>
      <c r="V36">
        <v>5</v>
      </c>
      <c r="W36" s="2" t="s">
        <v>237</v>
      </c>
      <c r="X36" s="76">
        <v>5</v>
      </c>
      <c r="Y36" s="71" t="s">
        <v>155</v>
      </c>
      <c r="Z36" s="71" t="s">
        <v>359</v>
      </c>
      <c r="AA36" s="80">
        <v>39787</v>
      </c>
    </row>
    <row r="37" spans="9:27" x14ac:dyDescent="0.15">
      <c r="M37" s="71" t="s">
        <v>41</v>
      </c>
      <c r="P37">
        <v>1</v>
      </c>
      <c r="R37" s="71">
        <v>6</v>
      </c>
      <c r="S37" s="2">
        <v>1</v>
      </c>
      <c r="T37" s="71" t="s">
        <v>359</v>
      </c>
      <c r="U37" s="2" t="s">
        <v>383</v>
      </c>
      <c r="V37">
        <v>6</v>
      </c>
      <c r="W37" s="2" t="s">
        <v>964</v>
      </c>
      <c r="X37" s="76">
        <v>6</v>
      </c>
      <c r="Y37" s="71" t="s">
        <v>845</v>
      </c>
      <c r="Z37" s="71" t="s">
        <v>796</v>
      </c>
      <c r="AA37" s="80">
        <v>39787</v>
      </c>
    </row>
    <row r="38" spans="9:27" x14ac:dyDescent="0.15">
      <c r="M38" s="71" t="s">
        <v>41</v>
      </c>
      <c r="P38">
        <v>1</v>
      </c>
      <c r="R38" s="71">
        <v>7</v>
      </c>
      <c r="S38" s="2"/>
      <c r="T38" s="71" t="s">
        <v>359</v>
      </c>
      <c r="U38" s="2" t="s">
        <v>174</v>
      </c>
      <c r="V38">
        <v>7</v>
      </c>
      <c r="W38" s="2" t="s">
        <v>431</v>
      </c>
      <c r="X38" s="73">
        <v>7</v>
      </c>
      <c r="Y38" s="71" t="s">
        <v>205</v>
      </c>
      <c r="Z38" s="71" t="s">
        <v>796</v>
      </c>
      <c r="AA38" s="80">
        <v>39785</v>
      </c>
    </row>
    <row r="39" spans="9:27" x14ac:dyDescent="0.15">
      <c r="M39" s="71" t="s">
        <v>41</v>
      </c>
      <c r="P39">
        <v>1</v>
      </c>
      <c r="R39" s="71">
        <v>8</v>
      </c>
      <c r="S39" s="2"/>
      <c r="T39" s="71" t="s">
        <v>359</v>
      </c>
      <c r="U39" s="2" t="s">
        <v>155</v>
      </c>
      <c r="V39">
        <v>8</v>
      </c>
      <c r="W39" s="2" t="s">
        <v>54</v>
      </c>
      <c r="X39" s="76">
        <v>8</v>
      </c>
      <c r="Y39" s="71" t="s">
        <v>119</v>
      </c>
      <c r="Z39" s="71" t="s">
        <v>796</v>
      </c>
      <c r="AA39" s="80">
        <v>39785</v>
      </c>
    </row>
    <row r="40" spans="9:27" x14ac:dyDescent="0.15">
      <c r="M40" s="71" t="s">
        <v>216</v>
      </c>
      <c r="O40">
        <v>1</v>
      </c>
      <c r="R40" s="86">
        <v>9</v>
      </c>
      <c r="S40" s="32"/>
      <c r="T40" s="86" t="s">
        <v>796</v>
      </c>
      <c r="U40" s="32" t="s">
        <v>808</v>
      </c>
      <c r="X40" s="76">
        <v>9</v>
      </c>
      <c r="Y40" s="71" t="s">
        <v>340</v>
      </c>
      <c r="Z40" s="71" t="s">
        <v>769</v>
      </c>
      <c r="AA40" s="80">
        <v>39788</v>
      </c>
    </row>
    <row r="41" spans="9:27" x14ac:dyDescent="0.15">
      <c r="M41" s="71" t="s">
        <v>216</v>
      </c>
      <c r="O41">
        <v>1</v>
      </c>
      <c r="R41" s="71">
        <v>10</v>
      </c>
      <c r="S41" s="2">
        <v>1</v>
      </c>
      <c r="T41" s="71" t="s">
        <v>359</v>
      </c>
      <c r="U41" s="2" t="s">
        <v>206</v>
      </c>
      <c r="W41" s="26"/>
      <c r="X41" s="77">
        <v>10</v>
      </c>
      <c r="Y41" s="71" t="s">
        <v>310</v>
      </c>
      <c r="Z41" s="71" t="s">
        <v>769</v>
      </c>
      <c r="AA41" s="80">
        <v>39788</v>
      </c>
    </row>
    <row r="42" spans="9:27" x14ac:dyDescent="0.15">
      <c r="M42" s="71" t="s">
        <v>978</v>
      </c>
      <c r="N42">
        <v>1</v>
      </c>
      <c r="R42" s="86">
        <v>11</v>
      </c>
      <c r="S42" s="32">
        <v>1</v>
      </c>
      <c r="T42" s="86" t="s">
        <v>359</v>
      </c>
      <c r="U42" s="32" t="s">
        <v>223</v>
      </c>
      <c r="W42" s="26"/>
      <c r="X42" s="76">
        <v>11</v>
      </c>
      <c r="Y42" s="71" t="s">
        <v>189</v>
      </c>
      <c r="Z42" s="71" t="s">
        <v>359</v>
      </c>
      <c r="AA42" s="80">
        <v>39788</v>
      </c>
    </row>
    <row r="43" spans="9:27" x14ac:dyDescent="0.15">
      <c r="M43" s="71" t="s">
        <v>979</v>
      </c>
      <c r="P43">
        <v>1</v>
      </c>
      <c r="R43" s="86">
        <v>12</v>
      </c>
      <c r="S43" s="32">
        <v>1</v>
      </c>
      <c r="T43" s="86" t="s">
        <v>705</v>
      </c>
      <c r="U43" s="32" t="s">
        <v>964</v>
      </c>
      <c r="W43" s="26"/>
      <c r="X43" s="76">
        <v>12</v>
      </c>
      <c r="Y43" s="71" t="s">
        <v>91</v>
      </c>
      <c r="Z43" s="71" t="s">
        <v>359</v>
      </c>
      <c r="AA43" s="80">
        <v>39787</v>
      </c>
    </row>
    <row r="44" spans="9:27" x14ac:dyDescent="0.15">
      <c r="M44" s="71" t="s">
        <v>266</v>
      </c>
      <c r="N44">
        <v>1</v>
      </c>
      <c r="R44" s="86">
        <v>13</v>
      </c>
      <c r="S44" s="32"/>
      <c r="T44" s="86" t="s">
        <v>704</v>
      </c>
      <c r="U44" s="32" t="s">
        <v>205</v>
      </c>
      <c r="W44" s="26"/>
      <c r="X44" s="77">
        <v>13</v>
      </c>
      <c r="Y44" s="71" t="s">
        <v>55</v>
      </c>
      <c r="Z44" s="71" t="s">
        <v>359</v>
      </c>
      <c r="AA44" s="80">
        <v>39787</v>
      </c>
    </row>
    <row r="45" spans="9:27" x14ac:dyDescent="0.15">
      <c r="M45" s="71" t="s">
        <v>41</v>
      </c>
      <c r="P45">
        <v>1</v>
      </c>
      <c r="R45" s="86">
        <v>14</v>
      </c>
      <c r="S45" s="32">
        <v>1</v>
      </c>
      <c r="T45" s="86" t="s">
        <v>704</v>
      </c>
      <c r="U45" s="32" t="s">
        <v>472</v>
      </c>
      <c r="X45" s="76">
        <v>14</v>
      </c>
      <c r="Y45" s="71" t="s">
        <v>646</v>
      </c>
      <c r="Z45" s="71" t="s">
        <v>359</v>
      </c>
      <c r="AA45" s="80">
        <v>39787</v>
      </c>
    </row>
    <row r="46" spans="9:27" x14ac:dyDescent="0.15">
      <c r="M46" s="71" t="s">
        <v>41</v>
      </c>
      <c r="P46">
        <v>1</v>
      </c>
      <c r="R46" s="86">
        <v>15</v>
      </c>
      <c r="S46" s="32"/>
      <c r="T46" s="86" t="s">
        <v>704</v>
      </c>
      <c r="U46" s="32" t="s">
        <v>119</v>
      </c>
      <c r="X46" s="76">
        <v>15</v>
      </c>
      <c r="Y46" s="71" t="s">
        <v>846</v>
      </c>
      <c r="Z46" s="71" t="s">
        <v>359</v>
      </c>
      <c r="AA46" s="80">
        <v>39786</v>
      </c>
    </row>
    <row r="47" spans="9:27" x14ac:dyDescent="0.15">
      <c r="M47" s="71" t="s">
        <v>41</v>
      </c>
      <c r="P47">
        <v>1</v>
      </c>
      <c r="R47" s="71">
        <v>16</v>
      </c>
      <c r="S47" s="2"/>
      <c r="T47" s="2" t="s">
        <v>769</v>
      </c>
      <c r="U47" s="2" t="s">
        <v>340</v>
      </c>
      <c r="Y47" s="26"/>
    </row>
    <row r="48" spans="9:27" x14ac:dyDescent="0.15">
      <c r="M48" s="71" t="s">
        <v>41</v>
      </c>
      <c r="P48">
        <v>1</v>
      </c>
      <c r="R48" s="71">
        <v>17</v>
      </c>
      <c r="S48" s="2"/>
      <c r="T48" s="2" t="s">
        <v>769</v>
      </c>
      <c r="U48" s="2" t="s">
        <v>310</v>
      </c>
      <c r="Y48" s="26"/>
    </row>
    <row r="49" spans="13:25" x14ac:dyDescent="0.15">
      <c r="M49" s="71" t="s">
        <v>216</v>
      </c>
      <c r="O49">
        <v>1</v>
      </c>
      <c r="R49" s="71">
        <v>18</v>
      </c>
      <c r="S49" s="2"/>
      <c r="T49" s="2" t="s">
        <v>359</v>
      </c>
      <c r="U49" s="2" t="s">
        <v>189</v>
      </c>
      <c r="Y49" s="26"/>
    </row>
    <row r="50" spans="13:25" x14ac:dyDescent="0.15">
      <c r="M50" s="71" t="s">
        <v>41</v>
      </c>
      <c r="P50">
        <v>1</v>
      </c>
      <c r="R50" s="71">
        <v>19</v>
      </c>
      <c r="S50" s="2">
        <v>1</v>
      </c>
      <c r="T50" s="2" t="s">
        <v>769</v>
      </c>
      <c r="U50" s="2" t="s">
        <v>54</v>
      </c>
      <c r="Y50" s="26"/>
    </row>
    <row r="51" spans="13:25" x14ac:dyDescent="0.15">
      <c r="M51" s="71" t="s">
        <v>41</v>
      </c>
      <c r="P51">
        <v>1</v>
      </c>
      <c r="R51" s="71">
        <v>20</v>
      </c>
      <c r="S51" s="2"/>
      <c r="T51" s="2" t="s">
        <v>359</v>
      </c>
      <c r="U51" s="2" t="s">
        <v>91</v>
      </c>
      <c r="Y51" s="26"/>
    </row>
    <row r="52" spans="13:25" x14ac:dyDescent="0.15">
      <c r="M52" s="71" t="s">
        <v>41</v>
      </c>
      <c r="P52">
        <v>1</v>
      </c>
      <c r="R52" s="71">
        <v>21</v>
      </c>
      <c r="S52" s="2"/>
      <c r="T52" s="2" t="s">
        <v>359</v>
      </c>
      <c r="U52" s="2" t="s">
        <v>55</v>
      </c>
      <c r="Y52" s="26"/>
    </row>
    <row r="53" spans="13:25" x14ac:dyDescent="0.15">
      <c r="M53" s="71" t="s">
        <v>41</v>
      </c>
      <c r="P53">
        <v>1</v>
      </c>
      <c r="R53" s="71">
        <v>22</v>
      </c>
      <c r="S53" s="2"/>
      <c r="T53" s="2" t="s">
        <v>359</v>
      </c>
      <c r="U53" s="2" t="s">
        <v>56</v>
      </c>
      <c r="Y53" s="26"/>
    </row>
    <row r="54" spans="13:25" x14ac:dyDescent="0.15">
      <c r="N54">
        <f>SUM(N31:N53)</f>
        <v>5</v>
      </c>
      <c r="O54">
        <f>SUM(O31:O53)</f>
        <v>3</v>
      </c>
      <c r="P54">
        <f>SUM(P31:P53)</f>
        <v>15</v>
      </c>
      <c r="R54" s="71">
        <v>23</v>
      </c>
      <c r="S54" s="2"/>
      <c r="T54" s="2" t="s">
        <v>618</v>
      </c>
      <c r="U54" s="2" t="s">
        <v>165</v>
      </c>
      <c r="Y54" s="26"/>
    </row>
    <row r="55" spans="13:25" x14ac:dyDescent="0.15">
      <c r="S55">
        <f>SUM(S32:S54)</f>
        <v>8</v>
      </c>
      <c r="T55" s="75" t="s">
        <v>359</v>
      </c>
      <c r="U55" s="75" t="s">
        <v>125</v>
      </c>
      <c r="W55" s="26"/>
    </row>
    <row r="56" spans="13:25" x14ac:dyDescent="0.15">
      <c r="T56" s="75" t="s">
        <v>124</v>
      </c>
      <c r="U56" s="75" t="s">
        <v>539</v>
      </c>
      <c r="V56" t="s">
        <v>309</v>
      </c>
      <c r="W56" s="26"/>
    </row>
    <row r="57" spans="13:25" x14ac:dyDescent="0.15">
      <c r="T57" s="75" t="s">
        <v>618</v>
      </c>
      <c r="U57" s="75" t="s">
        <v>201</v>
      </c>
    </row>
    <row r="58" spans="13:25" ht="78" x14ac:dyDescent="0.15">
      <c r="T58" s="85" t="s">
        <v>385</v>
      </c>
    </row>
  </sheetData>
  <sortState ref="A2:K16">
    <sortCondition ref="B3:B16"/>
  </sortState>
  <phoneticPr fontId="8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7"/>
  <sheetViews>
    <sheetView workbookViewId="0">
      <selection activeCell="J35" sqref="J35"/>
    </sheetView>
  </sheetViews>
  <sheetFormatPr baseColWidth="10" defaultColWidth="11" defaultRowHeight="13" x14ac:dyDescent="0.15"/>
  <cols>
    <col min="6" max="6" width="11.33203125" customWidth="1"/>
    <col min="9" max="9" width="8.33203125" customWidth="1"/>
  </cols>
  <sheetData>
    <row r="1" spans="1:31" x14ac:dyDescent="0.15">
      <c r="A1" s="2"/>
      <c r="B1" s="3" t="s">
        <v>313</v>
      </c>
      <c r="C1" s="3"/>
      <c r="D1" s="3" t="s">
        <v>384</v>
      </c>
      <c r="E1" s="3" t="s">
        <v>426</v>
      </c>
      <c r="F1" s="3" t="s">
        <v>26</v>
      </c>
      <c r="G1" s="3" t="s">
        <v>27</v>
      </c>
      <c r="H1" s="3" t="s">
        <v>115</v>
      </c>
      <c r="I1" s="3" t="s">
        <v>772</v>
      </c>
      <c r="J1" s="3" t="s">
        <v>773</v>
      </c>
      <c r="K1" s="3" t="s">
        <v>144</v>
      </c>
      <c r="L1" s="3" t="s">
        <v>682</v>
      </c>
    </row>
    <row r="2" spans="1:31" x14ac:dyDescent="0.15">
      <c r="A2" s="3" t="s">
        <v>106</v>
      </c>
      <c r="B2" s="39">
        <v>39801</v>
      </c>
      <c r="C2" s="99">
        <f ca="1">TODAY()-B2</f>
        <v>1716</v>
      </c>
      <c r="D2" s="40">
        <v>4</v>
      </c>
      <c r="E2" s="39">
        <v>39822</v>
      </c>
      <c r="F2" s="41">
        <f t="shared" ref="F2:F12" si="0">B2+7</f>
        <v>39808</v>
      </c>
      <c r="G2" s="41">
        <f t="shared" ref="G2:G12" si="1">B2+21</f>
        <v>39822</v>
      </c>
      <c r="H2" s="41">
        <f t="shared" ref="H2:H12" si="2">B2+35</f>
        <v>39836</v>
      </c>
      <c r="I2" s="41">
        <f t="shared" ref="I2:I12" si="3">B2+60</f>
        <v>39861</v>
      </c>
      <c r="J2" s="41">
        <f t="shared" ref="J2:J12" si="4">B2+63</f>
        <v>39864</v>
      </c>
      <c r="K2" s="41">
        <f t="shared" ref="K2:K12" si="5">B2+70</f>
        <v>39871</v>
      </c>
      <c r="L2" s="41">
        <f t="shared" ref="L2:L12" si="6">B2+80</f>
        <v>39881</v>
      </c>
    </row>
    <row r="3" spans="1:31" x14ac:dyDescent="0.15">
      <c r="A3" s="3" t="s">
        <v>712</v>
      </c>
      <c r="B3" s="2"/>
      <c r="C3" s="2"/>
      <c r="D3" s="17"/>
      <c r="E3" s="2"/>
      <c r="F3" s="9">
        <f t="shared" si="0"/>
        <v>7</v>
      </c>
      <c r="G3" s="9">
        <f t="shared" si="1"/>
        <v>21</v>
      </c>
      <c r="H3" s="9">
        <f t="shared" si="2"/>
        <v>35</v>
      </c>
      <c r="I3" s="9">
        <f t="shared" si="3"/>
        <v>60</v>
      </c>
      <c r="J3" s="9">
        <f t="shared" si="4"/>
        <v>63</v>
      </c>
      <c r="K3" s="9">
        <f t="shared" si="5"/>
        <v>70</v>
      </c>
      <c r="L3" s="9">
        <f t="shared" si="6"/>
        <v>80</v>
      </c>
    </row>
    <row r="4" spans="1:31" x14ac:dyDescent="0.15">
      <c r="A4" s="3" t="s">
        <v>713</v>
      </c>
      <c r="B4" s="34">
        <v>39810</v>
      </c>
      <c r="C4" s="99">
        <f ca="1">TODAY()-B4</f>
        <v>1707</v>
      </c>
      <c r="D4" s="35">
        <v>5</v>
      </c>
      <c r="E4" s="36"/>
      <c r="F4" s="12">
        <f t="shared" si="0"/>
        <v>39817</v>
      </c>
      <c r="G4" s="12">
        <f t="shared" si="1"/>
        <v>39831</v>
      </c>
      <c r="H4" s="12">
        <f t="shared" si="2"/>
        <v>39845</v>
      </c>
      <c r="I4" s="12">
        <f t="shared" si="3"/>
        <v>39870</v>
      </c>
      <c r="J4" s="12">
        <f t="shared" si="4"/>
        <v>39873</v>
      </c>
      <c r="K4" s="12">
        <f t="shared" si="5"/>
        <v>39880</v>
      </c>
      <c r="L4" s="12">
        <f t="shared" si="6"/>
        <v>39890</v>
      </c>
    </row>
    <row r="5" spans="1:31" x14ac:dyDescent="0.15">
      <c r="A5" s="3" t="s">
        <v>217</v>
      </c>
      <c r="B5" s="34">
        <v>39810</v>
      </c>
      <c r="C5" s="99">
        <f ca="1">TODAY()-B5</f>
        <v>1707</v>
      </c>
      <c r="D5" s="35">
        <v>7</v>
      </c>
      <c r="E5" s="36"/>
      <c r="F5" s="12">
        <f t="shared" si="0"/>
        <v>39817</v>
      </c>
      <c r="G5" s="12">
        <f t="shared" si="1"/>
        <v>39831</v>
      </c>
      <c r="H5" s="12">
        <f t="shared" si="2"/>
        <v>39845</v>
      </c>
      <c r="I5" s="12">
        <f t="shared" si="3"/>
        <v>39870</v>
      </c>
      <c r="J5" s="12">
        <f t="shared" si="4"/>
        <v>39873</v>
      </c>
      <c r="K5" s="12">
        <f t="shared" si="5"/>
        <v>39880</v>
      </c>
      <c r="L5" s="12">
        <f t="shared" si="6"/>
        <v>39890</v>
      </c>
    </row>
    <row r="6" spans="1:31" x14ac:dyDescent="0.15">
      <c r="A6" s="3" t="s">
        <v>701</v>
      </c>
      <c r="B6" s="34">
        <v>39809</v>
      </c>
      <c r="C6" s="99">
        <f ca="1">TODAY()-B6</f>
        <v>1708</v>
      </c>
      <c r="D6" s="35">
        <v>8</v>
      </c>
      <c r="E6" s="36"/>
      <c r="F6" s="12">
        <f t="shared" si="0"/>
        <v>39816</v>
      </c>
      <c r="G6" s="12">
        <f t="shared" si="1"/>
        <v>39830</v>
      </c>
      <c r="H6" s="12">
        <f t="shared" si="2"/>
        <v>39844</v>
      </c>
      <c r="I6" s="12">
        <f t="shared" si="3"/>
        <v>39869</v>
      </c>
      <c r="J6" s="12">
        <f t="shared" si="4"/>
        <v>39872</v>
      </c>
      <c r="K6" s="12">
        <f t="shared" si="5"/>
        <v>39879</v>
      </c>
      <c r="L6" s="12">
        <f t="shared" si="6"/>
        <v>39889</v>
      </c>
    </row>
    <row r="7" spans="1:31" x14ac:dyDescent="0.15">
      <c r="A7" s="3" t="s">
        <v>707</v>
      </c>
      <c r="B7" s="39">
        <v>39799</v>
      </c>
      <c r="C7" s="99">
        <f ca="1">TODAY()-B7</f>
        <v>1718</v>
      </c>
      <c r="D7" s="40">
        <v>5</v>
      </c>
      <c r="E7" s="39">
        <v>39822</v>
      </c>
      <c r="F7" s="41">
        <f t="shared" si="0"/>
        <v>39806</v>
      </c>
      <c r="G7" s="41">
        <f t="shared" si="1"/>
        <v>39820</v>
      </c>
      <c r="H7" s="41">
        <f t="shared" si="2"/>
        <v>39834</v>
      </c>
      <c r="I7" s="41">
        <f t="shared" si="3"/>
        <v>39859</v>
      </c>
      <c r="J7" s="41">
        <f t="shared" si="4"/>
        <v>39862</v>
      </c>
      <c r="K7" s="41">
        <f t="shared" si="5"/>
        <v>39869</v>
      </c>
      <c r="L7" s="41">
        <f t="shared" si="6"/>
        <v>39879</v>
      </c>
    </row>
    <row r="8" spans="1:31" x14ac:dyDescent="0.15">
      <c r="A8" s="3" t="s">
        <v>703</v>
      </c>
      <c r="B8" s="34">
        <v>39809</v>
      </c>
      <c r="C8" s="99">
        <f ca="1">TODAY()-B8</f>
        <v>1708</v>
      </c>
      <c r="D8" s="35">
        <v>6</v>
      </c>
      <c r="E8" s="36"/>
      <c r="F8" s="12">
        <f t="shared" si="0"/>
        <v>39816</v>
      </c>
      <c r="G8" s="12">
        <f t="shared" si="1"/>
        <v>39830</v>
      </c>
      <c r="H8" s="12">
        <f t="shared" si="2"/>
        <v>39844</v>
      </c>
      <c r="I8" s="12">
        <f t="shared" si="3"/>
        <v>39869</v>
      </c>
      <c r="J8" s="12">
        <f t="shared" si="4"/>
        <v>39872</v>
      </c>
      <c r="K8" s="12">
        <f t="shared" si="5"/>
        <v>39879</v>
      </c>
      <c r="L8" s="12">
        <f t="shared" si="6"/>
        <v>39889</v>
      </c>
    </row>
    <row r="9" spans="1:31" x14ac:dyDescent="0.15">
      <c r="A9" s="3" t="s">
        <v>76</v>
      </c>
      <c r="B9" s="2"/>
      <c r="C9" s="2"/>
      <c r="D9" s="17"/>
      <c r="E9" s="2"/>
      <c r="F9" s="9">
        <f t="shared" si="0"/>
        <v>7</v>
      </c>
      <c r="G9" s="9">
        <f t="shared" si="1"/>
        <v>21</v>
      </c>
      <c r="H9" s="9">
        <f t="shared" si="2"/>
        <v>35</v>
      </c>
      <c r="I9" s="9">
        <f t="shared" si="3"/>
        <v>60</v>
      </c>
      <c r="J9" s="9">
        <f t="shared" si="4"/>
        <v>63</v>
      </c>
      <c r="K9" s="9">
        <f t="shared" si="5"/>
        <v>70</v>
      </c>
      <c r="L9" s="9">
        <f t="shared" si="6"/>
        <v>80</v>
      </c>
    </row>
    <row r="10" spans="1:31" x14ac:dyDescent="0.15">
      <c r="A10" s="3" t="s">
        <v>524</v>
      </c>
      <c r="B10" s="39">
        <v>39798</v>
      </c>
      <c r="C10" s="99">
        <f ca="1">TODAY()-B10</f>
        <v>1719</v>
      </c>
      <c r="D10" s="40">
        <v>3</v>
      </c>
      <c r="E10" s="39">
        <v>39822</v>
      </c>
      <c r="F10" s="41">
        <f t="shared" si="0"/>
        <v>39805</v>
      </c>
      <c r="G10" s="41">
        <f t="shared" si="1"/>
        <v>39819</v>
      </c>
      <c r="H10" s="41">
        <f t="shared" si="2"/>
        <v>39833</v>
      </c>
      <c r="I10" s="41">
        <f t="shared" si="3"/>
        <v>39858</v>
      </c>
      <c r="J10" s="41">
        <f t="shared" si="4"/>
        <v>39861</v>
      </c>
      <c r="K10" s="41">
        <f t="shared" si="5"/>
        <v>39868</v>
      </c>
      <c r="L10" s="41">
        <f t="shared" si="6"/>
        <v>39878</v>
      </c>
    </row>
    <row r="11" spans="1:31" x14ac:dyDescent="0.15">
      <c r="A11" s="3" t="s">
        <v>866</v>
      </c>
      <c r="B11" s="34">
        <v>39812</v>
      </c>
      <c r="C11" s="99">
        <f ca="1">TODAY()-B11</f>
        <v>1705</v>
      </c>
      <c r="D11" s="37">
        <v>6</v>
      </c>
      <c r="E11" s="36"/>
      <c r="F11" s="12">
        <f t="shared" si="0"/>
        <v>39819</v>
      </c>
      <c r="G11" s="12">
        <f t="shared" si="1"/>
        <v>39833</v>
      </c>
      <c r="H11" s="12">
        <f t="shared" si="2"/>
        <v>39847</v>
      </c>
      <c r="I11" s="12">
        <f t="shared" si="3"/>
        <v>39872</v>
      </c>
      <c r="J11" s="12">
        <f t="shared" si="4"/>
        <v>39875</v>
      </c>
      <c r="K11" s="12">
        <f t="shared" si="5"/>
        <v>39882</v>
      </c>
      <c r="L11" s="12">
        <f t="shared" si="6"/>
        <v>39892</v>
      </c>
    </row>
    <row r="12" spans="1:31" x14ac:dyDescent="0.15">
      <c r="A12" s="3" t="s">
        <v>134</v>
      </c>
      <c r="B12" s="34">
        <v>39813</v>
      </c>
      <c r="C12" s="99">
        <f ca="1">TODAY()-B12</f>
        <v>1704</v>
      </c>
      <c r="D12" s="38">
        <v>2</v>
      </c>
      <c r="E12" s="36"/>
      <c r="F12" s="12">
        <f t="shared" si="0"/>
        <v>39820</v>
      </c>
      <c r="G12" s="12">
        <f t="shared" si="1"/>
        <v>39834</v>
      </c>
      <c r="H12" s="12">
        <f t="shared" si="2"/>
        <v>39848</v>
      </c>
      <c r="I12" s="12">
        <f t="shared" si="3"/>
        <v>39873</v>
      </c>
      <c r="J12" s="12">
        <f t="shared" si="4"/>
        <v>39876</v>
      </c>
      <c r="K12" s="12">
        <f t="shared" si="5"/>
        <v>39883</v>
      </c>
      <c r="L12" s="12">
        <f t="shared" si="6"/>
        <v>39893</v>
      </c>
    </row>
    <row r="13" spans="1:31" x14ac:dyDescent="0.15">
      <c r="D13" s="21">
        <f>SUM(D2:D12)</f>
        <v>46</v>
      </c>
    </row>
    <row r="14" spans="1:31" s="31" customFormat="1" ht="26" x14ac:dyDescent="0.15">
      <c r="A14" s="5" t="s">
        <v>779</v>
      </c>
      <c r="B14" s="5" t="s">
        <v>363</v>
      </c>
      <c r="C14" s="5"/>
      <c r="D14" s="5" t="s">
        <v>343</v>
      </c>
      <c r="E14" s="5" t="s">
        <v>363</v>
      </c>
      <c r="F14" s="5" t="s">
        <v>108</v>
      </c>
      <c r="G14" s="5" t="s">
        <v>363</v>
      </c>
      <c r="H14" s="5" t="s">
        <v>219</v>
      </c>
      <c r="I14" s="5" t="s">
        <v>363</v>
      </c>
      <c r="J14" s="5" t="s">
        <v>219</v>
      </c>
      <c r="K14" s="5" t="s">
        <v>363</v>
      </c>
      <c r="L14" s="5" t="s">
        <v>219</v>
      </c>
      <c r="M14" s="5" t="s">
        <v>363</v>
      </c>
      <c r="N14" s="5" t="s">
        <v>219</v>
      </c>
      <c r="O14" s="5"/>
      <c r="P14" s="5" t="s">
        <v>363</v>
      </c>
      <c r="Q14" s="5" t="s">
        <v>219</v>
      </c>
      <c r="R14" s="5" t="s">
        <v>363</v>
      </c>
      <c r="S14" s="5" t="s">
        <v>219</v>
      </c>
      <c r="T14" s="5"/>
      <c r="U14" s="5" t="s">
        <v>363</v>
      </c>
      <c r="V14" s="5" t="s">
        <v>219</v>
      </c>
      <c r="W14" s="5" t="s">
        <v>363</v>
      </c>
      <c r="X14" s="5" t="s">
        <v>219</v>
      </c>
      <c r="Y14" s="5" t="s">
        <v>363</v>
      </c>
      <c r="Z14" s="5" t="s">
        <v>219</v>
      </c>
      <c r="AA14" s="5" t="s">
        <v>363</v>
      </c>
      <c r="AB14" s="5" t="s">
        <v>219</v>
      </c>
      <c r="AC14" s="5" t="s">
        <v>363</v>
      </c>
      <c r="AD14" s="5" t="s">
        <v>219</v>
      </c>
      <c r="AE14" s="5" t="s">
        <v>363</v>
      </c>
    </row>
    <row r="15" spans="1:31" x14ac:dyDescent="0.15">
      <c r="A15" s="3" t="s">
        <v>715</v>
      </c>
      <c r="B15" s="3"/>
      <c r="C15" s="3"/>
      <c r="D15" s="3" t="s">
        <v>586</v>
      </c>
      <c r="E15" s="3"/>
      <c r="F15" s="3" t="s">
        <v>665</v>
      </c>
      <c r="G15" s="3"/>
      <c r="H15" s="3" t="s">
        <v>230</v>
      </c>
      <c r="I15" s="3"/>
      <c r="J15" s="3" t="s">
        <v>585</v>
      </c>
      <c r="K15" s="3"/>
      <c r="L15" s="3" t="s">
        <v>585</v>
      </c>
      <c r="M15" s="3"/>
      <c r="N15" s="3" t="s">
        <v>585</v>
      </c>
      <c r="O15" s="3"/>
      <c r="P15" s="3"/>
      <c r="Q15" s="3" t="s">
        <v>585</v>
      </c>
      <c r="R15" s="3"/>
      <c r="S15" s="3" t="s">
        <v>585</v>
      </c>
      <c r="T15" s="3"/>
      <c r="U15" s="3"/>
      <c r="V15" s="3" t="s">
        <v>585</v>
      </c>
      <c r="W15" s="3"/>
      <c r="X15" s="3" t="s">
        <v>585</v>
      </c>
      <c r="Y15" s="3"/>
      <c r="Z15" s="3" t="s">
        <v>585</v>
      </c>
      <c r="AA15" s="3"/>
      <c r="AB15" s="3" t="s">
        <v>585</v>
      </c>
      <c r="AC15" s="3"/>
      <c r="AD15" s="3" t="s">
        <v>585</v>
      </c>
      <c r="AE15" s="3"/>
    </row>
    <row r="16" spans="1:31" x14ac:dyDescent="0.15">
      <c r="A16" s="2" t="s">
        <v>136</v>
      </c>
      <c r="B16" s="2"/>
      <c r="C16" s="2"/>
      <c r="D16" s="2" t="s">
        <v>132</v>
      </c>
      <c r="E16" s="2"/>
      <c r="F16" s="2" t="s">
        <v>136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x14ac:dyDescent="0.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x14ac:dyDescent="0.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x14ac:dyDescent="0.15">
      <c r="A19" s="2"/>
      <c r="B19" s="2"/>
      <c r="C19" s="2"/>
      <c r="D19" s="2"/>
      <c r="E19" s="2"/>
      <c r="F19" s="2" t="s">
        <v>109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x14ac:dyDescent="0.15">
      <c r="A20" s="2" t="s">
        <v>137</v>
      </c>
      <c r="B20" s="2"/>
      <c r="C20" s="2"/>
      <c r="D20" s="2" t="s">
        <v>587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5" spans="1:31" x14ac:dyDescent="0.15">
      <c r="J25" t="s">
        <v>771</v>
      </c>
    </row>
    <row r="26" spans="1:31" x14ac:dyDescent="0.15">
      <c r="J26" t="s">
        <v>517</v>
      </c>
    </row>
    <row r="27" spans="1:31" x14ac:dyDescent="0.15">
      <c r="A27" t="s">
        <v>753</v>
      </c>
    </row>
    <row r="28" spans="1:31" x14ac:dyDescent="0.15">
      <c r="F28" t="s">
        <v>568</v>
      </c>
    </row>
    <row r="29" spans="1:31" x14ac:dyDescent="0.15">
      <c r="A29" t="s">
        <v>145</v>
      </c>
      <c r="B29" t="s">
        <v>756</v>
      </c>
      <c r="C29" s="113">
        <v>39932</v>
      </c>
      <c r="F29" s="2" t="s">
        <v>569</v>
      </c>
      <c r="G29" s="112" t="s">
        <v>666</v>
      </c>
    </row>
    <row r="30" spans="1:31" x14ac:dyDescent="0.15">
      <c r="A30" t="s">
        <v>798</v>
      </c>
      <c r="B30" t="s">
        <v>628</v>
      </c>
      <c r="C30" s="113">
        <v>39932</v>
      </c>
      <c r="F30" s="2" t="s">
        <v>570</v>
      </c>
      <c r="G30" s="112" t="s">
        <v>666</v>
      </c>
      <c r="J30" t="s">
        <v>469</v>
      </c>
      <c r="R30" t="s">
        <v>890</v>
      </c>
      <c r="U30" t="s">
        <v>884</v>
      </c>
    </row>
    <row r="31" spans="1:31" x14ac:dyDescent="0.15">
      <c r="A31" t="s">
        <v>799</v>
      </c>
      <c r="B31" t="s">
        <v>756</v>
      </c>
      <c r="C31" s="113">
        <v>39932</v>
      </c>
      <c r="F31" s="2" t="s">
        <v>676</v>
      </c>
      <c r="G31" s="108" t="s">
        <v>666</v>
      </c>
      <c r="J31" s="3" t="s">
        <v>542</v>
      </c>
      <c r="L31" s="3"/>
      <c r="M31" s="3" t="s">
        <v>543</v>
      </c>
      <c r="P31" s="3"/>
      <c r="R31" s="2" t="s">
        <v>806</v>
      </c>
      <c r="S31" s="106" t="s">
        <v>763</v>
      </c>
      <c r="T31" s="106"/>
      <c r="U31" s="2" t="s">
        <v>162</v>
      </c>
      <c r="V31" s="106" t="s">
        <v>286</v>
      </c>
      <c r="W31" s="106" t="s">
        <v>758</v>
      </c>
    </row>
    <row r="32" spans="1:31" x14ac:dyDescent="0.15">
      <c r="A32" t="s">
        <v>675</v>
      </c>
      <c r="B32" t="s">
        <v>53</v>
      </c>
      <c r="C32" s="113">
        <v>39932</v>
      </c>
      <c r="F32" s="2" t="s">
        <v>393</v>
      </c>
      <c r="G32" s="111" t="s">
        <v>666</v>
      </c>
      <c r="J32" s="2" t="s">
        <v>544</v>
      </c>
      <c r="K32" t="s">
        <v>449</v>
      </c>
      <c r="L32" s="87">
        <v>1</v>
      </c>
      <c r="M32" s="2" t="s">
        <v>246</v>
      </c>
      <c r="N32" s="106" t="s">
        <v>286</v>
      </c>
      <c r="O32" s="106"/>
      <c r="P32" s="2">
        <v>1</v>
      </c>
      <c r="R32" s="2" t="s">
        <v>807</v>
      </c>
      <c r="S32" s="106" t="s">
        <v>763</v>
      </c>
      <c r="T32" s="106"/>
      <c r="U32" s="2" t="s">
        <v>163</v>
      </c>
      <c r="V32" s="106" t="s">
        <v>286</v>
      </c>
      <c r="W32" s="106" t="s">
        <v>758</v>
      </c>
    </row>
    <row r="33" spans="1:23" x14ac:dyDescent="0.15">
      <c r="A33" t="s">
        <v>567</v>
      </c>
      <c r="B33" t="s">
        <v>53</v>
      </c>
      <c r="C33" s="113">
        <v>39932</v>
      </c>
      <c r="F33" s="2" t="s">
        <v>159</v>
      </c>
      <c r="G33" s="112" t="s">
        <v>666</v>
      </c>
      <c r="J33" s="2" t="s">
        <v>201</v>
      </c>
      <c r="K33" t="s">
        <v>286</v>
      </c>
      <c r="L33" s="87">
        <v>2</v>
      </c>
      <c r="M33" s="2" t="s">
        <v>247</v>
      </c>
      <c r="N33" s="106" t="s">
        <v>286</v>
      </c>
      <c r="O33" s="106"/>
      <c r="P33" s="2">
        <v>2</v>
      </c>
      <c r="R33" s="2" t="s">
        <v>813</v>
      </c>
      <c r="S33" s="108" t="s">
        <v>763</v>
      </c>
      <c r="T33" s="108" t="s">
        <v>213</v>
      </c>
      <c r="U33" s="2" t="s">
        <v>537</v>
      </c>
      <c r="V33" s="106" t="s">
        <v>286</v>
      </c>
      <c r="W33" s="106" t="s">
        <v>758</v>
      </c>
    </row>
    <row r="34" spans="1:23" x14ac:dyDescent="0.15">
      <c r="A34" t="s">
        <v>360</v>
      </c>
      <c r="B34" t="s">
        <v>756</v>
      </c>
      <c r="C34" s="113">
        <v>39932</v>
      </c>
      <c r="J34" s="2" t="s">
        <v>107</v>
      </c>
      <c r="K34" t="s">
        <v>763</v>
      </c>
      <c r="L34" s="87">
        <v>3</v>
      </c>
      <c r="M34" s="2" t="s">
        <v>580</v>
      </c>
      <c r="N34" s="106" t="s">
        <v>449</v>
      </c>
      <c r="O34" s="106"/>
      <c r="P34" s="2">
        <v>3</v>
      </c>
      <c r="R34" s="2" t="s">
        <v>271</v>
      </c>
      <c r="S34" s="111" t="s">
        <v>763</v>
      </c>
      <c r="T34" s="111" t="s">
        <v>213</v>
      </c>
      <c r="U34" s="2" t="s">
        <v>896</v>
      </c>
      <c r="V34" s="106" t="s">
        <v>286</v>
      </c>
      <c r="W34" s="106" t="s">
        <v>758</v>
      </c>
    </row>
    <row r="35" spans="1:23" x14ac:dyDescent="0.15">
      <c r="A35" t="s">
        <v>395</v>
      </c>
      <c r="B35" t="s">
        <v>53</v>
      </c>
      <c r="C35" s="113">
        <v>39932</v>
      </c>
      <c r="J35" s="2" t="s">
        <v>708</v>
      </c>
      <c r="K35" t="s">
        <v>286</v>
      </c>
      <c r="L35" s="87">
        <v>4</v>
      </c>
      <c r="M35" s="2" t="s">
        <v>813</v>
      </c>
      <c r="N35" s="108" t="s">
        <v>763</v>
      </c>
      <c r="O35" s="106" t="s">
        <v>468</v>
      </c>
      <c r="P35" s="2">
        <v>4</v>
      </c>
      <c r="R35" s="2" t="s">
        <v>183</v>
      </c>
      <c r="S35" s="106" t="s">
        <v>763</v>
      </c>
      <c r="T35" s="106"/>
      <c r="U35" s="2" t="s">
        <v>400</v>
      </c>
      <c r="V35" s="106" t="s">
        <v>286</v>
      </c>
      <c r="W35" s="106" t="s">
        <v>758</v>
      </c>
    </row>
    <row r="36" spans="1:23" x14ac:dyDescent="0.15">
      <c r="A36" t="s">
        <v>396</v>
      </c>
      <c r="B36" t="s">
        <v>756</v>
      </c>
      <c r="C36" s="113">
        <v>39932</v>
      </c>
      <c r="F36" t="s">
        <v>344</v>
      </c>
      <c r="J36" s="2" t="s">
        <v>709</v>
      </c>
      <c r="K36" t="s">
        <v>449</v>
      </c>
      <c r="L36" s="87">
        <v>5</v>
      </c>
      <c r="M36" s="2" t="s">
        <v>896</v>
      </c>
      <c r="N36" s="106" t="s">
        <v>286</v>
      </c>
      <c r="O36" s="106"/>
      <c r="P36" s="2">
        <v>5</v>
      </c>
      <c r="R36" s="2" t="s">
        <v>162</v>
      </c>
      <c r="S36" s="108" t="s">
        <v>898</v>
      </c>
      <c r="T36" s="108" t="s">
        <v>600</v>
      </c>
      <c r="U36" s="2" t="s">
        <v>246</v>
      </c>
      <c r="V36" s="106" t="s">
        <v>286</v>
      </c>
      <c r="W36" s="106" t="s">
        <v>758</v>
      </c>
    </row>
    <row r="37" spans="1:23" x14ac:dyDescent="0.15">
      <c r="A37" t="s">
        <v>797</v>
      </c>
      <c r="B37" t="s">
        <v>53</v>
      </c>
      <c r="C37" s="113">
        <v>39932</v>
      </c>
      <c r="F37" s="2" t="s">
        <v>610</v>
      </c>
      <c r="G37" s="106" t="s">
        <v>378</v>
      </c>
      <c r="I37" t="s">
        <v>906</v>
      </c>
      <c r="J37" s="57" t="s">
        <v>984</v>
      </c>
      <c r="K37" t="s">
        <v>763</v>
      </c>
      <c r="L37" s="87">
        <v>6</v>
      </c>
      <c r="M37" s="2" t="s">
        <v>610</v>
      </c>
      <c r="N37" s="106" t="s">
        <v>449</v>
      </c>
      <c r="O37" s="106"/>
      <c r="P37" s="2">
        <v>6</v>
      </c>
      <c r="R37" s="2" t="s">
        <v>163</v>
      </c>
      <c r="S37" s="108" t="s">
        <v>898</v>
      </c>
      <c r="T37" s="108" t="s">
        <v>600</v>
      </c>
      <c r="U37" s="2" t="s">
        <v>247</v>
      </c>
      <c r="V37" s="106" t="s">
        <v>286</v>
      </c>
      <c r="W37" s="106" t="s">
        <v>758</v>
      </c>
    </row>
    <row r="38" spans="1:23" x14ac:dyDescent="0.15">
      <c r="A38" t="s">
        <v>200</v>
      </c>
      <c r="B38" t="s">
        <v>756</v>
      </c>
      <c r="C38" s="113">
        <v>39933</v>
      </c>
      <c r="F38" s="2" t="s">
        <v>709</v>
      </c>
      <c r="G38" s="106" t="s">
        <v>378</v>
      </c>
      <c r="J38" s="57" t="s">
        <v>900</v>
      </c>
      <c r="K38" t="s">
        <v>763</v>
      </c>
      <c r="L38" s="87"/>
      <c r="M38" s="2" t="s">
        <v>709</v>
      </c>
      <c r="N38" s="106" t="s">
        <v>449</v>
      </c>
      <c r="O38" s="106"/>
      <c r="P38" s="2">
        <v>7</v>
      </c>
      <c r="R38" s="2" t="s">
        <v>537</v>
      </c>
      <c r="S38" s="108" t="s">
        <v>898</v>
      </c>
      <c r="T38" s="108" t="s">
        <v>600</v>
      </c>
      <c r="U38" s="2" t="s">
        <v>474</v>
      </c>
      <c r="V38" s="106" t="s">
        <v>286</v>
      </c>
      <c r="W38" s="106" t="s">
        <v>758</v>
      </c>
    </row>
    <row r="39" spans="1:23" x14ac:dyDescent="0.15">
      <c r="A39" t="s">
        <v>28</v>
      </c>
      <c r="B39" t="s">
        <v>756</v>
      </c>
      <c r="C39" s="113">
        <v>39933</v>
      </c>
      <c r="F39" s="2" t="s">
        <v>401</v>
      </c>
      <c r="G39" s="106" t="s">
        <v>378</v>
      </c>
      <c r="J39" s="2" t="s">
        <v>901</v>
      </c>
      <c r="K39" t="s">
        <v>763</v>
      </c>
      <c r="L39" s="87">
        <v>7</v>
      </c>
      <c r="M39" s="2" t="s">
        <v>400</v>
      </c>
      <c r="N39" s="106" t="s">
        <v>286</v>
      </c>
      <c r="O39" s="106"/>
      <c r="P39" s="2">
        <v>8</v>
      </c>
      <c r="R39" s="2" t="s">
        <v>896</v>
      </c>
      <c r="S39" s="108" t="s">
        <v>898</v>
      </c>
      <c r="T39" s="108" t="s">
        <v>600</v>
      </c>
      <c r="U39" s="2" t="s">
        <v>46</v>
      </c>
      <c r="V39" s="106" t="s">
        <v>286</v>
      </c>
      <c r="W39" s="106" t="s">
        <v>758</v>
      </c>
    </row>
    <row r="40" spans="1:23" x14ac:dyDescent="0.15">
      <c r="A40" t="s">
        <v>358</v>
      </c>
      <c r="B40" t="s">
        <v>756</v>
      </c>
      <c r="C40" s="113">
        <v>39933</v>
      </c>
      <c r="F40" s="2" t="s">
        <v>580</v>
      </c>
      <c r="G40" s="106" t="s">
        <v>378</v>
      </c>
      <c r="J40" s="2" t="s">
        <v>389</v>
      </c>
      <c r="K40" t="s">
        <v>764</v>
      </c>
      <c r="L40" s="87">
        <v>8</v>
      </c>
      <c r="M40" s="2" t="s">
        <v>401</v>
      </c>
      <c r="N40" s="106" t="s">
        <v>449</v>
      </c>
      <c r="O40" s="106"/>
      <c r="P40" s="2">
        <v>9</v>
      </c>
      <c r="R40" s="2" t="s">
        <v>400</v>
      </c>
      <c r="S40" s="108" t="s">
        <v>898</v>
      </c>
      <c r="T40" s="108" t="s">
        <v>600</v>
      </c>
      <c r="U40" s="2" t="s">
        <v>93</v>
      </c>
      <c r="V40" s="106" t="s">
        <v>286</v>
      </c>
      <c r="W40" s="106" t="s">
        <v>758</v>
      </c>
    </row>
    <row r="41" spans="1:23" x14ac:dyDescent="0.15">
      <c r="F41" s="2" t="s">
        <v>770</v>
      </c>
      <c r="G41" s="106" t="s">
        <v>378</v>
      </c>
      <c r="J41" s="2" t="s">
        <v>882</v>
      </c>
      <c r="K41" t="s">
        <v>449</v>
      </c>
      <c r="L41" s="87">
        <v>9</v>
      </c>
      <c r="M41" s="2" t="s">
        <v>46</v>
      </c>
      <c r="N41" s="106" t="s">
        <v>286</v>
      </c>
      <c r="O41" s="106"/>
      <c r="P41" s="2">
        <v>10</v>
      </c>
      <c r="R41" s="2" t="s">
        <v>246</v>
      </c>
      <c r="S41" s="108" t="s">
        <v>898</v>
      </c>
      <c r="T41" s="108" t="s">
        <v>600</v>
      </c>
      <c r="U41" s="2" t="s">
        <v>184</v>
      </c>
      <c r="V41" s="106" t="s">
        <v>286</v>
      </c>
      <c r="W41" s="106" t="s">
        <v>758</v>
      </c>
    </row>
    <row r="42" spans="1:23" x14ac:dyDescent="0.15">
      <c r="J42" s="2" t="s">
        <v>9</v>
      </c>
      <c r="K42" t="s">
        <v>357</v>
      </c>
      <c r="L42" s="87">
        <v>10</v>
      </c>
      <c r="M42" s="2" t="s">
        <v>93</v>
      </c>
      <c r="N42" s="106" t="s">
        <v>286</v>
      </c>
      <c r="O42" s="106"/>
      <c r="P42" s="2">
        <v>11</v>
      </c>
      <c r="R42" s="2" t="s">
        <v>247</v>
      </c>
      <c r="S42" s="108" t="s">
        <v>898</v>
      </c>
      <c r="T42" s="108" t="s">
        <v>600</v>
      </c>
      <c r="U42" s="2" t="s">
        <v>561</v>
      </c>
      <c r="V42" s="106" t="s">
        <v>286</v>
      </c>
      <c r="W42" s="106" t="s">
        <v>758</v>
      </c>
    </row>
    <row r="43" spans="1:23" x14ac:dyDescent="0.15">
      <c r="J43" s="2" t="s">
        <v>812</v>
      </c>
      <c r="K43" t="s">
        <v>357</v>
      </c>
      <c r="L43" s="87">
        <v>11</v>
      </c>
      <c r="M43" s="2" t="s">
        <v>183</v>
      </c>
      <c r="N43" s="106" t="s">
        <v>763</v>
      </c>
      <c r="O43" s="106"/>
      <c r="P43" s="2">
        <v>12</v>
      </c>
      <c r="R43" s="2" t="s">
        <v>474</v>
      </c>
      <c r="S43" s="108" t="s">
        <v>898</v>
      </c>
      <c r="T43" s="108" t="s">
        <v>600</v>
      </c>
    </row>
    <row r="44" spans="1:23" x14ac:dyDescent="0.15">
      <c r="M44" s="2" t="s">
        <v>184</v>
      </c>
      <c r="N44" s="106" t="s">
        <v>286</v>
      </c>
      <c r="O44" s="106"/>
      <c r="P44" s="2">
        <v>13</v>
      </c>
      <c r="R44" s="2" t="s">
        <v>46</v>
      </c>
      <c r="S44" s="108" t="s">
        <v>898</v>
      </c>
      <c r="T44" s="108" t="s">
        <v>600</v>
      </c>
    </row>
    <row r="45" spans="1:23" x14ac:dyDescent="0.15">
      <c r="M45" s="2" t="s">
        <v>96</v>
      </c>
      <c r="N45" s="106" t="s">
        <v>449</v>
      </c>
      <c r="O45" s="106"/>
      <c r="P45" s="2">
        <v>14</v>
      </c>
      <c r="R45" s="2" t="s">
        <v>93</v>
      </c>
      <c r="S45" s="108" t="s">
        <v>898</v>
      </c>
      <c r="T45" s="108" t="s">
        <v>600</v>
      </c>
    </row>
    <row r="46" spans="1:23" x14ac:dyDescent="0.15">
      <c r="M46" s="2" t="s">
        <v>561</v>
      </c>
      <c r="N46" s="106" t="s">
        <v>286</v>
      </c>
      <c r="O46" s="106"/>
      <c r="P46" s="2">
        <v>15</v>
      </c>
      <c r="R46" s="2" t="s">
        <v>184</v>
      </c>
      <c r="S46" s="108" t="s">
        <v>898</v>
      </c>
      <c r="T46" s="108" t="s">
        <v>600</v>
      </c>
    </row>
    <row r="47" spans="1:23" x14ac:dyDescent="0.15">
      <c r="M47" s="2" t="s">
        <v>271</v>
      </c>
      <c r="N47" s="106" t="s">
        <v>763</v>
      </c>
      <c r="O47" s="106"/>
      <c r="P47" s="2">
        <v>16</v>
      </c>
      <c r="R47" s="2" t="s">
        <v>561</v>
      </c>
      <c r="S47" s="108" t="s">
        <v>898</v>
      </c>
      <c r="T47" s="108" t="s">
        <v>600</v>
      </c>
    </row>
    <row r="48" spans="1:23" x14ac:dyDescent="0.15">
      <c r="M48" s="2" t="s">
        <v>161</v>
      </c>
      <c r="N48" s="106" t="s">
        <v>286</v>
      </c>
      <c r="O48" s="106"/>
      <c r="P48" s="2">
        <v>17</v>
      </c>
      <c r="R48" s="2" t="s">
        <v>610</v>
      </c>
      <c r="S48" s="106" t="s">
        <v>449</v>
      </c>
      <c r="T48" s="28"/>
    </row>
    <row r="49" spans="6:20" x14ac:dyDescent="0.15">
      <c r="G49" s="2" t="s">
        <v>449</v>
      </c>
      <c r="H49" s="2" t="s">
        <v>559</v>
      </c>
      <c r="I49" s="2" t="s">
        <v>763</v>
      </c>
      <c r="M49" s="2" t="s">
        <v>162</v>
      </c>
      <c r="N49" s="106" t="s">
        <v>286</v>
      </c>
      <c r="O49" s="106"/>
      <c r="P49" s="2">
        <v>18</v>
      </c>
      <c r="R49" s="2" t="s">
        <v>709</v>
      </c>
      <c r="S49" s="106" t="s">
        <v>449</v>
      </c>
      <c r="T49" s="28"/>
    </row>
    <row r="50" spans="6:20" x14ac:dyDescent="0.15">
      <c r="G50" s="3">
        <v>10</v>
      </c>
      <c r="H50" s="3">
        <v>15</v>
      </c>
      <c r="I50" s="3">
        <v>9</v>
      </c>
      <c r="M50" s="2" t="s">
        <v>163</v>
      </c>
      <c r="N50" s="106" t="s">
        <v>286</v>
      </c>
      <c r="O50" s="106"/>
      <c r="P50" s="2">
        <v>19</v>
      </c>
      <c r="R50" s="2" t="s">
        <v>401</v>
      </c>
      <c r="S50" s="106" t="s">
        <v>449</v>
      </c>
      <c r="T50" s="28"/>
    </row>
    <row r="51" spans="6:20" x14ac:dyDescent="0.15">
      <c r="F51" s="2" t="s">
        <v>560</v>
      </c>
      <c r="G51" s="2">
        <v>5</v>
      </c>
      <c r="H51" s="2">
        <v>3</v>
      </c>
      <c r="I51" s="2">
        <v>4</v>
      </c>
      <c r="M51" s="2" t="s">
        <v>537</v>
      </c>
      <c r="N51" s="106" t="s">
        <v>286</v>
      </c>
      <c r="O51" s="106"/>
      <c r="P51" s="2">
        <v>20</v>
      </c>
      <c r="R51" s="2" t="s">
        <v>580</v>
      </c>
      <c r="S51" s="106" t="s">
        <v>449</v>
      </c>
      <c r="T51" s="28"/>
    </row>
    <row r="52" spans="6:20" x14ac:dyDescent="0.15">
      <c r="F52" s="2" t="s">
        <v>129</v>
      </c>
      <c r="G52" s="2">
        <v>5</v>
      </c>
      <c r="H52" s="2">
        <v>12</v>
      </c>
      <c r="I52" s="2">
        <v>5</v>
      </c>
      <c r="M52" s="2" t="s">
        <v>806</v>
      </c>
      <c r="N52" s="106" t="s">
        <v>763</v>
      </c>
      <c r="O52" s="106"/>
      <c r="P52" s="2">
        <v>21</v>
      </c>
      <c r="R52" s="2" t="s">
        <v>96</v>
      </c>
      <c r="S52" s="106" t="s">
        <v>449</v>
      </c>
      <c r="T52" s="28"/>
    </row>
    <row r="53" spans="6:20" x14ac:dyDescent="0.15">
      <c r="M53" s="2" t="s">
        <v>807</v>
      </c>
      <c r="N53" s="106" t="s">
        <v>763</v>
      </c>
      <c r="O53" s="106"/>
      <c r="P53" s="2">
        <v>22</v>
      </c>
    </row>
    <row r="55" spans="6:20" x14ac:dyDescent="0.15">
      <c r="G55" t="s">
        <v>560</v>
      </c>
    </row>
    <row r="56" spans="6:20" x14ac:dyDescent="0.15">
      <c r="G56" t="s">
        <v>516</v>
      </c>
      <c r="H56">
        <v>3</v>
      </c>
      <c r="I56" t="s">
        <v>379</v>
      </c>
    </row>
    <row r="57" spans="6:20" x14ac:dyDescent="0.15">
      <c r="G57" t="s">
        <v>571</v>
      </c>
      <c r="H57">
        <v>5</v>
      </c>
    </row>
  </sheetData>
  <sortState ref="Q31:R52">
    <sortCondition ref="R31:R52"/>
    <sortCondition ref="Q31:Q52"/>
  </sortState>
  <phoneticPr fontId="8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0"/>
  <sheetViews>
    <sheetView workbookViewId="0">
      <selection activeCell="D18" sqref="D18"/>
    </sheetView>
  </sheetViews>
  <sheetFormatPr baseColWidth="10" defaultColWidth="11" defaultRowHeight="13" x14ac:dyDescent="0.15"/>
  <cols>
    <col min="1" max="1" width="18.6640625" customWidth="1"/>
    <col min="4" max="4" width="12.6640625" customWidth="1"/>
  </cols>
  <sheetData>
    <row r="2" spans="1:6" x14ac:dyDescent="0.15">
      <c r="B2" t="s">
        <v>195</v>
      </c>
    </row>
    <row r="3" spans="1:6" x14ac:dyDescent="0.15">
      <c r="A3" t="s">
        <v>734</v>
      </c>
      <c r="D3">
        <v>31</v>
      </c>
    </row>
    <row r="4" spans="1:6" x14ac:dyDescent="0.15">
      <c r="A4" t="s">
        <v>706</v>
      </c>
      <c r="D4">
        <v>38</v>
      </c>
    </row>
    <row r="5" spans="1:6" x14ac:dyDescent="0.15">
      <c r="A5" t="s">
        <v>612</v>
      </c>
      <c r="D5">
        <v>46</v>
      </c>
    </row>
    <row r="6" spans="1:6" x14ac:dyDescent="0.15">
      <c r="A6" t="s">
        <v>494</v>
      </c>
      <c r="C6">
        <v>46</v>
      </c>
    </row>
    <row r="7" spans="1:6" x14ac:dyDescent="0.15">
      <c r="A7" t="s">
        <v>776</v>
      </c>
      <c r="C7">
        <v>47</v>
      </c>
    </row>
    <row r="8" spans="1:6" x14ac:dyDescent="0.15">
      <c r="A8" t="s">
        <v>777</v>
      </c>
      <c r="B8">
        <v>32</v>
      </c>
    </row>
    <row r="9" spans="1:6" x14ac:dyDescent="0.15">
      <c r="A9" t="s">
        <v>317</v>
      </c>
      <c r="B9">
        <v>42</v>
      </c>
    </row>
    <row r="10" spans="1:6" x14ac:dyDescent="0.15">
      <c r="A10" t="s">
        <v>193</v>
      </c>
      <c r="B10">
        <v>16</v>
      </c>
    </row>
    <row r="11" spans="1:6" x14ac:dyDescent="0.15">
      <c r="A11" t="s">
        <v>194</v>
      </c>
      <c r="B11">
        <v>80</v>
      </c>
    </row>
    <row r="13" spans="1:6" x14ac:dyDescent="0.15">
      <c r="B13">
        <f>SUM(B3:B11)</f>
        <v>170</v>
      </c>
      <c r="C13">
        <f>SUM(C6:C11)</f>
        <v>93</v>
      </c>
      <c r="D13">
        <f>SUM(D3:D5)</f>
        <v>115</v>
      </c>
      <c r="E13">
        <f>SUM(B13:D13)</f>
        <v>378</v>
      </c>
    </row>
    <row r="14" spans="1:6" x14ac:dyDescent="0.15">
      <c r="A14">
        <v>0.5</v>
      </c>
      <c r="B14">
        <f>0.5*B13</f>
        <v>85</v>
      </c>
      <c r="C14">
        <f>0.5*C13</f>
        <v>46.5</v>
      </c>
      <c r="D14">
        <f>0.5*D13</f>
        <v>57.5</v>
      </c>
    </row>
    <row r="16" spans="1:6" x14ac:dyDescent="0.15">
      <c r="F16" t="s">
        <v>871</v>
      </c>
    </row>
    <row r="17" spans="1:6" x14ac:dyDescent="0.15">
      <c r="A17" t="s">
        <v>391</v>
      </c>
      <c r="B17">
        <v>0</v>
      </c>
      <c r="C17" t="s">
        <v>392</v>
      </c>
      <c r="D17" t="s">
        <v>800</v>
      </c>
      <c r="E17" t="s">
        <v>801</v>
      </c>
      <c r="F17" t="s">
        <v>872</v>
      </c>
    </row>
    <row r="18" spans="1:6" x14ac:dyDescent="0.15">
      <c r="A18" t="s">
        <v>635</v>
      </c>
      <c r="D18">
        <f>D14+C14</f>
        <v>104</v>
      </c>
    </row>
    <row r="19" spans="1:6" x14ac:dyDescent="0.15">
      <c r="A19" t="s">
        <v>630</v>
      </c>
      <c r="B19" t="s">
        <v>631</v>
      </c>
    </row>
    <row r="20" spans="1:6" x14ac:dyDescent="0.15">
      <c r="A20" t="s">
        <v>127</v>
      </c>
      <c r="D20">
        <f>SUM(D3+D4+D5+C6+C7+B8+B9)</f>
        <v>282</v>
      </c>
    </row>
  </sheetData>
  <phoneticPr fontId="8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94"/>
  <sheetViews>
    <sheetView workbookViewId="0">
      <selection activeCell="U64" sqref="U64"/>
    </sheetView>
  </sheetViews>
  <sheetFormatPr baseColWidth="10" defaultColWidth="11" defaultRowHeight="13" x14ac:dyDescent="0.15"/>
  <cols>
    <col min="12" max="12" width="11.83203125" customWidth="1"/>
    <col min="27" max="27" width="11.83203125" customWidth="1"/>
  </cols>
  <sheetData>
    <row r="1" spans="1:25" x14ac:dyDescent="0.15">
      <c r="A1" s="2"/>
      <c r="B1" s="3" t="s">
        <v>172</v>
      </c>
      <c r="C1" s="3"/>
      <c r="D1" s="3" t="s">
        <v>754</v>
      </c>
      <c r="E1" s="3" t="s">
        <v>548</v>
      </c>
      <c r="F1" s="3" t="s">
        <v>26</v>
      </c>
      <c r="G1" s="3" t="s">
        <v>27</v>
      </c>
      <c r="H1" s="3" t="s">
        <v>115</v>
      </c>
      <c r="I1" s="3" t="s">
        <v>772</v>
      </c>
      <c r="J1" s="3" t="s">
        <v>773</v>
      </c>
      <c r="K1" s="3" t="s">
        <v>144</v>
      </c>
      <c r="L1" s="3" t="s">
        <v>682</v>
      </c>
      <c r="N1" s="2"/>
      <c r="O1" s="3" t="s">
        <v>172</v>
      </c>
      <c r="P1" s="3" t="s">
        <v>754</v>
      </c>
      <c r="Q1" s="3" t="s">
        <v>548</v>
      </c>
      <c r="R1" s="3" t="s">
        <v>26</v>
      </c>
      <c r="S1" s="3" t="s">
        <v>27</v>
      </c>
      <c r="T1" s="3" t="s">
        <v>115</v>
      </c>
      <c r="U1" s="3" t="s">
        <v>772</v>
      </c>
      <c r="V1" s="3" t="s">
        <v>773</v>
      </c>
      <c r="W1" s="3" t="s">
        <v>144</v>
      </c>
      <c r="X1" s="3" t="s">
        <v>682</v>
      </c>
    </row>
    <row r="2" spans="1:25" x14ac:dyDescent="0.15">
      <c r="A2" s="3" t="s">
        <v>275</v>
      </c>
      <c r="B2" s="4">
        <v>39832</v>
      </c>
      <c r="C2" s="99">
        <f t="shared" ref="C2:C14" ca="1" si="0">TODAY()-B2</f>
        <v>1685</v>
      </c>
      <c r="D2" s="46">
        <v>2</v>
      </c>
      <c r="E2" s="2"/>
      <c r="F2" s="9">
        <f t="shared" ref="F2:F4" si="1">B2+7</f>
        <v>39839</v>
      </c>
      <c r="G2" s="9">
        <f t="shared" ref="G2:G4" si="2">B2+21</f>
        <v>39853</v>
      </c>
      <c r="H2" s="9">
        <f t="shared" ref="H2:H4" si="3">B2+35</f>
        <v>39867</v>
      </c>
      <c r="I2" s="9">
        <f t="shared" ref="I2:I4" si="4">B2+60</f>
        <v>39892</v>
      </c>
      <c r="J2" s="9">
        <f t="shared" ref="J2:J4" si="5">B2+63</f>
        <v>39895</v>
      </c>
      <c r="K2" s="9">
        <f t="shared" ref="K2:K4" si="6">B2+70</f>
        <v>39902</v>
      </c>
      <c r="L2" s="9">
        <f>B2+80</f>
        <v>39912</v>
      </c>
      <c r="N2" s="81" t="s">
        <v>524</v>
      </c>
      <c r="O2" s="4">
        <v>39825</v>
      </c>
      <c r="P2" s="46">
        <v>4</v>
      </c>
      <c r="Q2" s="2"/>
      <c r="R2" s="63">
        <f t="shared" ref="R2:R14" si="7">O2+7</f>
        <v>39832</v>
      </c>
      <c r="S2" s="63">
        <f t="shared" ref="S2:S14" si="8">O2+21</f>
        <v>39846</v>
      </c>
      <c r="T2" s="63">
        <f t="shared" ref="T2:T14" si="9">O2+35</f>
        <v>39860</v>
      </c>
      <c r="U2" s="63">
        <f t="shared" ref="U2:U14" si="10">O2+60</f>
        <v>39885</v>
      </c>
      <c r="V2" s="63">
        <f t="shared" ref="V2:V14" si="11">O2+63</f>
        <v>39888</v>
      </c>
      <c r="W2" s="63">
        <f t="shared" ref="W2:W14" si="12">O2+70</f>
        <v>39895</v>
      </c>
      <c r="X2" s="63">
        <f t="shared" ref="X2:X14" si="13">O2+80</f>
        <v>39905</v>
      </c>
    </row>
    <row r="3" spans="1:25" x14ac:dyDescent="0.15">
      <c r="A3" s="3" t="s">
        <v>759</v>
      </c>
      <c r="B3" s="4">
        <v>39833</v>
      </c>
      <c r="C3" s="99">
        <f t="shared" ca="1" si="0"/>
        <v>1684</v>
      </c>
      <c r="D3" s="46">
        <v>2</v>
      </c>
      <c r="E3" s="2"/>
      <c r="F3" s="9">
        <f t="shared" si="1"/>
        <v>39840</v>
      </c>
      <c r="G3" s="9">
        <f t="shared" si="2"/>
        <v>39854</v>
      </c>
      <c r="H3" s="9">
        <f t="shared" si="3"/>
        <v>39868</v>
      </c>
      <c r="I3" s="9">
        <f t="shared" si="4"/>
        <v>39893</v>
      </c>
      <c r="J3" s="9">
        <f t="shared" si="5"/>
        <v>39896</v>
      </c>
      <c r="K3" s="9">
        <f t="shared" si="6"/>
        <v>39903</v>
      </c>
      <c r="L3" s="9">
        <f>B3+80</f>
        <v>39913</v>
      </c>
      <c r="N3" s="36" t="s">
        <v>275</v>
      </c>
      <c r="O3" s="34">
        <v>39832</v>
      </c>
      <c r="P3" s="64">
        <v>2</v>
      </c>
      <c r="Q3" s="36"/>
      <c r="R3" s="53">
        <f t="shared" si="7"/>
        <v>39839</v>
      </c>
      <c r="S3" s="53">
        <f t="shared" si="8"/>
        <v>39853</v>
      </c>
      <c r="T3" s="53">
        <f t="shared" si="9"/>
        <v>39867</v>
      </c>
      <c r="U3" s="53">
        <f t="shared" si="10"/>
        <v>39892</v>
      </c>
      <c r="V3" s="53">
        <f t="shared" si="11"/>
        <v>39895</v>
      </c>
      <c r="W3" s="53">
        <f t="shared" si="12"/>
        <v>39902</v>
      </c>
      <c r="X3" s="53">
        <f t="shared" si="13"/>
        <v>39912</v>
      </c>
      <c r="Y3">
        <v>3</v>
      </c>
    </row>
    <row r="4" spans="1:25" x14ac:dyDescent="0.15">
      <c r="A4" s="3" t="s">
        <v>713</v>
      </c>
      <c r="B4" s="4">
        <v>39836</v>
      </c>
      <c r="C4" s="99">
        <f t="shared" ca="1" si="0"/>
        <v>1681</v>
      </c>
      <c r="D4" s="46">
        <v>4</v>
      </c>
      <c r="E4" s="2"/>
      <c r="F4" s="9">
        <f t="shared" si="1"/>
        <v>39843</v>
      </c>
      <c r="G4" s="9">
        <f t="shared" si="2"/>
        <v>39857</v>
      </c>
      <c r="H4" s="9">
        <f t="shared" si="3"/>
        <v>39871</v>
      </c>
      <c r="I4" s="9">
        <f t="shared" si="4"/>
        <v>39896</v>
      </c>
      <c r="J4" s="9">
        <f t="shared" si="5"/>
        <v>39899</v>
      </c>
      <c r="K4" s="9">
        <f t="shared" si="6"/>
        <v>39906</v>
      </c>
      <c r="L4" s="9">
        <f>B4+80</f>
        <v>39916</v>
      </c>
      <c r="N4" s="36" t="s">
        <v>390</v>
      </c>
      <c r="O4" s="34">
        <v>39832</v>
      </c>
      <c r="P4" s="64">
        <v>1</v>
      </c>
      <c r="Q4" s="36"/>
      <c r="R4" s="53">
        <f t="shared" si="7"/>
        <v>39839</v>
      </c>
      <c r="S4" s="53">
        <f t="shared" si="8"/>
        <v>39853</v>
      </c>
      <c r="T4" s="53">
        <f t="shared" si="9"/>
        <v>39867</v>
      </c>
      <c r="U4" s="53">
        <f t="shared" si="10"/>
        <v>39892</v>
      </c>
      <c r="V4" s="53">
        <f t="shared" si="11"/>
        <v>39895</v>
      </c>
      <c r="W4" s="53">
        <f t="shared" si="12"/>
        <v>39902</v>
      </c>
      <c r="X4" s="53">
        <f t="shared" si="13"/>
        <v>39912</v>
      </c>
    </row>
    <row r="5" spans="1:25" x14ac:dyDescent="0.15">
      <c r="A5" s="3" t="s">
        <v>3</v>
      </c>
      <c r="B5" s="4">
        <v>39833</v>
      </c>
      <c r="C5" s="99">
        <f t="shared" ca="1" si="0"/>
        <v>1684</v>
      </c>
      <c r="D5" s="46">
        <v>4</v>
      </c>
      <c r="E5" s="2"/>
      <c r="F5" s="9">
        <f t="shared" ref="F5:F14" si="14">B5+7</f>
        <v>39840</v>
      </c>
      <c r="G5" s="9">
        <f t="shared" ref="G5:G14" si="15">B5+21</f>
        <v>39854</v>
      </c>
      <c r="H5" s="9">
        <f t="shared" ref="H5:H14" si="16">B5+35</f>
        <v>39868</v>
      </c>
      <c r="I5" s="9">
        <f t="shared" ref="I5:I14" si="17">B5+60</f>
        <v>39893</v>
      </c>
      <c r="J5" s="9">
        <f t="shared" ref="J5:J14" si="18">B5+63</f>
        <v>39896</v>
      </c>
      <c r="K5" s="9">
        <f t="shared" ref="K5:K14" si="19">B5+70</f>
        <v>39903</v>
      </c>
      <c r="L5" s="9">
        <f t="shared" ref="L5:L14" si="20">B5+80</f>
        <v>39913</v>
      </c>
      <c r="N5" s="65" t="s">
        <v>759</v>
      </c>
      <c r="O5" s="66">
        <v>39833</v>
      </c>
      <c r="P5" s="67">
        <v>2</v>
      </c>
      <c r="Q5" s="65"/>
      <c r="R5" s="11">
        <f t="shared" si="7"/>
        <v>39840</v>
      </c>
      <c r="S5" s="11">
        <f t="shared" si="8"/>
        <v>39854</v>
      </c>
      <c r="T5" s="11">
        <f t="shared" si="9"/>
        <v>39868</v>
      </c>
      <c r="U5" s="11">
        <f t="shared" si="10"/>
        <v>39893</v>
      </c>
      <c r="V5" s="11">
        <f t="shared" si="11"/>
        <v>39896</v>
      </c>
      <c r="W5" s="11">
        <f t="shared" si="12"/>
        <v>39903</v>
      </c>
      <c r="X5" s="11">
        <f t="shared" si="13"/>
        <v>39913</v>
      </c>
      <c r="Y5">
        <v>16</v>
      </c>
    </row>
    <row r="6" spans="1:25" x14ac:dyDescent="0.15">
      <c r="A6" s="3" t="s">
        <v>361</v>
      </c>
      <c r="B6" s="4">
        <v>39833</v>
      </c>
      <c r="C6" s="99">
        <f t="shared" ca="1" si="0"/>
        <v>1684</v>
      </c>
      <c r="D6" s="46">
        <v>4</v>
      </c>
      <c r="E6" s="2"/>
      <c r="F6" s="9">
        <f t="shared" si="14"/>
        <v>39840</v>
      </c>
      <c r="G6" s="9">
        <f t="shared" si="15"/>
        <v>39854</v>
      </c>
      <c r="H6" s="9">
        <f t="shared" si="16"/>
        <v>39868</v>
      </c>
      <c r="I6" s="9">
        <f t="shared" si="17"/>
        <v>39893</v>
      </c>
      <c r="J6" s="9">
        <f t="shared" si="18"/>
        <v>39896</v>
      </c>
      <c r="K6" s="9">
        <f t="shared" si="19"/>
        <v>39903</v>
      </c>
      <c r="L6" s="9">
        <f t="shared" si="20"/>
        <v>39913</v>
      </c>
      <c r="N6" s="65" t="s">
        <v>3</v>
      </c>
      <c r="O6" s="66">
        <v>39833</v>
      </c>
      <c r="P6" s="67">
        <v>4</v>
      </c>
      <c r="Q6" s="65"/>
      <c r="R6" s="11">
        <f t="shared" si="7"/>
        <v>39840</v>
      </c>
      <c r="S6" s="11">
        <f t="shared" si="8"/>
        <v>39854</v>
      </c>
      <c r="T6" s="11">
        <f t="shared" si="9"/>
        <v>39868</v>
      </c>
      <c r="U6" s="11">
        <f t="shared" si="10"/>
        <v>39893</v>
      </c>
      <c r="V6" s="11">
        <f t="shared" si="11"/>
        <v>39896</v>
      </c>
      <c r="W6" s="11">
        <f t="shared" si="12"/>
        <v>39903</v>
      </c>
      <c r="X6" s="11">
        <f t="shared" si="13"/>
        <v>39913</v>
      </c>
    </row>
    <row r="7" spans="1:25" x14ac:dyDescent="0.15">
      <c r="A7" s="3" t="s">
        <v>217</v>
      </c>
      <c r="B7" s="4">
        <v>39835</v>
      </c>
      <c r="C7" s="99">
        <f t="shared" ca="1" si="0"/>
        <v>1682</v>
      </c>
      <c r="D7" s="46">
        <v>5</v>
      </c>
      <c r="E7" s="2"/>
      <c r="F7" s="9">
        <f t="shared" si="14"/>
        <v>39842</v>
      </c>
      <c r="G7" s="9">
        <f t="shared" si="15"/>
        <v>39856</v>
      </c>
      <c r="H7" s="9">
        <f t="shared" si="16"/>
        <v>39870</v>
      </c>
      <c r="I7" s="9">
        <f t="shared" si="17"/>
        <v>39895</v>
      </c>
      <c r="J7" s="9">
        <f t="shared" si="18"/>
        <v>39898</v>
      </c>
      <c r="K7" s="9">
        <f t="shared" si="19"/>
        <v>39905</v>
      </c>
      <c r="L7" s="9">
        <f t="shared" si="20"/>
        <v>39915</v>
      </c>
      <c r="N7" s="65" t="s">
        <v>361</v>
      </c>
      <c r="O7" s="66">
        <v>39833</v>
      </c>
      <c r="P7" s="67">
        <v>4</v>
      </c>
      <c r="Q7" s="65"/>
      <c r="R7" s="11">
        <f t="shared" si="7"/>
        <v>39840</v>
      </c>
      <c r="S7" s="11">
        <f t="shared" si="8"/>
        <v>39854</v>
      </c>
      <c r="T7" s="11">
        <f t="shared" si="9"/>
        <v>39868</v>
      </c>
      <c r="U7" s="11">
        <f t="shared" si="10"/>
        <v>39893</v>
      </c>
      <c r="V7" s="11">
        <f t="shared" si="11"/>
        <v>39896</v>
      </c>
      <c r="W7" s="11">
        <f t="shared" si="12"/>
        <v>39903</v>
      </c>
      <c r="X7" s="11">
        <f t="shared" si="13"/>
        <v>39913</v>
      </c>
    </row>
    <row r="8" spans="1:25" x14ac:dyDescent="0.15">
      <c r="A8" s="3" t="s">
        <v>701</v>
      </c>
      <c r="B8" s="4">
        <v>39835</v>
      </c>
      <c r="C8" s="99">
        <f t="shared" ca="1" si="0"/>
        <v>1682</v>
      </c>
      <c r="D8" s="46">
        <v>7</v>
      </c>
      <c r="E8" s="2"/>
      <c r="F8" s="9">
        <f t="shared" si="14"/>
        <v>39842</v>
      </c>
      <c r="G8" s="9">
        <f t="shared" si="15"/>
        <v>39856</v>
      </c>
      <c r="H8" s="9">
        <f t="shared" si="16"/>
        <v>39870</v>
      </c>
      <c r="I8" s="9">
        <f t="shared" si="17"/>
        <v>39895</v>
      </c>
      <c r="J8" s="9">
        <f t="shared" si="18"/>
        <v>39898</v>
      </c>
      <c r="K8" s="9">
        <f t="shared" si="19"/>
        <v>39905</v>
      </c>
      <c r="L8" s="9">
        <f t="shared" si="20"/>
        <v>39915</v>
      </c>
      <c r="N8" s="65" t="s">
        <v>4</v>
      </c>
      <c r="O8" s="66">
        <v>39833</v>
      </c>
      <c r="P8" s="67">
        <v>1</v>
      </c>
      <c r="Q8" s="65"/>
      <c r="R8" s="11">
        <f t="shared" si="7"/>
        <v>39840</v>
      </c>
      <c r="S8" s="11">
        <f t="shared" si="8"/>
        <v>39854</v>
      </c>
      <c r="T8" s="11">
        <f t="shared" si="9"/>
        <v>39868</v>
      </c>
      <c r="U8" s="11">
        <f t="shared" si="10"/>
        <v>39893</v>
      </c>
      <c r="V8" s="11">
        <f t="shared" si="11"/>
        <v>39896</v>
      </c>
      <c r="W8" s="11">
        <f t="shared" si="12"/>
        <v>39903</v>
      </c>
      <c r="X8" s="11">
        <f t="shared" si="13"/>
        <v>39913</v>
      </c>
    </row>
    <row r="9" spans="1:25" x14ac:dyDescent="0.15">
      <c r="A9" s="3" t="s">
        <v>390</v>
      </c>
      <c r="B9" s="4">
        <v>39832</v>
      </c>
      <c r="C9" s="99">
        <f t="shared" ca="1" si="0"/>
        <v>1685</v>
      </c>
      <c r="D9" s="46">
        <v>1</v>
      </c>
      <c r="E9" s="2"/>
      <c r="F9" s="9">
        <f t="shared" si="14"/>
        <v>39839</v>
      </c>
      <c r="G9" s="9">
        <f t="shared" si="15"/>
        <v>39853</v>
      </c>
      <c r="H9" s="9">
        <f t="shared" si="16"/>
        <v>39867</v>
      </c>
      <c r="I9" s="9">
        <f t="shared" si="17"/>
        <v>39892</v>
      </c>
      <c r="J9" s="9">
        <f t="shared" si="18"/>
        <v>39895</v>
      </c>
      <c r="K9" s="9">
        <f t="shared" si="19"/>
        <v>39902</v>
      </c>
      <c r="L9" s="9">
        <f t="shared" si="20"/>
        <v>39912</v>
      </c>
      <c r="N9" s="65" t="s">
        <v>703</v>
      </c>
      <c r="O9" s="66">
        <v>39833</v>
      </c>
      <c r="P9" s="67">
        <v>5</v>
      </c>
      <c r="Q9" s="65"/>
      <c r="R9" s="11">
        <f t="shared" si="7"/>
        <v>39840</v>
      </c>
      <c r="S9" s="11">
        <f t="shared" si="8"/>
        <v>39854</v>
      </c>
      <c r="T9" s="11">
        <f t="shared" si="9"/>
        <v>39868</v>
      </c>
      <c r="U9" s="11">
        <f t="shared" si="10"/>
        <v>39893</v>
      </c>
      <c r="V9" s="11">
        <f t="shared" si="11"/>
        <v>39896</v>
      </c>
      <c r="W9" s="11">
        <f t="shared" si="12"/>
        <v>39903</v>
      </c>
      <c r="X9" s="11">
        <f t="shared" si="13"/>
        <v>39913</v>
      </c>
    </row>
    <row r="10" spans="1:25" x14ac:dyDescent="0.15">
      <c r="A10" s="3" t="s">
        <v>4</v>
      </c>
      <c r="B10" s="4">
        <v>39833</v>
      </c>
      <c r="C10" s="99">
        <f t="shared" ca="1" si="0"/>
        <v>1684</v>
      </c>
      <c r="D10" s="46">
        <v>1</v>
      </c>
      <c r="E10" s="2"/>
      <c r="F10" s="9">
        <f>B10+7</f>
        <v>39840</v>
      </c>
      <c r="G10" s="9">
        <f>B10+21</f>
        <v>39854</v>
      </c>
      <c r="H10" s="9">
        <f>B10+35</f>
        <v>39868</v>
      </c>
      <c r="I10" s="9">
        <f>B10+60</f>
        <v>39893</v>
      </c>
      <c r="J10" s="9">
        <f>B10+63</f>
        <v>39896</v>
      </c>
      <c r="K10" s="9">
        <f>B10+70</f>
        <v>39903</v>
      </c>
      <c r="L10" s="9">
        <f>B10+80</f>
        <v>39913</v>
      </c>
      <c r="N10" s="57" t="s">
        <v>217</v>
      </c>
      <c r="O10" s="54">
        <v>39835</v>
      </c>
      <c r="P10" s="55">
        <v>5</v>
      </c>
      <c r="Q10" s="57"/>
      <c r="R10" s="58">
        <f t="shared" si="7"/>
        <v>39842</v>
      </c>
      <c r="S10" s="58">
        <f t="shared" si="8"/>
        <v>39856</v>
      </c>
      <c r="T10" s="58">
        <f t="shared" si="9"/>
        <v>39870</v>
      </c>
      <c r="U10" s="58">
        <f t="shared" si="10"/>
        <v>39895</v>
      </c>
      <c r="V10" s="58">
        <f t="shared" si="11"/>
        <v>39898</v>
      </c>
      <c r="W10" s="58">
        <f t="shared" si="12"/>
        <v>39905</v>
      </c>
      <c r="X10" s="58">
        <f t="shared" si="13"/>
        <v>39915</v>
      </c>
      <c r="Y10">
        <v>23</v>
      </c>
    </row>
    <row r="11" spans="1:25" x14ac:dyDescent="0.15">
      <c r="A11" s="3" t="s">
        <v>703</v>
      </c>
      <c r="B11" s="4">
        <v>39833</v>
      </c>
      <c r="C11" s="99">
        <f t="shared" ca="1" si="0"/>
        <v>1684</v>
      </c>
      <c r="D11" s="46">
        <v>5</v>
      </c>
      <c r="E11" s="2"/>
      <c r="F11" s="9">
        <f t="shared" si="14"/>
        <v>39840</v>
      </c>
      <c r="G11" s="9">
        <f t="shared" si="15"/>
        <v>39854</v>
      </c>
      <c r="H11" s="9">
        <f t="shared" si="16"/>
        <v>39868</v>
      </c>
      <c r="I11" s="9">
        <f t="shared" si="17"/>
        <v>39893</v>
      </c>
      <c r="J11" s="9">
        <f t="shared" si="18"/>
        <v>39896</v>
      </c>
      <c r="K11" s="9">
        <f t="shared" si="19"/>
        <v>39903</v>
      </c>
      <c r="L11" s="9">
        <f t="shared" si="20"/>
        <v>39913</v>
      </c>
      <c r="N11" s="57" t="s">
        <v>701</v>
      </c>
      <c r="O11" s="54">
        <v>39835</v>
      </c>
      <c r="P11" s="55">
        <v>7</v>
      </c>
      <c r="Q11" s="57"/>
      <c r="R11" s="58">
        <f t="shared" si="7"/>
        <v>39842</v>
      </c>
      <c r="S11" s="58">
        <f t="shared" si="8"/>
        <v>39856</v>
      </c>
      <c r="T11" s="58">
        <f t="shared" si="9"/>
        <v>39870</v>
      </c>
      <c r="U11" s="58">
        <f t="shared" si="10"/>
        <v>39895</v>
      </c>
      <c r="V11" s="58">
        <f t="shared" si="11"/>
        <v>39898</v>
      </c>
      <c r="W11" s="58">
        <f t="shared" si="12"/>
        <v>39905</v>
      </c>
      <c r="X11" s="58">
        <f t="shared" si="13"/>
        <v>39915</v>
      </c>
    </row>
    <row r="12" spans="1:25" x14ac:dyDescent="0.15">
      <c r="A12" s="3" t="s">
        <v>524</v>
      </c>
      <c r="B12" s="4">
        <v>39825</v>
      </c>
      <c r="C12" s="99">
        <f t="shared" ca="1" si="0"/>
        <v>1692</v>
      </c>
      <c r="D12" s="46">
        <v>4</v>
      </c>
      <c r="E12" s="2"/>
      <c r="F12" s="9">
        <f t="shared" si="14"/>
        <v>39832</v>
      </c>
      <c r="G12" s="9">
        <f t="shared" si="15"/>
        <v>39846</v>
      </c>
      <c r="H12" s="9">
        <f t="shared" si="16"/>
        <v>39860</v>
      </c>
      <c r="I12" s="9">
        <f t="shared" si="17"/>
        <v>39885</v>
      </c>
      <c r="J12" s="9">
        <f t="shared" si="18"/>
        <v>39888</v>
      </c>
      <c r="K12" s="9">
        <f t="shared" si="19"/>
        <v>39895</v>
      </c>
      <c r="L12" s="9">
        <f t="shared" si="20"/>
        <v>39905</v>
      </c>
      <c r="N12" s="57" t="s">
        <v>866</v>
      </c>
      <c r="O12" s="54">
        <v>39835</v>
      </c>
      <c r="P12" s="55">
        <v>6</v>
      </c>
      <c r="Q12" s="57"/>
      <c r="R12" s="58">
        <f t="shared" si="7"/>
        <v>39842</v>
      </c>
      <c r="S12" s="58">
        <f t="shared" si="8"/>
        <v>39856</v>
      </c>
      <c r="T12" s="58">
        <f t="shared" si="9"/>
        <v>39870</v>
      </c>
      <c r="U12" s="58">
        <f t="shared" si="10"/>
        <v>39895</v>
      </c>
      <c r="V12" s="58">
        <f t="shared" si="11"/>
        <v>39898</v>
      </c>
      <c r="W12" s="58">
        <f t="shared" si="12"/>
        <v>39905</v>
      </c>
      <c r="X12" s="58">
        <f t="shared" si="13"/>
        <v>39915</v>
      </c>
    </row>
    <row r="13" spans="1:25" x14ac:dyDescent="0.15">
      <c r="A13" s="3" t="s">
        <v>866</v>
      </c>
      <c r="B13" s="4">
        <v>39835</v>
      </c>
      <c r="C13" s="99">
        <f t="shared" ca="1" si="0"/>
        <v>1682</v>
      </c>
      <c r="D13" s="46">
        <v>6</v>
      </c>
      <c r="E13" s="2"/>
      <c r="F13" s="9">
        <f t="shared" si="14"/>
        <v>39842</v>
      </c>
      <c r="G13" s="9">
        <f t="shared" si="15"/>
        <v>39856</v>
      </c>
      <c r="H13" s="9">
        <f t="shared" si="16"/>
        <v>39870</v>
      </c>
      <c r="I13" s="9">
        <f t="shared" si="17"/>
        <v>39895</v>
      </c>
      <c r="J13" s="9">
        <f t="shared" si="18"/>
        <v>39898</v>
      </c>
      <c r="K13" s="9">
        <f t="shared" si="19"/>
        <v>39905</v>
      </c>
      <c r="L13" s="9">
        <f t="shared" si="20"/>
        <v>39915</v>
      </c>
      <c r="N13" s="57" t="s">
        <v>134</v>
      </c>
      <c r="O13" s="54">
        <v>39835</v>
      </c>
      <c r="P13" s="55">
        <v>1</v>
      </c>
      <c r="Q13" s="57"/>
      <c r="R13" s="58">
        <f t="shared" si="7"/>
        <v>39842</v>
      </c>
      <c r="S13" s="58">
        <f t="shared" si="8"/>
        <v>39856</v>
      </c>
      <c r="T13" s="58">
        <f t="shared" si="9"/>
        <v>39870</v>
      </c>
      <c r="U13" s="58">
        <f t="shared" si="10"/>
        <v>39895</v>
      </c>
      <c r="V13" s="58">
        <f t="shared" si="11"/>
        <v>39898</v>
      </c>
      <c r="W13" s="58">
        <f t="shared" si="12"/>
        <v>39905</v>
      </c>
      <c r="X13" s="58">
        <f t="shared" si="13"/>
        <v>39915</v>
      </c>
    </row>
    <row r="14" spans="1:25" x14ac:dyDescent="0.15">
      <c r="A14" s="3" t="s">
        <v>134</v>
      </c>
      <c r="B14" s="4">
        <v>39835</v>
      </c>
      <c r="C14" s="99">
        <f t="shared" ca="1" si="0"/>
        <v>1682</v>
      </c>
      <c r="D14" s="46">
        <v>1</v>
      </c>
      <c r="E14" s="2"/>
      <c r="F14" s="9">
        <f t="shared" si="14"/>
        <v>39842</v>
      </c>
      <c r="G14" s="9">
        <f t="shared" si="15"/>
        <v>39856</v>
      </c>
      <c r="H14" s="9">
        <f t="shared" si="16"/>
        <v>39870</v>
      </c>
      <c r="I14" s="9">
        <f t="shared" si="17"/>
        <v>39895</v>
      </c>
      <c r="J14" s="9">
        <f t="shared" si="18"/>
        <v>39898</v>
      </c>
      <c r="K14" s="9">
        <f t="shared" si="19"/>
        <v>39905</v>
      </c>
      <c r="L14" s="9">
        <f t="shared" si="20"/>
        <v>39915</v>
      </c>
      <c r="N14" s="57" t="s">
        <v>713</v>
      </c>
      <c r="O14" s="54">
        <v>39836</v>
      </c>
      <c r="P14" s="55">
        <v>4</v>
      </c>
      <c r="Q14" s="57"/>
      <c r="R14" s="58">
        <f t="shared" si="7"/>
        <v>39843</v>
      </c>
      <c r="S14" s="58">
        <f t="shared" si="8"/>
        <v>39857</v>
      </c>
      <c r="T14" s="58">
        <f t="shared" si="9"/>
        <v>39871</v>
      </c>
      <c r="U14" s="58">
        <f t="shared" si="10"/>
        <v>39896</v>
      </c>
      <c r="V14" s="58">
        <f t="shared" si="11"/>
        <v>39899</v>
      </c>
      <c r="W14" s="58">
        <f t="shared" si="12"/>
        <v>39906</v>
      </c>
      <c r="X14" s="58">
        <f t="shared" si="13"/>
        <v>39916</v>
      </c>
    </row>
    <row r="15" spans="1:25" x14ac:dyDescent="0.15">
      <c r="D15" s="47">
        <f>SUM(D2:D14)</f>
        <v>46</v>
      </c>
    </row>
    <row r="16" spans="1:25" x14ac:dyDescent="0.15">
      <c r="A16" s="1" t="s">
        <v>219</v>
      </c>
      <c r="B16" s="1" t="s">
        <v>363</v>
      </c>
      <c r="C16" s="1"/>
      <c r="D16" s="1"/>
      <c r="E16" s="1" t="s">
        <v>219</v>
      </c>
      <c r="F16" s="1" t="s">
        <v>363</v>
      </c>
      <c r="G16" s="1" t="s">
        <v>219</v>
      </c>
      <c r="H16" s="1" t="s">
        <v>363</v>
      </c>
      <c r="I16" s="1" t="s">
        <v>219</v>
      </c>
      <c r="J16" s="1" t="s">
        <v>363</v>
      </c>
      <c r="K16" s="1" t="s">
        <v>219</v>
      </c>
      <c r="L16" s="1" t="s">
        <v>363</v>
      </c>
      <c r="M16" s="1" t="s">
        <v>219</v>
      </c>
      <c r="N16" s="1" t="s">
        <v>363</v>
      </c>
      <c r="O16" s="1" t="s">
        <v>219</v>
      </c>
      <c r="P16" s="1" t="s">
        <v>363</v>
      </c>
      <c r="Q16" s="1" t="s">
        <v>219</v>
      </c>
      <c r="R16" s="1" t="s">
        <v>363</v>
      </c>
      <c r="S16" s="1" t="s">
        <v>219</v>
      </c>
      <c r="T16" s="1" t="s">
        <v>363</v>
      </c>
    </row>
    <row r="17" spans="1:40" x14ac:dyDescent="0.15">
      <c r="A17" s="1" t="s">
        <v>230</v>
      </c>
      <c r="B17" s="1"/>
      <c r="C17" s="1"/>
      <c r="D17" s="1"/>
      <c r="E17" s="1" t="s">
        <v>424</v>
      </c>
      <c r="F17" s="1"/>
      <c r="G17" s="1" t="s">
        <v>563</v>
      </c>
      <c r="H17" s="1"/>
      <c r="I17" s="1" t="s">
        <v>403</v>
      </c>
      <c r="J17" s="1"/>
      <c r="K17" s="1" t="s">
        <v>497</v>
      </c>
      <c r="L17" s="1"/>
      <c r="M17" s="1" t="s">
        <v>702</v>
      </c>
      <c r="N17" s="1"/>
      <c r="O17" s="1" t="s">
        <v>523</v>
      </c>
      <c r="P17" s="1"/>
      <c r="Q17" s="1" t="s">
        <v>578</v>
      </c>
      <c r="R17" s="1"/>
      <c r="S17" s="1" t="s">
        <v>268</v>
      </c>
      <c r="T17" s="1"/>
    </row>
    <row r="18" spans="1:40" x14ac:dyDescent="0.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40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40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40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40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40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40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40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40" x14ac:dyDescent="0.15">
      <c r="K26" t="s">
        <v>669</v>
      </c>
    </row>
    <row r="27" spans="1:40" x14ac:dyDescent="0.15">
      <c r="AI27" s="36" t="s">
        <v>689</v>
      </c>
      <c r="AJ27" s="36" t="s">
        <v>486</v>
      </c>
      <c r="AK27" s="36">
        <v>10</v>
      </c>
      <c r="AL27" s="36">
        <v>1</v>
      </c>
      <c r="AM27" s="36">
        <v>0</v>
      </c>
      <c r="AN27" s="36" t="s">
        <v>98</v>
      </c>
    </row>
    <row r="28" spans="1:40" x14ac:dyDescent="0.15">
      <c r="AI28" s="36" t="s">
        <v>691</v>
      </c>
      <c r="AJ28" s="36" t="s">
        <v>761</v>
      </c>
      <c r="AK28" s="36">
        <v>18</v>
      </c>
      <c r="AL28" s="36">
        <v>1</v>
      </c>
      <c r="AM28" s="36">
        <v>0</v>
      </c>
      <c r="AN28" s="36" t="s">
        <v>98</v>
      </c>
    </row>
    <row r="29" spans="1:40" x14ac:dyDescent="0.15">
      <c r="AA29" t="s">
        <v>500</v>
      </c>
      <c r="AB29" t="s">
        <v>276</v>
      </c>
      <c r="AI29" s="36" t="s">
        <v>689</v>
      </c>
      <c r="AJ29" s="36" t="s">
        <v>285</v>
      </c>
      <c r="AK29" s="36">
        <v>20</v>
      </c>
      <c r="AL29" s="36">
        <v>1</v>
      </c>
      <c r="AM29" s="36">
        <v>0</v>
      </c>
      <c r="AN29" s="36" t="s">
        <v>98</v>
      </c>
    </row>
    <row r="30" spans="1:40" x14ac:dyDescent="0.15">
      <c r="H30" s="3" t="s">
        <v>414</v>
      </c>
      <c r="I30" s="3" t="s">
        <v>479</v>
      </c>
      <c r="J30" s="3" t="s">
        <v>344</v>
      </c>
      <c r="K30" s="3" t="s">
        <v>672</v>
      </c>
      <c r="L30" s="2"/>
      <c r="T30" s="74" t="s">
        <v>840</v>
      </c>
      <c r="U30" s="74" t="s">
        <v>740</v>
      </c>
      <c r="V30" s="74" t="s">
        <v>606</v>
      </c>
      <c r="W30" s="74" t="s">
        <v>410</v>
      </c>
      <c r="X30" s="74" t="s">
        <v>839</v>
      </c>
      <c r="Y30" s="74" t="s">
        <v>804</v>
      </c>
      <c r="AI30" s="36" t="s">
        <v>692</v>
      </c>
      <c r="AJ30" s="36" t="s">
        <v>651</v>
      </c>
      <c r="AK30" s="36">
        <v>29</v>
      </c>
      <c r="AL30" s="36">
        <v>1</v>
      </c>
      <c r="AM30" s="36">
        <v>0</v>
      </c>
      <c r="AN30" s="36" t="s">
        <v>216</v>
      </c>
    </row>
    <row r="31" spans="1:40" x14ac:dyDescent="0.15">
      <c r="H31" s="2">
        <v>5</v>
      </c>
      <c r="I31" s="2">
        <v>9</v>
      </c>
      <c r="J31" s="2">
        <v>7</v>
      </c>
      <c r="K31" s="2">
        <v>0</v>
      </c>
      <c r="L31" s="2">
        <f>SUM(H31:K31)</f>
        <v>21</v>
      </c>
      <c r="S31">
        <v>1</v>
      </c>
      <c r="T31" s="36" t="s">
        <v>214</v>
      </c>
      <c r="U31" s="36" t="s">
        <v>510</v>
      </c>
      <c r="V31" s="36">
        <v>9</v>
      </c>
      <c r="W31" s="36">
        <v>1</v>
      </c>
      <c r="X31" s="36">
        <v>0</v>
      </c>
      <c r="Y31" s="36" t="s">
        <v>992</v>
      </c>
      <c r="Z31" s="88">
        <v>1</v>
      </c>
      <c r="AA31" s="11">
        <v>39893</v>
      </c>
      <c r="AB31" s="103">
        <v>1</v>
      </c>
      <c r="AI31" s="36" t="s">
        <v>129</v>
      </c>
      <c r="AJ31" s="36" t="s">
        <v>119</v>
      </c>
      <c r="AK31" s="36">
        <v>35</v>
      </c>
      <c r="AL31" s="36">
        <v>1</v>
      </c>
      <c r="AM31" s="36">
        <v>0</v>
      </c>
      <c r="AN31" s="36" t="s">
        <v>98</v>
      </c>
    </row>
    <row r="32" spans="1:40" x14ac:dyDescent="0.15">
      <c r="H32" s="2"/>
      <c r="I32" s="2"/>
      <c r="J32" s="2"/>
      <c r="K32" s="2"/>
      <c r="L32" s="2"/>
      <c r="S32">
        <v>2</v>
      </c>
      <c r="T32" s="36" t="s">
        <v>689</v>
      </c>
      <c r="U32" s="36" t="s">
        <v>486</v>
      </c>
      <c r="V32" s="36">
        <v>10</v>
      </c>
      <c r="W32" s="36">
        <v>1</v>
      </c>
      <c r="X32" s="36">
        <v>0</v>
      </c>
      <c r="Y32" s="36" t="s">
        <v>498</v>
      </c>
      <c r="Z32" s="88">
        <v>2</v>
      </c>
      <c r="AA32" s="11">
        <v>39893</v>
      </c>
      <c r="AB32" s="103">
        <v>1</v>
      </c>
      <c r="AC32" s="96">
        <v>39885</v>
      </c>
      <c r="AD32">
        <v>4</v>
      </c>
      <c r="AE32" t="s">
        <v>421</v>
      </c>
      <c r="AI32" s="36" t="s">
        <v>129</v>
      </c>
      <c r="AJ32" s="36" t="s">
        <v>489</v>
      </c>
      <c r="AK32" s="36">
        <v>36</v>
      </c>
      <c r="AL32" s="36">
        <v>1</v>
      </c>
      <c r="AM32" s="36">
        <v>0</v>
      </c>
      <c r="AN32" s="36" t="s">
        <v>98</v>
      </c>
    </row>
    <row r="33" spans="2:40" x14ac:dyDescent="0.15">
      <c r="H33" s="2"/>
      <c r="I33" s="2"/>
      <c r="J33" s="2"/>
      <c r="K33" s="2"/>
      <c r="L33" s="2"/>
      <c r="S33">
        <v>3</v>
      </c>
      <c r="T33" s="36" t="s">
        <v>690</v>
      </c>
      <c r="U33" s="36" t="s">
        <v>625</v>
      </c>
      <c r="V33" s="36">
        <v>12</v>
      </c>
      <c r="W33" s="36">
        <v>1</v>
      </c>
      <c r="X33" s="36">
        <v>0</v>
      </c>
      <c r="Y33" s="36" t="s">
        <v>498</v>
      </c>
      <c r="Z33" s="88">
        <v>3</v>
      </c>
      <c r="AA33" s="11">
        <v>39893</v>
      </c>
      <c r="AB33" s="103">
        <v>1</v>
      </c>
      <c r="AC33" s="11">
        <v>39893</v>
      </c>
      <c r="AD33">
        <v>7</v>
      </c>
      <c r="AI33" s="36" t="s">
        <v>129</v>
      </c>
      <c r="AJ33" s="36" t="s">
        <v>94</v>
      </c>
      <c r="AK33" s="36">
        <v>37</v>
      </c>
      <c r="AL33" s="36">
        <v>1</v>
      </c>
      <c r="AM33" s="36">
        <v>0</v>
      </c>
      <c r="AN33" s="36" t="s">
        <v>98</v>
      </c>
    </row>
    <row r="34" spans="2:40" x14ac:dyDescent="0.15">
      <c r="B34" t="s">
        <v>169</v>
      </c>
      <c r="H34" s="3" t="s">
        <v>499</v>
      </c>
      <c r="I34" s="3" t="s">
        <v>897</v>
      </c>
      <c r="J34" s="3" t="s">
        <v>815</v>
      </c>
      <c r="K34" s="3" t="s">
        <v>672</v>
      </c>
      <c r="L34" s="2"/>
      <c r="S34">
        <v>4</v>
      </c>
      <c r="T34" s="36" t="s">
        <v>214</v>
      </c>
      <c r="U34" s="36" t="s">
        <v>683</v>
      </c>
      <c r="V34" s="36">
        <v>16</v>
      </c>
      <c r="W34" s="36">
        <v>1</v>
      </c>
      <c r="X34" s="36">
        <v>0</v>
      </c>
      <c r="Y34" s="36" t="s">
        <v>992</v>
      </c>
      <c r="Z34" s="88">
        <v>4</v>
      </c>
      <c r="AA34" s="11">
        <v>39893</v>
      </c>
      <c r="AB34" s="104">
        <v>1</v>
      </c>
      <c r="AC34" s="58">
        <v>39896</v>
      </c>
      <c r="AD34">
        <v>11</v>
      </c>
      <c r="AI34" s="36" t="s">
        <v>129</v>
      </c>
      <c r="AJ34" s="36" t="s">
        <v>488</v>
      </c>
      <c r="AK34" s="36">
        <v>38</v>
      </c>
      <c r="AL34" s="36">
        <v>1</v>
      </c>
      <c r="AM34" s="36">
        <v>0</v>
      </c>
      <c r="AN34" s="36" t="s">
        <v>216</v>
      </c>
    </row>
    <row r="35" spans="2:40" x14ac:dyDescent="0.15">
      <c r="H35" s="2">
        <v>6</v>
      </c>
      <c r="I35" s="2">
        <v>13</v>
      </c>
      <c r="J35" s="2">
        <v>4</v>
      </c>
      <c r="K35" s="2">
        <v>1</v>
      </c>
      <c r="L35" s="2">
        <f>SUM(H35:K35)</f>
        <v>24</v>
      </c>
      <c r="S35">
        <v>5</v>
      </c>
      <c r="T35" s="36" t="s">
        <v>691</v>
      </c>
      <c r="U35" s="36" t="s">
        <v>761</v>
      </c>
      <c r="V35" s="36">
        <v>18</v>
      </c>
      <c r="W35" s="36">
        <v>1</v>
      </c>
      <c r="X35" s="36">
        <v>0</v>
      </c>
      <c r="Y35" s="36" t="s">
        <v>498</v>
      </c>
      <c r="Z35" s="89">
        <v>5</v>
      </c>
      <c r="AA35" s="58">
        <v>39895</v>
      </c>
      <c r="AI35" s="36" t="s">
        <v>129</v>
      </c>
      <c r="AJ35" s="36" t="s">
        <v>485</v>
      </c>
      <c r="AK35" s="36">
        <v>39</v>
      </c>
      <c r="AL35" s="36">
        <v>1</v>
      </c>
      <c r="AM35" s="36">
        <v>0</v>
      </c>
      <c r="AN35" s="36" t="s">
        <v>98</v>
      </c>
    </row>
    <row r="36" spans="2:40" x14ac:dyDescent="0.15">
      <c r="B36" t="s">
        <v>562</v>
      </c>
      <c r="C36" t="s">
        <v>53</v>
      </c>
      <c r="D36" s="113">
        <v>39933</v>
      </c>
      <c r="H36" s="2"/>
      <c r="I36" s="2"/>
      <c r="J36" s="2"/>
      <c r="K36" s="2"/>
      <c r="L36" s="2">
        <f>SUM(L31,L35)</f>
        <v>45</v>
      </c>
      <c r="S36">
        <v>6</v>
      </c>
      <c r="T36" s="36" t="s">
        <v>689</v>
      </c>
      <c r="U36" s="36" t="s">
        <v>746</v>
      </c>
      <c r="V36" s="36">
        <v>20</v>
      </c>
      <c r="W36" s="36">
        <v>1</v>
      </c>
      <c r="X36" s="36">
        <v>0</v>
      </c>
      <c r="Y36" s="36" t="s">
        <v>498</v>
      </c>
      <c r="Z36" s="88">
        <v>1</v>
      </c>
      <c r="AA36" s="58">
        <v>39895</v>
      </c>
      <c r="AD36">
        <f>SUM(AD32:AD34)</f>
        <v>22</v>
      </c>
      <c r="AI36" s="36" t="s">
        <v>129</v>
      </c>
      <c r="AJ36" s="36" t="s">
        <v>54</v>
      </c>
      <c r="AK36" s="36">
        <v>40</v>
      </c>
      <c r="AL36" s="36">
        <v>1</v>
      </c>
      <c r="AM36" s="36">
        <v>0</v>
      </c>
      <c r="AN36" s="36" t="s">
        <v>216</v>
      </c>
    </row>
    <row r="37" spans="2:40" x14ac:dyDescent="0.15">
      <c r="B37" t="s">
        <v>60</v>
      </c>
      <c r="C37" t="s">
        <v>53</v>
      </c>
      <c r="D37" s="113">
        <v>39933</v>
      </c>
      <c r="L37" s="90" t="s">
        <v>816</v>
      </c>
      <c r="S37">
        <v>7</v>
      </c>
      <c r="T37" s="36" t="s">
        <v>690</v>
      </c>
      <c r="U37" s="36" t="s">
        <v>765</v>
      </c>
      <c r="V37" s="36">
        <v>21</v>
      </c>
      <c r="W37" s="36">
        <v>1</v>
      </c>
      <c r="X37" s="36">
        <v>0</v>
      </c>
      <c r="Y37" s="36" t="s">
        <v>992</v>
      </c>
      <c r="Z37" s="88">
        <v>2</v>
      </c>
      <c r="AA37" s="58">
        <v>39895</v>
      </c>
      <c r="AC37" s="28"/>
      <c r="AD37" s="98"/>
      <c r="AI37" s="36" t="s">
        <v>129</v>
      </c>
      <c r="AJ37" s="36" t="s">
        <v>646</v>
      </c>
      <c r="AK37" s="36">
        <v>43</v>
      </c>
      <c r="AL37" s="36">
        <v>1</v>
      </c>
      <c r="AM37" s="36">
        <v>0</v>
      </c>
      <c r="AN37" s="36" t="s">
        <v>216</v>
      </c>
    </row>
    <row r="38" spans="2:40" x14ac:dyDescent="0.15">
      <c r="S38">
        <v>8</v>
      </c>
      <c r="T38" s="36" t="s">
        <v>690</v>
      </c>
      <c r="U38" s="36" t="s">
        <v>483</v>
      </c>
      <c r="V38" s="36">
        <v>26</v>
      </c>
      <c r="W38" s="36">
        <v>1</v>
      </c>
      <c r="X38" s="36">
        <v>0</v>
      </c>
      <c r="Y38" s="36" t="s">
        <v>498</v>
      </c>
      <c r="Z38" s="88">
        <v>3</v>
      </c>
      <c r="AA38" s="58">
        <v>39895</v>
      </c>
      <c r="AC38" s="28"/>
      <c r="AD38" s="98"/>
      <c r="AI38" s="36" t="s">
        <v>129</v>
      </c>
      <c r="AJ38" s="36" t="s">
        <v>428</v>
      </c>
      <c r="AK38" s="36">
        <v>45</v>
      </c>
      <c r="AL38" s="36">
        <v>1</v>
      </c>
      <c r="AM38" s="36">
        <v>0</v>
      </c>
      <c r="AN38" s="36" t="s">
        <v>216</v>
      </c>
    </row>
    <row r="39" spans="2:40" x14ac:dyDescent="0.15">
      <c r="S39">
        <v>9</v>
      </c>
      <c r="T39" s="36" t="s">
        <v>876</v>
      </c>
      <c r="U39" s="36" t="s">
        <v>651</v>
      </c>
      <c r="V39" s="36">
        <v>29</v>
      </c>
      <c r="W39" s="36">
        <v>1</v>
      </c>
      <c r="X39" s="36">
        <v>0</v>
      </c>
      <c r="Y39" s="36" t="s">
        <v>992</v>
      </c>
      <c r="Z39" s="88">
        <v>4</v>
      </c>
      <c r="AA39" s="53">
        <v>39892</v>
      </c>
      <c r="AB39" s="103">
        <v>1</v>
      </c>
      <c r="AC39" s="28"/>
      <c r="AD39" s="98"/>
      <c r="AI39" s="36" t="s">
        <v>692</v>
      </c>
      <c r="AJ39" s="36" t="s">
        <v>846</v>
      </c>
      <c r="AK39" s="36">
        <v>46</v>
      </c>
      <c r="AL39" s="36">
        <v>1</v>
      </c>
      <c r="AM39" s="36">
        <v>0</v>
      </c>
      <c r="AN39" s="36" t="s">
        <v>98</v>
      </c>
    </row>
    <row r="40" spans="2:40" x14ac:dyDescent="0.15">
      <c r="S40">
        <v>10</v>
      </c>
      <c r="T40" s="36" t="s">
        <v>359</v>
      </c>
      <c r="U40" s="36" t="s">
        <v>495</v>
      </c>
      <c r="V40" s="36">
        <v>30</v>
      </c>
      <c r="W40" s="36">
        <v>1</v>
      </c>
      <c r="X40" s="36">
        <v>0</v>
      </c>
      <c r="Y40" s="36" t="s">
        <v>498</v>
      </c>
      <c r="Z40" s="88">
        <v>5</v>
      </c>
      <c r="AA40" s="11">
        <v>39893</v>
      </c>
      <c r="AB40" s="103">
        <v>1</v>
      </c>
      <c r="AC40" s="28"/>
      <c r="AD40" s="98"/>
      <c r="AI40" s="36" t="s">
        <v>208</v>
      </c>
      <c r="AJ40" s="36" t="s">
        <v>664</v>
      </c>
      <c r="AK40" s="36">
        <v>7</v>
      </c>
      <c r="AL40" s="36">
        <v>1</v>
      </c>
      <c r="AM40" s="36">
        <v>0</v>
      </c>
      <c r="AN40" s="36" t="s">
        <v>216</v>
      </c>
    </row>
    <row r="41" spans="2:40" x14ac:dyDescent="0.15">
      <c r="S41">
        <v>11</v>
      </c>
      <c r="T41" s="36" t="s">
        <v>359</v>
      </c>
      <c r="U41" s="36" t="s">
        <v>205</v>
      </c>
      <c r="V41" s="36">
        <v>33</v>
      </c>
      <c r="W41" s="36">
        <v>1</v>
      </c>
      <c r="X41" s="36">
        <v>0</v>
      </c>
      <c r="Y41" s="36" t="s">
        <v>992</v>
      </c>
      <c r="Z41" s="88">
        <v>6</v>
      </c>
      <c r="AA41" s="11">
        <v>39893</v>
      </c>
      <c r="AB41" s="103">
        <v>1</v>
      </c>
      <c r="AC41" s="28"/>
      <c r="AD41" s="98"/>
      <c r="AI41" s="36" t="s">
        <v>214</v>
      </c>
      <c r="AJ41" s="36" t="s">
        <v>510</v>
      </c>
      <c r="AK41" s="36">
        <v>9</v>
      </c>
      <c r="AL41" s="36">
        <v>1</v>
      </c>
      <c r="AM41" s="36">
        <v>0</v>
      </c>
      <c r="AN41" s="36" t="s">
        <v>216</v>
      </c>
    </row>
    <row r="42" spans="2:40" x14ac:dyDescent="0.15">
      <c r="S42">
        <v>12</v>
      </c>
      <c r="T42" s="36" t="s">
        <v>769</v>
      </c>
      <c r="U42" s="36" t="s">
        <v>119</v>
      </c>
      <c r="V42" s="36">
        <v>35</v>
      </c>
      <c r="W42" s="36">
        <v>1</v>
      </c>
      <c r="X42" s="36">
        <v>0</v>
      </c>
      <c r="Y42" s="36" t="s">
        <v>498</v>
      </c>
      <c r="Z42" s="89">
        <v>7</v>
      </c>
      <c r="AA42" s="11">
        <v>39893</v>
      </c>
      <c r="AB42" s="105">
        <v>1</v>
      </c>
      <c r="AC42" s="28"/>
      <c r="AD42" s="98"/>
      <c r="AI42" s="36" t="s">
        <v>690</v>
      </c>
      <c r="AJ42" s="36" t="s">
        <v>625</v>
      </c>
      <c r="AK42" s="36">
        <v>12</v>
      </c>
      <c r="AL42" s="36">
        <v>1</v>
      </c>
      <c r="AM42" s="36">
        <v>0</v>
      </c>
      <c r="AN42" s="36" t="s">
        <v>98</v>
      </c>
    </row>
    <row r="43" spans="2:40" x14ac:dyDescent="0.15">
      <c r="S43">
        <v>13</v>
      </c>
      <c r="T43" s="36" t="s">
        <v>769</v>
      </c>
      <c r="U43" s="36" t="s">
        <v>489</v>
      </c>
      <c r="V43" s="36">
        <v>36</v>
      </c>
      <c r="W43" s="36">
        <v>1</v>
      </c>
      <c r="X43" s="36">
        <v>0</v>
      </c>
      <c r="Y43" s="36" t="s">
        <v>498</v>
      </c>
      <c r="Z43" s="88">
        <v>1</v>
      </c>
      <c r="AA43" s="96">
        <v>39885</v>
      </c>
      <c r="AB43" t="s">
        <v>465</v>
      </c>
      <c r="AC43" s="28"/>
      <c r="AD43" s="98"/>
      <c r="AI43" s="36" t="s">
        <v>214</v>
      </c>
      <c r="AJ43" s="36" t="s">
        <v>373</v>
      </c>
      <c r="AK43" s="36">
        <v>16</v>
      </c>
      <c r="AL43" s="36">
        <v>1</v>
      </c>
      <c r="AM43" s="36">
        <v>0</v>
      </c>
      <c r="AN43" s="36" t="s">
        <v>216</v>
      </c>
    </row>
    <row r="44" spans="2:40" x14ac:dyDescent="0.15">
      <c r="S44">
        <v>14</v>
      </c>
      <c r="T44" s="36" t="s">
        <v>769</v>
      </c>
      <c r="U44" s="36" t="s">
        <v>94</v>
      </c>
      <c r="V44" s="36">
        <v>37</v>
      </c>
      <c r="W44" s="36">
        <v>1</v>
      </c>
      <c r="X44" s="36">
        <v>0</v>
      </c>
      <c r="Y44" s="36" t="s">
        <v>498</v>
      </c>
      <c r="Z44" s="88">
        <v>2</v>
      </c>
      <c r="AA44" s="96">
        <v>39885</v>
      </c>
      <c r="AB44" t="s">
        <v>465</v>
      </c>
      <c r="AC44" s="28"/>
      <c r="AD44" s="98"/>
      <c r="AI44" s="36" t="s">
        <v>690</v>
      </c>
      <c r="AJ44" s="36" t="s">
        <v>376</v>
      </c>
      <c r="AK44" s="36">
        <v>21</v>
      </c>
      <c r="AL44" s="36">
        <v>1</v>
      </c>
      <c r="AM44" s="36">
        <v>0</v>
      </c>
      <c r="AN44" s="36" t="s">
        <v>216</v>
      </c>
    </row>
    <row r="45" spans="2:40" x14ac:dyDescent="0.15">
      <c r="S45">
        <v>15</v>
      </c>
      <c r="T45" s="36" t="s">
        <v>769</v>
      </c>
      <c r="U45" s="36" t="s">
        <v>488</v>
      </c>
      <c r="V45" s="36">
        <v>38</v>
      </c>
      <c r="W45" s="36">
        <v>1</v>
      </c>
      <c r="X45" s="36">
        <v>0</v>
      </c>
      <c r="Y45" s="36" t="s">
        <v>992</v>
      </c>
      <c r="Z45" s="88">
        <v>3</v>
      </c>
      <c r="AA45" s="96">
        <v>39885</v>
      </c>
      <c r="AB45" t="s">
        <v>465</v>
      </c>
      <c r="AC45" s="28"/>
      <c r="AD45" s="98"/>
      <c r="AI45" s="36" t="s">
        <v>690</v>
      </c>
      <c r="AJ45" s="36" t="s">
        <v>111</v>
      </c>
      <c r="AK45" s="36">
        <v>26</v>
      </c>
      <c r="AL45" s="36">
        <v>1</v>
      </c>
      <c r="AM45" s="36">
        <v>0</v>
      </c>
      <c r="AN45" s="36" t="s">
        <v>98</v>
      </c>
    </row>
    <row r="46" spans="2:40" x14ac:dyDescent="0.15">
      <c r="S46">
        <v>16</v>
      </c>
      <c r="T46" s="36" t="s">
        <v>769</v>
      </c>
      <c r="U46" s="36" t="s">
        <v>485</v>
      </c>
      <c r="V46" s="36">
        <v>39</v>
      </c>
      <c r="W46" s="36">
        <v>1</v>
      </c>
      <c r="X46" s="36">
        <v>0</v>
      </c>
      <c r="Y46" s="36" t="s">
        <v>498</v>
      </c>
      <c r="Z46" s="88">
        <v>4</v>
      </c>
      <c r="AA46" s="96">
        <v>39885</v>
      </c>
      <c r="AB46" t="s">
        <v>465</v>
      </c>
      <c r="AC46" s="28"/>
      <c r="AD46" s="98"/>
      <c r="AI46" s="36" t="s">
        <v>560</v>
      </c>
      <c r="AJ46" s="36" t="s">
        <v>495</v>
      </c>
      <c r="AK46" s="36">
        <v>30</v>
      </c>
      <c r="AL46" s="36">
        <v>1</v>
      </c>
      <c r="AM46" s="36">
        <v>0</v>
      </c>
      <c r="AN46" s="36" t="s">
        <v>98</v>
      </c>
    </row>
    <row r="47" spans="2:40" x14ac:dyDescent="0.15">
      <c r="S47">
        <v>17</v>
      </c>
      <c r="T47" s="36" t="s">
        <v>359</v>
      </c>
      <c r="U47" s="36" t="s">
        <v>413</v>
      </c>
      <c r="V47" s="36">
        <v>2</v>
      </c>
      <c r="W47" s="36">
        <v>1</v>
      </c>
      <c r="X47" s="36">
        <v>0</v>
      </c>
      <c r="Y47" s="36" t="s">
        <v>992</v>
      </c>
      <c r="Z47" s="88">
        <v>5</v>
      </c>
      <c r="AA47" s="53">
        <v>39892</v>
      </c>
      <c r="AB47" s="103">
        <v>1</v>
      </c>
      <c r="AC47" s="28"/>
      <c r="AD47" s="98"/>
      <c r="AI47" s="36" t="s">
        <v>560</v>
      </c>
      <c r="AJ47" s="36" t="s">
        <v>470</v>
      </c>
      <c r="AK47" s="36">
        <v>33</v>
      </c>
      <c r="AL47" s="36">
        <v>1</v>
      </c>
      <c r="AM47" s="36">
        <v>0</v>
      </c>
      <c r="AN47" s="36" t="s">
        <v>216</v>
      </c>
    </row>
    <row r="48" spans="2:40" x14ac:dyDescent="0.15">
      <c r="S48">
        <v>18</v>
      </c>
      <c r="T48" s="36" t="s">
        <v>769</v>
      </c>
      <c r="U48" s="36" t="s">
        <v>54</v>
      </c>
      <c r="V48" s="36">
        <v>40</v>
      </c>
      <c r="W48" s="36">
        <v>1</v>
      </c>
      <c r="X48" s="36">
        <v>0</v>
      </c>
      <c r="Y48" s="36" t="s">
        <v>992</v>
      </c>
      <c r="Z48" s="89">
        <v>6</v>
      </c>
      <c r="AA48" s="58">
        <v>39895</v>
      </c>
      <c r="AC48" s="28"/>
      <c r="AD48" s="98"/>
      <c r="AI48" s="36" t="s">
        <v>560</v>
      </c>
      <c r="AJ48" s="36" t="s">
        <v>413</v>
      </c>
      <c r="AK48" s="36">
        <v>2</v>
      </c>
      <c r="AL48" s="36">
        <v>1</v>
      </c>
      <c r="AM48" s="36">
        <v>0</v>
      </c>
      <c r="AN48" s="36" t="s">
        <v>216</v>
      </c>
    </row>
    <row r="49" spans="19:37" x14ac:dyDescent="0.15">
      <c r="S49">
        <v>19</v>
      </c>
      <c r="T49" s="36" t="s">
        <v>769</v>
      </c>
      <c r="U49" s="36" t="s">
        <v>646</v>
      </c>
      <c r="V49" s="36">
        <v>43</v>
      </c>
      <c r="W49" s="36">
        <v>1</v>
      </c>
      <c r="X49" s="36">
        <v>0</v>
      </c>
      <c r="Y49" s="36" t="s">
        <v>992</v>
      </c>
      <c r="Z49" s="88">
        <v>1</v>
      </c>
      <c r="AA49" s="58">
        <v>39895</v>
      </c>
      <c r="AC49" s="28"/>
      <c r="AD49" s="98"/>
    </row>
    <row r="50" spans="19:37" x14ac:dyDescent="0.15">
      <c r="S50">
        <v>20</v>
      </c>
      <c r="T50" s="36" t="s">
        <v>769</v>
      </c>
      <c r="U50" s="36" t="s">
        <v>428</v>
      </c>
      <c r="V50" s="36">
        <v>45</v>
      </c>
      <c r="W50" s="36">
        <v>1</v>
      </c>
      <c r="X50" s="36">
        <v>0</v>
      </c>
      <c r="Y50" s="36" t="s">
        <v>992</v>
      </c>
      <c r="Z50" s="88">
        <v>2</v>
      </c>
      <c r="AA50" s="58">
        <v>39895</v>
      </c>
    </row>
    <row r="51" spans="19:37" x14ac:dyDescent="0.15">
      <c r="S51">
        <v>21</v>
      </c>
      <c r="T51" s="36" t="s">
        <v>692</v>
      </c>
      <c r="U51" s="36" t="s">
        <v>846</v>
      </c>
      <c r="V51" s="36">
        <v>46</v>
      </c>
      <c r="W51" s="36">
        <v>1</v>
      </c>
      <c r="X51" s="36">
        <v>0</v>
      </c>
      <c r="Y51" s="36" t="s">
        <v>498</v>
      </c>
      <c r="Z51" s="88">
        <v>3</v>
      </c>
      <c r="AA51" s="58">
        <v>39895</v>
      </c>
    </row>
    <row r="52" spans="19:37" x14ac:dyDescent="0.15">
      <c r="S52">
        <v>22</v>
      </c>
      <c r="T52" s="36" t="s">
        <v>208</v>
      </c>
      <c r="U52" s="36" t="s">
        <v>12</v>
      </c>
      <c r="V52" s="36">
        <v>7</v>
      </c>
      <c r="W52" s="36">
        <v>1</v>
      </c>
      <c r="X52" s="36">
        <v>0</v>
      </c>
      <c r="Y52" s="36" t="s">
        <v>992</v>
      </c>
      <c r="Z52" s="89">
        <v>4</v>
      </c>
      <c r="AA52" s="58">
        <v>39895</v>
      </c>
      <c r="AC52">
        <v>1</v>
      </c>
      <c r="AD52" s="36" t="s">
        <v>691</v>
      </c>
      <c r="AE52" s="36" t="s">
        <v>65</v>
      </c>
      <c r="AF52" s="36">
        <v>18</v>
      </c>
      <c r="AG52" s="36">
        <v>1</v>
      </c>
      <c r="AH52" s="36">
        <v>0</v>
      </c>
      <c r="AI52" s="36" t="s">
        <v>498</v>
      </c>
      <c r="AJ52" s="89">
        <v>5</v>
      </c>
      <c r="AK52" s="58">
        <v>39895</v>
      </c>
    </row>
    <row r="53" spans="19:37" x14ac:dyDescent="0.15">
      <c r="T53" s="2" t="s">
        <v>769</v>
      </c>
      <c r="U53" s="2" t="s">
        <v>766</v>
      </c>
      <c r="V53" s="2">
        <v>19</v>
      </c>
      <c r="W53" s="2">
        <v>0</v>
      </c>
      <c r="X53" s="2">
        <v>1</v>
      </c>
      <c r="Y53" s="2" t="s">
        <v>782</v>
      </c>
      <c r="Z53">
        <f>SUM(Z35,Z42,Z48,Z52)</f>
        <v>22</v>
      </c>
      <c r="AB53">
        <f>SUM(AB31:AB52)</f>
        <v>9</v>
      </c>
      <c r="AC53">
        <v>2</v>
      </c>
      <c r="AD53" s="36" t="s">
        <v>689</v>
      </c>
      <c r="AE53" s="36" t="s">
        <v>746</v>
      </c>
      <c r="AF53" s="36">
        <v>20</v>
      </c>
      <c r="AG53" s="36">
        <v>1</v>
      </c>
      <c r="AH53" s="36">
        <v>0</v>
      </c>
      <c r="AI53" s="36" t="s">
        <v>498</v>
      </c>
      <c r="AJ53" s="88">
        <v>1</v>
      </c>
      <c r="AK53" s="58">
        <v>39895</v>
      </c>
    </row>
    <row r="54" spans="19:37" x14ac:dyDescent="0.15">
      <c r="T54" s="2" t="s">
        <v>769</v>
      </c>
      <c r="U54" s="2" t="s">
        <v>155</v>
      </c>
      <c r="V54" s="2">
        <v>22</v>
      </c>
      <c r="W54" s="2">
        <v>0</v>
      </c>
      <c r="X54" s="2">
        <v>1</v>
      </c>
      <c r="Y54" s="2" t="s">
        <v>782</v>
      </c>
      <c r="AC54">
        <v>3</v>
      </c>
      <c r="AD54" s="36" t="s">
        <v>690</v>
      </c>
      <c r="AE54" s="36" t="s">
        <v>765</v>
      </c>
      <c r="AF54" s="36">
        <v>21</v>
      </c>
      <c r="AG54" s="36">
        <v>1</v>
      </c>
      <c r="AH54" s="36">
        <v>0</v>
      </c>
      <c r="AI54" s="36" t="s">
        <v>992</v>
      </c>
      <c r="AJ54" s="88">
        <v>2</v>
      </c>
      <c r="AK54" s="58">
        <v>39895</v>
      </c>
    </row>
    <row r="55" spans="19:37" x14ac:dyDescent="0.15">
      <c r="T55" s="2" t="s">
        <v>769</v>
      </c>
      <c r="U55" s="2" t="s">
        <v>223</v>
      </c>
      <c r="V55" s="2">
        <v>31</v>
      </c>
      <c r="W55" s="2">
        <v>0</v>
      </c>
      <c r="X55" s="2">
        <v>1</v>
      </c>
      <c r="Y55" s="2" t="s">
        <v>782</v>
      </c>
      <c r="AC55">
        <v>4</v>
      </c>
      <c r="AD55" s="36" t="s">
        <v>690</v>
      </c>
      <c r="AE55" s="36" t="s">
        <v>483</v>
      </c>
      <c r="AF55" s="36">
        <v>26</v>
      </c>
      <c r="AG55" s="36">
        <v>1</v>
      </c>
      <c r="AH55" s="36">
        <v>0</v>
      </c>
      <c r="AI55" s="36" t="s">
        <v>498</v>
      </c>
      <c r="AJ55" s="88">
        <v>3</v>
      </c>
      <c r="AK55" s="58">
        <v>39895</v>
      </c>
    </row>
    <row r="56" spans="19:37" x14ac:dyDescent="0.15">
      <c r="T56" s="2" t="s">
        <v>769</v>
      </c>
      <c r="U56" s="2" t="s">
        <v>472</v>
      </c>
      <c r="V56" s="2">
        <v>34</v>
      </c>
      <c r="W56" s="2">
        <v>0</v>
      </c>
      <c r="X56" s="2">
        <v>1</v>
      </c>
      <c r="Y56" s="2" t="s">
        <v>782</v>
      </c>
      <c r="AC56">
        <v>5</v>
      </c>
      <c r="AD56" s="36" t="s">
        <v>769</v>
      </c>
      <c r="AE56" s="36" t="s">
        <v>54</v>
      </c>
      <c r="AF56" s="36">
        <v>40</v>
      </c>
      <c r="AG56" s="36">
        <v>1</v>
      </c>
      <c r="AH56" s="36">
        <v>0</v>
      </c>
      <c r="AI56" s="36" t="s">
        <v>992</v>
      </c>
      <c r="AJ56" s="89">
        <v>6</v>
      </c>
      <c r="AK56" s="58">
        <v>39895</v>
      </c>
    </row>
    <row r="57" spans="19:37" x14ac:dyDescent="0.15">
      <c r="T57" s="2" t="s">
        <v>769</v>
      </c>
      <c r="U57" s="2" t="s">
        <v>412</v>
      </c>
      <c r="V57" s="2">
        <v>1</v>
      </c>
      <c r="W57" s="2">
        <v>0</v>
      </c>
      <c r="X57" s="2">
        <v>1</v>
      </c>
      <c r="Y57" s="2" t="s">
        <v>782</v>
      </c>
      <c r="AC57">
        <v>6</v>
      </c>
      <c r="AD57" s="36" t="s">
        <v>769</v>
      </c>
      <c r="AE57" s="36" t="s">
        <v>646</v>
      </c>
      <c r="AF57" s="36">
        <v>43</v>
      </c>
      <c r="AG57" s="36">
        <v>1</v>
      </c>
      <c r="AH57" s="36">
        <v>0</v>
      </c>
      <c r="AI57" s="36" t="s">
        <v>992</v>
      </c>
      <c r="AJ57" s="88">
        <v>1</v>
      </c>
      <c r="AK57" s="58">
        <v>39895</v>
      </c>
    </row>
    <row r="58" spans="19:37" x14ac:dyDescent="0.15">
      <c r="T58" s="2" t="s">
        <v>769</v>
      </c>
      <c r="U58" s="2" t="s">
        <v>55</v>
      </c>
      <c r="V58" s="2">
        <v>42</v>
      </c>
      <c r="W58" s="2">
        <v>0</v>
      </c>
      <c r="X58" s="2">
        <v>1</v>
      </c>
      <c r="Y58" s="2" t="s">
        <v>782</v>
      </c>
      <c r="AC58">
        <v>7</v>
      </c>
      <c r="AD58" s="36" t="s">
        <v>769</v>
      </c>
      <c r="AE58" s="36" t="s">
        <v>428</v>
      </c>
      <c r="AF58" s="36">
        <v>45</v>
      </c>
      <c r="AG58" s="36">
        <v>1</v>
      </c>
      <c r="AH58" s="36">
        <v>0</v>
      </c>
      <c r="AI58" s="36" t="s">
        <v>992</v>
      </c>
      <c r="AJ58" s="88">
        <v>2</v>
      </c>
      <c r="AK58" s="58">
        <v>39895</v>
      </c>
    </row>
    <row r="59" spans="19:37" x14ac:dyDescent="0.15">
      <c r="T59" s="2" t="s">
        <v>737</v>
      </c>
      <c r="U59" s="2" t="s">
        <v>736</v>
      </c>
      <c r="V59" s="2">
        <v>44</v>
      </c>
      <c r="W59" s="2">
        <v>0</v>
      </c>
      <c r="X59" s="2">
        <v>1</v>
      </c>
      <c r="Y59" s="2" t="s">
        <v>782</v>
      </c>
      <c r="AC59">
        <v>8</v>
      </c>
      <c r="AD59" s="36" t="s">
        <v>875</v>
      </c>
      <c r="AE59" s="36" t="s">
        <v>142</v>
      </c>
      <c r="AF59" s="36">
        <v>46</v>
      </c>
      <c r="AG59" s="36">
        <v>1</v>
      </c>
      <c r="AH59" s="36">
        <v>0</v>
      </c>
      <c r="AI59" s="36" t="s">
        <v>498</v>
      </c>
      <c r="AJ59" s="88">
        <v>3</v>
      </c>
      <c r="AK59" s="58">
        <v>39895</v>
      </c>
    </row>
    <row r="60" spans="19:37" x14ac:dyDescent="0.15">
      <c r="T60" s="2" t="s">
        <v>769</v>
      </c>
      <c r="U60" s="2" t="s">
        <v>581</v>
      </c>
      <c r="V60" s="2">
        <v>6</v>
      </c>
      <c r="W60" s="2">
        <v>0</v>
      </c>
      <c r="X60" s="2">
        <v>1</v>
      </c>
      <c r="Y60" s="2" t="s">
        <v>782</v>
      </c>
      <c r="AC60">
        <v>9</v>
      </c>
      <c r="AD60" s="36" t="s">
        <v>208</v>
      </c>
      <c r="AE60" s="36" t="s">
        <v>12</v>
      </c>
      <c r="AF60" s="36">
        <v>7</v>
      </c>
      <c r="AG60" s="36">
        <v>1</v>
      </c>
      <c r="AH60" s="36">
        <v>0</v>
      </c>
      <c r="AI60" s="36" t="s">
        <v>992</v>
      </c>
      <c r="AJ60" s="89">
        <v>4</v>
      </c>
      <c r="AK60" s="58">
        <v>39895</v>
      </c>
    </row>
    <row r="61" spans="19:37" x14ac:dyDescent="0.15">
      <c r="T61" s="2" t="s">
        <v>769</v>
      </c>
      <c r="U61" s="2" t="s">
        <v>509</v>
      </c>
      <c r="V61" s="2">
        <v>8</v>
      </c>
      <c r="W61" s="2">
        <v>0</v>
      </c>
      <c r="X61" s="2">
        <v>1</v>
      </c>
      <c r="Y61" s="2" t="s">
        <v>782</v>
      </c>
    </row>
    <row r="62" spans="19:37" x14ac:dyDescent="0.15">
      <c r="T62" s="2" t="s">
        <v>359</v>
      </c>
      <c r="U62" s="2" t="s">
        <v>885</v>
      </c>
      <c r="V62" s="2">
        <v>11</v>
      </c>
      <c r="W62" s="2">
        <v>0</v>
      </c>
      <c r="X62" s="2">
        <v>1</v>
      </c>
      <c r="Y62" s="2" t="s">
        <v>782</v>
      </c>
    </row>
    <row r="63" spans="19:37" x14ac:dyDescent="0.15">
      <c r="T63" s="2" t="s">
        <v>359</v>
      </c>
      <c r="U63" s="2" t="s">
        <v>487</v>
      </c>
      <c r="V63" s="2">
        <v>13</v>
      </c>
      <c r="W63" s="2">
        <v>0</v>
      </c>
      <c r="X63" s="2">
        <v>1</v>
      </c>
      <c r="Y63" s="2" t="s">
        <v>782</v>
      </c>
    </row>
    <row r="64" spans="19:37" x14ac:dyDescent="0.15">
      <c r="T64" s="2" t="s">
        <v>359</v>
      </c>
      <c r="U64" s="2" t="s">
        <v>904</v>
      </c>
      <c r="V64" s="2">
        <v>14</v>
      </c>
      <c r="W64" s="2">
        <v>0</v>
      </c>
      <c r="X64" s="2">
        <v>1</v>
      </c>
      <c r="Y64" s="2" t="s">
        <v>782</v>
      </c>
    </row>
    <row r="65" spans="20:42" x14ac:dyDescent="0.15">
      <c r="T65" s="2" t="s">
        <v>359</v>
      </c>
      <c r="U65" s="2" t="s">
        <v>886</v>
      </c>
      <c r="V65" s="2">
        <v>15</v>
      </c>
      <c r="W65" s="2">
        <v>0</v>
      </c>
      <c r="X65" s="2">
        <v>1</v>
      </c>
      <c r="Y65" s="2" t="s">
        <v>782</v>
      </c>
    </row>
    <row r="66" spans="20:42" x14ac:dyDescent="0.15">
      <c r="T66" s="2" t="s">
        <v>359</v>
      </c>
      <c r="U66" s="2" t="s">
        <v>249</v>
      </c>
      <c r="V66" s="2">
        <v>23</v>
      </c>
      <c r="W66" s="2">
        <v>0</v>
      </c>
      <c r="X66" s="2">
        <v>1</v>
      </c>
      <c r="Y66" s="2" t="s">
        <v>782</v>
      </c>
    </row>
    <row r="67" spans="20:42" x14ac:dyDescent="0.15">
      <c r="T67" s="2" t="s">
        <v>359</v>
      </c>
      <c r="U67" s="2" t="s">
        <v>206</v>
      </c>
      <c r="V67" s="2">
        <v>24</v>
      </c>
      <c r="W67" s="2">
        <v>0</v>
      </c>
      <c r="X67" s="2">
        <v>1</v>
      </c>
      <c r="Y67" s="2" t="s">
        <v>782</v>
      </c>
    </row>
    <row r="68" spans="20:42" x14ac:dyDescent="0.15">
      <c r="T68" s="2" t="s">
        <v>359</v>
      </c>
      <c r="U68" s="2" t="s">
        <v>842</v>
      </c>
      <c r="V68" s="2">
        <v>25</v>
      </c>
      <c r="W68" s="2">
        <v>0</v>
      </c>
      <c r="X68" s="2">
        <v>1</v>
      </c>
      <c r="Y68" s="2" t="s">
        <v>782</v>
      </c>
    </row>
    <row r="69" spans="20:42" x14ac:dyDescent="0.15">
      <c r="T69" s="2" t="s">
        <v>359</v>
      </c>
      <c r="U69" s="2" t="s">
        <v>429</v>
      </c>
      <c r="V69" s="2">
        <v>27</v>
      </c>
      <c r="W69" s="2">
        <v>0</v>
      </c>
      <c r="X69" s="2">
        <v>1</v>
      </c>
      <c r="Y69" s="2" t="s">
        <v>782</v>
      </c>
    </row>
    <row r="70" spans="20:42" x14ac:dyDescent="0.15">
      <c r="T70" s="2" t="s">
        <v>359</v>
      </c>
      <c r="U70" s="2" t="s">
        <v>484</v>
      </c>
      <c r="V70" s="2">
        <v>28</v>
      </c>
      <c r="W70" s="2">
        <v>0</v>
      </c>
      <c r="X70" s="2">
        <v>1</v>
      </c>
      <c r="Y70" s="2" t="s">
        <v>782</v>
      </c>
    </row>
    <row r="71" spans="20:42" x14ac:dyDescent="0.15">
      <c r="T71" s="2" t="s">
        <v>359</v>
      </c>
      <c r="U71" s="2" t="s">
        <v>964</v>
      </c>
      <c r="V71" s="2">
        <v>32</v>
      </c>
      <c r="W71" s="2">
        <v>0</v>
      </c>
      <c r="X71" s="2">
        <v>1</v>
      </c>
      <c r="Y71" s="2" t="s">
        <v>782</v>
      </c>
    </row>
    <row r="72" spans="20:42" x14ac:dyDescent="0.15">
      <c r="T72" s="2" t="s">
        <v>359</v>
      </c>
      <c r="U72" s="2" t="s">
        <v>91</v>
      </c>
      <c r="V72" s="2">
        <v>41</v>
      </c>
      <c r="W72" s="2">
        <v>0</v>
      </c>
      <c r="X72" s="2">
        <v>1</v>
      </c>
      <c r="Y72" s="2" t="s">
        <v>782</v>
      </c>
    </row>
    <row r="73" spans="20:42" x14ac:dyDescent="0.15">
      <c r="T73" s="2" t="s">
        <v>359</v>
      </c>
      <c r="U73" s="2" t="s">
        <v>496</v>
      </c>
      <c r="V73" s="2">
        <v>3</v>
      </c>
      <c r="W73" s="2">
        <v>0</v>
      </c>
      <c r="X73" s="2">
        <v>1</v>
      </c>
      <c r="Y73" s="2" t="s">
        <v>782</v>
      </c>
      <c r="AC73">
        <v>1</v>
      </c>
      <c r="AD73" s="2" t="s">
        <v>769</v>
      </c>
      <c r="AE73" s="2" t="s">
        <v>766</v>
      </c>
      <c r="AF73" s="2">
        <v>19</v>
      </c>
      <c r="AG73" s="2">
        <v>0</v>
      </c>
      <c r="AH73" s="2">
        <v>1</v>
      </c>
      <c r="AI73" s="2" t="s">
        <v>782</v>
      </c>
      <c r="AK73" s="2" t="s">
        <v>769</v>
      </c>
      <c r="AL73" s="2" t="s">
        <v>766</v>
      </c>
      <c r="AM73" s="2">
        <v>19</v>
      </c>
      <c r="AN73" s="2">
        <v>0</v>
      </c>
      <c r="AO73" s="2">
        <v>1</v>
      </c>
      <c r="AP73" s="2" t="s">
        <v>782</v>
      </c>
    </row>
    <row r="74" spans="20:42" x14ac:dyDescent="0.15">
      <c r="T74" s="2" t="s">
        <v>795</v>
      </c>
      <c r="U74" s="2" t="s">
        <v>13</v>
      </c>
      <c r="V74" s="2">
        <v>5</v>
      </c>
      <c r="W74" s="2">
        <v>0</v>
      </c>
      <c r="X74" s="2">
        <v>1</v>
      </c>
      <c r="Y74" s="2" t="s">
        <v>782</v>
      </c>
      <c r="AC74">
        <v>2</v>
      </c>
      <c r="AD74" s="2" t="s">
        <v>769</v>
      </c>
      <c r="AE74" s="2" t="s">
        <v>155</v>
      </c>
      <c r="AF74" s="2">
        <v>22</v>
      </c>
      <c r="AG74" s="2">
        <v>0</v>
      </c>
      <c r="AH74" s="2">
        <v>1</v>
      </c>
      <c r="AI74" s="2" t="s">
        <v>782</v>
      </c>
      <c r="AK74" s="2" t="s">
        <v>769</v>
      </c>
      <c r="AL74" s="2" t="s">
        <v>155</v>
      </c>
      <c r="AM74" s="2">
        <v>22</v>
      </c>
      <c r="AN74" s="2">
        <v>0</v>
      </c>
      <c r="AO74" s="2">
        <v>1</v>
      </c>
      <c r="AP74" s="2" t="s">
        <v>782</v>
      </c>
    </row>
    <row r="75" spans="20:42" x14ac:dyDescent="0.15">
      <c r="T75" s="2" t="s">
        <v>359</v>
      </c>
      <c r="U75" s="2" t="s">
        <v>820</v>
      </c>
      <c r="V75" s="2">
        <v>17</v>
      </c>
      <c r="W75" s="2" t="s">
        <v>532</v>
      </c>
      <c r="X75" s="2" t="s">
        <v>532</v>
      </c>
      <c r="Y75" s="2" t="s">
        <v>704</v>
      </c>
      <c r="AC75">
        <v>3</v>
      </c>
      <c r="AD75" s="2" t="s">
        <v>769</v>
      </c>
      <c r="AE75" s="2" t="s">
        <v>223</v>
      </c>
      <c r="AF75" s="2">
        <v>31</v>
      </c>
      <c r="AG75" s="2">
        <v>0</v>
      </c>
      <c r="AH75" s="2">
        <v>1</v>
      </c>
      <c r="AI75" s="2" t="s">
        <v>782</v>
      </c>
      <c r="AK75" s="2" t="s">
        <v>769</v>
      </c>
      <c r="AL75" s="2" t="s">
        <v>237</v>
      </c>
      <c r="AM75" s="2">
        <v>31</v>
      </c>
      <c r="AN75" s="2">
        <v>0</v>
      </c>
      <c r="AO75" s="2">
        <v>1</v>
      </c>
      <c r="AP75" s="2" t="s">
        <v>782</v>
      </c>
    </row>
    <row r="76" spans="20:42" x14ac:dyDescent="0.15">
      <c r="T76" s="30" t="s">
        <v>744</v>
      </c>
      <c r="U76" s="30" t="s">
        <v>723</v>
      </c>
      <c r="V76" s="2" t="s">
        <v>745</v>
      </c>
      <c r="W76" s="2"/>
      <c r="X76" s="2"/>
      <c r="Y76" s="30" t="s">
        <v>735</v>
      </c>
      <c r="AC76">
        <v>4</v>
      </c>
      <c r="AD76" s="2" t="s">
        <v>769</v>
      </c>
      <c r="AE76" s="2" t="s">
        <v>472</v>
      </c>
      <c r="AF76" s="2">
        <v>34</v>
      </c>
      <c r="AG76" s="2">
        <v>0</v>
      </c>
      <c r="AH76" s="2">
        <v>1</v>
      </c>
      <c r="AI76" s="2" t="s">
        <v>782</v>
      </c>
      <c r="AK76" s="2" t="s">
        <v>769</v>
      </c>
      <c r="AL76" s="2" t="s">
        <v>472</v>
      </c>
      <c r="AM76" s="2">
        <v>34</v>
      </c>
      <c r="AN76" s="2">
        <v>0</v>
      </c>
      <c r="AO76" s="2">
        <v>1</v>
      </c>
      <c r="AP76" s="2" t="s">
        <v>782</v>
      </c>
    </row>
    <row r="77" spans="20:42" x14ac:dyDescent="0.15">
      <c r="W77">
        <f>SUM(W31:W76)</f>
        <v>22</v>
      </c>
      <c r="X77">
        <f>SUM(X31:X76)</f>
        <v>22</v>
      </c>
      <c r="AC77">
        <v>5</v>
      </c>
      <c r="AD77" s="2" t="s">
        <v>769</v>
      </c>
      <c r="AE77" s="2" t="s">
        <v>412</v>
      </c>
      <c r="AF77" s="2">
        <v>1</v>
      </c>
      <c r="AG77" s="2">
        <v>0</v>
      </c>
      <c r="AH77" s="2">
        <v>1</v>
      </c>
      <c r="AI77" s="2" t="s">
        <v>782</v>
      </c>
      <c r="AK77" s="2" t="s">
        <v>769</v>
      </c>
      <c r="AL77" s="2" t="s">
        <v>412</v>
      </c>
      <c r="AM77" s="2">
        <v>1</v>
      </c>
      <c r="AN77" s="2">
        <v>0</v>
      </c>
      <c r="AO77" s="2">
        <v>1</v>
      </c>
      <c r="AP77" s="2" t="s">
        <v>782</v>
      </c>
    </row>
    <row r="78" spans="20:42" x14ac:dyDescent="0.15">
      <c r="AC78">
        <v>6</v>
      </c>
      <c r="AD78" s="2" t="s">
        <v>769</v>
      </c>
      <c r="AE78" s="2" t="s">
        <v>55</v>
      </c>
      <c r="AF78" s="2">
        <v>42</v>
      </c>
      <c r="AG78" s="2">
        <v>0</v>
      </c>
      <c r="AH78" s="2">
        <v>1</v>
      </c>
      <c r="AI78" s="2" t="s">
        <v>782</v>
      </c>
      <c r="AK78" s="2" t="s">
        <v>769</v>
      </c>
      <c r="AL78" s="2" t="s">
        <v>55</v>
      </c>
      <c r="AM78" s="2">
        <v>42</v>
      </c>
      <c r="AN78" s="2">
        <v>0</v>
      </c>
      <c r="AO78" s="2">
        <v>1</v>
      </c>
      <c r="AP78" s="2" t="s">
        <v>782</v>
      </c>
    </row>
    <row r="79" spans="20:42" x14ac:dyDescent="0.15">
      <c r="T79" s="2" t="s">
        <v>330</v>
      </c>
      <c r="U79" s="2" t="s">
        <v>250</v>
      </c>
      <c r="V79" s="2">
        <v>4</v>
      </c>
      <c r="W79" s="2">
        <v>0</v>
      </c>
      <c r="X79" s="2">
        <v>1</v>
      </c>
      <c r="AC79">
        <v>7</v>
      </c>
      <c r="AD79" s="2" t="s">
        <v>769</v>
      </c>
      <c r="AE79" s="2" t="s">
        <v>581</v>
      </c>
      <c r="AF79" s="2">
        <v>6</v>
      </c>
      <c r="AG79" s="2">
        <v>0</v>
      </c>
      <c r="AH79" s="2">
        <v>1</v>
      </c>
      <c r="AI79" s="2" t="s">
        <v>782</v>
      </c>
      <c r="AK79" s="2" t="s">
        <v>769</v>
      </c>
      <c r="AL79" s="2" t="s">
        <v>92</v>
      </c>
      <c r="AM79" s="2">
        <v>6</v>
      </c>
      <c r="AN79" s="2">
        <v>0</v>
      </c>
      <c r="AO79" s="2">
        <v>1</v>
      </c>
      <c r="AP79" s="2" t="s">
        <v>782</v>
      </c>
    </row>
    <row r="80" spans="20:42" x14ac:dyDescent="0.15">
      <c r="AC80">
        <v>8</v>
      </c>
      <c r="AD80" s="2" t="s">
        <v>769</v>
      </c>
      <c r="AE80" s="2" t="s">
        <v>509</v>
      </c>
      <c r="AF80" s="2">
        <v>8</v>
      </c>
      <c r="AG80" s="2">
        <v>0</v>
      </c>
      <c r="AH80" s="2">
        <v>1</v>
      </c>
      <c r="AI80" s="2" t="s">
        <v>782</v>
      </c>
      <c r="AK80" s="2" t="s">
        <v>769</v>
      </c>
      <c r="AL80" s="2" t="s">
        <v>509</v>
      </c>
      <c r="AM80" s="2">
        <v>8</v>
      </c>
      <c r="AN80" s="2">
        <v>0</v>
      </c>
      <c r="AO80" s="2">
        <v>1</v>
      </c>
      <c r="AP80" s="2" t="s">
        <v>782</v>
      </c>
    </row>
    <row r="81" spans="30:35" x14ac:dyDescent="0.15">
      <c r="AD81" s="2" t="s">
        <v>737</v>
      </c>
      <c r="AE81" s="2" t="s">
        <v>736</v>
      </c>
      <c r="AF81" s="2">
        <v>44</v>
      </c>
      <c r="AG81" s="2">
        <v>0</v>
      </c>
      <c r="AH81" s="2">
        <v>1</v>
      </c>
      <c r="AI81" s="2" t="s">
        <v>782</v>
      </c>
    </row>
    <row r="82" spans="30:35" x14ac:dyDescent="0.15">
      <c r="AD82" s="2" t="s">
        <v>623</v>
      </c>
      <c r="AE82" s="2" t="s">
        <v>885</v>
      </c>
      <c r="AF82" s="2">
        <v>11</v>
      </c>
      <c r="AG82" s="2">
        <v>0</v>
      </c>
      <c r="AH82" s="2">
        <v>1</v>
      </c>
      <c r="AI82" s="2" t="s">
        <v>782</v>
      </c>
    </row>
    <row r="83" spans="30:35" x14ac:dyDescent="0.15">
      <c r="AD83" s="2" t="s">
        <v>623</v>
      </c>
      <c r="AE83" s="2" t="s">
        <v>487</v>
      </c>
      <c r="AF83" s="2">
        <v>13</v>
      </c>
      <c r="AG83" s="2">
        <v>0</v>
      </c>
      <c r="AH83" s="2">
        <v>1</v>
      </c>
      <c r="AI83" s="2" t="s">
        <v>782</v>
      </c>
    </row>
    <row r="84" spans="30:35" x14ac:dyDescent="0.15">
      <c r="AD84" s="2" t="s">
        <v>623</v>
      </c>
      <c r="AE84" s="2" t="s">
        <v>670</v>
      </c>
      <c r="AF84" s="2">
        <v>14</v>
      </c>
      <c r="AG84" s="2">
        <v>0</v>
      </c>
      <c r="AH84" s="2">
        <v>1</v>
      </c>
      <c r="AI84" s="2" t="s">
        <v>782</v>
      </c>
    </row>
    <row r="85" spans="30:35" x14ac:dyDescent="0.15">
      <c r="AD85" s="2" t="s">
        <v>623</v>
      </c>
      <c r="AE85" s="2" t="s">
        <v>886</v>
      </c>
      <c r="AF85" s="2">
        <v>15</v>
      </c>
      <c r="AG85" s="2">
        <v>0</v>
      </c>
      <c r="AH85" s="2">
        <v>1</v>
      </c>
      <c r="AI85" s="2" t="s">
        <v>782</v>
      </c>
    </row>
    <row r="86" spans="30:35" x14ac:dyDescent="0.15">
      <c r="AD86" s="2" t="s">
        <v>623</v>
      </c>
      <c r="AE86" s="2" t="s">
        <v>249</v>
      </c>
      <c r="AF86" s="2">
        <v>23</v>
      </c>
      <c r="AG86" s="2">
        <v>0</v>
      </c>
      <c r="AH86" s="2">
        <v>1</v>
      </c>
      <c r="AI86" s="2" t="s">
        <v>782</v>
      </c>
    </row>
    <row r="87" spans="30:35" x14ac:dyDescent="0.15">
      <c r="AD87" s="2" t="s">
        <v>623</v>
      </c>
      <c r="AE87" s="2" t="s">
        <v>206</v>
      </c>
      <c r="AF87" s="2">
        <v>24</v>
      </c>
      <c r="AG87" s="2">
        <v>0</v>
      </c>
      <c r="AH87" s="2">
        <v>1</v>
      </c>
      <c r="AI87" s="2" t="s">
        <v>782</v>
      </c>
    </row>
    <row r="88" spans="30:35" x14ac:dyDescent="0.15">
      <c r="AD88" s="2" t="s">
        <v>623</v>
      </c>
      <c r="AE88" s="2" t="s">
        <v>842</v>
      </c>
      <c r="AF88" s="2">
        <v>25</v>
      </c>
      <c r="AG88" s="2">
        <v>0</v>
      </c>
      <c r="AH88" s="2">
        <v>1</v>
      </c>
      <c r="AI88" s="2" t="s">
        <v>782</v>
      </c>
    </row>
    <row r="89" spans="30:35" x14ac:dyDescent="0.15">
      <c r="AD89" s="2" t="s">
        <v>623</v>
      </c>
      <c r="AE89" s="2" t="s">
        <v>429</v>
      </c>
      <c r="AF89" s="2">
        <v>27</v>
      </c>
      <c r="AG89" s="2">
        <v>0</v>
      </c>
      <c r="AH89" s="2">
        <v>1</v>
      </c>
      <c r="AI89" s="2" t="s">
        <v>782</v>
      </c>
    </row>
    <row r="90" spans="30:35" x14ac:dyDescent="0.15">
      <c r="AD90" s="2" t="s">
        <v>623</v>
      </c>
      <c r="AE90" s="2" t="s">
        <v>484</v>
      </c>
      <c r="AF90" s="2">
        <v>28</v>
      </c>
      <c r="AG90" s="2">
        <v>0</v>
      </c>
      <c r="AH90" s="2">
        <v>1</v>
      </c>
      <c r="AI90" s="2" t="s">
        <v>782</v>
      </c>
    </row>
    <row r="91" spans="30:35" x14ac:dyDescent="0.15">
      <c r="AD91" s="2" t="s">
        <v>623</v>
      </c>
      <c r="AE91" s="2" t="s">
        <v>964</v>
      </c>
      <c r="AF91" s="2">
        <v>32</v>
      </c>
      <c r="AG91" s="2">
        <v>0</v>
      </c>
      <c r="AH91" s="2">
        <v>1</v>
      </c>
      <c r="AI91" s="2" t="s">
        <v>782</v>
      </c>
    </row>
    <row r="92" spans="30:35" x14ac:dyDescent="0.15">
      <c r="AD92" s="2" t="s">
        <v>623</v>
      </c>
      <c r="AE92" s="2" t="s">
        <v>91</v>
      </c>
      <c r="AF92" s="2">
        <v>41</v>
      </c>
      <c r="AG92" s="2">
        <v>0</v>
      </c>
      <c r="AH92" s="2">
        <v>1</v>
      </c>
      <c r="AI92" s="2" t="s">
        <v>782</v>
      </c>
    </row>
    <row r="93" spans="30:35" x14ac:dyDescent="0.15">
      <c r="AD93" s="2" t="s">
        <v>623</v>
      </c>
      <c r="AE93" s="2" t="s">
        <v>496</v>
      </c>
      <c r="AF93" s="2">
        <v>3</v>
      </c>
      <c r="AG93" s="2">
        <v>0</v>
      </c>
      <c r="AH93" s="2">
        <v>1</v>
      </c>
      <c r="AI93" s="2" t="s">
        <v>782</v>
      </c>
    </row>
    <row r="94" spans="30:35" x14ac:dyDescent="0.15">
      <c r="AD94" s="2" t="s">
        <v>795</v>
      </c>
      <c r="AE94" s="2" t="s">
        <v>13</v>
      </c>
      <c r="AF94" s="2">
        <v>5</v>
      </c>
      <c r="AG94" s="2">
        <v>0</v>
      </c>
      <c r="AH94" s="2">
        <v>1</v>
      </c>
      <c r="AI94" s="2" t="s">
        <v>782</v>
      </c>
    </row>
  </sheetData>
  <sortState ref="AI27:AN48">
    <sortCondition ref="AI27:AI48"/>
  </sortState>
  <phoneticPr fontId="8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7"/>
  <sheetViews>
    <sheetView workbookViewId="0">
      <selection activeCell="G75" sqref="G75:I78"/>
    </sheetView>
  </sheetViews>
  <sheetFormatPr baseColWidth="10" defaultColWidth="11" defaultRowHeight="13" x14ac:dyDescent="0.15"/>
  <cols>
    <col min="8" max="8" width="11.83203125" customWidth="1"/>
  </cols>
  <sheetData>
    <row r="1" spans="1:15" ht="26" x14ac:dyDescent="0.15">
      <c r="A1" s="2"/>
      <c r="B1" s="5" t="s">
        <v>113</v>
      </c>
      <c r="C1" s="5"/>
      <c r="D1" s="5" t="s">
        <v>422</v>
      </c>
      <c r="E1" s="5" t="s">
        <v>722</v>
      </c>
      <c r="F1" s="5" t="s">
        <v>173</v>
      </c>
      <c r="G1" s="5" t="s">
        <v>8</v>
      </c>
      <c r="H1" s="5" t="s">
        <v>2</v>
      </c>
      <c r="I1" s="5"/>
      <c r="J1" s="5" t="s">
        <v>531</v>
      </c>
      <c r="K1" s="5"/>
      <c r="L1" s="5" t="s">
        <v>300</v>
      </c>
      <c r="M1" s="5" t="s">
        <v>827</v>
      </c>
      <c r="N1" s="5" t="s">
        <v>828</v>
      </c>
      <c r="O1" s="5" t="s">
        <v>841</v>
      </c>
    </row>
    <row r="2" spans="1:15" x14ac:dyDescent="0.15">
      <c r="A2" s="3" t="s">
        <v>895</v>
      </c>
      <c r="B2" s="34">
        <v>39856</v>
      </c>
      <c r="C2" s="99">
        <f t="shared" ref="C2:C12" ca="1" si="0">TODAY()-B2</f>
        <v>1661</v>
      </c>
      <c r="D2" s="52">
        <v>4</v>
      </c>
      <c r="E2" s="52"/>
      <c r="F2" s="36"/>
      <c r="G2" s="53">
        <f t="shared" ref="G2:G12" si="1">B2+7</f>
        <v>39863</v>
      </c>
      <c r="H2" s="53">
        <f t="shared" ref="H2:H12" si="2">B2+21</f>
        <v>39877</v>
      </c>
      <c r="I2" s="53" t="s">
        <v>218</v>
      </c>
      <c r="J2" s="53">
        <f t="shared" ref="J2:J12" si="3">B2+35</f>
        <v>39891</v>
      </c>
      <c r="K2" s="53"/>
      <c r="L2" s="53">
        <f t="shared" ref="L2:L12" si="4">B2+60</f>
        <v>39916</v>
      </c>
      <c r="M2" s="53">
        <f t="shared" ref="M2:M12" si="5">B2+63</f>
        <v>39919</v>
      </c>
      <c r="N2" s="53">
        <f t="shared" ref="N2:N12" si="6">B2+70</f>
        <v>39926</v>
      </c>
      <c r="O2" s="53">
        <f t="shared" ref="O2:O12" si="7">B2+80</f>
        <v>39936</v>
      </c>
    </row>
    <row r="3" spans="1:15" x14ac:dyDescent="0.15">
      <c r="A3" s="3" t="s">
        <v>701</v>
      </c>
      <c r="B3" s="34">
        <v>39856</v>
      </c>
      <c r="C3" s="99">
        <f t="shared" ca="1" si="0"/>
        <v>1661</v>
      </c>
      <c r="D3" s="52">
        <v>6</v>
      </c>
      <c r="E3" s="52"/>
      <c r="F3" s="36"/>
      <c r="G3" s="53">
        <f t="shared" si="1"/>
        <v>39863</v>
      </c>
      <c r="H3" s="53">
        <f t="shared" si="2"/>
        <v>39877</v>
      </c>
      <c r="I3" s="53" t="s">
        <v>878</v>
      </c>
      <c r="J3" s="53">
        <f t="shared" si="3"/>
        <v>39891</v>
      </c>
      <c r="K3" s="53"/>
      <c r="L3" s="53">
        <f t="shared" si="4"/>
        <v>39916</v>
      </c>
      <c r="M3" s="53">
        <f t="shared" si="5"/>
        <v>39919</v>
      </c>
      <c r="N3" s="53">
        <f t="shared" si="6"/>
        <v>39926</v>
      </c>
      <c r="O3" s="53">
        <f t="shared" si="7"/>
        <v>39936</v>
      </c>
    </row>
    <row r="4" spans="1:15" x14ac:dyDescent="0.15">
      <c r="A4" s="3" t="s">
        <v>407</v>
      </c>
      <c r="B4" s="34">
        <v>39856</v>
      </c>
      <c r="C4" s="99">
        <f t="shared" ca="1" si="0"/>
        <v>1661</v>
      </c>
      <c r="D4" s="52">
        <v>5</v>
      </c>
      <c r="E4" s="52"/>
      <c r="F4" s="36"/>
      <c r="G4" s="53">
        <f t="shared" si="1"/>
        <v>39863</v>
      </c>
      <c r="H4" s="53">
        <f t="shared" si="2"/>
        <v>39877</v>
      </c>
      <c r="I4" s="53" t="s">
        <v>878</v>
      </c>
      <c r="J4" s="53">
        <f t="shared" si="3"/>
        <v>39891</v>
      </c>
      <c r="K4" s="53"/>
      <c r="L4" s="53">
        <f t="shared" si="4"/>
        <v>39916</v>
      </c>
      <c r="M4" s="53">
        <f t="shared" si="5"/>
        <v>39919</v>
      </c>
      <c r="N4" s="53">
        <f t="shared" si="6"/>
        <v>39926</v>
      </c>
      <c r="O4" s="53">
        <f t="shared" si="7"/>
        <v>39936</v>
      </c>
    </row>
    <row r="5" spans="1:15" x14ac:dyDescent="0.15">
      <c r="A5" s="3" t="s">
        <v>703</v>
      </c>
      <c r="B5" s="34">
        <v>39856</v>
      </c>
      <c r="C5" s="99">
        <f t="shared" ca="1" si="0"/>
        <v>1661</v>
      </c>
      <c r="D5" s="52">
        <v>4</v>
      </c>
      <c r="E5" s="52"/>
      <c r="F5" s="36"/>
      <c r="G5" s="53">
        <f t="shared" si="1"/>
        <v>39863</v>
      </c>
      <c r="H5" s="53">
        <f t="shared" si="2"/>
        <v>39877</v>
      </c>
      <c r="I5" s="53" t="s">
        <v>878</v>
      </c>
      <c r="J5" s="53">
        <f t="shared" si="3"/>
        <v>39891</v>
      </c>
      <c r="K5" s="53"/>
      <c r="L5" s="53">
        <f t="shared" si="4"/>
        <v>39916</v>
      </c>
      <c r="M5" s="53">
        <f t="shared" si="5"/>
        <v>39919</v>
      </c>
      <c r="N5" s="53">
        <f t="shared" si="6"/>
        <v>39926</v>
      </c>
      <c r="O5" s="53">
        <f t="shared" si="7"/>
        <v>39936</v>
      </c>
    </row>
    <row r="6" spans="1:15" x14ac:dyDescent="0.15">
      <c r="A6" s="3" t="s">
        <v>275</v>
      </c>
      <c r="B6" s="34">
        <v>39856</v>
      </c>
      <c r="C6" s="99">
        <f t="shared" ca="1" si="0"/>
        <v>1661</v>
      </c>
      <c r="D6" s="52">
        <v>5</v>
      </c>
      <c r="E6" s="52"/>
      <c r="F6" s="36"/>
      <c r="G6" s="53">
        <f t="shared" si="1"/>
        <v>39863</v>
      </c>
      <c r="H6" s="53">
        <f t="shared" si="2"/>
        <v>39877</v>
      </c>
      <c r="I6" s="53" t="s">
        <v>218</v>
      </c>
      <c r="J6" s="53">
        <f t="shared" si="3"/>
        <v>39891</v>
      </c>
      <c r="K6" s="53"/>
      <c r="L6" s="53">
        <f t="shared" si="4"/>
        <v>39916</v>
      </c>
      <c r="M6" s="53">
        <f t="shared" si="5"/>
        <v>39919</v>
      </c>
      <c r="N6" s="53">
        <f t="shared" si="6"/>
        <v>39926</v>
      </c>
      <c r="O6" s="53">
        <f t="shared" si="7"/>
        <v>39936</v>
      </c>
    </row>
    <row r="7" spans="1:15" x14ac:dyDescent="0.15">
      <c r="A7" s="3" t="s">
        <v>759</v>
      </c>
      <c r="B7" s="34">
        <v>39856</v>
      </c>
      <c r="C7" s="99">
        <f t="shared" ca="1" si="0"/>
        <v>1661</v>
      </c>
      <c r="D7" s="52">
        <v>2</v>
      </c>
      <c r="E7" s="52"/>
      <c r="F7" s="36"/>
      <c r="G7" s="53">
        <f t="shared" si="1"/>
        <v>39863</v>
      </c>
      <c r="H7" s="53">
        <f t="shared" si="2"/>
        <v>39877</v>
      </c>
      <c r="I7" s="53" t="s">
        <v>218</v>
      </c>
      <c r="J7" s="53">
        <f t="shared" si="3"/>
        <v>39891</v>
      </c>
      <c r="K7" s="53"/>
      <c r="L7" s="53">
        <f t="shared" si="4"/>
        <v>39916</v>
      </c>
      <c r="M7" s="53">
        <f t="shared" si="5"/>
        <v>39919</v>
      </c>
      <c r="N7" s="53">
        <f t="shared" si="6"/>
        <v>39926</v>
      </c>
      <c r="O7" s="53">
        <f t="shared" si="7"/>
        <v>39936</v>
      </c>
    </row>
    <row r="8" spans="1:15" x14ac:dyDescent="0.15">
      <c r="A8" s="3" t="s">
        <v>361</v>
      </c>
      <c r="B8" s="34">
        <v>39857</v>
      </c>
      <c r="C8" s="99">
        <f t="shared" ca="1" si="0"/>
        <v>1660</v>
      </c>
      <c r="D8" s="52">
        <v>5</v>
      </c>
      <c r="E8" s="52"/>
      <c r="F8" s="36"/>
      <c r="G8" s="53">
        <f t="shared" si="1"/>
        <v>39864</v>
      </c>
      <c r="H8" s="53">
        <f t="shared" si="2"/>
        <v>39878</v>
      </c>
      <c r="I8" s="53" t="s">
        <v>738</v>
      </c>
      <c r="J8" s="53">
        <f t="shared" si="3"/>
        <v>39892</v>
      </c>
      <c r="K8" s="53"/>
      <c r="L8" s="53">
        <f t="shared" si="4"/>
        <v>39917</v>
      </c>
      <c r="M8" s="53">
        <f t="shared" si="5"/>
        <v>39920</v>
      </c>
      <c r="N8" s="53">
        <f t="shared" si="6"/>
        <v>39927</v>
      </c>
      <c r="O8" s="53">
        <f t="shared" si="7"/>
        <v>39937</v>
      </c>
    </row>
    <row r="9" spans="1:15" x14ac:dyDescent="0.15">
      <c r="A9" s="3" t="s">
        <v>217</v>
      </c>
      <c r="B9" s="54">
        <v>39858</v>
      </c>
      <c r="C9" s="99">
        <f t="shared" ca="1" si="0"/>
        <v>1659</v>
      </c>
      <c r="D9" s="55"/>
      <c r="E9" s="56">
        <v>7</v>
      </c>
      <c r="F9" s="57"/>
      <c r="G9" s="58">
        <f t="shared" si="1"/>
        <v>39865</v>
      </c>
      <c r="H9" s="58">
        <f t="shared" si="2"/>
        <v>39879</v>
      </c>
      <c r="I9" s="58" t="s">
        <v>211</v>
      </c>
      <c r="J9" s="58">
        <f t="shared" si="3"/>
        <v>39893</v>
      </c>
      <c r="K9" s="58"/>
      <c r="L9" s="58">
        <f t="shared" si="4"/>
        <v>39918</v>
      </c>
      <c r="M9" s="58">
        <f t="shared" si="5"/>
        <v>39921</v>
      </c>
      <c r="N9" s="58">
        <f t="shared" si="6"/>
        <v>39928</v>
      </c>
      <c r="O9" s="58">
        <f t="shared" si="7"/>
        <v>39938</v>
      </c>
    </row>
    <row r="10" spans="1:15" x14ac:dyDescent="0.15">
      <c r="A10" s="3" t="s">
        <v>866</v>
      </c>
      <c r="B10" s="54">
        <v>39858</v>
      </c>
      <c r="C10" s="99">
        <f t="shared" ca="1" si="0"/>
        <v>1659</v>
      </c>
      <c r="D10" s="55"/>
      <c r="E10" s="56">
        <v>6</v>
      </c>
      <c r="F10" s="57"/>
      <c r="G10" s="58">
        <f t="shared" si="1"/>
        <v>39865</v>
      </c>
      <c r="H10" s="58">
        <f t="shared" si="2"/>
        <v>39879</v>
      </c>
      <c r="I10" s="58" t="s">
        <v>211</v>
      </c>
      <c r="J10" s="58">
        <f t="shared" si="3"/>
        <v>39893</v>
      </c>
      <c r="K10" s="58"/>
      <c r="L10" s="58">
        <f t="shared" si="4"/>
        <v>39918</v>
      </c>
      <c r="M10" s="58">
        <f t="shared" si="5"/>
        <v>39921</v>
      </c>
      <c r="N10" s="58">
        <f t="shared" si="6"/>
        <v>39928</v>
      </c>
      <c r="O10" s="58">
        <f t="shared" si="7"/>
        <v>39938</v>
      </c>
    </row>
    <row r="11" spans="1:15" x14ac:dyDescent="0.15">
      <c r="A11" s="3" t="s">
        <v>134</v>
      </c>
      <c r="B11" s="59">
        <v>39859</v>
      </c>
      <c r="C11" s="99">
        <f t="shared" ca="1" si="0"/>
        <v>1658</v>
      </c>
      <c r="D11" s="60"/>
      <c r="E11" s="60">
        <v>3</v>
      </c>
      <c r="F11" s="32"/>
      <c r="G11" s="61">
        <f t="shared" si="1"/>
        <v>39866</v>
      </c>
      <c r="H11" s="61">
        <f t="shared" si="2"/>
        <v>39880</v>
      </c>
      <c r="I11" s="61" t="s">
        <v>588</v>
      </c>
      <c r="J11" s="61">
        <f t="shared" si="3"/>
        <v>39894</v>
      </c>
      <c r="K11" s="61"/>
      <c r="L11" s="61">
        <f t="shared" si="4"/>
        <v>39919</v>
      </c>
      <c r="M11" s="61">
        <f t="shared" si="5"/>
        <v>39922</v>
      </c>
      <c r="N11" s="61">
        <f t="shared" si="6"/>
        <v>39929</v>
      </c>
      <c r="O11" s="61">
        <f t="shared" si="7"/>
        <v>39939</v>
      </c>
    </row>
    <row r="12" spans="1:15" x14ac:dyDescent="0.15">
      <c r="A12" s="3" t="s">
        <v>713</v>
      </c>
      <c r="B12" s="59">
        <v>39860</v>
      </c>
      <c r="C12" s="99">
        <f t="shared" ca="1" si="0"/>
        <v>1657</v>
      </c>
      <c r="D12" s="60"/>
      <c r="E12" s="62">
        <v>6</v>
      </c>
      <c r="F12" s="32"/>
      <c r="G12" s="61">
        <f t="shared" si="1"/>
        <v>39867</v>
      </c>
      <c r="H12" s="61">
        <f t="shared" si="2"/>
        <v>39881</v>
      </c>
      <c r="I12" s="61" t="s">
        <v>38</v>
      </c>
      <c r="J12" s="61">
        <f t="shared" si="3"/>
        <v>39895</v>
      </c>
      <c r="K12" s="61"/>
      <c r="L12" s="61">
        <f t="shared" si="4"/>
        <v>39920</v>
      </c>
      <c r="M12" s="61">
        <f t="shared" si="5"/>
        <v>39923</v>
      </c>
      <c r="N12" s="61">
        <f t="shared" si="6"/>
        <v>39930</v>
      </c>
      <c r="O12" s="61">
        <f t="shared" si="7"/>
        <v>39940</v>
      </c>
    </row>
    <row r="13" spans="1:15" x14ac:dyDescent="0.15">
      <c r="A13" s="3"/>
      <c r="B13" s="4"/>
      <c r="C13" s="4"/>
      <c r="D13" s="46"/>
      <c r="E13" s="46"/>
      <c r="F13" s="2"/>
      <c r="G13" s="63"/>
      <c r="H13" s="63"/>
      <c r="I13" s="63"/>
      <c r="J13" s="63"/>
      <c r="K13" s="63"/>
      <c r="L13" s="63"/>
      <c r="M13" s="63"/>
      <c r="N13" s="63"/>
      <c r="O13" s="63"/>
    </row>
    <row r="14" spans="1:15" x14ac:dyDescent="0.15">
      <c r="A14" s="3" t="s">
        <v>390</v>
      </c>
      <c r="B14" s="4"/>
      <c r="C14" s="4"/>
      <c r="D14" s="46"/>
      <c r="E14" s="50"/>
      <c r="F14" s="2"/>
      <c r="G14" s="63">
        <f>B14+7</f>
        <v>7</v>
      </c>
      <c r="H14" s="63">
        <f>B14+21</f>
        <v>21</v>
      </c>
      <c r="I14" s="63"/>
      <c r="J14" s="63">
        <f>B14+35</f>
        <v>35</v>
      </c>
      <c r="K14" s="63"/>
      <c r="L14" s="63">
        <f>B14+60</f>
        <v>60</v>
      </c>
      <c r="M14" s="63">
        <f>B14+63</f>
        <v>63</v>
      </c>
      <c r="N14" s="63">
        <f>B14+70</f>
        <v>70</v>
      </c>
      <c r="O14" s="63">
        <f>B14+80</f>
        <v>80</v>
      </c>
    </row>
    <row r="15" spans="1:15" x14ac:dyDescent="0.15">
      <c r="D15" s="46">
        <f>SUM(D2:D12)</f>
        <v>31</v>
      </c>
      <c r="E15" s="46">
        <f>SUM(E2:E12)</f>
        <v>22</v>
      </c>
      <c r="F15" s="46">
        <f>SUM(D15:E15)</f>
        <v>53</v>
      </c>
    </row>
    <row r="18" spans="1:21" x14ac:dyDescent="0.15">
      <c r="A18" s="3" t="s">
        <v>322</v>
      </c>
      <c r="B18" s="4">
        <v>39842</v>
      </c>
      <c r="C18" s="99">
        <f ca="1">TODAY()-B18</f>
        <v>1675</v>
      </c>
      <c r="D18" s="46">
        <v>4</v>
      </c>
      <c r="E18" s="50"/>
      <c r="F18" s="2"/>
      <c r="G18" s="63">
        <f>B18+7</f>
        <v>39849</v>
      </c>
      <c r="H18" s="63">
        <f>B18+21</f>
        <v>39863</v>
      </c>
      <c r="I18" s="63"/>
      <c r="J18" s="63">
        <f>B18+35</f>
        <v>39877</v>
      </c>
      <c r="K18" s="63"/>
      <c r="L18" s="63">
        <f>B18+60</f>
        <v>39902</v>
      </c>
      <c r="M18" s="63">
        <f>B18+63</f>
        <v>39905</v>
      </c>
      <c r="N18" s="63">
        <f>B18+70</f>
        <v>39912</v>
      </c>
      <c r="O18" s="63">
        <f>B18+80</f>
        <v>39922</v>
      </c>
    </row>
    <row r="19" spans="1:21" x14ac:dyDescent="0.15">
      <c r="A19" s="3" t="s">
        <v>323</v>
      </c>
      <c r="B19" s="4">
        <v>39843</v>
      </c>
      <c r="C19" s="99">
        <f ca="1">TODAY()-B19</f>
        <v>1674</v>
      </c>
      <c r="D19" s="48">
        <v>3</v>
      </c>
      <c r="E19" s="49"/>
      <c r="F19" s="2"/>
      <c r="G19" s="63">
        <f>B19+7</f>
        <v>39850</v>
      </c>
      <c r="H19" s="63">
        <f>B19+21</f>
        <v>39864</v>
      </c>
      <c r="I19" s="63"/>
      <c r="J19" s="63">
        <f>B19+35</f>
        <v>39878</v>
      </c>
      <c r="K19" s="63"/>
      <c r="L19" s="63">
        <f>B19+60</f>
        <v>39903</v>
      </c>
      <c r="M19" s="63">
        <f>B19+63</f>
        <v>39906</v>
      </c>
      <c r="N19" s="63">
        <f>B19+70</f>
        <v>39913</v>
      </c>
      <c r="O19" s="63">
        <f>B19+80</f>
        <v>39923</v>
      </c>
    </row>
    <row r="20" spans="1:21" x14ac:dyDescent="0.15">
      <c r="A20" s="3" t="s">
        <v>707</v>
      </c>
      <c r="B20" s="4">
        <v>39843</v>
      </c>
      <c r="C20" s="99">
        <f ca="1">TODAY()-B20</f>
        <v>1674</v>
      </c>
      <c r="D20" s="46">
        <v>4</v>
      </c>
      <c r="E20" s="50"/>
      <c r="F20" s="2"/>
      <c r="G20" s="63">
        <f>B20+7</f>
        <v>39850</v>
      </c>
      <c r="H20" s="63">
        <f>B20+21</f>
        <v>39864</v>
      </c>
      <c r="I20" s="63"/>
      <c r="J20" s="63">
        <f>B20+35</f>
        <v>39878</v>
      </c>
      <c r="K20" s="63"/>
      <c r="L20" s="63">
        <f>B20+60</f>
        <v>39903</v>
      </c>
      <c r="M20" s="63">
        <f>B20+63</f>
        <v>39906</v>
      </c>
      <c r="N20" s="63">
        <f>B20+70</f>
        <v>39913</v>
      </c>
      <c r="O20" s="63">
        <f>B20+80</f>
        <v>39923</v>
      </c>
    </row>
    <row r="21" spans="1:21" x14ac:dyDescent="0.15">
      <c r="A21" s="3" t="s">
        <v>524</v>
      </c>
      <c r="B21" s="4">
        <v>39846</v>
      </c>
      <c r="C21" s="99">
        <f ca="1">TODAY()-B21</f>
        <v>1671</v>
      </c>
      <c r="D21" s="48">
        <v>4</v>
      </c>
      <c r="E21" s="49"/>
      <c r="F21" s="2"/>
      <c r="G21" s="63">
        <f>B21+7</f>
        <v>39853</v>
      </c>
      <c r="H21" s="63">
        <f>B21+21</f>
        <v>39867</v>
      </c>
      <c r="I21" s="63"/>
      <c r="J21" s="63">
        <f>B21+35</f>
        <v>39881</v>
      </c>
      <c r="K21" s="63"/>
      <c r="L21" s="63">
        <f>B21+60</f>
        <v>39906</v>
      </c>
      <c r="M21" s="63">
        <f>B21+63</f>
        <v>39909</v>
      </c>
      <c r="N21" s="63">
        <f>B21+70</f>
        <v>39916</v>
      </c>
      <c r="O21" s="63">
        <f>B21+80</f>
        <v>39926</v>
      </c>
      <c r="P21" s="1" t="s">
        <v>219</v>
      </c>
      <c r="Q21" s="1" t="s">
        <v>363</v>
      </c>
      <c r="R21" s="1" t="s">
        <v>219</v>
      </c>
      <c r="S21" s="1" t="s">
        <v>363</v>
      </c>
      <c r="T21" s="1" t="s">
        <v>219</v>
      </c>
      <c r="U21" s="1" t="s">
        <v>363</v>
      </c>
    </row>
    <row r="22" spans="1:21" x14ac:dyDescent="0.15">
      <c r="P22" s="1" t="s">
        <v>523</v>
      </c>
      <c r="Q22" s="1"/>
      <c r="R22" s="1" t="s">
        <v>578</v>
      </c>
      <c r="S22" s="1"/>
      <c r="T22" s="1" t="s">
        <v>268</v>
      </c>
      <c r="U22" s="1"/>
    </row>
    <row r="23" spans="1:21" ht="26" x14ac:dyDescent="0.15">
      <c r="A23" s="3" t="s">
        <v>76</v>
      </c>
      <c r="B23" s="4">
        <v>39853</v>
      </c>
      <c r="C23" s="4"/>
      <c r="D23" s="48">
        <v>2</v>
      </c>
      <c r="E23" s="50" t="s">
        <v>865</v>
      </c>
      <c r="F23" s="2"/>
      <c r="G23" s="63">
        <f>B23+7</f>
        <v>39860</v>
      </c>
      <c r="H23" s="63">
        <f>B23+21</f>
        <v>39874</v>
      </c>
      <c r="I23" s="63"/>
      <c r="J23" s="63">
        <f>B23+35</f>
        <v>39888</v>
      </c>
      <c r="K23" s="63"/>
      <c r="L23" s="63">
        <f>B23+60</f>
        <v>39913</v>
      </c>
      <c r="M23" s="63">
        <f>B23+63</f>
        <v>39916</v>
      </c>
      <c r="N23" s="63">
        <f>B23+70</f>
        <v>39923</v>
      </c>
      <c r="O23" s="63">
        <f>B23+80</f>
        <v>39933</v>
      </c>
      <c r="P23" s="2"/>
      <c r="Q23" s="2"/>
      <c r="R23" s="2"/>
      <c r="S23" s="2"/>
      <c r="T23" s="2"/>
      <c r="U23" s="2"/>
    </row>
    <row r="24" spans="1:21" ht="26" x14ac:dyDescent="0.15">
      <c r="A24" s="3" t="s">
        <v>712</v>
      </c>
      <c r="B24" s="4">
        <v>39852</v>
      </c>
      <c r="C24" s="4"/>
      <c r="D24" s="48">
        <v>4</v>
      </c>
      <c r="E24" s="50" t="s">
        <v>235</v>
      </c>
      <c r="F24" s="2"/>
      <c r="G24" s="63">
        <f>B24+7</f>
        <v>39859</v>
      </c>
      <c r="H24" s="63">
        <f>B24+21</f>
        <v>39873</v>
      </c>
      <c r="I24" s="63"/>
      <c r="J24" s="63">
        <f>B24+35</f>
        <v>39887</v>
      </c>
      <c r="K24" s="63"/>
      <c r="L24" s="63">
        <f>B24+60</f>
        <v>39912</v>
      </c>
      <c r="M24" s="63">
        <f>B24+63</f>
        <v>39915</v>
      </c>
      <c r="N24" s="63">
        <f>B24+70</f>
        <v>39922</v>
      </c>
      <c r="O24" s="63">
        <f>B24+80</f>
        <v>39932</v>
      </c>
      <c r="P24" s="2"/>
      <c r="Q24" s="2"/>
      <c r="R24" s="2"/>
      <c r="S24" s="2"/>
      <c r="T24" s="2"/>
      <c r="U24" s="2"/>
    </row>
    <row r="25" spans="1:21" x14ac:dyDescent="0.15">
      <c r="D25" s="47">
        <f>SUM(D18:D24)</f>
        <v>21</v>
      </c>
      <c r="P25" s="2"/>
      <c r="Q25" s="2"/>
      <c r="R25" s="2"/>
      <c r="S25" s="2"/>
      <c r="T25" s="2"/>
      <c r="U25" s="2"/>
    </row>
    <row r="26" spans="1:21" x14ac:dyDescent="0.15">
      <c r="P26" s="2"/>
      <c r="Q26" s="2"/>
      <c r="R26" s="2"/>
      <c r="S26" s="2"/>
      <c r="T26" s="2"/>
      <c r="U26" s="2"/>
    </row>
    <row r="27" spans="1:21" x14ac:dyDescent="0.15">
      <c r="P27" s="2"/>
      <c r="Q27" s="2"/>
      <c r="R27" s="2"/>
      <c r="S27" s="2"/>
      <c r="T27" s="2"/>
      <c r="U27" s="2"/>
    </row>
    <row r="28" spans="1:21" x14ac:dyDescent="0.15">
      <c r="P28" s="2"/>
      <c r="Q28" s="2"/>
      <c r="R28" s="2"/>
      <c r="S28" s="2"/>
      <c r="T28" s="2"/>
      <c r="U28" s="2"/>
    </row>
    <row r="29" spans="1:21" x14ac:dyDescent="0.15">
      <c r="A29" s="1" t="s">
        <v>219</v>
      </c>
      <c r="B29" s="1" t="s">
        <v>363</v>
      </c>
      <c r="C29" s="1"/>
      <c r="D29" s="1"/>
      <c r="E29" s="1" t="s">
        <v>219</v>
      </c>
      <c r="F29" s="1" t="s">
        <v>363</v>
      </c>
      <c r="G29" s="1" t="s">
        <v>219</v>
      </c>
      <c r="H29" s="1" t="s">
        <v>363</v>
      </c>
      <c r="I29" s="1" t="s">
        <v>219</v>
      </c>
      <c r="J29" s="1" t="s">
        <v>363</v>
      </c>
      <c r="K29" s="1" t="s">
        <v>219</v>
      </c>
      <c r="L29" s="1" t="s">
        <v>363</v>
      </c>
      <c r="M29" s="1" t="s">
        <v>219</v>
      </c>
      <c r="N29" s="1" t="s">
        <v>363</v>
      </c>
      <c r="O29" s="1" t="s">
        <v>219</v>
      </c>
      <c r="P29" s="1" t="s">
        <v>363</v>
      </c>
      <c r="Q29" s="1" t="s">
        <v>219</v>
      </c>
      <c r="R29" s="1" t="s">
        <v>363</v>
      </c>
      <c r="S29" s="1" t="s">
        <v>219</v>
      </c>
      <c r="T29" s="1" t="s">
        <v>363</v>
      </c>
      <c r="U29" s="2"/>
    </row>
    <row r="30" spans="1:21" x14ac:dyDescent="0.15">
      <c r="A30" s="1" t="s">
        <v>712</v>
      </c>
      <c r="B30" s="1"/>
      <c r="C30" s="1"/>
      <c r="D30" s="1"/>
      <c r="E30" s="1" t="s">
        <v>713</v>
      </c>
      <c r="F30" s="1"/>
      <c r="G30" s="1" t="s">
        <v>563</v>
      </c>
      <c r="H30" s="1"/>
      <c r="I30" s="1" t="s">
        <v>403</v>
      </c>
      <c r="J30" s="1"/>
      <c r="K30" s="1" t="s">
        <v>497</v>
      </c>
      <c r="L30" s="1"/>
      <c r="M30" s="1" t="s">
        <v>702</v>
      </c>
      <c r="N30" s="1"/>
      <c r="O30" s="1" t="s">
        <v>523</v>
      </c>
      <c r="P30" s="1"/>
      <c r="Q30" s="1" t="s">
        <v>578</v>
      </c>
      <c r="R30" s="1"/>
      <c r="S30" s="1" t="s">
        <v>268</v>
      </c>
      <c r="T30" s="1"/>
      <c r="U30" s="2"/>
    </row>
    <row r="31" spans="1:21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1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3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3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3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3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3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3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41" spans="1:23" x14ac:dyDescent="0.15">
      <c r="O41" s="3" t="s">
        <v>133</v>
      </c>
      <c r="P41" s="3"/>
      <c r="Q41" s="3"/>
    </row>
    <row r="42" spans="1:23" x14ac:dyDescent="0.15">
      <c r="E42" t="s">
        <v>466</v>
      </c>
      <c r="O42" s="3" t="s">
        <v>603</v>
      </c>
      <c r="P42" s="3" t="s">
        <v>328</v>
      </c>
      <c r="Q42" s="3" t="s">
        <v>498</v>
      </c>
    </row>
    <row r="43" spans="1:23" x14ac:dyDescent="0.15">
      <c r="G43" s="3" t="s">
        <v>518</v>
      </c>
      <c r="H43" s="3" t="s">
        <v>69</v>
      </c>
      <c r="I43" s="3" t="s">
        <v>617</v>
      </c>
      <c r="J43" s="3" t="s">
        <v>139</v>
      </c>
      <c r="K43" s="3" t="s">
        <v>899</v>
      </c>
      <c r="L43" s="3" t="s">
        <v>210</v>
      </c>
      <c r="O43" s="2">
        <v>6</v>
      </c>
      <c r="P43" s="2">
        <v>12</v>
      </c>
      <c r="Q43" s="94">
        <v>10</v>
      </c>
      <c r="R43" s="2">
        <f>SUM(O43:Q43)</f>
        <v>28</v>
      </c>
    </row>
    <row r="44" spans="1:23" x14ac:dyDescent="0.15">
      <c r="A44" t="s">
        <v>181</v>
      </c>
      <c r="E44" t="s">
        <v>491</v>
      </c>
      <c r="F44">
        <v>1</v>
      </c>
      <c r="G44" s="36" t="s">
        <v>498</v>
      </c>
      <c r="H44" s="36" t="s">
        <v>692</v>
      </c>
      <c r="I44" s="36" t="s">
        <v>584</v>
      </c>
      <c r="J44" s="36">
        <v>3</v>
      </c>
      <c r="K44" s="36">
        <v>1</v>
      </c>
      <c r="L44" s="36">
        <v>0</v>
      </c>
      <c r="M44" s="88">
        <v>1</v>
      </c>
      <c r="N44" s="26"/>
      <c r="O44" s="3" t="s">
        <v>480</v>
      </c>
      <c r="P44" s="3"/>
      <c r="Q44" s="3"/>
      <c r="U44" s="36" t="s">
        <v>216</v>
      </c>
      <c r="V44" s="36" t="s">
        <v>692</v>
      </c>
      <c r="W44" s="36" t="s">
        <v>225</v>
      </c>
    </row>
    <row r="45" spans="1:23" x14ac:dyDescent="0.15">
      <c r="F45">
        <v>2</v>
      </c>
      <c r="G45" s="36" t="s">
        <v>498</v>
      </c>
      <c r="H45" s="36" t="s">
        <v>214</v>
      </c>
      <c r="I45" s="36" t="s">
        <v>153</v>
      </c>
      <c r="J45" s="36">
        <v>21</v>
      </c>
      <c r="K45" s="36">
        <v>1</v>
      </c>
      <c r="L45" s="36">
        <v>0</v>
      </c>
      <c r="M45" s="88">
        <v>2</v>
      </c>
      <c r="N45" s="26"/>
      <c r="O45" s="3" t="s">
        <v>992</v>
      </c>
      <c r="P45" s="3" t="s">
        <v>328</v>
      </c>
      <c r="Q45" s="3" t="s">
        <v>498</v>
      </c>
      <c r="U45" s="36" t="s">
        <v>216</v>
      </c>
      <c r="V45" s="36" t="s">
        <v>692</v>
      </c>
      <c r="W45" s="36" t="s">
        <v>714</v>
      </c>
    </row>
    <row r="46" spans="1:23" x14ac:dyDescent="0.15">
      <c r="A46" s="2" t="s">
        <v>116</v>
      </c>
      <c r="B46" s="2" t="s">
        <v>53</v>
      </c>
      <c r="C46" s="23">
        <v>39932</v>
      </c>
      <c r="D46" s="2"/>
      <c r="F46">
        <v>3</v>
      </c>
      <c r="G46" s="36" t="s">
        <v>992</v>
      </c>
      <c r="H46" s="36" t="s">
        <v>692</v>
      </c>
      <c r="I46" s="36" t="s">
        <v>225</v>
      </c>
      <c r="J46" s="36">
        <v>24</v>
      </c>
      <c r="K46" s="36">
        <v>1</v>
      </c>
      <c r="L46" s="36">
        <v>0</v>
      </c>
      <c r="M46" s="88">
        <v>3</v>
      </c>
      <c r="N46" s="26"/>
      <c r="O46" s="2">
        <v>11</v>
      </c>
      <c r="P46" s="2">
        <v>4</v>
      </c>
      <c r="Q46" s="94">
        <v>4</v>
      </c>
      <c r="R46" s="2">
        <f>SUM(O46:Q46)</f>
        <v>19</v>
      </c>
      <c r="U46" s="36" t="s">
        <v>216</v>
      </c>
      <c r="V46" s="36" t="s">
        <v>691</v>
      </c>
      <c r="W46" s="36" t="s">
        <v>61</v>
      </c>
    </row>
    <row r="47" spans="1:23" x14ac:dyDescent="0.15">
      <c r="A47" s="2" t="s">
        <v>405</v>
      </c>
      <c r="B47" s="2" t="s">
        <v>756</v>
      </c>
      <c r="C47" s="23">
        <v>39932</v>
      </c>
      <c r="D47" s="2"/>
      <c r="F47">
        <v>4</v>
      </c>
      <c r="G47" s="36" t="s">
        <v>992</v>
      </c>
      <c r="H47" s="36" t="s">
        <v>692</v>
      </c>
      <c r="I47" s="36" t="s">
        <v>714</v>
      </c>
      <c r="J47" s="36">
        <v>25</v>
      </c>
      <c r="K47" s="36">
        <v>1</v>
      </c>
      <c r="L47" s="36">
        <v>0</v>
      </c>
      <c r="M47" s="88">
        <v>4</v>
      </c>
      <c r="N47" s="26"/>
      <c r="R47" s="2">
        <f>SUM(R46,R44,R43)</f>
        <v>47</v>
      </c>
      <c r="U47" s="36" t="s">
        <v>216</v>
      </c>
      <c r="V47" s="36" t="s">
        <v>692</v>
      </c>
      <c r="W47" s="36" t="s">
        <v>111</v>
      </c>
    </row>
    <row r="48" spans="1:23" x14ac:dyDescent="0.15">
      <c r="A48" s="2" t="s">
        <v>406</v>
      </c>
      <c r="B48" s="2" t="s">
        <v>53</v>
      </c>
      <c r="C48" s="23">
        <v>39932</v>
      </c>
      <c r="D48" s="2"/>
      <c r="F48">
        <v>5</v>
      </c>
      <c r="G48" s="36" t="s">
        <v>992</v>
      </c>
      <c r="H48" s="36" t="s">
        <v>691</v>
      </c>
      <c r="I48" s="36" t="s">
        <v>61</v>
      </c>
      <c r="J48" s="36">
        <v>26</v>
      </c>
      <c r="K48" s="36">
        <v>1</v>
      </c>
      <c r="L48" s="36">
        <v>0</v>
      </c>
      <c r="M48" s="88">
        <v>5</v>
      </c>
      <c r="N48" s="26"/>
      <c r="O48" s="26"/>
      <c r="P48" s="26"/>
      <c r="Q48" s="26"/>
      <c r="R48" s="90" t="s">
        <v>481</v>
      </c>
      <c r="U48" s="36" t="s">
        <v>216</v>
      </c>
      <c r="V48" s="36" t="s">
        <v>692</v>
      </c>
      <c r="W48" s="36" t="s">
        <v>315</v>
      </c>
    </row>
    <row r="49" spans="1:23" x14ac:dyDescent="0.15">
      <c r="A49" s="2" t="s">
        <v>492</v>
      </c>
      <c r="B49" s="2" t="s">
        <v>756</v>
      </c>
      <c r="C49" s="23">
        <v>39932</v>
      </c>
      <c r="D49" s="2"/>
      <c r="F49">
        <v>6</v>
      </c>
      <c r="G49" s="36" t="s">
        <v>498</v>
      </c>
      <c r="H49" s="36" t="s">
        <v>623</v>
      </c>
      <c r="I49" s="36" t="s">
        <v>64</v>
      </c>
      <c r="J49" s="36">
        <v>29</v>
      </c>
      <c r="K49" s="36">
        <v>1</v>
      </c>
      <c r="L49" s="36">
        <v>0</v>
      </c>
      <c r="M49" s="89">
        <v>6</v>
      </c>
      <c r="N49" s="26"/>
      <c r="R49" s="95" t="s">
        <v>780</v>
      </c>
      <c r="U49" s="36" t="s">
        <v>216</v>
      </c>
      <c r="V49" s="36" t="s">
        <v>692</v>
      </c>
      <c r="W49" s="36" t="s">
        <v>367</v>
      </c>
    </row>
    <row r="50" spans="1:23" x14ac:dyDescent="0.15">
      <c r="A50" s="2" t="s">
        <v>493</v>
      </c>
      <c r="B50" s="2" t="s">
        <v>53</v>
      </c>
      <c r="C50" s="23">
        <v>39933</v>
      </c>
      <c r="D50" s="2"/>
      <c r="F50">
        <v>7</v>
      </c>
      <c r="G50" s="36" t="s">
        <v>992</v>
      </c>
      <c r="H50" s="36" t="s">
        <v>623</v>
      </c>
      <c r="I50" s="36" t="s">
        <v>285</v>
      </c>
      <c r="J50" s="36">
        <v>32</v>
      </c>
      <c r="K50" s="36">
        <v>1</v>
      </c>
      <c r="L50" s="36">
        <v>0</v>
      </c>
      <c r="M50" s="88">
        <v>1</v>
      </c>
      <c r="N50" s="26"/>
      <c r="U50" s="36" t="s">
        <v>216</v>
      </c>
      <c r="V50" s="36" t="s">
        <v>692</v>
      </c>
      <c r="W50" s="36" t="s">
        <v>870</v>
      </c>
    </row>
    <row r="51" spans="1:23" x14ac:dyDescent="0.15">
      <c r="A51" s="2" t="s">
        <v>977</v>
      </c>
      <c r="B51" s="2" t="s">
        <v>756</v>
      </c>
      <c r="C51" s="23">
        <v>39933</v>
      </c>
      <c r="D51" s="2"/>
      <c r="F51">
        <v>8</v>
      </c>
      <c r="G51" s="36" t="s">
        <v>992</v>
      </c>
      <c r="H51" s="36" t="s">
        <v>623</v>
      </c>
      <c r="I51" s="36" t="s">
        <v>376</v>
      </c>
      <c r="J51" s="36">
        <v>33</v>
      </c>
      <c r="K51" s="36">
        <v>1</v>
      </c>
      <c r="L51" s="36">
        <v>0</v>
      </c>
      <c r="M51" s="88">
        <v>2</v>
      </c>
      <c r="N51" s="26"/>
      <c r="U51" s="36" t="s">
        <v>98</v>
      </c>
      <c r="V51" s="36" t="s">
        <v>692</v>
      </c>
      <c r="W51" s="36" t="s">
        <v>584</v>
      </c>
    </row>
    <row r="52" spans="1:23" x14ac:dyDescent="0.15">
      <c r="A52" s="2" t="s">
        <v>371</v>
      </c>
      <c r="B52" s="2" t="s">
        <v>53</v>
      </c>
      <c r="C52" s="23">
        <v>39933</v>
      </c>
      <c r="D52" s="2"/>
      <c r="F52">
        <v>9</v>
      </c>
      <c r="G52" s="36" t="s">
        <v>498</v>
      </c>
      <c r="H52" s="36" t="s">
        <v>692</v>
      </c>
      <c r="I52" s="36" t="s">
        <v>508</v>
      </c>
      <c r="J52" s="36">
        <v>38</v>
      </c>
      <c r="K52" s="36">
        <v>1</v>
      </c>
      <c r="L52" s="36">
        <v>0</v>
      </c>
      <c r="M52" s="88">
        <v>3</v>
      </c>
      <c r="N52" s="26"/>
      <c r="Q52" t="s">
        <v>123</v>
      </c>
      <c r="U52" s="36" t="s">
        <v>98</v>
      </c>
      <c r="V52" s="36" t="s">
        <v>692</v>
      </c>
      <c r="W52" s="36" t="s">
        <v>508</v>
      </c>
    </row>
    <row r="53" spans="1:23" x14ac:dyDescent="0.15">
      <c r="A53" s="2" t="s">
        <v>817</v>
      </c>
      <c r="B53" s="2" t="s">
        <v>53</v>
      </c>
      <c r="C53" s="23">
        <v>39933</v>
      </c>
      <c r="D53" s="2"/>
      <c r="F53">
        <v>10</v>
      </c>
      <c r="G53" s="36" t="s">
        <v>992</v>
      </c>
      <c r="H53" s="36" t="s">
        <v>692</v>
      </c>
      <c r="I53" s="36" t="s">
        <v>111</v>
      </c>
      <c r="J53" s="36">
        <v>40</v>
      </c>
      <c r="K53" s="36">
        <v>1</v>
      </c>
      <c r="L53" s="36">
        <v>0</v>
      </c>
      <c r="M53" s="88">
        <v>4</v>
      </c>
      <c r="N53" s="26"/>
      <c r="Q53" s="202" t="s">
        <v>591</v>
      </c>
      <c r="R53" s="202"/>
      <c r="S53" s="202"/>
      <c r="U53" s="36" t="s">
        <v>98</v>
      </c>
      <c r="V53" s="36" t="s">
        <v>692</v>
      </c>
      <c r="W53" s="36" t="s">
        <v>314</v>
      </c>
    </row>
    <row r="54" spans="1:23" x14ac:dyDescent="0.15">
      <c r="A54" s="42" t="s">
        <v>337</v>
      </c>
      <c r="B54" s="42" t="s">
        <v>53</v>
      </c>
      <c r="C54" s="114">
        <v>39933</v>
      </c>
      <c r="D54" s="42" t="s">
        <v>207</v>
      </c>
      <c r="F54">
        <v>11</v>
      </c>
      <c r="G54" s="36" t="s">
        <v>498</v>
      </c>
      <c r="H54" s="36" t="s">
        <v>692</v>
      </c>
      <c r="I54" s="36" t="s">
        <v>314</v>
      </c>
      <c r="J54" s="36">
        <v>41</v>
      </c>
      <c r="K54" s="36">
        <v>1</v>
      </c>
      <c r="L54" s="36">
        <v>0</v>
      </c>
      <c r="M54" s="88">
        <v>5</v>
      </c>
      <c r="N54" s="26"/>
      <c r="Q54" s="3" t="s">
        <v>133</v>
      </c>
      <c r="R54" s="3"/>
      <c r="S54" s="3"/>
      <c r="U54" s="36" t="s">
        <v>98</v>
      </c>
      <c r="V54" s="36" t="s">
        <v>692</v>
      </c>
      <c r="W54" s="36" t="s">
        <v>905</v>
      </c>
    </row>
    <row r="55" spans="1:23" x14ac:dyDescent="0.15">
      <c r="A55" s="42" t="s">
        <v>148</v>
      </c>
      <c r="B55" s="42" t="s">
        <v>53</v>
      </c>
      <c r="C55" s="114">
        <v>39933</v>
      </c>
      <c r="D55" s="42" t="s">
        <v>207</v>
      </c>
      <c r="E55" t="s">
        <v>732</v>
      </c>
      <c r="F55">
        <v>12</v>
      </c>
      <c r="G55" s="153" t="s">
        <v>992</v>
      </c>
      <c r="H55" s="153" t="s">
        <v>680</v>
      </c>
      <c r="I55" s="153" t="s">
        <v>315</v>
      </c>
      <c r="J55" s="153">
        <v>42</v>
      </c>
      <c r="K55" s="153">
        <v>1</v>
      </c>
      <c r="L55" s="153">
        <v>0</v>
      </c>
      <c r="M55" s="88">
        <v>6</v>
      </c>
      <c r="N55" s="26" t="s">
        <v>681</v>
      </c>
      <c r="Q55" s="3" t="s">
        <v>603</v>
      </c>
      <c r="R55" s="3" t="s">
        <v>328</v>
      </c>
      <c r="S55" s="3" t="s">
        <v>498</v>
      </c>
      <c r="U55" s="36" t="s">
        <v>98</v>
      </c>
      <c r="V55" s="36" t="s">
        <v>692</v>
      </c>
      <c r="W55" s="36" t="s">
        <v>470</v>
      </c>
    </row>
    <row r="56" spans="1:23" x14ac:dyDescent="0.15">
      <c r="A56" s="2" t="s">
        <v>626</v>
      </c>
      <c r="B56" s="2" t="s">
        <v>627</v>
      </c>
      <c r="C56" s="23">
        <v>39933</v>
      </c>
      <c r="D56" s="2"/>
      <c r="E56" t="s">
        <v>491</v>
      </c>
      <c r="F56">
        <v>13</v>
      </c>
      <c r="G56" s="36" t="s">
        <v>992</v>
      </c>
      <c r="H56" s="36" t="s">
        <v>623</v>
      </c>
      <c r="I56" s="36" t="s">
        <v>316</v>
      </c>
      <c r="J56" s="36">
        <v>43</v>
      </c>
      <c r="K56" s="36">
        <v>1</v>
      </c>
      <c r="L56" s="36">
        <v>0</v>
      </c>
      <c r="M56" s="88">
        <v>7</v>
      </c>
      <c r="N56" s="26"/>
      <c r="Q56" s="2">
        <v>11</v>
      </c>
      <c r="R56" s="2">
        <v>12</v>
      </c>
      <c r="S56" s="2">
        <v>17</v>
      </c>
      <c r="U56" s="36" t="s">
        <v>98</v>
      </c>
      <c r="V56" s="36" t="s">
        <v>692</v>
      </c>
      <c r="W56" s="36" t="s">
        <v>369</v>
      </c>
    </row>
    <row r="57" spans="1:23" x14ac:dyDescent="0.15">
      <c r="F57">
        <v>14</v>
      </c>
      <c r="G57" s="36" t="s">
        <v>498</v>
      </c>
      <c r="H57" s="36" t="s">
        <v>623</v>
      </c>
      <c r="I57" s="36" t="s">
        <v>30</v>
      </c>
      <c r="J57" s="36">
        <v>46</v>
      </c>
      <c r="K57" s="36">
        <v>1</v>
      </c>
      <c r="L57" s="36">
        <v>0</v>
      </c>
      <c r="M57" s="88">
        <v>8</v>
      </c>
      <c r="N57" s="26"/>
      <c r="Q57" s="3" t="s">
        <v>480</v>
      </c>
      <c r="R57" s="3"/>
      <c r="S57" s="3"/>
      <c r="U57" s="36" t="s">
        <v>98</v>
      </c>
      <c r="V57" s="36" t="s">
        <v>692</v>
      </c>
      <c r="W57" s="36" t="s">
        <v>781</v>
      </c>
    </row>
    <row r="58" spans="1:23" x14ac:dyDescent="0.15">
      <c r="F58">
        <v>15</v>
      </c>
      <c r="G58" s="36" t="s">
        <v>498</v>
      </c>
      <c r="H58" s="36" t="s">
        <v>692</v>
      </c>
      <c r="I58" s="36" t="s">
        <v>905</v>
      </c>
      <c r="J58" s="36">
        <v>48</v>
      </c>
      <c r="K58" s="36">
        <v>1</v>
      </c>
      <c r="L58" s="36">
        <v>0</v>
      </c>
      <c r="M58" s="88">
        <v>9</v>
      </c>
      <c r="N58" s="26"/>
      <c r="Q58" s="3" t="s">
        <v>992</v>
      </c>
      <c r="R58" s="3" t="s">
        <v>328</v>
      </c>
      <c r="S58" s="3" t="s">
        <v>498</v>
      </c>
      <c r="U58" s="36" t="s">
        <v>98</v>
      </c>
      <c r="V58" s="36" t="s">
        <v>692</v>
      </c>
      <c r="W58" s="36" t="s">
        <v>67</v>
      </c>
    </row>
    <row r="59" spans="1:23" x14ac:dyDescent="0.15">
      <c r="F59">
        <v>16</v>
      </c>
      <c r="G59" s="36" t="s">
        <v>992</v>
      </c>
      <c r="H59" s="36" t="s">
        <v>623</v>
      </c>
      <c r="I59" s="36" t="s">
        <v>768</v>
      </c>
      <c r="J59" s="36">
        <v>49</v>
      </c>
      <c r="K59" s="36">
        <v>1</v>
      </c>
      <c r="L59" s="36">
        <v>0</v>
      </c>
      <c r="M59" s="89">
        <v>10</v>
      </c>
      <c r="N59" s="26" t="s">
        <v>283</v>
      </c>
      <c r="Q59" s="2">
        <v>17</v>
      </c>
      <c r="R59" s="2">
        <v>4</v>
      </c>
      <c r="S59" s="2">
        <v>8</v>
      </c>
      <c r="U59" s="36" t="s">
        <v>98</v>
      </c>
      <c r="V59" s="36" t="s">
        <v>692</v>
      </c>
      <c r="W59" s="36" t="s">
        <v>416</v>
      </c>
    </row>
    <row r="60" spans="1:23" x14ac:dyDescent="0.15">
      <c r="F60">
        <v>17</v>
      </c>
      <c r="G60" s="36" t="s">
        <v>498</v>
      </c>
      <c r="H60" s="36" t="s">
        <v>692</v>
      </c>
      <c r="I60" s="36" t="s">
        <v>470</v>
      </c>
      <c r="J60" s="36">
        <v>52</v>
      </c>
      <c r="K60" s="36">
        <v>1</v>
      </c>
      <c r="L60" s="36">
        <v>0</v>
      </c>
      <c r="M60" s="88">
        <v>1</v>
      </c>
      <c r="N60" s="26"/>
      <c r="U60" s="36" t="s">
        <v>98</v>
      </c>
      <c r="V60" s="36" t="s">
        <v>692</v>
      </c>
      <c r="W60" s="36" t="s">
        <v>420</v>
      </c>
    </row>
    <row r="61" spans="1:23" x14ac:dyDescent="0.15">
      <c r="E61" t="s">
        <v>490</v>
      </c>
      <c r="F61">
        <v>18</v>
      </c>
      <c r="G61" s="36" t="s">
        <v>992</v>
      </c>
      <c r="H61" s="36" t="s">
        <v>692</v>
      </c>
      <c r="I61" s="36" t="s">
        <v>367</v>
      </c>
      <c r="J61" s="36">
        <v>54</v>
      </c>
      <c r="K61" s="36">
        <v>1</v>
      </c>
      <c r="L61" s="36">
        <v>0</v>
      </c>
      <c r="M61" s="88">
        <v>2</v>
      </c>
      <c r="N61" s="26"/>
      <c r="U61" s="36" t="s">
        <v>216</v>
      </c>
      <c r="V61" s="36" t="s">
        <v>214</v>
      </c>
      <c r="W61" s="36" t="s">
        <v>285</v>
      </c>
    </row>
    <row r="62" spans="1:23" x14ac:dyDescent="0.15">
      <c r="E62" t="s">
        <v>732</v>
      </c>
      <c r="F62">
        <v>19</v>
      </c>
      <c r="G62" s="36" t="s">
        <v>498</v>
      </c>
      <c r="H62" s="36" t="s">
        <v>692</v>
      </c>
      <c r="I62" s="36" t="s">
        <v>369</v>
      </c>
      <c r="J62" s="36">
        <v>55</v>
      </c>
      <c r="K62" s="36">
        <v>1</v>
      </c>
      <c r="L62" s="36">
        <v>0</v>
      </c>
      <c r="M62" s="88">
        <v>3</v>
      </c>
      <c r="N62" s="26"/>
      <c r="U62" s="36" t="s">
        <v>216</v>
      </c>
      <c r="V62" s="36" t="s">
        <v>214</v>
      </c>
      <c r="W62" s="36" t="s">
        <v>376</v>
      </c>
    </row>
    <row r="63" spans="1:23" x14ac:dyDescent="0.15">
      <c r="F63">
        <v>20</v>
      </c>
      <c r="G63" s="36" t="s">
        <v>992</v>
      </c>
      <c r="H63" s="36" t="s">
        <v>623</v>
      </c>
      <c r="I63" s="36" t="s">
        <v>698</v>
      </c>
      <c r="J63" s="36">
        <v>5</v>
      </c>
      <c r="K63" s="36">
        <v>1</v>
      </c>
      <c r="L63" s="36">
        <v>0</v>
      </c>
      <c r="M63" s="88">
        <v>4</v>
      </c>
      <c r="N63" s="26"/>
      <c r="Q63" s="199" t="s">
        <v>224</v>
      </c>
      <c r="R63" s="200"/>
      <c r="S63" s="201"/>
      <c r="U63" s="36" t="s">
        <v>216</v>
      </c>
      <c r="V63" s="36" t="s">
        <v>214</v>
      </c>
      <c r="W63" s="36" t="s">
        <v>316</v>
      </c>
    </row>
    <row r="64" spans="1:23" x14ac:dyDescent="0.15">
      <c r="F64">
        <v>21</v>
      </c>
      <c r="G64" s="36" t="s">
        <v>498</v>
      </c>
      <c r="H64" s="36" t="s">
        <v>623</v>
      </c>
      <c r="I64" s="36" t="s">
        <v>699</v>
      </c>
      <c r="J64" s="36">
        <v>6</v>
      </c>
      <c r="K64" s="36">
        <v>1</v>
      </c>
      <c r="L64" s="36">
        <v>0</v>
      </c>
      <c r="M64" s="88">
        <v>5</v>
      </c>
      <c r="N64" s="26"/>
      <c r="Q64" s="3" t="s">
        <v>133</v>
      </c>
      <c r="R64" s="3"/>
      <c r="S64" s="3"/>
      <c r="U64" s="36" t="s">
        <v>216</v>
      </c>
      <c r="V64" s="36" t="s">
        <v>214</v>
      </c>
      <c r="W64" s="36" t="s">
        <v>768</v>
      </c>
    </row>
    <row r="65" spans="5:23" x14ac:dyDescent="0.15">
      <c r="F65">
        <v>22</v>
      </c>
      <c r="G65" s="36" t="s">
        <v>992</v>
      </c>
      <c r="H65" s="36" t="s">
        <v>623</v>
      </c>
      <c r="I65" s="36" t="s">
        <v>231</v>
      </c>
      <c r="J65" s="36">
        <v>7</v>
      </c>
      <c r="K65" s="36">
        <v>1</v>
      </c>
      <c r="L65" s="36">
        <v>0</v>
      </c>
      <c r="M65" s="88">
        <v>6</v>
      </c>
      <c r="N65" s="26"/>
      <c r="Q65" s="3" t="s">
        <v>603</v>
      </c>
      <c r="R65" s="3" t="s">
        <v>328</v>
      </c>
      <c r="S65" s="3" t="s">
        <v>498</v>
      </c>
      <c r="U65" s="36" t="s">
        <v>216</v>
      </c>
      <c r="V65" s="36" t="s">
        <v>214</v>
      </c>
      <c r="W65" s="36" t="s">
        <v>698</v>
      </c>
    </row>
    <row r="66" spans="5:23" x14ac:dyDescent="0.15">
      <c r="E66" t="s">
        <v>732</v>
      </c>
      <c r="F66">
        <v>23</v>
      </c>
      <c r="G66" s="36" t="s">
        <v>498</v>
      </c>
      <c r="H66" s="36" t="s">
        <v>692</v>
      </c>
      <c r="I66" s="36" t="s">
        <v>781</v>
      </c>
      <c r="J66" s="36">
        <v>8</v>
      </c>
      <c r="K66" s="36">
        <v>1</v>
      </c>
      <c r="L66" s="36">
        <v>0</v>
      </c>
      <c r="M66" s="88">
        <v>7</v>
      </c>
      <c r="N66" s="26"/>
      <c r="Q66" s="2">
        <v>11</v>
      </c>
      <c r="R66" s="2">
        <v>12</v>
      </c>
      <c r="S66" s="2">
        <v>16</v>
      </c>
      <c r="U66" s="36" t="s">
        <v>216</v>
      </c>
      <c r="V66" s="36" t="s">
        <v>214</v>
      </c>
      <c r="W66" s="36" t="s">
        <v>231</v>
      </c>
    </row>
    <row r="67" spans="5:23" x14ac:dyDescent="0.15">
      <c r="F67">
        <v>24</v>
      </c>
      <c r="G67" s="36" t="s">
        <v>992</v>
      </c>
      <c r="H67" s="36" t="s">
        <v>623</v>
      </c>
      <c r="I67" s="36" t="s">
        <v>7</v>
      </c>
      <c r="J67" s="36">
        <v>56</v>
      </c>
      <c r="K67" s="36">
        <v>1</v>
      </c>
      <c r="L67" s="36">
        <v>0</v>
      </c>
      <c r="M67" s="88">
        <v>8</v>
      </c>
      <c r="N67" s="26"/>
      <c r="Q67" s="3" t="s">
        <v>480</v>
      </c>
      <c r="R67" s="3"/>
      <c r="S67" s="3"/>
      <c r="U67" s="36" t="s">
        <v>216</v>
      </c>
      <c r="V67" s="36" t="s">
        <v>214</v>
      </c>
      <c r="W67" s="36" t="s">
        <v>7</v>
      </c>
    </row>
    <row r="68" spans="5:23" x14ac:dyDescent="0.15">
      <c r="E68" s="110" t="s">
        <v>198</v>
      </c>
      <c r="F68" s="110">
        <v>25</v>
      </c>
      <c r="G68" s="109" t="s">
        <v>992</v>
      </c>
      <c r="H68" s="109" t="s">
        <v>692</v>
      </c>
      <c r="I68" s="109" t="s">
        <v>592</v>
      </c>
      <c r="J68" s="109">
        <v>57</v>
      </c>
      <c r="K68" s="109">
        <v>1</v>
      </c>
      <c r="L68" s="109">
        <v>0</v>
      </c>
      <c r="M68" s="88">
        <v>9</v>
      </c>
      <c r="N68" s="26"/>
      <c r="Q68" s="3" t="s">
        <v>992</v>
      </c>
      <c r="R68" s="3" t="s">
        <v>328</v>
      </c>
      <c r="S68" s="3" t="s">
        <v>498</v>
      </c>
      <c r="U68" s="36" t="s">
        <v>216</v>
      </c>
      <c r="V68" s="36" t="s">
        <v>214</v>
      </c>
      <c r="W68" s="36" t="s">
        <v>471</v>
      </c>
    </row>
    <row r="69" spans="5:23" x14ac:dyDescent="0.15">
      <c r="F69">
        <v>26</v>
      </c>
      <c r="G69" s="36" t="s">
        <v>992</v>
      </c>
      <c r="H69" s="36" t="s">
        <v>623</v>
      </c>
      <c r="I69" s="36" t="s">
        <v>471</v>
      </c>
      <c r="J69" s="36">
        <v>60</v>
      </c>
      <c r="K69" s="36">
        <v>1</v>
      </c>
      <c r="L69" s="36">
        <v>0</v>
      </c>
      <c r="M69" s="88">
        <v>10</v>
      </c>
      <c r="N69" s="26"/>
      <c r="Q69" s="2">
        <v>17</v>
      </c>
      <c r="R69" s="2">
        <v>4</v>
      </c>
      <c r="S69" s="2">
        <v>8</v>
      </c>
      <c r="U69" s="36" t="s">
        <v>216</v>
      </c>
      <c r="V69" s="36" t="s">
        <v>214</v>
      </c>
      <c r="W69" s="36" t="s">
        <v>142</v>
      </c>
    </row>
    <row r="70" spans="5:23" x14ac:dyDescent="0.15">
      <c r="F70">
        <v>27</v>
      </c>
      <c r="G70" s="36" t="s">
        <v>992</v>
      </c>
      <c r="H70" s="36" t="s">
        <v>623</v>
      </c>
      <c r="I70" s="36" t="s">
        <v>142</v>
      </c>
      <c r="J70" s="36">
        <v>62</v>
      </c>
      <c r="K70" s="36">
        <v>1</v>
      </c>
      <c r="L70" s="36">
        <v>0</v>
      </c>
      <c r="M70" s="89">
        <v>11</v>
      </c>
      <c r="N70" s="26"/>
      <c r="U70" s="36" t="s">
        <v>98</v>
      </c>
      <c r="V70" s="36" t="s">
        <v>214</v>
      </c>
      <c r="W70" s="36" t="s">
        <v>545</v>
      </c>
    </row>
    <row r="71" spans="5:23" x14ac:dyDescent="0.15">
      <c r="F71">
        <v>28</v>
      </c>
      <c r="G71" s="36" t="s">
        <v>498</v>
      </c>
      <c r="H71" s="36" t="s">
        <v>692</v>
      </c>
      <c r="I71" s="36" t="s">
        <v>67</v>
      </c>
      <c r="J71" s="36">
        <v>63</v>
      </c>
      <c r="K71" s="36">
        <v>1</v>
      </c>
      <c r="L71" s="36">
        <v>0</v>
      </c>
      <c r="M71" s="88">
        <v>1</v>
      </c>
      <c r="N71" s="26"/>
      <c r="U71" s="36" t="s">
        <v>98</v>
      </c>
      <c r="V71" s="36" t="s">
        <v>214</v>
      </c>
      <c r="W71" s="36" t="s">
        <v>64</v>
      </c>
    </row>
    <row r="72" spans="5:23" x14ac:dyDescent="0.15">
      <c r="E72" t="s">
        <v>732</v>
      </c>
      <c r="F72">
        <v>29</v>
      </c>
      <c r="G72" s="36" t="s">
        <v>992</v>
      </c>
      <c r="H72" s="36" t="s">
        <v>692</v>
      </c>
      <c r="I72" s="36" t="s">
        <v>870</v>
      </c>
      <c r="J72" s="36">
        <v>11</v>
      </c>
      <c r="K72" s="36">
        <v>1</v>
      </c>
      <c r="L72" s="36">
        <v>0</v>
      </c>
      <c r="M72" s="88">
        <v>2</v>
      </c>
      <c r="N72" s="26"/>
      <c r="U72" s="36" t="s">
        <v>98</v>
      </c>
      <c r="V72" s="36" t="s">
        <v>214</v>
      </c>
      <c r="W72" s="36" t="s">
        <v>30</v>
      </c>
    </row>
    <row r="73" spans="5:23" x14ac:dyDescent="0.15">
      <c r="E73" t="s">
        <v>732</v>
      </c>
      <c r="F73">
        <v>30</v>
      </c>
      <c r="G73" s="153" t="s">
        <v>498</v>
      </c>
      <c r="H73" s="153" t="s">
        <v>692</v>
      </c>
      <c r="I73" s="153" t="s">
        <v>416</v>
      </c>
      <c r="J73" s="153">
        <v>13</v>
      </c>
      <c r="K73" s="153">
        <v>1</v>
      </c>
      <c r="L73" s="153">
        <v>0</v>
      </c>
      <c r="M73" s="88">
        <v>3</v>
      </c>
      <c r="N73" s="26" t="s">
        <v>381</v>
      </c>
      <c r="U73" s="36" t="s">
        <v>98</v>
      </c>
      <c r="V73" s="36" t="s">
        <v>214</v>
      </c>
      <c r="W73" s="36" t="s">
        <v>699</v>
      </c>
    </row>
    <row r="74" spans="5:23" x14ac:dyDescent="0.15">
      <c r="E74" t="s">
        <v>732</v>
      </c>
      <c r="F74">
        <v>31</v>
      </c>
      <c r="G74" s="36" t="s">
        <v>498</v>
      </c>
      <c r="H74" s="36" t="s">
        <v>692</v>
      </c>
      <c r="I74" s="36" t="s">
        <v>420</v>
      </c>
      <c r="J74" s="36">
        <v>19</v>
      </c>
      <c r="K74" s="36">
        <v>1</v>
      </c>
      <c r="L74" s="36">
        <v>0</v>
      </c>
      <c r="M74" s="89">
        <v>4</v>
      </c>
      <c r="N74" s="92" t="s">
        <v>164</v>
      </c>
    </row>
    <row r="75" spans="5:23" x14ac:dyDescent="0.15">
      <c r="G75" s="42" t="s">
        <v>41</v>
      </c>
      <c r="H75" s="42" t="s">
        <v>623</v>
      </c>
      <c r="I75" s="42" t="s">
        <v>519</v>
      </c>
      <c r="J75" s="42">
        <v>1</v>
      </c>
      <c r="K75" s="42"/>
      <c r="L75" s="42">
        <v>1</v>
      </c>
      <c r="M75" s="84"/>
      <c r="N75" s="91">
        <v>1</v>
      </c>
    </row>
    <row r="76" spans="5:23" x14ac:dyDescent="0.15">
      <c r="G76" s="42" t="s">
        <v>41</v>
      </c>
      <c r="H76" s="42" t="s">
        <v>623</v>
      </c>
      <c r="I76" s="42" t="s">
        <v>760</v>
      </c>
      <c r="J76" s="42">
        <v>20</v>
      </c>
      <c r="K76" s="42"/>
      <c r="L76" s="42">
        <v>1</v>
      </c>
      <c r="M76" s="84"/>
      <c r="N76" s="42">
        <v>1</v>
      </c>
    </row>
    <row r="77" spans="5:23" x14ac:dyDescent="0.15">
      <c r="G77" s="42" t="s">
        <v>41</v>
      </c>
      <c r="H77" s="42" t="s">
        <v>623</v>
      </c>
      <c r="I77" s="42" t="s">
        <v>79</v>
      </c>
      <c r="J77" s="42">
        <v>44</v>
      </c>
      <c r="K77" s="42"/>
      <c r="L77" s="42">
        <v>1</v>
      </c>
      <c r="M77" s="84"/>
      <c r="N77" s="42">
        <v>1</v>
      </c>
    </row>
    <row r="78" spans="5:23" x14ac:dyDescent="0.15">
      <c r="G78" s="42" t="s">
        <v>41</v>
      </c>
      <c r="H78" s="42" t="s">
        <v>623</v>
      </c>
      <c r="I78" s="42" t="s">
        <v>68</v>
      </c>
      <c r="J78" s="42">
        <v>64</v>
      </c>
      <c r="K78" s="42"/>
      <c r="L78" s="42">
        <v>1</v>
      </c>
      <c r="M78" s="84"/>
      <c r="N78" s="42">
        <v>1</v>
      </c>
    </row>
    <row r="79" spans="5:23" x14ac:dyDescent="0.15">
      <c r="E79" t="s">
        <v>198</v>
      </c>
      <c r="G79" s="42" t="s">
        <v>41</v>
      </c>
      <c r="H79" s="42" t="s">
        <v>692</v>
      </c>
      <c r="I79" s="42" t="s">
        <v>783</v>
      </c>
      <c r="J79" s="42">
        <v>2</v>
      </c>
      <c r="K79" s="42"/>
      <c r="L79" s="42">
        <v>1</v>
      </c>
      <c r="M79" s="84"/>
      <c r="N79" s="42">
        <v>1</v>
      </c>
    </row>
    <row r="80" spans="5:23" x14ac:dyDescent="0.15">
      <c r="E80" t="s">
        <v>198</v>
      </c>
      <c r="G80" s="42" t="s">
        <v>41</v>
      </c>
      <c r="H80" s="42" t="s">
        <v>692</v>
      </c>
      <c r="I80" s="42" t="s">
        <v>77</v>
      </c>
      <c r="J80" s="42">
        <v>22</v>
      </c>
      <c r="K80" s="42"/>
      <c r="L80" s="42">
        <v>1</v>
      </c>
      <c r="M80" s="84"/>
      <c r="N80" s="42">
        <v>1</v>
      </c>
    </row>
    <row r="81" spans="5:15" x14ac:dyDescent="0.15">
      <c r="E81" t="s">
        <v>198</v>
      </c>
      <c r="G81" s="42" t="s">
        <v>41</v>
      </c>
      <c r="H81" s="42" t="s">
        <v>692</v>
      </c>
      <c r="I81" s="42" t="s">
        <v>78</v>
      </c>
      <c r="J81" s="42">
        <v>23</v>
      </c>
      <c r="K81" s="42"/>
      <c r="L81" s="42">
        <v>1</v>
      </c>
      <c r="M81" s="84"/>
      <c r="N81" s="42">
        <v>1</v>
      </c>
    </row>
    <row r="82" spans="5:15" x14ac:dyDescent="0.15">
      <c r="E82" t="s">
        <v>198</v>
      </c>
      <c r="G82" s="42" t="s">
        <v>41</v>
      </c>
      <c r="H82" s="42" t="s">
        <v>692</v>
      </c>
      <c r="I82" s="42" t="s">
        <v>23</v>
      </c>
      <c r="J82" s="42">
        <v>37</v>
      </c>
      <c r="K82" s="42"/>
      <c r="L82" s="42">
        <v>1</v>
      </c>
      <c r="M82" s="84"/>
      <c r="N82" s="42">
        <v>1</v>
      </c>
    </row>
    <row r="83" spans="5:15" x14ac:dyDescent="0.15">
      <c r="E83" t="s">
        <v>198</v>
      </c>
      <c r="G83" s="42" t="s">
        <v>41</v>
      </c>
      <c r="H83" s="42" t="s">
        <v>692</v>
      </c>
      <c r="I83" s="42" t="s">
        <v>110</v>
      </c>
      <c r="J83" s="42">
        <v>39</v>
      </c>
      <c r="K83" s="42"/>
      <c r="L83" s="42">
        <v>1</v>
      </c>
      <c r="M83" s="84"/>
      <c r="N83" s="42">
        <v>1</v>
      </c>
    </row>
    <row r="84" spans="5:15" x14ac:dyDescent="0.15">
      <c r="E84" t="s">
        <v>198</v>
      </c>
      <c r="G84" s="42" t="s">
        <v>41</v>
      </c>
      <c r="H84" s="42" t="s">
        <v>692</v>
      </c>
      <c r="I84" s="42" t="s">
        <v>141</v>
      </c>
      <c r="J84" s="42">
        <v>61</v>
      </c>
      <c r="K84" s="42"/>
      <c r="L84" s="42">
        <v>1</v>
      </c>
      <c r="M84" s="84"/>
      <c r="N84" s="42">
        <v>1</v>
      </c>
    </row>
    <row r="85" spans="5:15" x14ac:dyDescent="0.15">
      <c r="E85" t="s">
        <v>198</v>
      </c>
      <c r="G85" s="42" t="s">
        <v>41</v>
      </c>
      <c r="H85" s="42" t="s">
        <v>692</v>
      </c>
      <c r="I85" s="42" t="s">
        <v>597</v>
      </c>
      <c r="J85" s="42">
        <v>9</v>
      </c>
      <c r="K85" s="42"/>
      <c r="L85" s="42">
        <v>1</v>
      </c>
      <c r="M85" s="84"/>
      <c r="N85" s="42">
        <v>1</v>
      </c>
    </row>
    <row r="86" spans="5:15" x14ac:dyDescent="0.15">
      <c r="E86" t="s">
        <v>198</v>
      </c>
      <c r="G86" s="42" t="s">
        <v>41</v>
      </c>
      <c r="H86" s="42" t="s">
        <v>692</v>
      </c>
      <c r="I86" s="42" t="s">
        <v>794</v>
      </c>
      <c r="J86" s="42">
        <v>10</v>
      </c>
      <c r="K86" s="42"/>
      <c r="L86" s="42">
        <v>1</v>
      </c>
      <c r="M86" s="84"/>
      <c r="N86" s="42">
        <v>1</v>
      </c>
    </row>
    <row r="87" spans="5:15" x14ac:dyDescent="0.15">
      <c r="E87" t="s">
        <v>198</v>
      </c>
      <c r="G87" s="42" t="s">
        <v>41</v>
      </c>
      <c r="H87" s="42" t="s">
        <v>692</v>
      </c>
      <c r="I87" s="42" t="s">
        <v>411</v>
      </c>
      <c r="J87" s="42">
        <v>12</v>
      </c>
      <c r="K87" s="42"/>
      <c r="L87" s="42">
        <v>1</v>
      </c>
      <c r="M87" s="84"/>
      <c r="N87" s="42">
        <v>1</v>
      </c>
    </row>
    <row r="88" spans="5:15" x14ac:dyDescent="0.15">
      <c r="E88" t="s">
        <v>198</v>
      </c>
      <c r="G88" s="42" t="s">
        <v>41</v>
      </c>
      <c r="H88" s="42" t="s">
        <v>692</v>
      </c>
      <c r="I88" s="42" t="s">
        <v>417</v>
      </c>
      <c r="J88" s="42">
        <v>14</v>
      </c>
      <c r="K88" s="42"/>
      <c r="L88" s="42">
        <v>1</v>
      </c>
      <c r="M88" s="84"/>
      <c r="N88" s="42">
        <v>1</v>
      </c>
    </row>
    <row r="89" spans="5:15" x14ac:dyDescent="0.15">
      <c r="E89" t="s">
        <v>198</v>
      </c>
      <c r="G89" s="42" t="s">
        <v>41</v>
      </c>
      <c r="H89" s="42" t="s">
        <v>692</v>
      </c>
      <c r="I89" s="42" t="s">
        <v>418</v>
      </c>
      <c r="J89" s="42">
        <v>15</v>
      </c>
      <c r="K89" s="42"/>
      <c r="L89" s="42">
        <v>1</v>
      </c>
      <c r="M89" s="84"/>
      <c r="N89" s="42">
        <v>1</v>
      </c>
    </row>
    <row r="90" spans="5:15" x14ac:dyDescent="0.15">
      <c r="E90" t="s">
        <v>198</v>
      </c>
      <c r="G90" s="42" t="s">
        <v>41</v>
      </c>
      <c r="H90" s="42" t="s">
        <v>769</v>
      </c>
      <c r="I90" s="42" t="s">
        <v>382</v>
      </c>
      <c r="J90" s="42">
        <v>4</v>
      </c>
      <c r="K90" s="42"/>
      <c r="L90" s="42">
        <v>1</v>
      </c>
      <c r="M90" s="84"/>
      <c r="N90" s="42">
        <v>1</v>
      </c>
    </row>
    <row r="91" spans="5:15" x14ac:dyDescent="0.15">
      <c r="E91" t="s">
        <v>197</v>
      </c>
      <c r="G91" s="32"/>
      <c r="H91" s="32"/>
      <c r="I91" s="32" t="s">
        <v>373</v>
      </c>
      <c r="J91" s="32">
        <v>27</v>
      </c>
      <c r="K91" s="32"/>
      <c r="L91" s="32">
        <v>1</v>
      </c>
      <c r="M91" s="82"/>
      <c r="N91" s="32">
        <v>0</v>
      </c>
      <c r="O91" s="93">
        <v>1</v>
      </c>
    </row>
    <row r="92" spans="5:15" x14ac:dyDescent="0.15">
      <c r="E92" t="s">
        <v>197</v>
      </c>
      <c r="G92" s="32"/>
      <c r="H92" s="32"/>
      <c r="I92" s="32" t="s">
        <v>374</v>
      </c>
      <c r="J92" s="32">
        <v>28</v>
      </c>
      <c r="K92" s="32"/>
      <c r="L92" s="32">
        <v>1</v>
      </c>
      <c r="M92" s="82"/>
      <c r="N92" s="32">
        <v>0</v>
      </c>
      <c r="O92" s="93">
        <v>2</v>
      </c>
    </row>
    <row r="93" spans="5:15" x14ac:dyDescent="0.15">
      <c r="E93" t="s">
        <v>197</v>
      </c>
      <c r="G93" s="32"/>
      <c r="H93" s="32"/>
      <c r="I93" s="32" t="s">
        <v>512</v>
      </c>
      <c r="J93" s="32">
        <v>30</v>
      </c>
      <c r="K93" s="32"/>
      <c r="L93" s="32">
        <v>1</v>
      </c>
      <c r="M93" s="82"/>
      <c r="N93" s="32">
        <v>0</v>
      </c>
      <c r="O93" s="93">
        <v>3</v>
      </c>
    </row>
    <row r="94" spans="5:15" x14ac:dyDescent="0.15">
      <c r="E94" t="s">
        <v>197</v>
      </c>
      <c r="G94" s="32"/>
      <c r="H94" s="32"/>
      <c r="I94" s="32" t="s">
        <v>375</v>
      </c>
      <c r="J94" s="32">
        <v>31</v>
      </c>
      <c r="K94" s="32"/>
      <c r="L94" s="32">
        <v>1</v>
      </c>
      <c r="M94" s="82"/>
      <c r="N94" s="32">
        <v>0</v>
      </c>
      <c r="O94" s="93">
        <v>4</v>
      </c>
    </row>
    <row r="95" spans="5:15" x14ac:dyDescent="0.15">
      <c r="E95" t="s">
        <v>197</v>
      </c>
      <c r="G95" s="32"/>
      <c r="H95" s="32"/>
      <c r="I95" s="32" t="s">
        <v>21</v>
      </c>
      <c r="J95" s="32">
        <v>34</v>
      </c>
      <c r="K95" s="32"/>
      <c r="L95" s="32">
        <v>1</v>
      </c>
      <c r="M95" s="82"/>
      <c r="N95" s="32">
        <v>0</v>
      </c>
      <c r="O95" s="93">
        <v>5</v>
      </c>
    </row>
    <row r="96" spans="5:15" ht="26" x14ac:dyDescent="0.15">
      <c r="E96" t="s">
        <v>197</v>
      </c>
      <c r="G96" s="32"/>
      <c r="H96" s="32"/>
      <c r="I96" s="32" t="s">
        <v>22</v>
      </c>
      <c r="J96" s="32">
        <v>35</v>
      </c>
      <c r="K96" s="32"/>
      <c r="L96" s="32">
        <v>1</v>
      </c>
      <c r="M96" s="83" t="s">
        <v>290</v>
      </c>
      <c r="N96" s="32">
        <v>0</v>
      </c>
      <c r="O96" s="93">
        <v>6</v>
      </c>
    </row>
    <row r="97" spans="5:16" x14ac:dyDescent="0.15">
      <c r="E97" t="s">
        <v>197</v>
      </c>
      <c r="G97" s="32"/>
      <c r="H97" s="32"/>
      <c r="I97" s="32" t="s">
        <v>226</v>
      </c>
      <c r="J97" s="32">
        <v>36</v>
      </c>
      <c r="K97" s="32"/>
      <c r="L97" s="32">
        <v>1</v>
      </c>
      <c r="M97" s="82"/>
      <c r="N97" s="32">
        <v>0</v>
      </c>
      <c r="O97" s="93">
        <v>7</v>
      </c>
    </row>
    <row r="98" spans="5:16" x14ac:dyDescent="0.15">
      <c r="E98" t="s">
        <v>197</v>
      </c>
      <c r="G98" s="32"/>
      <c r="H98" s="32"/>
      <c r="I98" s="32" t="s">
        <v>467</v>
      </c>
      <c r="J98" s="32">
        <v>45</v>
      </c>
      <c r="K98" s="32"/>
      <c r="L98" s="32">
        <v>1</v>
      </c>
      <c r="M98" s="82"/>
      <c r="N98" s="32">
        <v>0</v>
      </c>
      <c r="O98" s="93">
        <v>8</v>
      </c>
    </row>
    <row r="99" spans="5:16" x14ac:dyDescent="0.15">
      <c r="E99" t="s">
        <v>197</v>
      </c>
      <c r="G99" s="32"/>
      <c r="H99" s="32"/>
      <c r="I99" s="32" t="s">
        <v>533</v>
      </c>
      <c r="J99" s="32">
        <v>47</v>
      </c>
      <c r="K99" s="32"/>
      <c r="L99" s="32">
        <v>1</v>
      </c>
      <c r="M99" s="82"/>
      <c r="N99" s="32">
        <v>0</v>
      </c>
      <c r="O99" s="93">
        <v>9</v>
      </c>
    </row>
    <row r="100" spans="5:16" x14ac:dyDescent="0.15">
      <c r="E100" t="s">
        <v>197</v>
      </c>
      <c r="G100" s="32"/>
      <c r="H100" s="32"/>
      <c r="I100" s="32" t="s">
        <v>458</v>
      </c>
      <c r="J100" s="32">
        <v>50</v>
      </c>
      <c r="K100" s="32"/>
      <c r="L100" s="32">
        <v>1</v>
      </c>
      <c r="M100" s="82"/>
      <c r="N100" s="32">
        <v>0</v>
      </c>
      <c r="O100" s="93">
        <v>10</v>
      </c>
    </row>
    <row r="101" spans="5:16" x14ac:dyDescent="0.15">
      <c r="E101" t="s">
        <v>197</v>
      </c>
      <c r="G101" s="32"/>
      <c r="H101" s="32"/>
      <c r="I101" s="32" t="s">
        <v>114</v>
      </c>
      <c r="J101" s="32">
        <v>53</v>
      </c>
      <c r="K101" s="32"/>
      <c r="L101" s="32">
        <v>1</v>
      </c>
      <c r="M101" s="82"/>
      <c r="N101" s="32">
        <v>0</v>
      </c>
      <c r="O101" s="93">
        <v>11</v>
      </c>
    </row>
    <row r="102" spans="5:16" x14ac:dyDescent="0.15">
      <c r="E102" t="s">
        <v>197</v>
      </c>
      <c r="G102" s="32"/>
      <c r="H102" s="32"/>
      <c r="I102" s="32" t="s">
        <v>593</v>
      </c>
      <c r="J102" s="32">
        <v>58</v>
      </c>
      <c r="K102" s="32"/>
      <c r="L102" s="32">
        <v>1</v>
      </c>
      <c r="M102" s="82"/>
      <c r="N102" s="32">
        <v>0</v>
      </c>
      <c r="O102" s="93">
        <v>12</v>
      </c>
    </row>
    <row r="103" spans="5:16" x14ac:dyDescent="0.15">
      <c r="E103" t="s">
        <v>197</v>
      </c>
      <c r="G103" s="32"/>
      <c r="H103" s="32"/>
      <c r="I103" s="32" t="s">
        <v>474</v>
      </c>
      <c r="J103" s="32">
        <v>59</v>
      </c>
      <c r="K103" s="32"/>
      <c r="L103" s="32">
        <v>1</v>
      </c>
      <c r="M103" s="82"/>
      <c r="N103" s="32">
        <v>0</v>
      </c>
      <c r="O103" s="93">
        <v>13</v>
      </c>
    </row>
    <row r="104" spans="5:16" x14ac:dyDescent="0.15">
      <c r="E104" t="s">
        <v>197</v>
      </c>
      <c r="G104" s="32"/>
      <c r="H104" s="32"/>
      <c r="I104" s="32" t="s">
        <v>92</v>
      </c>
      <c r="J104" s="32">
        <v>16</v>
      </c>
      <c r="K104" s="32"/>
      <c r="L104" s="32">
        <v>1</v>
      </c>
      <c r="M104" s="82"/>
      <c r="N104" s="32">
        <v>0</v>
      </c>
      <c r="O104" s="93">
        <v>14</v>
      </c>
    </row>
    <row r="105" spans="5:16" x14ac:dyDescent="0.15">
      <c r="E105" t="s">
        <v>197</v>
      </c>
      <c r="G105" s="32"/>
      <c r="H105" s="32"/>
      <c r="I105" s="32" t="s">
        <v>534</v>
      </c>
      <c r="J105" s="32">
        <v>17</v>
      </c>
      <c r="K105" s="32"/>
      <c r="L105" s="32">
        <v>1</v>
      </c>
      <c r="M105" s="82"/>
      <c r="N105" s="32">
        <v>0</v>
      </c>
      <c r="O105" s="93">
        <v>15</v>
      </c>
    </row>
    <row r="106" spans="5:16" x14ac:dyDescent="0.15">
      <c r="E106" t="s">
        <v>197</v>
      </c>
      <c r="G106" s="32"/>
      <c r="H106" s="32"/>
      <c r="I106" s="32" t="s">
        <v>419</v>
      </c>
      <c r="J106" s="32">
        <v>18</v>
      </c>
      <c r="K106" s="32"/>
      <c r="L106" s="32">
        <v>1</v>
      </c>
      <c r="M106" s="82"/>
      <c r="N106" s="32">
        <v>0</v>
      </c>
      <c r="O106" s="93">
        <v>16</v>
      </c>
    </row>
    <row r="107" spans="5:16" x14ac:dyDescent="0.15">
      <c r="E107" t="s">
        <v>197</v>
      </c>
      <c r="G107" s="32"/>
      <c r="H107" s="32"/>
      <c r="I107" s="32" t="s">
        <v>459</v>
      </c>
      <c r="J107" s="32">
        <v>51</v>
      </c>
      <c r="K107" s="32" t="s">
        <v>532</v>
      </c>
      <c r="L107" s="32" t="s">
        <v>532</v>
      </c>
      <c r="M107" s="82"/>
      <c r="N107" s="32">
        <v>0</v>
      </c>
      <c r="O107" s="93">
        <v>17</v>
      </c>
      <c r="P107">
        <f>SUM(O107,R48,R47)</f>
        <v>64</v>
      </c>
    </row>
  </sheetData>
  <sortState ref="U44:W73">
    <sortCondition ref="V44:V73"/>
    <sortCondition ref="U44:U73"/>
    <sortCondition ref="W44:W73"/>
  </sortState>
  <mergeCells count="2">
    <mergeCell ref="Q63:S63"/>
    <mergeCell ref="Q53:S53"/>
  </mergeCells>
  <phoneticPr fontId="8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5"/>
  <sheetViews>
    <sheetView workbookViewId="0">
      <selection activeCell="E61" sqref="E61"/>
    </sheetView>
  </sheetViews>
  <sheetFormatPr baseColWidth="10" defaultColWidth="11" defaultRowHeight="13" x14ac:dyDescent="0.15"/>
  <sheetData>
    <row r="1" spans="1:16" ht="26" x14ac:dyDescent="0.15">
      <c r="A1" s="2"/>
      <c r="B1" s="5" t="s">
        <v>695</v>
      </c>
      <c r="C1" s="5"/>
      <c r="D1" s="5" t="s">
        <v>422</v>
      </c>
      <c r="E1" s="5" t="s">
        <v>722</v>
      </c>
      <c r="F1" s="5" t="s">
        <v>173</v>
      </c>
      <c r="G1" s="5" t="s">
        <v>8</v>
      </c>
      <c r="H1" s="5"/>
      <c r="I1" s="5" t="s">
        <v>2</v>
      </c>
      <c r="J1" s="5"/>
      <c r="K1" s="5" t="s">
        <v>531</v>
      </c>
      <c r="L1" s="5"/>
      <c r="M1" s="5" t="s">
        <v>300</v>
      </c>
      <c r="N1" s="5" t="s">
        <v>827</v>
      </c>
      <c r="O1" s="5" t="s">
        <v>828</v>
      </c>
      <c r="P1" s="5" t="s">
        <v>841</v>
      </c>
    </row>
    <row r="2" spans="1:16" ht="26" x14ac:dyDescent="0.15">
      <c r="A2" s="2"/>
      <c r="B2" s="5" t="s">
        <v>298</v>
      </c>
      <c r="C2" s="5" t="s">
        <v>788</v>
      </c>
      <c r="D2" s="5" t="s">
        <v>710</v>
      </c>
      <c r="E2" s="5" t="s">
        <v>711</v>
      </c>
      <c r="F2" s="5" t="s">
        <v>346</v>
      </c>
      <c r="G2" s="5" t="s">
        <v>341</v>
      </c>
      <c r="H2" s="5"/>
      <c r="I2" s="5" t="s">
        <v>342</v>
      </c>
      <c r="J2" s="5"/>
      <c r="K2" s="5" t="s">
        <v>347</v>
      </c>
      <c r="L2" s="5"/>
      <c r="M2" s="5" t="s">
        <v>1</v>
      </c>
      <c r="N2" s="5" t="s">
        <v>662</v>
      </c>
      <c r="O2" s="5" t="s">
        <v>663</v>
      </c>
      <c r="P2" s="5" t="s">
        <v>604</v>
      </c>
    </row>
    <row r="3" spans="1:16" x14ac:dyDescent="0.15">
      <c r="A3" s="3" t="s">
        <v>364</v>
      </c>
      <c r="B3" s="4">
        <v>39878</v>
      </c>
      <c r="C3" s="99">
        <f t="shared" ref="C3:C12" ca="1" si="0">TODAY()-B3</f>
        <v>1639</v>
      </c>
      <c r="D3" s="68">
        <v>5</v>
      </c>
      <c r="E3" s="68"/>
      <c r="F3" s="2"/>
      <c r="G3" s="13">
        <v>39885</v>
      </c>
      <c r="H3" s="13" t="s">
        <v>87</v>
      </c>
      <c r="I3" s="63">
        <v>39899</v>
      </c>
      <c r="J3" s="63" t="s">
        <v>789</v>
      </c>
      <c r="K3" s="63">
        <v>39913</v>
      </c>
      <c r="L3" s="63"/>
      <c r="M3" s="63">
        <v>39938</v>
      </c>
      <c r="N3" s="63">
        <v>39941</v>
      </c>
      <c r="O3" s="63">
        <v>39948</v>
      </c>
      <c r="P3" s="63">
        <v>39958</v>
      </c>
    </row>
    <row r="4" spans="1:16" x14ac:dyDescent="0.15">
      <c r="A4" s="3" t="s">
        <v>703</v>
      </c>
      <c r="B4" s="4">
        <v>39879</v>
      </c>
      <c r="C4" s="99">
        <f t="shared" ca="1" si="0"/>
        <v>1638</v>
      </c>
      <c r="D4" s="68">
        <v>4</v>
      </c>
      <c r="E4" s="68"/>
      <c r="F4" s="2"/>
      <c r="G4" s="13">
        <v>39886</v>
      </c>
      <c r="H4" s="13" t="s">
        <v>694</v>
      </c>
      <c r="I4" s="63">
        <v>39900</v>
      </c>
      <c r="J4" s="63" t="s">
        <v>789</v>
      </c>
      <c r="K4" s="63">
        <v>39914</v>
      </c>
      <c r="L4" s="63"/>
      <c r="M4" s="63">
        <v>39939</v>
      </c>
      <c r="N4" s="63">
        <v>39942</v>
      </c>
      <c r="O4" s="63">
        <v>39949</v>
      </c>
      <c r="P4" s="63">
        <v>39959</v>
      </c>
    </row>
    <row r="5" spans="1:16" x14ac:dyDescent="0.15">
      <c r="A5" s="3" t="s">
        <v>605</v>
      </c>
      <c r="B5" s="4">
        <v>39879</v>
      </c>
      <c r="C5" s="99">
        <f t="shared" ca="1" si="0"/>
        <v>1638</v>
      </c>
      <c r="D5" s="68">
        <v>4</v>
      </c>
      <c r="E5" s="68"/>
      <c r="F5" s="2"/>
      <c r="G5" s="13">
        <v>39886</v>
      </c>
      <c r="H5" s="13" t="s">
        <v>694</v>
      </c>
      <c r="I5" s="63">
        <v>39900</v>
      </c>
      <c r="J5" s="63" t="s">
        <v>789</v>
      </c>
      <c r="K5" s="63">
        <v>39914</v>
      </c>
      <c r="L5" s="63"/>
      <c r="M5" s="63">
        <v>39939</v>
      </c>
      <c r="N5" s="63">
        <v>39942</v>
      </c>
      <c r="O5" s="63">
        <v>39949</v>
      </c>
      <c r="P5" s="63">
        <v>39959</v>
      </c>
    </row>
    <row r="6" spans="1:16" x14ac:dyDescent="0.15">
      <c r="A6" s="3" t="s">
        <v>233</v>
      </c>
      <c r="B6" s="4">
        <v>39879</v>
      </c>
      <c r="C6" s="99">
        <f t="shared" ca="1" si="0"/>
        <v>1638</v>
      </c>
      <c r="D6" s="68">
        <v>4</v>
      </c>
      <c r="E6" s="68"/>
      <c r="F6" s="2"/>
      <c r="G6" s="13">
        <v>39886</v>
      </c>
      <c r="H6" s="13" t="s">
        <v>694</v>
      </c>
      <c r="I6" s="63">
        <v>39900</v>
      </c>
      <c r="J6" s="63" t="s">
        <v>789</v>
      </c>
      <c r="K6" s="63">
        <v>39914</v>
      </c>
      <c r="L6" s="63"/>
      <c r="M6" s="63">
        <v>39939</v>
      </c>
      <c r="N6" s="63">
        <v>39942</v>
      </c>
      <c r="O6" s="63">
        <v>39949</v>
      </c>
      <c r="P6" s="63">
        <v>39959</v>
      </c>
    </row>
    <row r="7" spans="1:16" x14ac:dyDescent="0.15">
      <c r="A7" s="3" t="s">
        <v>361</v>
      </c>
      <c r="B7" s="4">
        <v>39881</v>
      </c>
      <c r="C7" s="99">
        <f t="shared" ca="1" si="0"/>
        <v>1636</v>
      </c>
      <c r="D7" s="68">
        <v>5</v>
      </c>
      <c r="E7" s="68"/>
      <c r="F7" s="2"/>
      <c r="G7" s="41">
        <v>39888</v>
      </c>
      <c r="H7" s="41" t="s">
        <v>84</v>
      </c>
      <c r="I7" s="63">
        <v>39902</v>
      </c>
      <c r="J7" s="63" t="s">
        <v>789</v>
      </c>
      <c r="K7" s="63">
        <v>39916</v>
      </c>
      <c r="L7" s="63"/>
      <c r="M7" s="63">
        <v>39941</v>
      </c>
      <c r="N7" s="63">
        <v>39944</v>
      </c>
      <c r="O7" s="63">
        <v>39951</v>
      </c>
      <c r="P7" s="63">
        <v>39961</v>
      </c>
    </row>
    <row r="8" spans="1:16" x14ac:dyDescent="0.15">
      <c r="A8" s="3" t="s">
        <v>75</v>
      </c>
      <c r="B8" s="4">
        <v>39881</v>
      </c>
      <c r="C8" s="99">
        <f t="shared" ca="1" si="0"/>
        <v>1636</v>
      </c>
      <c r="D8" s="68">
        <v>5</v>
      </c>
      <c r="E8" s="68"/>
      <c r="F8" s="2"/>
      <c r="G8" s="41">
        <v>39888</v>
      </c>
      <c r="H8" s="41" t="s">
        <v>84</v>
      </c>
      <c r="I8" s="63">
        <v>39902</v>
      </c>
      <c r="J8" s="63" t="s">
        <v>789</v>
      </c>
      <c r="K8" s="63">
        <v>39916</v>
      </c>
      <c r="L8" s="63"/>
      <c r="M8" s="63">
        <v>39941</v>
      </c>
      <c r="N8" s="63">
        <v>39944</v>
      </c>
      <c r="O8" s="63">
        <v>39951</v>
      </c>
      <c r="P8" s="63">
        <v>39961</v>
      </c>
    </row>
    <row r="9" spans="1:16" x14ac:dyDescent="0.15">
      <c r="A9" s="3" t="s">
        <v>866</v>
      </c>
      <c r="B9" s="4">
        <v>39882</v>
      </c>
      <c r="C9" s="99">
        <f t="shared" ca="1" si="0"/>
        <v>1635</v>
      </c>
      <c r="D9" s="69">
        <v>5</v>
      </c>
      <c r="E9" s="68"/>
      <c r="F9" s="2"/>
      <c r="G9" s="41">
        <v>39889</v>
      </c>
      <c r="H9" s="41" t="s">
        <v>175</v>
      </c>
      <c r="I9" s="63">
        <v>39903</v>
      </c>
      <c r="J9" s="63" t="s">
        <v>789</v>
      </c>
      <c r="K9" s="63">
        <v>39917</v>
      </c>
      <c r="L9" s="63"/>
      <c r="M9" s="63">
        <v>39942</v>
      </c>
      <c r="N9" s="63">
        <v>39945</v>
      </c>
      <c r="O9" s="63">
        <v>39952</v>
      </c>
      <c r="P9" s="63">
        <v>39962</v>
      </c>
    </row>
    <row r="10" spans="1:16" x14ac:dyDescent="0.15">
      <c r="A10" s="3" t="s">
        <v>76</v>
      </c>
      <c r="B10" s="4"/>
      <c r="C10" s="99">
        <f t="shared" ca="1" si="0"/>
        <v>41517</v>
      </c>
      <c r="D10" s="69"/>
      <c r="E10" s="68"/>
      <c r="F10" s="2"/>
      <c r="G10" s="97">
        <f>B10+7</f>
        <v>7</v>
      </c>
      <c r="H10" s="63"/>
      <c r="I10" s="63">
        <f>B10+21</f>
        <v>21</v>
      </c>
      <c r="J10" s="63"/>
      <c r="K10" s="63">
        <v>35</v>
      </c>
      <c r="L10" s="63"/>
      <c r="M10" s="63">
        <v>60</v>
      </c>
      <c r="N10" s="63">
        <v>63</v>
      </c>
      <c r="O10" s="63">
        <v>70</v>
      </c>
      <c r="P10" s="63">
        <v>80</v>
      </c>
    </row>
    <row r="11" spans="1:16" x14ac:dyDescent="0.15">
      <c r="A11" s="3" t="s">
        <v>134</v>
      </c>
      <c r="B11" s="4"/>
      <c r="C11" s="99">
        <f t="shared" ca="1" si="0"/>
        <v>41517</v>
      </c>
      <c r="D11" s="69"/>
      <c r="E11" s="69"/>
      <c r="F11" s="2"/>
      <c r="G11" s="97">
        <f>B11+7</f>
        <v>7</v>
      </c>
      <c r="H11" s="63"/>
      <c r="I11" s="63">
        <f>B11+21</f>
        <v>21</v>
      </c>
      <c r="J11" s="63"/>
      <c r="K11" s="63">
        <v>35</v>
      </c>
      <c r="L11" s="63"/>
      <c r="M11" s="63">
        <v>60</v>
      </c>
      <c r="N11" s="63">
        <v>63</v>
      </c>
      <c r="O11" s="63">
        <v>70</v>
      </c>
      <c r="P11" s="63">
        <v>80</v>
      </c>
    </row>
    <row r="12" spans="1:16" x14ac:dyDescent="0.15">
      <c r="A12" s="3" t="s">
        <v>234</v>
      </c>
      <c r="B12" s="4">
        <v>39884</v>
      </c>
      <c r="C12" s="99">
        <f t="shared" ca="1" si="0"/>
        <v>1633</v>
      </c>
      <c r="D12" s="69" t="s">
        <v>370</v>
      </c>
      <c r="E12" s="68"/>
      <c r="F12" s="2"/>
      <c r="G12" s="97">
        <f>B12+7</f>
        <v>39891</v>
      </c>
      <c r="H12" s="63"/>
      <c r="I12" s="63">
        <f>B12+21</f>
        <v>39905</v>
      </c>
      <c r="J12" s="63"/>
      <c r="K12" s="63">
        <v>35</v>
      </c>
      <c r="L12" s="63"/>
      <c r="M12" s="63">
        <v>60</v>
      </c>
      <c r="N12" s="63">
        <v>63</v>
      </c>
      <c r="O12" s="63">
        <v>70</v>
      </c>
      <c r="P12" s="63">
        <v>80</v>
      </c>
    </row>
    <row r="13" spans="1:16" x14ac:dyDescent="0.15">
      <c r="D13" s="69">
        <v>32</v>
      </c>
      <c r="E13" s="69">
        <v>0</v>
      </c>
      <c r="F13" s="69">
        <v>32</v>
      </c>
    </row>
    <row r="14" spans="1:16" x14ac:dyDescent="0.15">
      <c r="I14" s="102"/>
    </row>
    <row r="16" spans="1:16" x14ac:dyDescent="0.15">
      <c r="A16" s="3" t="s">
        <v>450</v>
      </c>
      <c r="B16" s="4">
        <v>39867</v>
      </c>
      <c r="C16" s="99">
        <f ca="1">TODAY()-B16</f>
        <v>1650</v>
      </c>
      <c r="D16" s="69">
        <v>4</v>
      </c>
      <c r="E16" s="68"/>
      <c r="F16" s="2"/>
      <c r="G16" s="63">
        <v>39874</v>
      </c>
      <c r="H16" s="63"/>
      <c r="I16" s="63">
        <v>39888</v>
      </c>
      <c r="J16" s="63"/>
      <c r="K16" s="63">
        <v>39902</v>
      </c>
      <c r="L16" s="63"/>
      <c r="M16" s="63">
        <v>39927</v>
      </c>
      <c r="N16" s="63">
        <v>39930</v>
      </c>
      <c r="O16" s="63">
        <v>39937</v>
      </c>
      <c r="P16" s="63">
        <v>39947</v>
      </c>
    </row>
    <row r="17" spans="1:21" x14ac:dyDescent="0.15">
      <c r="A17" s="3" t="s">
        <v>138</v>
      </c>
      <c r="B17" s="4">
        <v>39865</v>
      </c>
      <c r="C17" s="99">
        <f ca="1">TODAY()-B17</f>
        <v>1652</v>
      </c>
      <c r="D17" s="69">
        <v>3</v>
      </c>
      <c r="E17" s="68"/>
      <c r="F17" s="2"/>
      <c r="G17" s="63">
        <v>39872</v>
      </c>
      <c r="H17" s="63"/>
      <c r="I17" s="63">
        <v>39886</v>
      </c>
      <c r="J17" s="63"/>
      <c r="K17" s="63">
        <v>39900</v>
      </c>
      <c r="L17" s="63"/>
      <c r="M17" s="63">
        <v>39925</v>
      </c>
      <c r="N17" s="63">
        <v>39928</v>
      </c>
      <c r="O17" s="63">
        <v>39935</v>
      </c>
      <c r="P17" s="63">
        <v>39945</v>
      </c>
    </row>
    <row r="18" spans="1:21" x14ac:dyDescent="0.15">
      <c r="A18" s="3" t="s">
        <v>707</v>
      </c>
      <c r="B18" s="4">
        <v>39864</v>
      </c>
      <c r="C18" s="99">
        <f ca="1">TODAY()-B18</f>
        <v>1653</v>
      </c>
      <c r="D18" s="69">
        <v>4</v>
      </c>
      <c r="E18" s="68"/>
      <c r="F18" s="2"/>
      <c r="G18" s="63">
        <v>39871</v>
      </c>
      <c r="H18" s="63"/>
      <c r="I18" s="63">
        <v>39885</v>
      </c>
      <c r="J18" s="63"/>
      <c r="K18" s="63">
        <v>39899</v>
      </c>
      <c r="L18" s="63"/>
      <c r="M18" s="63">
        <v>39924</v>
      </c>
      <c r="N18" s="63">
        <v>39927</v>
      </c>
      <c r="O18" s="63">
        <v>39934</v>
      </c>
      <c r="P18" s="63">
        <v>39944</v>
      </c>
    </row>
    <row r="19" spans="1:21" x14ac:dyDescent="0.15">
      <c r="A19" s="3" t="s">
        <v>390</v>
      </c>
      <c r="B19" s="4">
        <v>39867</v>
      </c>
      <c r="C19" s="99">
        <f ca="1">TODAY()-B19</f>
        <v>1650</v>
      </c>
      <c r="D19" s="69">
        <v>4</v>
      </c>
      <c r="E19" s="68"/>
      <c r="F19" s="2"/>
      <c r="G19" s="63">
        <v>39874</v>
      </c>
      <c r="H19" s="63"/>
      <c r="I19" s="63">
        <v>39888</v>
      </c>
      <c r="J19" s="63"/>
      <c r="K19" s="63">
        <v>39902</v>
      </c>
      <c r="L19" s="63"/>
      <c r="M19" s="63">
        <v>39927</v>
      </c>
      <c r="N19" s="63">
        <v>39930</v>
      </c>
      <c r="O19" s="63">
        <v>39937</v>
      </c>
      <c r="P19" s="63">
        <v>39947</v>
      </c>
    </row>
    <row r="20" spans="1:21" x14ac:dyDescent="0.15">
      <c r="D20" s="70">
        <v>15</v>
      </c>
    </row>
    <row r="21" spans="1:21" ht="39" x14ac:dyDescent="0.15">
      <c r="A21" s="3" t="s">
        <v>217</v>
      </c>
      <c r="B21" s="4">
        <v>39883</v>
      </c>
      <c r="C21" s="99">
        <f ca="1">TODAY()-B21</f>
        <v>1634</v>
      </c>
      <c r="D21" s="69">
        <v>7</v>
      </c>
      <c r="E21" s="68" t="s">
        <v>299</v>
      </c>
      <c r="F21" s="2"/>
      <c r="G21" s="97">
        <f>B21+7</f>
        <v>39890</v>
      </c>
      <c r="H21" s="63" t="s">
        <v>171</v>
      </c>
      <c r="I21" s="63">
        <f>B21+21</f>
        <v>39904</v>
      </c>
      <c r="J21" s="63" t="s">
        <v>789</v>
      </c>
      <c r="K21" s="63">
        <v>35</v>
      </c>
      <c r="L21" s="63"/>
      <c r="M21" s="63">
        <v>60</v>
      </c>
      <c r="N21" s="63">
        <v>63</v>
      </c>
      <c r="O21" s="63">
        <v>70</v>
      </c>
      <c r="P21" s="63">
        <v>80</v>
      </c>
    </row>
    <row r="23" spans="1:21" x14ac:dyDescent="0.15">
      <c r="A23" s="1" t="s">
        <v>219</v>
      </c>
      <c r="B23" s="1" t="s">
        <v>363</v>
      </c>
      <c r="C23" s="1"/>
      <c r="D23" s="1"/>
      <c r="E23" s="1" t="s">
        <v>219</v>
      </c>
      <c r="F23" s="1" t="s">
        <v>363</v>
      </c>
      <c r="G23" s="1" t="s">
        <v>219</v>
      </c>
      <c r="H23" s="1"/>
      <c r="I23" s="1" t="s">
        <v>363</v>
      </c>
      <c r="J23" s="1" t="s">
        <v>219</v>
      </c>
      <c r="K23" s="1" t="s">
        <v>363</v>
      </c>
      <c r="L23" s="1" t="s">
        <v>219</v>
      </c>
      <c r="M23" s="1" t="s">
        <v>363</v>
      </c>
      <c r="N23" s="1" t="s">
        <v>219</v>
      </c>
      <c r="O23" s="1" t="s">
        <v>363</v>
      </c>
      <c r="P23" s="1" t="s">
        <v>219</v>
      </c>
      <c r="Q23" s="1" t="s">
        <v>363</v>
      </c>
      <c r="R23" s="1" t="s">
        <v>219</v>
      </c>
      <c r="S23" s="1" t="s">
        <v>363</v>
      </c>
      <c r="T23" s="1" t="s">
        <v>219</v>
      </c>
      <c r="U23" s="1" t="s">
        <v>363</v>
      </c>
    </row>
    <row r="24" spans="1:21" x14ac:dyDescent="0.15">
      <c r="A24" s="1" t="s">
        <v>712</v>
      </c>
      <c r="B24" s="1"/>
      <c r="C24" s="1"/>
      <c r="D24" s="1"/>
      <c r="E24" s="1" t="s">
        <v>713</v>
      </c>
      <c r="F24" s="1"/>
      <c r="G24" s="1" t="s">
        <v>563</v>
      </c>
      <c r="H24" s="1"/>
      <c r="I24" s="1"/>
      <c r="J24" s="1" t="s">
        <v>403</v>
      </c>
      <c r="K24" s="1"/>
      <c r="L24" s="1" t="s">
        <v>497</v>
      </c>
      <c r="M24" s="1"/>
      <c r="N24" s="1" t="s">
        <v>702</v>
      </c>
      <c r="O24" s="1"/>
      <c r="P24" s="1" t="s">
        <v>523</v>
      </c>
      <c r="Q24" s="1"/>
      <c r="R24" s="1" t="s">
        <v>578</v>
      </c>
      <c r="S24" s="1"/>
      <c r="T24" s="1" t="s">
        <v>268</v>
      </c>
      <c r="U24" s="1"/>
    </row>
    <row r="25" spans="1:21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6" spans="2:15" x14ac:dyDescent="0.15">
      <c r="B36" s="107">
        <v>39923</v>
      </c>
      <c r="G36" t="s">
        <v>454</v>
      </c>
      <c r="H36" t="s">
        <v>455</v>
      </c>
      <c r="I36" t="s">
        <v>456</v>
      </c>
      <c r="J36" t="s">
        <v>259</v>
      </c>
      <c r="L36" t="s">
        <v>454</v>
      </c>
      <c r="M36" t="s">
        <v>455</v>
      </c>
      <c r="N36" t="s">
        <v>456</v>
      </c>
      <c r="O36" t="s">
        <v>259</v>
      </c>
    </row>
    <row r="37" spans="2:15" x14ac:dyDescent="0.15">
      <c r="B37" t="s">
        <v>726</v>
      </c>
      <c r="C37" t="s">
        <v>729</v>
      </c>
      <c r="G37" t="s">
        <v>354</v>
      </c>
      <c r="H37" t="s">
        <v>656</v>
      </c>
      <c r="J37" t="s">
        <v>260</v>
      </c>
      <c r="L37" t="s">
        <v>750</v>
      </c>
      <c r="M37" t="s">
        <v>452</v>
      </c>
      <c r="O37" t="s">
        <v>656</v>
      </c>
    </row>
    <row r="38" spans="2:15" x14ac:dyDescent="0.15">
      <c r="B38" t="s">
        <v>727</v>
      </c>
      <c r="C38" t="s">
        <v>257</v>
      </c>
      <c r="G38" t="s">
        <v>355</v>
      </c>
      <c r="H38" t="s">
        <v>452</v>
      </c>
      <c r="J38" t="s">
        <v>260</v>
      </c>
      <c r="L38" t="s">
        <v>354</v>
      </c>
      <c r="M38" t="s">
        <v>656</v>
      </c>
      <c r="O38" t="s">
        <v>260</v>
      </c>
    </row>
    <row r="39" spans="2:15" x14ac:dyDescent="0.15">
      <c r="B39" t="s">
        <v>728</v>
      </c>
      <c r="G39" t="s">
        <v>356</v>
      </c>
      <c r="H39" t="s">
        <v>452</v>
      </c>
      <c r="J39" t="s">
        <v>81</v>
      </c>
      <c r="L39" t="s">
        <v>653</v>
      </c>
      <c r="M39" t="s">
        <v>657</v>
      </c>
      <c r="O39" t="s">
        <v>279</v>
      </c>
    </row>
    <row r="40" spans="2:15" x14ac:dyDescent="0.15">
      <c r="G40" t="s">
        <v>558</v>
      </c>
      <c r="H40" t="s">
        <v>452</v>
      </c>
      <c r="J40" t="s">
        <v>82</v>
      </c>
      <c r="L40" t="s">
        <v>894</v>
      </c>
      <c r="M40" t="s">
        <v>657</v>
      </c>
      <c r="O40" t="s">
        <v>260</v>
      </c>
    </row>
    <row r="41" spans="2:15" x14ac:dyDescent="0.15">
      <c r="G41" t="s">
        <v>158</v>
      </c>
      <c r="H41" t="s">
        <v>452</v>
      </c>
      <c r="J41" t="s">
        <v>329</v>
      </c>
      <c r="L41" t="s">
        <v>659</v>
      </c>
      <c r="M41" t="s">
        <v>657</v>
      </c>
      <c r="O41" t="s">
        <v>260</v>
      </c>
    </row>
    <row r="42" spans="2:15" x14ac:dyDescent="0.15">
      <c r="G42" t="s">
        <v>156</v>
      </c>
      <c r="H42" t="s">
        <v>452</v>
      </c>
      <c r="J42" t="s">
        <v>278</v>
      </c>
      <c r="L42" t="s">
        <v>892</v>
      </c>
      <c r="M42" t="s">
        <v>657</v>
      </c>
      <c r="O42" t="s">
        <v>260</v>
      </c>
    </row>
    <row r="43" spans="2:15" x14ac:dyDescent="0.15">
      <c r="G43" t="s">
        <v>157</v>
      </c>
      <c r="H43" t="s">
        <v>452</v>
      </c>
      <c r="J43" t="s">
        <v>81</v>
      </c>
      <c r="L43" t="s">
        <v>433</v>
      </c>
      <c r="M43" t="s">
        <v>657</v>
      </c>
      <c r="O43" t="s">
        <v>260</v>
      </c>
    </row>
    <row r="44" spans="2:15" x14ac:dyDescent="0.15">
      <c r="G44" t="s">
        <v>248</v>
      </c>
      <c r="H44" t="s">
        <v>657</v>
      </c>
      <c r="J44" t="s">
        <v>279</v>
      </c>
      <c r="L44" t="s">
        <v>430</v>
      </c>
      <c r="M44" t="s">
        <v>657</v>
      </c>
      <c r="O44" t="s">
        <v>279</v>
      </c>
    </row>
    <row r="45" spans="2:15" x14ac:dyDescent="0.15">
      <c r="G45" t="s">
        <v>44</v>
      </c>
      <c r="H45" t="s">
        <v>452</v>
      </c>
      <c r="J45" t="s">
        <v>280</v>
      </c>
      <c r="L45" t="s">
        <v>45</v>
      </c>
      <c r="M45" t="s">
        <v>657</v>
      </c>
      <c r="O45" t="s">
        <v>260</v>
      </c>
    </row>
    <row r="46" spans="2:15" x14ac:dyDescent="0.15">
      <c r="G46" t="s">
        <v>45</v>
      </c>
      <c r="H46" t="s">
        <v>657</v>
      </c>
      <c r="J46" t="s">
        <v>260</v>
      </c>
      <c r="L46" t="s">
        <v>248</v>
      </c>
      <c r="M46" t="s">
        <v>657</v>
      </c>
      <c r="O46" t="s">
        <v>279</v>
      </c>
    </row>
    <row r="47" spans="2:15" x14ac:dyDescent="0.15">
      <c r="G47" t="s">
        <v>62</v>
      </c>
      <c r="H47" t="s">
        <v>452</v>
      </c>
      <c r="J47" t="s">
        <v>260</v>
      </c>
      <c r="L47" t="s">
        <v>889</v>
      </c>
      <c r="M47" t="s">
        <v>452</v>
      </c>
      <c r="O47" t="s">
        <v>260</v>
      </c>
    </row>
    <row r="48" spans="2:15" x14ac:dyDescent="0.15">
      <c r="G48" t="s">
        <v>430</v>
      </c>
      <c r="H48" t="s">
        <v>657</v>
      </c>
      <c r="J48" t="s">
        <v>279</v>
      </c>
      <c r="L48" t="s">
        <v>844</v>
      </c>
      <c r="M48" t="s">
        <v>452</v>
      </c>
      <c r="O48" t="s">
        <v>260</v>
      </c>
    </row>
    <row r="49" spans="5:15" x14ac:dyDescent="0.15">
      <c r="G49" t="s">
        <v>432</v>
      </c>
      <c r="H49" t="s">
        <v>452</v>
      </c>
      <c r="J49" t="s">
        <v>279</v>
      </c>
      <c r="L49" t="s">
        <v>660</v>
      </c>
      <c r="M49" t="s">
        <v>452</v>
      </c>
      <c r="O49" t="s">
        <v>260</v>
      </c>
    </row>
    <row r="50" spans="5:15" x14ac:dyDescent="0.15">
      <c r="G50" t="s">
        <v>433</v>
      </c>
      <c r="H50" t="s">
        <v>657</v>
      </c>
      <c r="J50" t="s">
        <v>260</v>
      </c>
      <c r="L50" t="s">
        <v>696</v>
      </c>
      <c r="M50" t="s">
        <v>452</v>
      </c>
      <c r="O50" t="s">
        <v>260</v>
      </c>
    </row>
    <row r="51" spans="5:15" x14ac:dyDescent="0.15">
      <c r="G51" t="s">
        <v>95</v>
      </c>
      <c r="H51" t="s">
        <v>453</v>
      </c>
      <c r="J51" t="s">
        <v>81</v>
      </c>
      <c r="L51" t="s">
        <v>632</v>
      </c>
      <c r="M51" t="s">
        <v>452</v>
      </c>
      <c r="O51" t="s">
        <v>281</v>
      </c>
    </row>
    <row r="52" spans="5:15" x14ac:dyDescent="0.15">
      <c r="G52" t="s">
        <v>289</v>
      </c>
      <c r="H52" t="s">
        <v>657</v>
      </c>
      <c r="J52" t="s">
        <v>278</v>
      </c>
      <c r="L52" t="s">
        <v>432</v>
      </c>
      <c r="M52" t="s">
        <v>452</v>
      </c>
      <c r="O52" t="s">
        <v>279</v>
      </c>
    </row>
    <row r="53" spans="5:15" x14ac:dyDescent="0.15">
      <c r="G53" t="s">
        <v>739</v>
      </c>
      <c r="H53" t="s">
        <v>657</v>
      </c>
      <c r="J53" t="s">
        <v>280</v>
      </c>
      <c r="L53" t="s">
        <v>62</v>
      </c>
      <c r="M53" t="s">
        <v>452</v>
      </c>
      <c r="O53" t="s">
        <v>260</v>
      </c>
    </row>
    <row r="54" spans="5:15" x14ac:dyDescent="0.15">
      <c r="G54" t="s">
        <v>638</v>
      </c>
      <c r="H54" t="s">
        <v>452</v>
      </c>
      <c r="J54" t="s">
        <v>280</v>
      </c>
      <c r="L54" t="s">
        <v>355</v>
      </c>
      <c r="M54" t="s">
        <v>452</v>
      </c>
      <c r="O54" t="s">
        <v>260</v>
      </c>
    </row>
    <row r="55" spans="5:15" x14ac:dyDescent="0.15">
      <c r="G55" t="s">
        <v>639</v>
      </c>
      <c r="H55" t="s">
        <v>657</v>
      </c>
      <c r="J55" t="s">
        <v>280</v>
      </c>
      <c r="L55" t="s">
        <v>654</v>
      </c>
      <c r="M55" t="s">
        <v>657</v>
      </c>
      <c r="O55" t="s">
        <v>280</v>
      </c>
    </row>
    <row r="56" spans="5:15" x14ac:dyDescent="0.15">
      <c r="G56" t="s">
        <v>640</v>
      </c>
      <c r="H56" t="s">
        <v>452</v>
      </c>
      <c r="J56" t="s">
        <v>280</v>
      </c>
      <c r="L56" t="s">
        <v>447</v>
      </c>
      <c r="M56" t="s">
        <v>657</v>
      </c>
      <c r="O56" t="s">
        <v>278</v>
      </c>
    </row>
    <row r="57" spans="5:15" x14ac:dyDescent="0.15">
      <c r="G57" t="s">
        <v>632</v>
      </c>
      <c r="H57" t="s">
        <v>452</v>
      </c>
      <c r="J57" t="s">
        <v>281</v>
      </c>
      <c r="L57" t="s">
        <v>838</v>
      </c>
      <c r="M57" t="s">
        <v>657</v>
      </c>
      <c r="O57" t="s">
        <v>278</v>
      </c>
    </row>
    <row r="58" spans="5:15" x14ac:dyDescent="0.15">
      <c r="G58" t="s">
        <v>633</v>
      </c>
      <c r="H58" t="s">
        <v>657</v>
      </c>
      <c r="J58" t="s">
        <v>278</v>
      </c>
      <c r="L58" t="s">
        <v>837</v>
      </c>
      <c r="M58" t="s">
        <v>657</v>
      </c>
      <c r="O58" t="s">
        <v>278</v>
      </c>
    </row>
    <row r="59" spans="5:15" x14ac:dyDescent="0.15">
      <c r="E59" t="s">
        <v>35</v>
      </c>
      <c r="G59" s="182" t="s">
        <v>634</v>
      </c>
      <c r="H59" s="182" t="s">
        <v>254</v>
      </c>
      <c r="J59" t="s">
        <v>278</v>
      </c>
      <c r="L59" t="s">
        <v>891</v>
      </c>
      <c r="M59" t="s">
        <v>657</v>
      </c>
      <c r="O59" t="s">
        <v>280</v>
      </c>
    </row>
    <row r="60" spans="5:15" x14ac:dyDescent="0.15">
      <c r="E60" t="s">
        <v>36</v>
      </c>
      <c r="G60" t="s">
        <v>892</v>
      </c>
      <c r="H60" t="s">
        <v>657</v>
      </c>
      <c r="J60" t="s">
        <v>260</v>
      </c>
      <c r="L60" t="s">
        <v>633</v>
      </c>
      <c r="M60" t="s">
        <v>657</v>
      </c>
      <c r="O60" t="s">
        <v>278</v>
      </c>
    </row>
    <row r="61" spans="5:15" x14ac:dyDescent="0.15">
      <c r="G61" s="182" t="s">
        <v>893</v>
      </c>
      <c r="H61" s="182" t="s">
        <v>452</v>
      </c>
      <c r="J61" t="s">
        <v>282</v>
      </c>
      <c r="L61" t="s">
        <v>639</v>
      </c>
      <c r="M61" t="s">
        <v>657</v>
      </c>
      <c r="O61" t="s">
        <v>280</v>
      </c>
    </row>
    <row r="62" spans="5:15" x14ac:dyDescent="0.15">
      <c r="G62" t="s">
        <v>891</v>
      </c>
      <c r="H62" t="s">
        <v>657</v>
      </c>
      <c r="J62" t="s">
        <v>280</v>
      </c>
      <c r="L62" t="s">
        <v>739</v>
      </c>
      <c r="M62" t="s">
        <v>657</v>
      </c>
      <c r="O62" t="s">
        <v>280</v>
      </c>
    </row>
    <row r="63" spans="5:15" x14ac:dyDescent="0.15">
      <c r="G63" t="s">
        <v>696</v>
      </c>
      <c r="H63" t="s">
        <v>452</v>
      </c>
      <c r="J63" t="s">
        <v>260</v>
      </c>
      <c r="L63" t="s">
        <v>289</v>
      </c>
      <c r="M63" t="s">
        <v>657</v>
      </c>
      <c r="O63" t="s">
        <v>278</v>
      </c>
    </row>
    <row r="64" spans="5:15" x14ac:dyDescent="0.15">
      <c r="G64" t="s">
        <v>750</v>
      </c>
      <c r="H64" t="s">
        <v>452</v>
      </c>
      <c r="J64" t="s">
        <v>656</v>
      </c>
      <c r="L64" t="s">
        <v>650</v>
      </c>
      <c r="M64" t="s">
        <v>452</v>
      </c>
      <c r="O64" t="s">
        <v>278</v>
      </c>
    </row>
    <row r="65" spans="7:15" x14ac:dyDescent="0.15">
      <c r="G65" t="s">
        <v>751</v>
      </c>
      <c r="H65" t="s">
        <v>452</v>
      </c>
      <c r="J65" t="s">
        <v>82</v>
      </c>
      <c r="L65" t="s">
        <v>658</v>
      </c>
      <c r="M65" t="s">
        <v>452</v>
      </c>
      <c r="O65" t="s">
        <v>278</v>
      </c>
    </row>
    <row r="66" spans="7:15" x14ac:dyDescent="0.15">
      <c r="G66" t="s">
        <v>974</v>
      </c>
      <c r="H66" t="s">
        <v>452</v>
      </c>
      <c r="J66" t="s">
        <v>280</v>
      </c>
      <c r="L66" t="s">
        <v>974</v>
      </c>
      <c r="M66" t="s">
        <v>452</v>
      </c>
      <c r="O66" t="s">
        <v>280</v>
      </c>
    </row>
    <row r="67" spans="7:15" x14ac:dyDescent="0.15">
      <c r="G67" t="s">
        <v>658</v>
      </c>
      <c r="H67" t="s">
        <v>452</v>
      </c>
      <c r="J67" t="s">
        <v>278</v>
      </c>
      <c r="L67" t="s">
        <v>751</v>
      </c>
      <c r="M67" t="s">
        <v>452</v>
      </c>
      <c r="O67" t="s">
        <v>82</v>
      </c>
    </row>
    <row r="68" spans="7:15" x14ac:dyDescent="0.15">
      <c r="G68" t="s">
        <v>659</v>
      </c>
      <c r="H68" t="s">
        <v>657</v>
      </c>
      <c r="J68" t="s">
        <v>260</v>
      </c>
      <c r="L68" t="s">
        <v>893</v>
      </c>
      <c r="M68" t="s">
        <v>452</v>
      </c>
      <c r="O68" t="s">
        <v>282</v>
      </c>
    </row>
    <row r="69" spans="7:15" x14ac:dyDescent="0.15">
      <c r="G69" t="s">
        <v>660</v>
      </c>
      <c r="H69" t="s">
        <v>452</v>
      </c>
      <c r="J69" t="s">
        <v>260</v>
      </c>
      <c r="L69" t="s">
        <v>634</v>
      </c>
      <c r="M69" t="s">
        <v>452</v>
      </c>
      <c r="O69" t="s">
        <v>278</v>
      </c>
    </row>
    <row r="70" spans="7:15" x14ac:dyDescent="0.15">
      <c r="G70" t="s">
        <v>844</v>
      </c>
      <c r="H70" t="s">
        <v>452</v>
      </c>
      <c r="J70" t="s">
        <v>260</v>
      </c>
      <c r="L70" t="s">
        <v>640</v>
      </c>
      <c r="M70" t="s">
        <v>452</v>
      </c>
      <c r="O70" t="s">
        <v>280</v>
      </c>
    </row>
    <row r="71" spans="7:15" x14ac:dyDescent="0.15">
      <c r="G71" t="s">
        <v>894</v>
      </c>
      <c r="H71" t="s">
        <v>657</v>
      </c>
      <c r="J71" t="s">
        <v>260</v>
      </c>
      <c r="L71" t="s">
        <v>638</v>
      </c>
      <c r="M71" t="s">
        <v>452</v>
      </c>
      <c r="O71" t="s">
        <v>280</v>
      </c>
    </row>
    <row r="72" spans="7:15" x14ac:dyDescent="0.15">
      <c r="G72" t="s">
        <v>889</v>
      </c>
      <c r="H72" t="s">
        <v>452</v>
      </c>
      <c r="J72" t="s">
        <v>260</v>
      </c>
      <c r="L72" t="s">
        <v>44</v>
      </c>
      <c r="M72" t="s">
        <v>452</v>
      </c>
      <c r="O72" t="s">
        <v>280</v>
      </c>
    </row>
    <row r="73" spans="7:15" x14ac:dyDescent="0.15">
      <c r="G73" t="s">
        <v>837</v>
      </c>
      <c r="H73" t="s">
        <v>657</v>
      </c>
      <c r="J73" t="s">
        <v>278</v>
      </c>
      <c r="L73" t="s">
        <v>156</v>
      </c>
      <c r="M73" t="s">
        <v>452</v>
      </c>
      <c r="O73" t="s">
        <v>278</v>
      </c>
    </row>
    <row r="74" spans="7:15" x14ac:dyDescent="0.15">
      <c r="G74" t="s">
        <v>838</v>
      </c>
      <c r="H74" t="s">
        <v>657</v>
      </c>
      <c r="J74" t="s">
        <v>278</v>
      </c>
      <c r="L74" t="s">
        <v>158</v>
      </c>
      <c r="M74" t="s">
        <v>452</v>
      </c>
      <c r="O74" t="s">
        <v>329</v>
      </c>
    </row>
    <row r="75" spans="7:15" x14ac:dyDescent="0.15">
      <c r="G75" t="s">
        <v>650</v>
      </c>
      <c r="H75" t="s">
        <v>452</v>
      </c>
      <c r="J75" t="s">
        <v>278</v>
      </c>
      <c r="L75" t="s">
        <v>558</v>
      </c>
      <c r="M75" t="s">
        <v>452</v>
      </c>
      <c r="O75" t="s">
        <v>82</v>
      </c>
    </row>
    <row r="76" spans="7:15" x14ac:dyDescent="0.15">
      <c r="G76" t="s">
        <v>447</v>
      </c>
      <c r="H76" t="s">
        <v>657</v>
      </c>
      <c r="J76" t="s">
        <v>278</v>
      </c>
      <c r="L76" t="s">
        <v>652</v>
      </c>
      <c r="M76" t="s">
        <v>452</v>
      </c>
      <c r="O76" t="s">
        <v>81</v>
      </c>
    </row>
    <row r="77" spans="7:15" x14ac:dyDescent="0.15">
      <c r="G77" t="s">
        <v>652</v>
      </c>
      <c r="H77" t="s">
        <v>452</v>
      </c>
      <c r="J77" t="s">
        <v>81</v>
      </c>
      <c r="L77" t="s">
        <v>95</v>
      </c>
      <c r="M77" t="s">
        <v>453</v>
      </c>
      <c r="O77" t="s">
        <v>81</v>
      </c>
    </row>
    <row r="78" spans="7:15" x14ac:dyDescent="0.15">
      <c r="G78" t="s">
        <v>653</v>
      </c>
      <c r="H78" t="s">
        <v>657</v>
      </c>
      <c r="J78" t="s">
        <v>279</v>
      </c>
      <c r="L78" t="s">
        <v>157</v>
      </c>
      <c r="M78" t="s">
        <v>452</v>
      </c>
      <c r="O78" t="s">
        <v>81</v>
      </c>
    </row>
    <row r="79" spans="7:15" x14ac:dyDescent="0.15">
      <c r="G79" t="s">
        <v>654</v>
      </c>
      <c r="H79" t="s">
        <v>657</v>
      </c>
      <c r="J79" t="s">
        <v>280</v>
      </c>
      <c r="L79" t="s">
        <v>356</v>
      </c>
      <c r="M79" t="s">
        <v>452</v>
      </c>
      <c r="O79" t="s">
        <v>81</v>
      </c>
    </row>
    <row r="80" spans="7:15" x14ac:dyDescent="0.15">
      <c r="G80" t="s">
        <v>655</v>
      </c>
      <c r="H80" t="s">
        <v>657</v>
      </c>
      <c r="J80" t="s">
        <v>86</v>
      </c>
    </row>
    <row r="81" spans="7:10" x14ac:dyDescent="0.15">
      <c r="G81" t="s">
        <v>655</v>
      </c>
      <c r="H81" t="s">
        <v>657</v>
      </c>
      <c r="J81" t="s">
        <v>86</v>
      </c>
    </row>
    <row r="82" spans="7:10" x14ac:dyDescent="0.15">
      <c r="G82" t="s">
        <v>655</v>
      </c>
      <c r="H82" t="s">
        <v>657</v>
      </c>
      <c r="J82" t="s">
        <v>86</v>
      </c>
    </row>
    <row r="83" spans="7:10" x14ac:dyDescent="0.15">
      <c r="G83" t="s">
        <v>655</v>
      </c>
      <c r="H83" t="s">
        <v>452</v>
      </c>
      <c r="J83" t="s">
        <v>86</v>
      </c>
    </row>
    <row r="84" spans="7:10" x14ac:dyDescent="0.15">
      <c r="G84" t="s">
        <v>655</v>
      </c>
      <c r="H84" t="s">
        <v>452</v>
      </c>
      <c r="J84" t="s">
        <v>86</v>
      </c>
    </row>
    <row r="85" spans="7:10" x14ac:dyDescent="0.15">
      <c r="G85" t="s">
        <v>655</v>
      </c>
      <c r="H85" t="s">
        <v>452</v>
      </c>
      <c r="J85" t="s">
        <v>86</v>
      </c>
    </row>
  </sheetData>
  <sortState ref="L36:O79">
    <sortCondition ref="O37:O79"/>
    <sortCondition ref="M37:M79"/>
    <sortCondition ref="L37:L79"/>
  </sortState>
  <phoneticPr fontId="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nG1</vt:lpstr>
      <vt:lpstr>nG2</vt:lpstr>
      <vt:lpstr>Breeder Pairs (2)</vt:lpstr>
      <vt:lpstr>nG4 - done</vt:lpstr>
      <vt:lpstr>nG5</vt:lpstr>
      <vt:lpstr>July13-tally</vt:lpstr>
      <vt:lpstr>nG6</vt:lpstr>
      <vt:lpstr>nG7</vt:lpstr>
      <vt:lpstr>G8</vt:lpstr>
      <vt:lpstr>G9</vt:lpstr>
      <vt:lpstr>G10</vt:lpstr>
      <vt:lpstr>G11</vt:lpstr>
      <vt:lpstr>G12</vt:lpstr>
      <vt:lpstr>G13</vt:lpstr>
      <vt:lpstr>G14</vt:lpstr>
      <vt:lpstr>G15</vt:lpstr>
      <vt:lpstr>G16</vt:lpstr>
      <vt:lpstr>G17</vt:lpstr>
      <vt:lpstr>G18</vt:lpstr>
      <vt:lpstr>G19</vt:lpstr>
      <vt:lpstr>G20</vt:lpstr>
      <vt:lpstr>Template</vt:lpstr>
    </vt:vector>
  </TitlesOfParts>
  <Company>Emory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Lanikea King</dc:creator>
  <cp:lastModifiedBy>Microsoft Office User</cp:lastModifiedBy>
  <cp:lastPrinted>2013-05-06T18:56:34Z</cp:lastPrinted>
  <dcterms:created xsi:type="dcterms:W3CDTF">2012-10-23T22:59:28Z</dcterms:created>
  <dcterms:modified xsi:type="dcterms:W3CDTF">2017-09-02T02:49:24Z</dcterms:modified>
</cp:coreProperties>
</file>