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pel\Dropbox\RESEARCH\CURRENT_PROJECTS\QuantumComputing\2021_01_06\experimental results spreadsheet\"/>
    </mc:Choice>
  </mc:AlternateContent>
  <xr:revisionPtr revIDLastSave="0" documentId="13_ncr:1_{E39756A9-59E4-4428-85D1-773ABD152BD1}" xr6:coauthVersionLast="46" xr6:coauthVersionMax="46" xr10:uidLastSave="{00000000-0000-0000-0000-000000000000}"/>
  <bookViews>
    <workbookView xWindow="13867" yWindow="2377" windowWidth="10306" windowHeight="9533" activeTab="1" xr2:uid="{99250128-98D2-40C7-8BCC-E9B4B888A5C4}"/>
  </bookViews>
  <sheets>
    <sheet name="3 qubits" sheetId="1" r:id="rId1"/>
    <sheet name="4 qubits" sheetId="2" r:id="rId2"/>
    <sheet name="5 qub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7" i="2" l="1"/>
  <c r="H147" i="2"/>
  <c r="G147" i="2"/>
  <c r="F147" i="2"/>
  <c r="E147" i="2"/>
  <c r="D147" i="2"/>
  <c r="C147" i="2"/>
  <c r="B147" i="2"/>
  <c r="I146" i="2"/>
  <c r="H146" i="2"/>
  <c r="G146" i="2"/>
  <c r="F146" i="2"/>
  <c r="E146" i="2"/>
  <c r="D146" i="2"/>
  <c r="C146" i="2"/>
  <c r="B146" i="2"/>
  <c r="I129" i="2"/>
  <c r="H129" i="2"/>
  <c r="G129" i="2"/>
  <c r="F129" i="2"/>
  <c r="E129" i="2"/>
  <c r="D129" i="2"/>
  <c r="C129" i="2"/>
  <c r="B129" i="2"/>
  <c r="I127" i="2"/>
  <c r="H127" i="2"/>
  <c r="G127" i="2"/>
  <c r="F127" i="2"/>
  <c r="E127" i="2"/>
  <c r="D127" i="2"/>
  <c r="C127" i="2"/>
  <c r="B127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99" i="2"/>
  <c r="H99" i="2"/>
  <c r="G99" i="2"/>
  <c r="F99" i="2"/>
  <c r="E99" i="2"/>
  <c r="D99" i="2"/>
  <c r="C99" i="2"/>
  <c r="B99" i="2"/>
  <c r="I97" i="2"/>
  <c r="H97" i="2"/>
  <c r="G97" i="2"/>
  <c r="F97" i="2"/>
  <c r="E97" i="2"/>
  <c r="D97" i="2"/>
  <c r="C97" i="2"/>
  <c r="B97" i="2"/>
  <c r="I96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I68" i="2"/>
  <c r="H68" i="2"/>
  <c r="G68" i="2"/>
  <c r="F68" i="2"/>
  <c r="E68" i="2"/>
  <c r="D68" i="2"/>
  <c r="C68" i="2"/>
  <c r="B68" i="2"/>
  <c r="I66" i="2"/>
  <c r="H66" i="2"/>
  <c r="G66" i="2"/>
  <c r="F66" i="2"/>
  <c r="E66" i="2"/>
  <c r="D66" i="2"/>
  <c r="C66" i="2"/>
  <c r="B66" i="2"/>
  <c r="L116" i="3"/>
  <c r="J116" i="3"/>
  <c r="H116" i="3"/>
  <c r="F116" i="3"/>
  <c r="D116" i="3"/>
  <c r="M115" i="3"/>
  <c r="K115" i="3"/>
  <c r="I115" i="3"/>
  <c r="G115" i="3"/>
  <c r="E115" i="3"/>
  <c r="M114" i="3"/>
  <c r="K114" i="3"/>
  <c r="I114" i="3"/>
  <c r="G114" i="3"/>
  <c r="E114" i="3"/>
  <c r="M113" i="3"/>
  <c r="K113" i="3"/>
  <c r="I113" i="3"/>
  <c r="G113" i="3"/>
  <c r="E113" i="3"/>
  <c r="M112" i="3"/>
  <c r="K112" i="3"/>
  <c r="I112" i="3"/>
  <c r="G112" i="3"/>
  <c r="E112" i="3"/>
  <c r="M111" i="3"/>
  <c r="K111" i="3"/>
  <c r="I111" i="3"/>
  <c r="G111" i="3"/>
  <c r="E111" i="3"/>
  <c r="M110" i="3"/>
  <c r="K110" i="3"/>
  <c r="I110" i="3"/>
  <c r="G110" i="3"/>
  <c r="E110" i="3"/>
  <c r="M109" i="3"/>
  <c r="K109" i="3"/>
  <c r="I109" i="3"/>
  <c r="G109" i="3"/>
  <c r="E109" i="3"/>
  <c r="M108" i="3"/>
  <c r="K108" i="3"/>
  <c r="I108" i="3"/>
  <c r="G108" i="3"/>
  <c r="E108" i="3"/>
  <c r="M107" i="3"/>
  <c r="K107" i="3"/>
  <c r="I107" i="3"/>
  <c r="G107" i="3"/>
  <c r="E107" i="3"/>
  <c r="M106" i="3"/>
  <c r="K106" i="3"/>
  <c r="I106" i="3"/>
  <c r="G106" i="3"/>
  <c r="E106" i="3"/>
  <c r="M105" i="3"/>
  <c r="K105" i="3"/>
  <c r="I105" i="3"/>
  <c r="G105" i="3"/>
  <c r="G116" i="3" s="1"/>
  <c r="E105" i="3"/>
  <c r="M104" i="3"/>
  <c r="K104" i="3"/>
  <c r="I104" i="3"/>
  <c r="G104" i="3"/>
  <c r="E104" i="3"/>
  <c r="M103" i="3"/>
  <c r="K103" i="3"/>
  <c r="I103" i="3"/>
  <c r="G103" i="3"/>
  <c r="E103" i="3"/>
  <c r="M102" i="3"/>
  <c r="K102" i="3"/>
  <c r="I102" i="3"/>
  <c r="G102" i="3"/>
  <c r="E102" i="3"/>
  <c r="M101" i="3"/>
  <c r="K101" i="3"/>
  <c r="I101" i="3"/>
  <c r="G101" i="3"/>
  <c r="E101" i="3"/>
  <c r="M100" i="3"/>
  <c r="M116" i="3" s="1"/>
  <c r="K100" i="3"/>
  <c r="K116" i="3" s="1"/>
  <c r="I100" i="3"/>
  <c r="I116" i="3" s="1"/>
  <c r="G100" i="3"/>
  <c r="E100" i="3"/>
  <c r="E116" i="3" s="1"/>
  <c r="L92" i="3"/>
  <c r="J92" i="3"/>
  <c r="H92" i="3"/>
  <c r="F92" i="3"/>
  <c r="D92" i="3"/>
  <c r="M91" i="3"/>
  <c r="K91" i="3"/>
  <c r="I91" i="3"/>
  <c r="G91" i="3"/>
  <c r="E91" i="3"/>
  <c r="M90" i="3"/>
  <c r="K90" i="3"/>
  <c r="I90" i="3"/>
  <c r="G90" i="3"/>
  <c r="E90" i="3"/>
  <c r="M89" i="3"/>
  <c r="K89" i="3"/>
  <c r="I89" i="3"/>
  <c r="G89" i="3"/>
  <c r="E89" i="3"/>
  <c r="M88" i="3"/>
  <c r="K88" i="3"/>
  <c r="I88" i="3"/>
  <c r="G88" i="3"/>
  <c r="E88" i="3"/>
  <c r="M87" i="3"/>
  <c r="K87" i="3"/>
  <c r="I87" i="3"/>
  <c r="G87" i="3"/>
  <c r="E87" i="3"/>
  <c r="M86" i="3"/>
  <c r="K86" i="3"/>
  <c r="I86" i="3"/>
  <c r="G86" i="3"/>
  <c r="E86" i="3"/>
  <c r="M85" i="3"/>
  <c r="K85" i="3"/>
  <c r="I85" i="3"/>
  <c r="G85" i="3"/>
  <c r="E85" i="3"/>
  <c r="M84" i="3"/>
  <c r="K84" i="3"/>
  <c r="I84" i="3"/>
  <c r="G84" i="3"/>
  <c r="E84" i="3"/>
  <c r="M83" i="3"/>
  <c r="K83" i="3"/>
  <c r="I83" i="3"/>
  <c r="G83" i="3"/>
  <c r="E83" i="3"/>
  <c r="M82" i="3"/>
  <c r="K82" i="3"/>
  <c r="I82" i="3"/>
  <c r="G82" i="3"/>
  <c r="E82" i="3"/>
  <c r="M81" i="3"/>
  <c r="K81" i="3"/>
  <c r="I81" i="3"/>
  <c r="G81" i="3"/>
  <c r="E81" i="3"/>
  <c r="M80" i="3"/>
  <c r="K80" i="3"/>
  <c r="I80" i="3"/>
  <c r="G80" i="3"/>
  <c r="E80" i="3"/>
  <c r="M79" i="3"/>
  <c r="K79" i="3"/>
  <c r="I79" i="3"/>
  <c r="G79" i="3"/>
  <c r="E79" i="3"/>
  <c r="M78" i="3"/>
  <c r="K78" i="3"/>
  <c r="K92" i="3" s="1"/>
  <c r="I78" i="3"/>
  <c r="I92" i="3" s="1"/>
  <c r="G78" i="3"/>
  <c r="E78" i="3"/>
  <c r="M77" i="3"/>
  <c r="K77" i="3"/>
  <c r="I77" i="3"/>
  <c r="G77" i="3"/>
  <c r="E77" i="3"/>
  <c r="M76" i="3"/>
  <c r="M92" i="3" s="1"/>
  <c r="K76" i="3"/>
  <c r="I76" i="3"/>
  <c r="G76" i="3"/>
  <c r="G92" i="3" s="1"/>
  <c r="E76" i="3"/>
  <c r="E92" i="3" s="1"/>
  <c r="L69" i="3"/>
  <c r="J69" i="3"/>
  <c r="H69" i="3"/>
  <c r="F69" i="3"/>
  <c r="D69" i="3"/>
  <c r="M68" i="3"/>
  <c r="K68" i="3"/>
  <c r="I68" i="3"/>
  <c r="G68" i="3"/>
  <c r="E68" i="3"/>
  <c r="M67" i="3"/>
  <c r="K67" i="3"/>
  <c r="I67" i="3"/>
  <c r="G67" i="3"/>
  <c r="E67" i="3"/>
  <c r="M66" i="3"/>
  <c r="K66" i="3"/>
  <c r="I66" i="3"/>
  <c r="G66" i="3"/>
  <c r="E66" i="3"/>
  <c r="M65" i="3"/>
  <c r="K65" i="3"/>
  <c r="I65" i="3"/>
  <c r="G65" i="3"/>
  <c r="E65" i="3"/>
  <c r="M64" i="3"/>
  <c r="K64" i="3"/>
  <c r="I64" i="3"/>
  <c r="G64" i="3"/>
  <c r="E64" i="3"/>
  <c r="M63" i="3"/>
  <c r="K63" i="3"/>
  <c r="I63" i="3"/>
  <c r="G63" i="3"/>
  <c r="E63" i="3"/>
  <c r="M62" i="3"/>
  <c r="K62" i="3"/>
  <c r="I62" i="3"/>
  <c r="G62" i="3"/>
  <c r="E62" i="3"/>
  <c r="M61" i="3"/>
  <c r="K61" i="3"/>
  <c r="I61" i="3"/>
  <c r="G61" i="3"/>
  <c r="E61" i="3"/>
  <c r="M60" i="3"/>
  <c r="K60" i="3"/>
  <c r="I60" i="3"/>
  <c r="G60" i="3"/>
  <c r="E60" i="3"/>
  <c r="M59" i="3"/>
  <c r="K59" i="3"/>
  <c r="I59" i="3"/>
  <c r="G59" i="3"/>
  <c r="E59" i="3"/>
  <c r="M58" i="3"/>
  <c r="K58" i="3"/>
  <c r="I58" i="3"/>
  <c r="G58" i="3"/>
  <c r="E58" i="3"/>
  <c r="M57" i="3"/>
  <c r="K57" i="3"/>
  <c r="K69" i="3" s="1"/>
  <c r="I57" i="3"/>
  <c r="G57" i="3"/>
  <c r="E57" i="3"/>
  <c r="M56" i="3"/>
  <c r="K56" i="3"/>
  <c r="I56" i="3"/>
  <c r="G56" i="3"/>
  <c r="E56" i="3"/>
  <c r="M55" i="3"/>
  <c r="K55" i="3"/>
  <c r="I55" i="3"/>
  <c r="G55" i="3"/>
  <c r="E55" i="3"/>
  <c r="M54" i="3"/>
  <c r="M69" i="3" s="1"/>
  <c r="K54" i="3"/>
  <c r="I54" i="3"/>
  <c r="G54" i="3"/>
  <c r="E54" i="3"/>
  <c r="M53" i="3"/>
  <c r="K53" i="3"/>
  <c r="I53" i="3"/>
  <c r="I69" i="3" s="1"/>
  <c r="G53" i="3"/>
  <c r="G69" i="3" s="1"/>
  <c r="E53" i="3"/>
  <c r="E69" i="3" s="1"/>
  <c r="M51" i="2"/>
  <c r="L51" i="2"/>
  <c r="J51" i="2"/>
  <c r="H51" i="2"/>
  <c r="F51" i="2"/>
  <c r="D51" i="2"/>
  <c r="M50" i="2"/>
  <c r="K50" i="2"/>
  <c r="I50" i="2"/>
  <c r="G50" i="2"/>
  <c r="E50" i="2"/>
  <c r="M49" i="2"/>
  <c r="K49" i="2"/>
  <c r="I49" i="2"/>
  <c r="G49" i="2"/>
  <c r="E49" i="2"/>
  <c r="M48" i="2"/>
  <c r="K48" i="2"/>
  <c r="I48" i="2"/>
  <c r="I51" i="2" s="1"/>
  <c r="G48" i="2"/>
  <c r="G51" i="2" s="1"/>
  <c r="E48" i="2"/>
  <c r="E51" i="2" s="1"/>
  <c r="M47" i="2"/>
  <c r="K47" i="2"/>
  <c r="K51" i="2" s="1"/>
  <c r="I47" i="2"/>
  <c r="G47" i="2"/>
  <c r="E47" i="2"/>
  <c r="L41" i="2"/>
  <c r="J41" i="2"/>
  <c r="H41" i="2"/>
  <c r="F41" i="2"/>
  <c r="D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I41" i="2" s="1"/>
  <c r="G38" i="2"/>
  <c r="G41" i="2" s="1"/>
  <c r="E38" i="2"/>
  <c r="E41" i="2" s="1"/>
  <c r="M37" i="2"/>
  <c r="M41" i="2" s="1"/>
  <c r="K37" i="2"/>
  <c r="K41" i="2" s="1"/>
  <c r="I37" i="2"/>
  <c r="G37" i="2"/>
  <c r="E37" i="2"/>
  <c r="L31" i="2"/>
  <c r="J31" i="2"/>
  <c r="H31" i="2"/>
  <c r="F31" i="2"/>
  <c r="D31" i="2"/>
  <c r="M30" i="2"/>
  <c r="K30" i="2"/>
  <c r="I30" i="2"/>
  <c r="I31" i="2" s="1"/>
  <c r="G30" i="2"/>
  <c r="E30" i="2"/>
  <c r="M29" i="2"/>
  <c r="K29" i="2"/>
  <c r="I29" i="2"/>
  <c r="G29" i="2"/>
  <c r="E29" i="2"/>
  <c r="M28" i="2"/>
  <c r="K28" i="2"/>
  <c r="I28" i="2"/>
  <c r="G28" i="2"/>
  <c r="E28" i="2"/>
  <c r="E31" i="2" s="1"/>
  <c r="M27" i="2"/>
  <c r="M31" i="2" s="1"/>
  <c r="K27" i="2"/>
  <c r="K31" i="2" s="1"/>
  <c r="I27" i="2"/>
  <c r="G27" i="2"/>
  <c r="G31" i="2" s="1"/>
  <c r="E27" i="2"/>
  <c r="J45" i="3"/>
  <c r="H45" i="3"/>
  <c r="F45" i="3"/>
  <c r="D45" i="3"/>
  <c r="K44" i="3"/>
  <c r="I44" i="3"/>
  <c r="G44" i="3"/>
  <c r="E44" i="3"/>
  <c r="K43" i="3"/>
  <c r="I43" i="3"/>
  <c r="G43" i="3"/>
  <c r="E43" i="3"/>
  <c r="K42" i="3"/>
  <c r="I42" i="3"/>
  <c r="G42" i="3"/>
  <c r="E42" i="3"/>
  <c r="K41" i="3"/>
  <c r="I41" i="3"/>
  <c r="G41" i="3"/>
  <c r="E41" i="3"/>
  <c r="K40" i="3"/>
  <c r="I40" i="3"/>
  <c r="G40" i="3"/>
  <c r="E40" i="3"/>
  <c r="K39" i="3"/>
  <c r="I39" i="3"/>
  <c r="G39" i="3"/>
  <c r="E39" i="3"/>
  <c r="K38" i="3"/>
  <c r="I38" i="3"/>
  <c r="G38" i="3"/>
  <c r="E38" i="3"/>
  <c r="K37" i="3"/>
  <c r="I37" i="3"/>
  <c r="G37" i="3"/>
  <c r="E37" i="3"/>
  <c r="K36" i="3"/>
  <c r="I36" i="3"/>
  <c r="G36" i="3"/>
  <c r="E36" i="3"/>
  <c r="K35" i="3"/>
  <c r="I35" i="3"/>
  <c r="G35" i="3"/>
  <c r="E35" i="3"/>
  <c r="K34" i="3"/>
  <c r="I34" i="3"/>
  <c r="G34" i="3"/>
  <c r="E34" i="3"/>
  <c r="K33" i="3"/>
  <c r="I33" i="3"/>
  <c r="G33" i="3"/>
  <c r="E33" i="3"/>
  <c r="K32" i="3"/>
  <c r="I32" i="3"/>
  <c r="G32" i="3"/>
  <c r="E32" i="3"/>
  <c r="K31" i="3"/>
  <c r="I31" i="3"/>
  <c r="G31" i="3"/>
  <c r="E31" i="3"/>
  <c r="K30" i="3"/>
  <c r="I30" i="3"/>
  <c r="G30" i="3"/>
  <c r="E30" i="3"/>
  <c r="K29" i="3"/>
  <c r="I29" i="3"/>
  <c r="G29" i="3"/>
  <c r="E29" i="3"/>
  <c r="J23" i="3"/>
  <c r="H23" i="3"/>
  <c r="D23" i="3"/>
  <c r="K22" i="3"/>
  <c r="I22" i="3"/>
  <c r="G22" i="3"/>
  <c r="E22" i="3"/>
  <c r="K21" i="3"/>
  <c r="I21" i="3"/>
  <c r="G21" i="3"/>
  <c r="E21" i="3"/>
  <c r="K20" i="3"/>
  <c r="I20" i="3"/>
  <c r="G20" i="3"/>
  <c r="E20" i="3"/>
  <c r="K19" i="3"/>
  <c r="I19" i="3"/>
  <c r="G19" i="3"/>
  <c r="E19" i="3"/>
  <c r="K18" i="3"/>
  <c r="I18" i="3"/>
  <c r="G18" i="3"/>
  <c r="E18" i="3"/>
  <c r="K17" i="3"/>
  <c r="I17" i="3"/>
  <c r="G17" i="3"/>
  <c r="E17" i="3"/>
  <c r="K16" i="3"/>
  <c r="I16" i="3"/>
  <c r="G16" i="3"/>
  <c r="E16" i="3"/>
  <c r="K15" i="3"/>
  <c r="I15" i="3"/>
  <c r="G15" i="3"/>
  <c r="E15" i="3"/>
  <c r="K14" i="3"/>
  <c r="I14" i="3"/>
  <c r="G14" i="3"/>
  <c r="E14" i="3"/>
  <c r="K13" i="3"/>
  <c r="I13" i="3"/>
  <c r="G13" i="3"/>
  <c r="E13" i="3"/>
  <c r="K12" i="3"/>
  <c r="I12" i="3"/>
  <c r="G12" i="3"/>
  <c r="E12" i="3"/>
  <c r="K11" i="3"/>
  <c r="I11" i="3"/>
  <c r="G11" i="3"/>
  <c r="E11" i="3"/>
  <c r="K10" i="3"/>
  <c r="I10" i="3"/>
  <c r="G10" i="3"/>
  <c r="E10" i="3"/>
  <c r="K9" i="3"/>
  <c r="I9" i="3"/>
  <c r="G9" i="3"/>
  <c r="E9" i="3"/>
  <c r="K8" i="3"/>
  <c r="I8" i="3"/>
  <c r="G8" i="3"/>
  <c r="E8" i="3"/>
  <c r="K7" i="3"/>
  <c r="I7" i="3"/>
  <c r="F7" i="3"/>
  <c r="F23" i="3" s="1"/>
  <c r="E7" i="3"/>
  <c r="J21" i="2"/>
  <c r="H21" i="2"/>
  <c r="F21" i="2"/>
  <c r="D21" i="2"/>
  <c r="K20" i="2"/>
  <c r="I20" i="2"/>
  <c r="G20" i="2"/>
  <c r="E20" i="2"/>
  <c r="K19" i="2"/>
  <c r="I19" i="2"/>
  <c r="G19" i="2"/>
  <c r="E19" i="2"/>
  <c r="K18" i="2"/>
  <c r="K21" i="2" s="1"/>
  <c r="I18" i="2"/>
  <c r="G18" i="2"/>
  <c r="E18" i="2"/>
  <c r="K17" i="2"/>
  <c r="I17" i="2"/>
  <c r="G17" i="2"/>
  <c r="E17" i="2"/>
  <c r="J11" i="2"/>
  <c r="H11" i="2"/>
  <c r="F11" i="2"/>
  <c r="D11" i="2"/>
  <c r="K10" i="2"/>
  <c r="I10" i="2"/>
  <c r="G10" i="2"/>
  <c r="E10" i="2"/>
  <c r="K9" i="2"/>
  <c r="I9" i="2"/>
  <c r="G9" i="2"/>
  <c r="E9" i="2"/>
  <c r="K8" i="2"/>
  <c r="I8" i="2"/>
  <c r="G8" i="2"/>
  <c r="E8" i="2"/>
  <c r="K7" i="2"/>
  <c r="I7" i="2"/>
  <c r="I11" i="2" s="1"/>
  <c r="G7" i="2"/>
  <c r="G11" i="2" s="1"/>
  <c r="E7" i="2"/>
  <c r="K23" i="3" l="1"/>
  <c r="E23" i="3"/>
  <c r="E21" i="2"/>
  <c r="G21" i="2"/>
  <c r="K11" i="2"/>
  <c r="I21" i="2"/>
  <c r="E11" i="2"/>
  <c r="I23" i="3"/>
  <c r="K45" i="3"/>
  <c r="E45" i="3"/>
  <c r="G45" i="3"/>
  <c r="I45" i="3"/>
  <c r="G7" i="3"/>
  <c r="G23" i="3" s="1"/>
  <c r="L54" i="1" l="1"/>
  <c r="M53" i="1"/>
  <c r="M52" i="1"/>
  <c r="M51" i="1"/>
  <c r="M50" i="1"/>
  <c r="J54" i="1"/>
  <c r="K53" i="1"/>
  <c r="K52" i="1"/>
  <c r="K51" i="1"/>
  <c r="K50" i="1"/>
  <c r="K54" i="1" s="1"/>
  <c r="H54" i="1"/>
  <c r="I53" i="1"/>
  <c r="I52" i="1"/>
  <c r="I51" i="1"/>
  <c r="I50" i="1"/>
  <c r="F54" i="1"/>
  <c r="G53" i="1"/>
  <c r="G52" i="1"/>
  <c r="G51" i="1"/>
  <c r="G50" i="1"/>
  <c r="E50" i="1"/>
  <c r="E51" i="1"/>
  <c r="E52" i="1"/>
  <c r="E53" i="1"/>
  <c r="D54" i="1"/>
  <c r="L44" i="1"/>
  <c r="M43" i="1"/>
  <c r="M42" i="1"/>
  <c r="M41" i="1"/>
  <c r="M40" i="1"/>
  <c r="J44" i="1"/>
  <c r="K43" i="1"/>
  <c r="K42" i="1"/>
  <c r="K41" i="1"/>
  <c r="K40" i="1"/>
  <c r="H44" i="1"/>
  <c r="I43" i="1"/>
  <c r="I42" i="1"/>
  <c r="I41" i="1"/>
  <c r="I40" i="1"/>
  <c r="F44" i="1"/>
  <c r="G43" i="1"/>
  <c r="G42" i="1"/>
  <c r="G41" i="1"/>
  <c r="G40" i="1"/>
  <c r="E40" i="1"/>
  <c r="E41" i="1"/>
  <c r="E42" i="1"/>
  <c r="E43" i="1"/>
  <c r="D44" i="1"/>
  <c r="L34" i="1"/>
  <c r="M33" i="1"/>
  <c r="M32" i="1"/>
  <c r="M31" i="1"/>
  <c r="M30" i="1"/>
  <c r="J34" i="1"/>
  <c r="K33" i="1"/>
  <c r="K32" i="1"/>
  <c r="K31" i="1"/>
  <c r="K30" i="1"/>
  <c r="H34" i="1"/>
  <c r="I33" i="1"/>
  <c r="I32" i="1"/>
  <c r="I31" i="1"/>
  <c r="I30" i="1"/>
  <c r="F34" i="1"/>
  <c r="G33" i="1"/>
  <c r="G32" i="1"/>
  <c r="G31" i="1"/>
  <c r="G30" i="1"/>
  <c r="D34" i="1"/>
  <c r="E33" i="1"/>
  <c r="E32" i="1"/>
  <c r="E31" i="1"/>
  <c r="E30" i="1"/>
  <c r="E34" i="1" s="1"/>
  <c r="J23" i="1"/>
  <c r="H23" i="1"/>
  <c r="F23" i="1"/>
  <c r="D23" i="1"/>
  <c r="K22" i="1"/>
  <c r="I22" i="1"/>
  <c r="G22" i="1"/>
  <c r="E22" i="1"/>
  <c r="K21" i="1"/>
  <c r="I21" i="1"/>
  <c r="G21" i="1"/>
  <c r="E21" i="1"/>
  <c r="K20" i="1"/>
  <c r="I20" i="1"/>
  <c r="G20" i="1"/>
  <c r="E20" i="1"/>
  <c r="K19" i="1"/>
  <c r="I19" i="1"/>
  <c r="G19" i="1"/>
  <c r="E19" i="1"/>
  <c r="K10" i="1"/>
  <c r="K11" i="1"/>
  <c r="K12" i="1"/>
  <c r="K9" i="1"/>
  <c r="J13" i="1"/>
  <c r="I10" i="1"/>
  <c r="I11" i="1"/>
  <c r="I12" i="1"/>
  <c r="I9" i="1"/>
  <c r="H13" i="1"/>
  <c r="G10" i="1"/>
  <c r="G11" i="1"/>
  <c r="G12" i="1"/>
  <c r="G9" i="1"/>
  <c r="F13" i="1"/>
  <c r="E11" i="1"/>
  <c r="E12" i="1"/>
  <c r="E10" i="1"/>
  <c r="E9" i="1"/>
  <c r="D13" i="1"/>
  <c r="I34" i="1" l="1"/>
  <c r="G34" i="1"/>
  <c r="M44" i="1"/>
  <c r="I44" i="1"/>
  <c r="M34" i="1"/>
  <c r="I54" i="1"/>
  <c r="G44" i="1"/>
  <c r="K34" i="1"/>
  <c r="G54" i="1"/>
  <c r="M54" i="1"/>
  <c r="K44" i="1"/>
  <c r="E54" i="1"/>
  <c r="E44" i="1"/>
  <c r="E23" i="1"/>
  <c r="I23" i="1"/>
  <c r="E13" i="1"/>
  <c r="G23" i="1"/>
  <c r="I13" i="1"/>
  <c r="G13" i="1"/>
  <c r="K13" i="1"/>
  <c r="K23" i="1"/>
</calcChain>
</file>

<file path=xl/sharedStrings.xml><?xml version="1.0" encoding="utf-8"?>
<sst xmlns="http://schemas.openxmlformats.org/spreadsheetml/2006/main" count="578" uniqueCount="108">
  <si>
    <t>XYZ plots</t>
  </si>
  <si>
    <t>3 qubits</t>
  </si>
  <si>
    <t>machine</t>
  </si>
  <si>
    <t>Burlington</t>
  </si>
  <si>
    <t>initial state</t>
  </si>
  <si>
    <t>000</t>
  </si>
  <si>
    <t>no. shots</t>
  </si>
  <si>
    <t>error operator</t>
  </si>
  <si>
    <t>I</t>
  </si>
  <si>
    <t>X</t>
  </si>
  <si>
    <t>Y</t>
  </si>
  <si>
    <t>Z</t>
  </si>
  <si>
    <t>v=(cos(3pi/8),sin(3pi/8))</t>
  </si>
  <si>
    <t>4 qubits</t>
  </si>
  <si>
    <t>0000</t>
  </si>
  <si>
    <t>u=(cos(pi/8),sin(pi/8))</t>
  </si>
  <si>
    <t>5 qubits</t>
  </si>
  <si>
    <t>00000</t>
  </si>
  <si>
    <t>result *0000</t>
  </si>
  <si>
    <t>result *0001</t>
  </si>
  <si>
    <t>result *0010</t>
  </si>
  <si>
    <t>result *0011</t>
  </si>
  <si>
    <t>result *0100</t>
  </si>
  <si>
    <t>result *0101</t>
  </si>
  <si>
    <t>result *0110</t>
  </si>
  <si>
    <t>result *0111</t>
  </si>
  <si>
    <t>result *1000</t>
  </si>
  <si>
    <t>result *1001</t>
  </si>
  <si>
    <t>result *1010</t>
  </si>
  <si>
    <t>result *1011</t>
  </si>
  <si>
    <t>result *1100</t>
  </si>
  <si>
    <t>result *1101</t>
  </si>
  <si>
    <t>result *1110</t>
  </si>
  <si>
    <t>result *1111</t>
  </si>
  <si>
    <t>result **11</t>
  </si>
  <si>
    <t>result **10</t>
  </si>
  <si>
    <t>result **00</t>
  </si>
  <si>
    <t>result **01</t>
  </si>
  <si>
    <t>result *00</t>
  </si>
  <si>
    <t>result *01</t>
  </si>
  <si>
    <t>result *10</t>
  </si>
  <si>
    <t>result *11</t>
  </si>
  <si>
    <t>v0000</t>
  </si>
  <si>
    <t>uv00</t>
  </si>
  <si>
    <t>v00</t>
  </si>
  <si>
    <t>Santiago</t>
  </si>
  <si>
    <t>Vigo</t>
  </si>
  <si>
    <t>Valencia</t>
  </si>
  <si>
    <t>Ourense</t>
  </si>
  <si>
    <t>Yorktown</t>
  </si>
  <si>
    <t>x</t>
  </si>
  <si>
    <t xml:space="preserve">3qubit </t>
  </si>
  <si>
    <t xml:space="preserve">4qubit </t>
  </si>
  <si>
    <t>y</t>
  </si>
  <si>
    <t>z</t>
  </si>
  <si>
    <t xml:space="preserve">5qubit </t>
  </si>
  <si>
    <t>u0000</t>
  </si>
  <si>
    <t>4 qubits, XXX,YYY, ZZZ</t>
  </si>
  <si>
    <t>Machine</t>
  </si>
  <si>
    <t>ibmq_santiago</t>
  </si>
  <si>
    <t>ibmq_athens</t>
  </si>
  <si>
    <t>input bits</t>
  </si>
  <si>
    <t>0100</t>
  </si>
  <si>
    <t>error op</t>
  </si>
  <si>
    <t>job id</t>
  </si>
  <si>
    <t>6025d15cc65c79ec35bad3fb</t>
  </si>
  <si>
    <t>6025ed0ad58780497d9eed6a</t>
  </si>
  <si>
    <t>60266f05da0105a2d3acb090</t>
  </si>
  <si>
    <t>60268203ebfc83d478c004a6</t>
  </si>
  <si>
    <t>6025db38a0b39e355b3c3592</t>
  </si>
  <si>
    <t>602600b7d587801ace9eede4</t>
  </si>
  <si>
    <t>6026738c6da6b126052b90b2</t>
  </si>
  <si>
    <t>60268845b3c67f850bf3c373</t>
  </si>
  <si>
    <t>CNOT</t>
  </si>
  <si>
    <t>single-q</t>
  </si>
  <si>
    <t>validating</t>
  </si>
  <si>
    <t>in queue</t>
  </si>
  <si>
    <t>running</t>
  </si>
  <si>
    <t>total</t>
  </si>
  <si>
    <t>0001</t>
  </si>
  <si>
    <t>0010</t>
  </si>
  <si>
    <t>0011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</si>
  <si>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</si>
  <si>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</si>
  <si>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</si>
  <si>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</si>
  <si>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</si>
  <si>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</si>
  <si>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</si>
  <si>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</si>
  <si>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</si>
  <si>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</si>
  <si>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</si>
  <si>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Error</t>
  </si>
  <si>
    <t>6026da5f996fbb27ea63f42a</t>
  </si>
  <si>
    <t>6027111d6da6b1309b2b94e7</t>
  </si>
  <si>
    <t>602748d5996fbb3bb363f6e4</t>
  </si>
  <si>
    <t>60275c4414b8d880fd09db83</t>
  </si>
  <si>
    <t>6026f739ebfc8340f5c0077b</t>
  </si>
  <si>
    <t>60273471ebfc834ae2c00926</t>
  </si>
  <si>
    <t>60274be5da0105f21eacb677</t>
  </si>
  <si>
    <t>60275f99a0b39e05b13c4051</t>
  </si>
  <si>
    <t>6027cb9ed58780d09d9efaa8</t>
  </si>
  <si>
    <t>6027f10414b8d898c109df7d</t>
  </si>
  <si>
    <t>602bf9b33b52426ae4f864f3</t>
  </si>
  <si>
    <t>602c1521047d2fd0733d233f</t>
  </si>
  <si>
    <t>6027d12c996fbb2e6363fa75</t>
  </si>
  <si>
    <t>602c06cab98a17aa2efb0543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</si>
</sst>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15" fontId="0" fillId="0" borderId="0" xfId="0" applyNumberFormat="1"/>
    <xf numFmtId="49" fontId="0" fillId="0" borderId="0" xfId="0" applyNumberForma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292B-CA9F-4EB6-81F0-34CFC6F4E15D}">
  <dimension ref="A1:S177"/>
  <sheetViews>
    <sheetView topLeftCell="A31" workbookViewId="0">
      <selection activeCell="A156" sqref="A156:M224"/>
    </sheetView>
  </sheetViews>
  <sheetFormatPr defaultRowHeight="14.25" x14ac:dyDescent="0.45"/>
  <cols>
    <col min="1" max="1" width="11.73046875" customWidth="1"/>
    <col min="2" max="2" width="5.59765625" style="2" customWidth="1"/>
    <col min="3" max="3" width="7.59765625" style="2" customWidth="1"/>
    <col min="5" max="5" width="8.33203125" customWidth="1"/>
    <col min="7" max="7" width="5.73046875" customWidth="1"/>
    <col min="9" max="9" width="6.1328125" customWidth="1"/>
    <col min="11" max="11" width="6.33203125" customWidth="1"/>
  </cols>
  <sheetData>
    <row r="1" spans="1:12" x14ac:dyDescent="0.45">
      <c r="A1" t="s">
        <v>0</v>
      </c>
    </row>
    <row r="3" spans="1:12" x14ac:dyDescent="0.45">
      <c r="A3" t="s">
        <v>1</v>
      </c>
    </row>
    <row r="5" spans="1:12" x14ac:dyDescent="0.45">
      <c r="A5" t="s">
        <v>2</v>
      </c>
      <c r="D5" s="13" t="s">
        <v>3</v>
      </c>
      <c r="E5" s="13"/>
      <c r="F5" s="13" t="s">
        <v>3</v>
      </c>
      <c r="G5" s="13"/>
      <c r="H5" s="13" t="s">
        <v>3</v>
      </c>
      <c r="I5" s="13"/>
      <c r="J5" s="13" t="s">
        <v>3</v>
      </c>
      <c r="K5" s="13"/>
    </row>
    <row r="6" spans="1:12" x14ac:dyDescent="0.45">
      <c r="A6" t="s">
        <v>4</v>
      </c>
      <c r="D6" s="14" t="s">
        <v>5</v>
      </c>
      <c r="E6" s="14"/>
      <c r="F6" s="14" t="s">
        <v>5</v>
      </c>
      <c r="G6" s="14"/>
      <c r="H6" s="14" t="s">
        <v>5</v>
      </c>
      <c r="I6" s="14"/>
      <c r="J6" s="14" t="s">
        <v>5</v>
      </c>
      <c r="K6" s="14"/>
    </row>
    <row r="7" spans="1:12" x14ac:dyDescent="0.45">
      <c r="A7" t="s">
        <v>7</v>
      </c>
      <c r="D7" s="14" t="s">
        <v>8</v>
      </c>
      <c r="E7" s="14"/>
      <c r="F7" s="14" t="s">
        <v>9</v>
      </c>
      <c r="G7" s="14"/>
      <c r="H7" s="14" t="s">
        <v>10</v>
      </c>
      <c r="I7" s="14"/>
      <c r="J7" s="14" t="s">
        <v>11</v>
      </c>
      <c r="K7" s="14"/>
    </row>
    <row r="8" spans="1:12" x14ac:dyDescent="0.45">
      <c r="A8" t="s">
        <v>6</v>
      </c>
      <c r="D8" s="13">
        <v>1024</v>
      </c>
      <c r="E8" s="13"/>
      <c r="F8" s="13">
        <v>1024</v>
      </c>
      <c r="G8" s="13"/>
      <c r="H8" s="13">
        <v>1024</v>
      </c>
      <c r="I8" s="13"/>
      <c r="J8" s="13">
        <v>1024</v>
      </c>
      <c r="K8" s="13"/>
    </row>
    <row r="9" spans="1:12" x14ac:dyDescent="0.45">
      <c r="A9" t="s">
        <v>38</v>
      </c>
      <c r="D9">
        <v>688</v>
      </c>
      <c r="E9">
        <f>D9/1024</f>
        <v>0.671875</v>
      </c>
      <c r="F9">
        <v>572</v>
      </c>
      <c r="G9">
        <f>F9/1024</f>
        <v>0.55859375</v>
      </c>
      <c r="H9">
        <v>694</v>
      </c>
      <c r="I9">
        <f>H9/1024</f>
        <v>0.677734375</v>
      </c>
      <c r="J9">
        <v>659</v>
      </c>
      <c r="K9">
        <f>J9/1024</f>
        <v>0.6435546875</v>
      </c>
    </row>
    <row r="10" spans="1:12" x14ac:dyDescent="0.45">
      <c r="A10" t="s">
        <v>39</v>
      </c>
      <c r="D10">
        <v>63</v>
      </c>
      <c r="E10">
        <f>D10/1024</f>
        <v>6.15234375E-2</v>
      </c>
      <c r="F10">
        <v>144</v>
      </c>
      <c r="G10">
        <f t="shared" ref="G10:G12" si="0">F10/1024</f>
        <v>0.140625</v>
      </c>
      <c r="H10">
        <v>82</v>
      </c>
      <c r="I10">
        <f t="shared" ref="I10:I12" si="1">H10/1024</f>
        <v>8.0078125E-2</v>
      </c>
      <c r="J10">
        <v>115</v>
      </c>
      <c r="K10">
        <f t="shared" ref="K10:K12" si="2">J10/1024</f>
        <v>0.1123046875</v>
      </c>
    </row>
    <row r="11" spans="1:12" x14ac:dyDescent="0.45">
      <c r="A11" t="s">
        <v>40</v>
      </c>
      <c r="D11">
        <v>183</v>
      </c>
      <c r="E11">
        <f>D11/1024</f>
        <v>0.1787109375</v>
      </c>
      <c r="F11">
        <v>152</v>
      </c>
      <c r="G11">
        <f t="shared" si="0"/>
        <v>0.1484375</v>
      </c>
      <c r="H11">
        <v>158</v>
      </c>
      <c r="I11">
        <f t="shared" si="1"/>
        <v>0.154296875</v>
      </c>
      <c r="J11">
        <v>98</v>
      </c>
      <c r="K11">
        <f t="shared" si="2"/>
        <v>9.5703125E-2</v>
      </c>
    </row>
    <row r="12" spans="1:12" x14ac:dyDescent="0.45">
      <c r="A12" t="s">
        <v>41</v>
      </c>
      <c r="D12">
        <v>90</v>
      </c>
      <c r="E12">
        <f>D12/1024</f>
        <v>8.7890625E-2</v>
      </c>
      <c r="F12">
        <v>156</v>
      </c>
      <c r="G12">
        <f t="shared" si="0"/>
        <v>0.15234375</v>
      </c>
      <c r="H12">
        <v>90</v>
      </c>
      <c r="I12">
        <f t="shared" si="1"/>
        <v>8.7890625E-2</v>
      </c>
      <c r="J12">
        <v>152</v>
      </c>
      <c r="K12">
        <f t="shared" si="2"/>
        <v>0.1484375</v>
      </c>
    </row>
    <row r="13" spans="1:12" x14ac:dyDescent="0.45">
      <c r="D13">
        <f>SUM(D9:D12)</f>
        <v>1024</v>
      </c>
      <c r="E13">
        <f t="shared" ref="E13:G13" si="3">SUM(E9:E12)</f>
        <v>1</v>
      </c>
      <c r="F13">
        <f t="shared" si="3"/>
        <v>1024</v>
      </c>
      <c r="G13">
        <f t="shared" si="3"/>
        <v>1</v>
      </c>
      <c r="H13">
        <f t="shared" ref="H13" si="4">SUM(H9:H12)</f>
        <v>1024</v>
      </c>
      <c r="I13">
        <f t="shared" ref="I13" si="5">SUM(I9:I12)</f>
        <v>1</v>
      </c>
      <c r="J13">
        <f t="shared" ref="J13" si="6">SUM(J9:J12)</f>
        <v>1024</v>
      </c>
      <c r="K13">
        <f t="shared" ref="K13" si="7">SUM(K9:K12)</f>
        <v>1</v>
      </c>
    </row>
    <row r="15" spans="1:12" x14ac:dyDescent="0.45">
      <c r="A15" t="s">
        <v>2</v>
      </c>
      <c r="D15" s="13" t="s">
        <v>3</v>
      </c>
      <c r="E15" s="13"/>
      <c r="F15" s="13" t="s">
        <v>3</v>
      </c>
      <c r="G15" s="13"/>
      <c r="H15" s="13" t="s">
        <v>3</v>
      </c>
      <c r="I15" s="13"/>
      <c r="J15" s="13" t="s">
        <v>3</v>
      </c>
      <c r="K15" s="13"/>
      <c r="L15" t="s">
        <v>12</v>
      </c>
    </row>
    <row r="16" spans="1:12" x14ac:dyDescent="0.45">
      <c r="A16" t="s">
        <v>4</v>
      </c>
      <c r="D16" s="14" t="s">
        <v>44</v>
      </c>
      <c r="E16" s="14"/>
      <c r="F16" s="14" t="s">
        <v>44</v>
      </c>
      <c r="G16" s="14"/>
      <c r="H16" s="14" t="s">
        <v>44</v>
      </c>
      <c r="I16" s="14"/>
      <c r="J16" s="14" t="s">
        <v>44</v>
      </c>
      <c r="K16" s="14"/>
    </row>
    <row r="17" spans="1:13" x14ac:dyDescent="0.45">
      <c r="A17" t="s">
        <v>7</v>
      </c>
      <c r="D17" s="14" t="s">
        <v>8</v>
      </c>
      <c r="E17" s="14"/>
      <c r="F17" s="14" t="s">
        <v>9</v>
      </c>
      <c r="G17" s="14"/>
      <c r="H17" s="14" t="s">
        <v>10</v>
      </c>
      <c r="I17" s="14"/>
      <c r="J17" s="14" t="s">
        <v>11</v>
      </c>
      <c r="K17" s="14"/>
    </row>
    <row r="18" spans="1:13" x14ac:dyDescent="0.45">
      <c r="A18" t="s">
        <v>6</v>
      </c>
      <c r="D18" s="13">
        <v>1024</v>
      </c>
      <c r="E18" s="13"/>
      <c r="F18" s="13">
        <v>1024</v>
      </c>
      <c r="G18" s="13"/>
      <c r="H18" s="13">
        <v>1024</v>
      </c>
      <c r="I18" s="13"/>
      <c r="J18" s="13">
        <v>1024</v>
      </c>
      <c r="K18" s="13"/>
    </row>
    <row r="19" spans="1:13" x14ac:dyDescent="0.45">
      <c r="A19" t="s">
        <v>38</v>
      </c>
      <c r="D19">
        <v>733</v>
      </c>
      <c r="E19">
        <f>D19/1024</f>
        <v>0.7158203125</v>
      </c>
      <c r="F19">
        <v>627</v>
      </c>
      <c r="G19">
        <f>F19/1024</f>
        <v>0.6123046875</v>
      </c>
      <c r="H19">
        <v>667</v>
      </c>
      <c r="I19">
        <f>H19/1024</f>
        <v>0.6513671875</v>
      </c>
      <c r="J19">
        <v>676</v>
      </c>
      <c r="K19">
        <f>J19/1024</f>
        <v>0.66015625</v>
      </c>
    </row>
    <row r="20" spans="1:13" x14ac:dyDescent="0.45">
      <c r="A20" t="s">
        <v>39</v>
      </c>
      <c r="D20">
        <v>70</v>
      </c>
      <c r="E20">
        <f>D20/1024</f>
        <v>6.8359375E-2</v>
      </c>
      <c r="F20">
        <v>94</v>
      </c>
      <c r="G20">
        <f t="shared" ref="G20:G22" si="8">F20/1024</f>
        <v>9.1796875E-2</v>
      </c>
      <c r="H20">
        <v>114</v>
      </c>
      <c r="I20">
        <f t="shared" ref="I20:I22" si="9">H20/1024</f>
        <v>0.111328125</v>
      </c>
      <c r="J20">
        <v>90</v>
      </c>
      <c r="K20">
        <f t="shared" ref="K20:K22" si="10">J20/1024</f>
        <v>8.7890625E-2</v>
      </c>
    </row>
    <row r="21" spans="1:13" x14ac:dyDescent="0.45">
      <c r="A21" t="s">
        <v>40</v>
      </c>
      <c r="D21">
        <v>149</v>
      </c>
      <c r="E21">
        <f>D21/1024</f>
        <v>0.1455078125</v>
      </c>
      <c r="F21">
        <v>196</v>
      </c>
      <c r="G21">
        <f t="shared" si="8"/>
        <v>0.19140625</v>
      </c>
      <c r="H21">
        <v>110</v>
      </c>
      <c r="I21">
        <f t="shared" si="9"/>
        <v>0.107421875</v>
      </c>
      <c r="J21">
        <v>106</v>
      </c>
      <c r="K21">
        <f t="shared" si="10"/>
        <v>0.103515625</v>
      </c>
    </row>
    <row r="22" spans="1:13" x14ac:dyDescent="0.45">
      <c r="A22" t="s">
        <v>41</v>
      </c>
      <c r="D22">
        <v>72</v>
      </c>
      <c r="E22">
        <f>D22/1024</f>
        <v>7.03125E-2</v>
      </c>
      <c r="F22">
        <v>107</v>
      </c>
      <c r="G22">
        <f t="shared" si="8"/>
        <v>0.1044921875</v>
      </c>
      <c r="H22">
        <v>133</v>
      </c>
      <c r="I22">
        <f t="shared" si="9"/>
        <v>0.1298828125</v>
      </c>
      <c r="J22">
        <v>152</v>
      </c>
      <c r="K22">
        <f t="shared" si="10"/>
        <v>0.1484375</v>
      </c>
    </row>
    <row r="23" spans="1:13" x14ac:dyDescent="0.45">
      <c r="D23">
        <f>SUM(D19:D22)</f>
        <v>1024</v>
      </c>
      <c r="E23">
        <f t="shared" ref="E23" si="11">SUM(E19:E22)</f>
        <v>1</v>
      </c>
      <c r="F23">
        <f t="shared" ref="F23" si="12">SUM(F19:F22)</f>
        <v>1024</v>
      </c>
      <c r="G23">
        <f t="shared" ref="G23" si="13">SUM(G19:G22)</f>
        <v>1</v>
      </c>
      <c r="H23">
        <f t="shared" ref="H23" si="14">SUM(H19:H22)</f>
        <v>1024</v>
      </c>
      <c r="I23">
        <f t="shared" ref="I23" si="15">SUM(I19:I22)</f>
        <v>1</v>
      </c>
      <c r="J23">
        <f t="shared" ref="J23" si="16">SUM(J19:J22)</f>
        <v>1024</v>
      </c>
      <c r="K23">
        <f t="shared" ref="K23" si="17">SUM(K19:K22)</f>
        <v>1</v>
      </c>
    </row>
    <row r="25" spans="1:13" x14ac:dyDescent="0.45">
      <c r="A25" t="s">
        <v>51</v>
      </c>
    </row>
    <row r="26" spans="1:13" x14ac:dyDescent="0.45">
      <c r="A26" t="s">
        <v>2</v>
      </c>
      <c r="D26" s="13" t="s">
        <v>45</v>
      </c>
      <c r="E26" s="13"/>
      <c r="F26" s="13" t="s">
        <v>46</v>
      </c>
      <c r="G26" s="13"/>
      <c r="H26" s="13" t="s">
        <v>47</v>
      </c>
      <c r="I26" s="13"/>
      <c r="J26" s="13" t="s">
        <v>48</v>
      </c>
      <c r="K26" s="13"/>
      <c r="L26" s="13" t="s">
        <v>49</v>
      </c>
      <c r="M26" s="13"/>
    </row>
    <row r="27" spans="1:13" x14ac:dyDescent="0.45">
      <c r="A27" t="s">
        <v>4</v>
      </c>
      <c r="D27" s="13" t="s">
        <v>44</v>
      </c>
      <c r="E27" s="13"/>
      <c r="F27" s="13" t="s">
        <v>44</v>
      </c>
      <c r="G27" s="13"/>
      <c r="H27" s="13" t="s">
        <v>44</v>
      </c>
      <c r="I27" s="13"/>
      <c r="J27" s="13" t="s">
        <v>44</v>
      </c>
      <c r="K27" s="13"/>
      <c r="L27" s="13" t="s">
        <v>44</v>
      </c>
      <c r="M27" s="13"/>
    </row>
    <row r="28" spans="1:13" x14ac:dyDescent="0.45">
      <c r="A28" t="s">
        <v>7</v>
      </c>
      <c r="D28" s="13" t="s">
        <v>50</v>
      </c>
      <c r="E28" s="13"/>
      <c r="F28" s="13" t="s">
        <v>50</v>
      </c>
      <c r="G28" s="13"/>
      <c r="H28" s="13" t="s">
        <v>50</v>
      </c>
      <c r="I28" s="13"/>
      <c r="J28" s="13" t="s">
        <v>50</v>
      </c>
      <c r="K28" s="13"/>
      <c r="L28" s="13" t="s">
        <v>50</v>
      </c>
      <c r="M28" s="13"/>
    </row>
    <row r="29" spans="1:13" x14ac:dyDescent="0.45">
      <c r="A29" t="s">
        <v>6</v>
      </c>
      <c r="D29" s="13">
        <v>1024</v>
      </c>
      <c r="E29" s="13"/>
      <c r="F29" s="13">
        <v>1024</v>
      </c>
      <c r="G29" s="13"/>
      <c r="H29" s="13">
        <v>1024</v>
      </c>
      <c r="I29" s="13"/>
      <c r="J29" s="13">
        <v>1024</v>
      </c>
      <c r="K29" s="13"/>
      <c r="L29" s="13">
        <v>1024</v>
      </c>
      <c r="M29" s="13"/>
    </row>
    <row r="30" spans="1:13" x14ac:dyDescent="0.45">
      <c r="A30" t="s">
        <v>38</v>
      </c>
      <c r="D30">
        <v>806</v>
      </c>
      <c r="E30">
        <f>D30/1024</f>
        <v>0.787109375</v>
      </c>
      <c r="F30">
        <v>824</v>
      </c>
      <c r="G30">
        <f>F30/1024</f>
        <v>0.8046875</v>
      </c>
      <c r="H30">
        <v>801</v>
      </c>
      <c r="I30">
        <f>H30/1024</f>
        <v>0.7822265625</v>
      </c>
      <c r="J30">
        <v>856</v>
      </c>
      <c r="K30">
        <f>J30/1024</f>
        <v>0.8359375</v>
      </c>
      <c r="L30">
        <v>820</v>
      </c>
      <c r="M30">
        <f>L30/1024</f>
        <v>0.80078125</v>
      </c>
    </row>
    <row r="31" spans="1:13" x14ac:dyDescent="0.45">
      <c r="A31" t="s">
        <v>39</v>
      </c>
      <c r="D31">
        <v>52</v>
      </c>
      <c r="E31">
        <f>D31/1024</f>
        <v>5.078125E-2</v>
      </c>
      <c r="F31">
        <v>53</v>
      </c>
      <c r="G31">
        <f t="shared" ref="G31:G33" si="18">F31/1024</f>
        <v>5.17578125E-2</v>
      </c>
      <c r="H31">
        <v>42</v>
      </c>
      <c r="I31">
        <f t="shared" ref="I31:I33" si="19">H31/1024</f>
        <v>4.1015625E-2</v>
      </c>
      <c r="J31">
        <v>28</v>
      </c>
      <c r="K31">
        <f>J31/1024</f>
        <v>2.734375E-2</v>
      </c>
      <c r="L31">
        <v>94</v>
      </c>
      <c r="M31">
        <f>L31/1024</f>
        <v>9.1796875E-2</v>
      </c>
    </row>
    <row r="32" spans="1:13" x14ac:dyDescent="0.45">
      <c r="A32" t="s">
        <v>40</v>
      </c>
      <c r="D32">
        <v>97</v>
      </c>
      <c r="E32">
        <f>D32/1024</f>
        <v>9.47265625E-2</v>
      </c>
      <c r="F32">
        <v>102</v>
      </c>
      <c r="G32">
        <f t="shared" si="18"/>
        <v>9.9609375E-2</v>
      </c>
      <c r="H32">
        <v>145</v>
      </c>
      <c r="I32">
        <f t="shared" si="19"/>
        <v>0.1416015625</v>
      </c>
      <c r="J32">
        <v>105</v>
      </c>
      <c r="K32">
        <f>J32/1024</f>
        <v>0.1025390625</v>
      </c>
      <c r="L32">
        <v>60</v>
      </c>
      <c r="M32">
        <f>L32/1024</f>
        <v>5.859375E-2</v>
      </c>
    </row>
    <row r="33" spans="1:13" x14ac:dyDescent="0.45">
      <c r="A33" t="s">
        <v>41</v>
      </c>
      <c r="D33">
        <v>69</v>
      </c>
      <c r="E33">
        <f>D33/1024</f>
        <v>6.73828125E-2</v>
      </c>
      <c r="F33">
        <v>45</v>
      </c>
      <c r="G33">
        <f t="shared" si="18"/>
        <v>4.39453125E-2</v>
      </c>
      <c r="H33">
        <v>36</v>
      </c>
      <c r="I33">
        <f t="shared" si="19"/>
        <v>3.515625E-2</v>
      </c>
      <c r="J33">
        <v>35</v>
      </c>
      <c r="K33">
        <f>J33/1024</f>
        <v>3.41796875E-2</v>
      </c>
      <c r="L33">
        <v>50</v>
      </c>
      <c r="M33">
        <f>L33/1024</f>
        <v>4.8828125E-2</v>
      </c>
    </row>
    <row r="34" spans="1:13" x14ac:dyDescent="0.45">
      <c r="D34">
        <f>SUM(D30:D33)</f>
        <v>1024</v>
      </c>
      <c r="E34">
        <f t="shared" ref="E34" si="20">SUM(E30:E33)</f>
        <v>1</v>
      </c>
      <c r="F34">
        <f t="shared" ref="F34" si="21">SUM(F30:F33)</f>
        <v>1024</v>
      </c>
      <c r="G34">
        <f t="shared" ref="G34" si="22">SUM(G30:G33)</f>
        <v>1</v>
      </c>
      <c r="H34">
        <f t="shared" ref="H34" si="23">SUM(H30:H33)</f>
        <v>1024</v>
      </c>
      <c r="I34">
        <f t="shared" ref="I34" si="24">SUM(I30:I33)</f>
        <v>1</v>
      </c>
      <c r="J34">
        <f t="shared" ref="J34" si="25">SUM(J30:J33)</f>
        <v>1024</v>
      </c>
      <c r="K34">
        <f t="shared" ref="K34" si="26">SUM(K30:K33)</f>
        <v>1</v>
      </c>
      <c r="L34">
        <f t="shared" ref="L34" si="27">SUM(L30:L33)</f>
        <v>1024</v>
      </c>
      <c r="M34">
        <f t="shared" ref="M34" si="28">SUM(M30:M33)</f>
        <v>1</v>
      </c>
    </row>
    <row r="35" spans="1:13" x14ac:dyDescent="0.45">
      <c r="A35" t="s">
        <v>51</v>
      </c>
    </row>
    <row r="36" spans="1:13" x14ac:dyDescent="0.45">
      <c r="A36" t="s">
        <v>2</v>
      </c>
      <c r="D36" s="13" t="s">
        <v>45</v>
      </c>
      <c r="E36" s="13"/>
      <c r="F36" s="13" t="s">
        <v>46</v>
      </c>
      <c r="G36" s="13"/>
      <c r="H36" s="13" t="s">
        <v>47</v>
      </c>
      <c r="I36" s="13"/>
      <c r="J36" s="13" t="s">
        <v>48</v>
      </c>
      <c r="K36" s="13"/>
      <c r="L36" s="13" t="s">
        <v>49</v>
      </c>
      <c r="M36" s="13"/>
    </row>
    <row r="37" spans="1:13" x14ac:dyDescent="0.45">
      <c r="A37" t="s">
        <v>4</v>
      </c>
      <c r="D37" s="13" t="s">
        <v>44</v>
      </c>
      <c r="E37" s="13"/>
      <c r="F37" s="13" t="s">
        <v>44</v>
      </c>
      <c r="G37" s="13"/>
      <c r="H37" s="13" t="s">
        <v>44</v>
      </c>
      <c r="I37" s="13"/>
      <c r="J37" s="13" t="s">
        <v>44</v>
      </c>
      <c r="K37" s="13"/>
      <c r="L37" s="13" t="s">
        <v>44</v>
      </c>
      <c r="M37" s="13"/>
    </row>
    <row r="38" spans="1:13" x14ac:dyDescent="0.45">
      <c r="A38" t="s">
        <v>7</v>
      </c>
      <c r="D38" s="13" t="s">
        <v>53</v>
      </c>
      <c r="E38" s="13"/>
      <c r="F38" s="13" t="s">
        <v>53</v>
      </c>
      <c r="G38" s="13"/>
      <c r="H38" s="13" t="s">
        <v>53</v>
      </c>
      <c r="I38" s="13"/>
      <c r="J38" s="13" t="s">
        <v>53</v>
      </c>
      <c r="K38" s="13"/>
      <c r="L38" s="13" t="s">
        <v>53</v>
      </c>
      <c r="M38" s="13"/>
    </row>
    <row r="39" spans="1:13" x14ac:dyDescent="0.45">
      <c r="A39" t="s">
        <v>6</v>
      </c>
      <c r="D39" s="13">
        <v>1024</v>
      </c>
      <c r="E39" s="13"/>
      <c r="F39" s="13">
        <v>1024</v>
      </c>
      <c r="G39" s="13"/>
      <c r="H39" s="13">
        <v>1024</v>
      </c>
      <c r="I39" s="13"/>
      <c r="J39" s="13">
        <v>1024</v>
      </c>
      <c r="K39" s="13"/>
      <c r="L39" s="13">
        <v>1024</v>
      </c>
      <c r="M39" s="13"/>
    </row>
    <row r="40" spans="1:13" x14ac:dyDescent="0.45">
      <c r="A40" t="s">
        <v>38</v>
      </c>
      <c r="D40">
        <v>763</v>
      </c>
      <c r="E40">
        <f>D40/1024</f>
        <v>0.7451171875</v>
      </c>
      <c r="F40">
        <v>807</v>
      </c>
      <c r="G40">
        <f>F40/1024</f>
        <v>0.7880859375</v>
      </c>
      <c r="H40">
        <v>836</v>
      </c>
      <c r="I40">
        <f>H40/1024</f>
        <v>0.81640625</v>
      </c>
      <c r="J40">
        <v>904</v>
      </c>
      <c r="K40">
        <f>J40/1024</f>
        <v>0.8828125</v>
      </c>
      <c r="L40">
        <v>689</v>
      </c>
      <c r="M40">
        <f>L40/1024</f>
        <v>0.6728515625</v>
      </c>
    </row>
    <row r="41" spans="1:13" x14ac:dyDescent="0.45">
      <c r="A41" t="s">
        <v>39</v>
      </c>
      <c r="D41">
        <v>45</v>
      </c>
      <c r="E41">
        <f>D41/1024</f>
        <v>4.39453125E-2</v>
      </c>
      <c r="F41">
        <v>62</v>
      </c>
      <c r="G41">
        <f t="shared" ref="G41:G43" si="29">F41/1024</f>
        <v>6.0546875E-2</v>
      </c>
      <c r="H41">
        <v>49</v>
      </c>
      <c r="I41">
        <f t="shared" ref="I41:I43" si="30">H41/1024</f>
        <v>4.78515625E-2</v>
      </c>
      <c r="J41">
        <v>25</v>
      </c>
      <c r="K41">
        <f>J41/1024</f>
        <v>2.44140625E-2</v>
      </c>
      <c r="L41">
        <v>103</v>
      </c>
      <c r="M41">
        <f>L41/1024</f>
        <v>0.1005859375</v>
      </c>
    </row>
    <row r="42" spans="1:13" x14ac:dyDescent="0.45">
      <c r="A42" t="s">
        <v>40</v>
      </c>
      <c r="D42">
        <v>67</v>
      </c>
      <c r="E42">
        <f>D42/1024</f>
        <v>6.54296875E-2</v>
      </c>
      <c r="F42" s="1">
        <v>86</v>
      </c>
      <c r="G42">
        <f t="shared" si="29"/>
        <v>8.3984375E-2</v>
      </c>
      <c r="H42" s="1">
        <v>88</v>
      </c>
      <c r="I42">
        <f t="shared" si="30"/>
        <v>8.59375E-2</v>
      </c>
      <c r="J42" s="1">
        <v>78</v>
      </c>
      <c r="K42">
        <f>J42/1024</f>
        <v>7.6171875E-2</v>
      </c>
      <c r="L42">
        <v>135</v>
      </c>
      <c r="M42">
        <f>L42/1024</f>
        <v>0.1318359375</v>
      </c>
    </row>
    <row r="43" spans="1:13" x14ac:dyDescent="0.45">
      <c r="A43" t="s">
        <v>41</v>
      </c>
      <c r="D43">
        <v>149</v>
      </c>
      <c r="E43">
        <f>D43/1024</f>
        <v>0.1455078125</v>
      </c>
      <c r="F43" s="1">
        <v>69</v>
      </c>
      <c r="G43">
        <f t="shared" si="29"/>
        <v>6.73828125E-2</v>
      </c>
      <c r="H43" s="1">
        <v>51</v>
      </c>
      <c r="I43">
        <f t="shared" si="30"/>
        <v>4.98046875E-2</v>
      </c>
      <c r="J43" s="1">
        <v>17</v>
      </c>
      <c r="K43">
        <f>J43/1024</f>
        <v>1.66015625E-2</v>
      </c>
      <c r="L43">
        <v>97</v>
      </c>
      <c r="M43">
        <f>L43/1024</f>
        <v>9.47265625E-2</v>
      </c>
    </row>
    <row r="44" spans="1:13" x14ac:dyDescent="0.45">
      <c r="D44">
        <f>SUM(D40:D43)</f>
        <v>1024</v>
      </c>
      <c r="E44">
        <f t="shared" ref="E44" si="31">SUM(E40:E43)</f>
        <v>1</v>
      </c>
      <c r="F44">
        <f t="shared" ref="F44" si="32">SUM(F40:F43)</f>
        <v>1024</v>
      </c>
      <c r="G44">
        <f t="shared" ref="G44" si="33">SUM(G40:G43)</f>
        <v>1</v>
      </c>
      <c r="H44">
        <f t="shared" ref="H44" si="34">SUM(H40:H43)</f>
        <v>1024</v>
      </c>
      <c r="I44">
        <f t="shared" ref="I44" si="35">SUM(I40:I43)</f>
        <v>1</v>
      </c>
      <c r="J44">
        <f t="shared" ref="J44" si="36">SUM(J40:J43)</f>
        <v>1024</v>
      </c>
      <c r="K44">
        <f t="shared" ref="K44" si="37">SUM(K40:K43)</f>
        <v>1</v>
      </c>
      <c r="L44">
        <f t="shared" ref="L44" si="38">SUM(L40:L43)</f>
        <v>1024</v>
      </c>
      <c r="M44">
        <f t="shared" ref="M44" si="39">SUM(M40:M43)</f>
        <v>1</v>
      </c>
    </row>
    <row r="45" spans="1:13" x14ac:dyDescent="0.45">
      <c r="A45" t="s">
        <v>51</v>
      </c>
    </row>
    <row r="46" spans="1:13" x14ac:dyDescent="0.45">
      <c r="A46" t="s">
        <v>2</v>
      </c>
      <c r="D46" s="13" t="s">
        <v>45</v>
      </c>
      <c r="E46" s="13"/>
      <c r="F46" s="13" t="s">
        <v>46</v>
      </c>
      <c r="G46" s="13"/>
      <c r="H46" s="13" t="s">
        <v>47</v>
      </c>
      <c r="I46" s="13"/>
      <c r="J46" s="13" t="s">
        <v>48</v>
      </c>
      <c r="K46" s="13"/>
      <c r="L46" s="13" t="s">
        <v>49</v>
      </c>
      <c r="M46" s="13"/>
    </row>
    <row r="47" spans="1:13" x14ac:dyDescent="0.45">
      <c r="A47" t="s">
        <v>4</v>
      </c>
      <c r="D47" s="13" t="s">
        <v>44</v>
      </c>
      <c r="E47" s="13"/>
      <c r="F47" s="13" t="s">
        <v>44</v>
      </c>
      <c r="G47" s="13"/>
      <c r="H47" s="13" t="s">
        <v>44</v>
      </c>
      <c r="I47" s="13"/>
      <c r="J47" s="13" t="s">
        <v>44</v>
      </c>
      <c r="K47" s="13"/>
      <c r="L47" s="13" t="s">
        <v>44</v>
      </c>
      <c r="M47" s="13"/>
    </row>
    <row r="48" spans="1:13" x14ac:dyDescent="0.45">
      <c r="A48" t="s">
        <v>7</v>
      </c>
      <c r="D48" s="13" t="s">
        <v>54</v>
      </c>
      <c r="E48" s="13"/>
      <c r="F48" s="13" t="s">
        <v>54</v>
      </c>
      <c r="G48" s="13"/>
      <c r="H48" s="13" t="s">
        <v>54</v>
      </c>
      <c r="I48" s="13"/>
      <c r="J48" s="13" t="s">
        <v>54</v>
      </c>
      <c r="K48" s="13"/>
      <c r="L48" s="13" t="s">
        <v>54</v>
      </c>
      <c r="M48" s="13"/>
    </row>
    <row r="49" spans="1:13" x14ac:dyDescent="0.45">
      <c r="A49" t="s">
        <v>6</v>
      </c>
      <c r="D49" s="13">
        <v>1024</v>
      </c>
      <c r="E49" s="13"/>
      <c r="F49" s="13">
        <v>1024</v>
      </c>
      <c r="G49" s="13"/>
      <c r="H49" s="13">
        <v>1024</v>
      </c>
      <c r="I49" s="13"/>
      <c r="J49" s="13">
        <v>1024</v>
      </c>
      <c r="K49" s="13"/>
      <c r="L49" s="13">
        <v>1024</v>
      </c>
      <c r="M49" s="13"/>
    </row>
    <row r="50" spans="1:13" x14ac:dyDescent="0.45">
      <c r="A50" t="s">
        <v>38</v>
      </c>
      <c r="D50">
        <v>843</v>
      </c>
      <c r="E50">
        <f>D50/1024</f>
        <v>0.8232421875</v>
      </c>
      <c r="F50">
        <v>854</v>
      </c>
      <c r="G50">
        <f>F50/1024</f>
        <v>0.833984375</v>
      </c>
      <c r="H50">
        <v>860</v>
      </c>
      <c r="I50">
        <f>H50/1024</f>
        <v>0.83984375</v>
      </c>
      <c r="J50">
        <v>881</v>
      </c>
      <c r="K50">
        <f>J50/1024</f>
        <v>0.8603515625</v>
      </c>
      <c r="L50">
        <v>853</v>
      </c>
      <c r="M50">
        <f>L50/1024</f>
        <v>0.8330078125</v>
      </c>
    </row>
    <row r="51" spans="1:13" x14ac:dyDescent="0.45">
      <c r="A51" t="s">
        <v>39</v>
      </c>
      <c r="D51">
        <v>47</v>
      </c>
      <c r="E51">
        <f>D51/1024</f>
        <v>4.58984375E-2</v>
      </c>
      <c r="F51">
        <v>70</v>
      </c>
      <c r="G51">
        <f t="shared" ref="G51:G53" si="40">F51/1024</f>
        <v>6.8359375E-2</v>
      </c>
      <c r="H51">
        <v>50</v>
      </c>
      <c r="I51">
        <f t="shared" ref="I51:I53" si="41">H51/1024</f>
        <v>4.8828125E-2</v>
      </c>
      <c r="J51">
        <v>31</v>
      </c>
      <c r="K51">
        <f>J51/1024</f>
        <v>3.02734375E-2</v>
      </c>
      <c r="L51">
        <v>78</v>
      </c>
      <c r="M51">
        <f>L51/1024</f>
        <v>7.6171875E-2</v>
      </c>
    </row>
    <row r="52" spans="1:13" x14ac:dyDescent="0.45">
      <c r="A52" t="s">
        <v>40</v>
      </c>
      <c r="D52">
        <v>74</v>
      </c>
      <c r="E52">
        <f>D52/1024</f>
        <v>7.2265625E-2</v>
      </c>
      <c r="F52" s="4">
        <v>65</v>
      </c>
      <c r="G52">
        <f t="shared" si="40"/>
        <v>6.34765625E-2</v>
      </c>
      <c r="H52" s="4">
        <v>76</v>
      </c>
      <c r="I52">
        <f t="shared" si="41"/>
        <v>7.421875E-2</v>
      </c>
      <c r="J52" s="4">
        <v>82</v>
      </c>
      <c r="K52">
        <f>J52/1024</f>
        <v>8.0078125E-2</v>
      </c>
      <c r="L52">
        <v>57</v>
      </c>
      <c r="M52">
        <f>L52/1024</f>
        <v>5.56640625E-2</v>
      </c>
    </row>
    <row r="53" spans="1:13" x14ac:dyDescent="0.45">
      <c r="A53" t="s">
        <v>41</v>
      </c>
      <c r="D53">
        <v>60</v>
      </c>
      <c r="E53">
        <f>D53/1024</f>
        <v>5.859375E-2</v>
      </c>
      <c r="F53" s="4">
        <v>35</v>
      </c>
      <c r="G53">
        <f t="shared" si="40"/>
        <v>3.41796875E-2</v>
      </c>
      <c r="H53" s="4">
        <v>38</v>
      </c>
      <c r="I53">
        <f t="shared" si="41"/>
        <v>3.7109375E-2</v>
      </c>
      <c r="J53" s="4">
        <v>30</v>
      </c>
      <c r="K53">
        <f>J53/1024</f>
        <v>2.9296875E-2</v>
      </c>
      <c r="L53">
        <v>36</v>
      </c>
      <c r="M53">
        <f>L53/1024</f>
        <v>3.515625E-2</v>
      </c>
    </row>
    <row r="54" spans="1:13" x14ac:dyDescent="0.45">
      <c r="D54">
        <f>SUM(D50:D53)</f>
        <v>1024</v>
      </c>
      <c r="E54">
        <f t="shared" ref="E54" si="42">SUM(E50:E53)</f>
        <v>1</v>
      </c>
      <c r="F54">
        <f t="shared" ref="F54" si="43">SUM(F50:F53)</f>
        <v>1024</v>
      </c>
      <c r="G54">
        <f t="shared" ref="G54" si="44">SUM(G50:G53)</f>
        <v>1</v>
      </c>
      <c r="H54">
        <f t="shared" ref="H54" si="45">SUM(H50:H53)</f>
        <v>1024</v>
      </c>
      <c r="I54">
        <f t="shared" ref="I54" si="46">SUM(I50:I53)</f>
        <v>1</v>
      </c>
      <c r="J54">
        <f t="shared" ref="J54" si="47">SUM(J50:J53)</f>
        <v>1024</v>
      </c>
      <c r="K54">
        <f t="shared" ref="K54" si="48">SUM(K50:K53)</f>
        <v>1</v>
      </c>
      <c r="L54">
        <f t="shared" ref="L54" si="49">SUM(L50:L53)</f>
        <v>1024</v>
      </c>
      <c r="M54">
        <f t="shared" ref="M54" si="50">SUM(M50:M53)</f>
        <v>1</v>
      </c>
    </row>
    <row r="154" spans="4:19" x14ac:dyDescent="0.45">
      <c r="D154" s="13"/>
      <c r="E154" s="13"/>
    </row>
    <row r="155" spans="4:19" x14ac:dyDescent="0.45">
      <c r="D155" s="13"/>
      <c r="E155" s="13"/>
    </row>
    <row r="157" spans="4:19" x14ac:dyDescent="0.45">
      <c r="N157" s="2"/>
      <c r="O157" s="2"/>
      <c r="R157" s="2"/>
      <c r="S157" s="2"/>
    </row>
    <row r="158" spans="4:19" x14ac:dyDescent="0.45">
      <c r="N158" s="2"/>
      <c r="O158" s="2"/>
      <c r="R158" s="2"/>
      <c r="S158" s="2"/>
    </row>
    <row r="159" spans="4:19" x14ac:dyDescent="0.45">
      <c r="N159" s="2"/>
      <c r="O159" s="2"/>
      <c r="R159" s="2"/>
      <c r="S159" s="2"/>
    </row>
    <row r="160" spans="4:19" x14ac:dyDescent="0.45">
      <c r="N160" s="2"/>
      <c r="O160" s="2"/>
      <c r="R160" s="2"/>
      <c r="S160" s="2"/>
    </row>
    <row r="161" spans="14:19" x14ac:dyDescent="0.45">
      <c r="N161" s="2"/>
      <c r="O161" s="2"/>
      <c r="R161" s="2"/>
      <c r="S161" s="2"/>
    </row>
    <row r="162" spans="14:19" x14ac:dyDescent="0.45">
      <c r="N162" s="2"/>
      <c r="O162" s="2"/>
      <c r="R162" s="2"/>
      <c r="S162" s="2"/>
    </row>
    <row r="163" spans="14:19" x14ac:dyDescent="0.45">
      <c r="N163" s="2"/>
      <c r="O163" s="2"/>
      <c r="R163" s="2"/>
      <c r="S163" s="2"/>
    </row>
    <row r="164" spans="14:19" x14ac:dyDescent="0.45">
      <c r="N164" s="2"/>
      <c r="O164" s="2"/>
      <c r="R164" s="2"/>
      <c r="S164" s="2"/>
    </row>
    <row r="165" spans="14:19" x14ac:dyDescent="0.45">
      <c r="N165" s="2"/>
      <c r="O165" s="2"/>
      <c r="R165" s="2"/>
      <c r="S165" s="2"/>
    </row>
    <row r="166" spans="14:19" x14ac:dyDescent="0.45">
      <c r="N166" s="2"/>
      <c r="O166" s="2"/>
      <c r="R166" s="2"/>
      <c r="S166" s="2"/>
    </row>
    <row r="167" spans="14:19" x14ac:dyDescent="0.45">
      <c r="N167" s="2"/>
      <c r="O167" s="2"/>
      <c r="R167" s="2"/>
      <c r="S167" s="2"/>
    </row>
    <row r="168" spans="14:19" x14ac:dyDescent="0.45">
      <c r="N168" s="2"/>
      <c r="O168" s="2"/>
      <c r="R168" s="2"/>
      <c r="S168" s="2"/>
    </row>
    <row r="169" spans="14:19" x14ac:dyDescent="0.45">
      <c r="N169" s="2"/>
      <c r="O169" s="2"/>
      <c r="R169" s="2"/>
      <c r="S169" s="2"/>
    </row>
    <row r="170" spans="14:19" x14ac:dyDescent="0.45">
      <c r="N170" s="2"/>
      <c r="O170" s="2"/>
      <c r="R170" s="2"/>
      <c r="S170" s="2"/>
    </row>
    <row r="171" spans="14:19" x14ac:dyDescent="0.45">
      <c r="N171" s="2"/>
      <c r="O171" s="2"/>
      <c r="R171" s="2"/>
      <c r="S171" s="2"/>
    </row>
    <row r="172" spans="14:19" x14ac:dyDescent="0.45">
      <c r="N172" s="2"/>
      <c r="O172" s="2"/>
      <c r="R172" s="2"/>
      <c r="S172" s="2"/>
    </row>
    <row r="173" spans="14:19" x14ac:dyDescent="0.45">
      <c r="N173" s="2"/>
      <c r="O173" s="2"/>
      <c r="R173" s="2"/>
      <c r="S173" s="2"/>
    </row>
    <row r="174" spans="14:19" x14ac:dyDescent="0.45">
      <c r="N174" s="2"/>
      <c r="O174" s="2"/>
      <c r="R174" s="2"/>
      <c r="S174" s="2"/>
    </row>
    <row r="175" spans="14:19" x14ac:dyDescent="0.45">
      <c r="N175" s="2"/>
      <c r="O175" s="2"/>
      <c r="R175" s="2"/>
      <c r="S175" s="2"/>
    </row>
    <row r="176" spans="14:19" x14ac:dyDescent="0.45">
      <c r="N176" s="2"/>
      <c r="O176" s="2"/>
      <c r="R176" s="2"/>
      <c r="S176" s="2"/>
    </row>
    <row r="177" spans="14:19" x14ac:dyDescent="0.45">
      <c r="N177" s="2"/>
      <c r="O177" s="2"/>
      <c r="R177" s="2"/>
      <c r="S177" s="2"/>
    </row>
  </sheetData>
  <mergeCells count="94">
    <mergeCell ref="D155:E155"/>
    <mergeCell ref="D154:E154"/>
    <mergeCell ref="L46:M46"/>
    <mergeCell ref="L47:M47"/>
    <mergeCell ref="L48:M48"/>
    <mergeCell ref="L49:M49"/>
    <mergeCell ref="H46:I46"/>
    <mergeCell ref="H47:I47"/>
    <mergeCell ref="H48:I48"/>
    <mergeCell ref="H49:I49"/>
    <mergeCell ref="J46:K46"/>
    <mergeCell ref="J47:K47"/>
    <mergeCell ref="J48:K48"/>
    <mergeCell ref="J49:K49"/>
    <mergeCell ref="F48:G48"/>
    <mergeCell ref="F49:G49"/>
    <mergeCell ref="L39:M39"/>
    <mergeCell ref="J38:K38"/>
    <mergeCell ref="L38:M38"/>
    <mergeCell ref="F46:G46"/>
    <mergeCell ref="F47:G47"/>
    <mergeCell ref="J39:K39"/>
    <mergeCell ref="L29:M29"/>
    <mergeCell ref="F26:G26"/>
    <mergeCell ref="F27:G27"/>
    <mergeCell ref="F28:G28"/>
    <mergeCell ref="F29:G29"/>
    <mergeCell ref="H26:I26"/>
    <mergeCell ref="H27:I27"/>
    <mergeCell ref="H28:I28"/>
    <mergeCell ref="H29:I29"/>
    <mergeCell ref="L37:M37"/>
    <mergeCell ref="J36:K36"/>
    <mergeCell ref="L36:M36"/>
    <mergeCell ref="H37:I37"/>
    <mergeCell ref="J37:K37"/>
    <mergeCell ref="J26:K26"/>
    <mergeCell ref="J27:K27"/>
    <mergeCell ref="J28:K28"/>
    <mergeCell ref="J29:K29"/>
    <mergeCell ref="L26:M26"/>
    <mergeCell ref="L27:M27"/>
    <mergeCell ref="L28:M28"/>
    <mergeCell ref="D49:E49"/>
    <mergeCell ref="F36:G36"/>
    <mergeCell ref="H36:I36"/>
    <mergeCell ref="F38:G38"/>
    <mergeCell ref="H38:I38"/>
    <mergeCell ref="F39:G39"/>
    <mergeCell ref="H39:I39"/>
    <mergeCell ref="D47:E47"/>
    <mergeCell ref="D48:E48"/>
    <mergeCell ref="F37:G37"/>
    <mergeCell ref="D26:E26"/>
    <mergeCell ref="D36:E36"/>
    <mergeCell ref="D46:E46"/>
    <mergeCell ref="D27:E27"/>
    <mergeCell ref="D37:E37"/>
    <mergeCell ref="D28:E28"/>
    <mergeCell ref="D38:E38"/>
    <mergeCell ref="D29:E29"/>
    <mergeCell ref="D39:E39"/>
    <mergeCell ref="D17:E17"/>
    <mergeCell ref="F17:G17"/>
    <mergeCell ref="H17:I17"/>
    <mergeCell ref="J17:K17"/>
    <mergeCell ref="D18:E18"/>
    <mergeCell ref="F18:G18"/>
    <mergeCell ref="H18:I18"/>
    <mergeCell ref="J18:K18"/>
    <mergeCell ref="D15:E15"/>
    <mergeCell ref="F15:G15"/>
    <mergeCell ref="H15:I15"/>
    <mergeCell ref="J15:K15"/>
    <mergeCell ref="D16:E16"/>
    <mergeCell ref="F16:G16"/>
    <mergeCell ref="H16:I16"/>
    <mergeCell ref="J16:K16"/>
    <mergeCell ref="H5:I5"/>
    <mergeCell ref="H6:I6"/>
    <mergeCell ref="H7:I7"/>
    <mergeCell ref="H8:I8"/>
    <mergeCell ref="J5:K5"/>
    <mergeCell ref="J6:K6"/>
    <mergeCell ref="J7:K7"/>
    <mergeCell ref="J8:K8"/>
    <mergeCell ref="D5:E5"/>
    <mergeCell ref="D6:E6"/>
    <mergeCell ref="D8:E8"/>
    <mergeCell ref="D7:E7"/>
    <mergeCell ref="F5:G5"/>
    <mergeCell ref="F6:G6"/>
    <mergeCell ref="F7:G7"/>
    <mergeCell ref="F8:G8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245-7B07-4E9E-9D6A-D04AFEBAEEF0}">
  <dimension ref="A1:M147"/>
  <sheetViews>
    <sheetView tabSelected="1" topLeftCell="A105" workbookViewId="0">
      <selection activeCell="H105" sqref="H105"/>
    </sheetView>
  </sheetViews>
  <sheetFormatPr defaultRowHeight="14.25" x14ac:dyDescent="0.45"/>
  <sheetData>
    <row r="1" spans="1:12" x14ac:dyDescent="0.45">
      <c r="A1" t="s">
        <v>13</v>
      </c>
      <c r="B1" s="2"/>
      <c r="C1" s="2"/>
    </row>
    <row r="2" spans="1:12" x14ac:dyDescent="0.45">
      <c r="B2" s="2"/>
      <c r="C2" s="2"/>
    </row>
    <row r="3" spans="1:12" x14ac:dyDescent="0.45">
      <c r="A3" t="s">
        <v>2</v>
      </c>
      <c r="B3" s="2"/>
      <c r="C3" s="2"/>
      <c r="D3" s="13" t="s">
        <v>3</v>
      </c>
      <c r="E3" s="13"/>
      <c r="F3" s="13" t="s">
        <v>3</v>
      </c>
      <c r="G3" s="13"/>
      <c r="H3" s="13" t="s">
        <v>3</v>
      </c>
      <c r="I3" s="13"/>
      <c r="J3" s="13" t="s">
        <v>3</v>
      </c>
      <c r="K3" s="13"/>
    </row>
    <row r="4" spans="1:12" x14ac:dyDescent="0.45">
      <c r="A4" t="s">
        <v>4</v>
      </c>
      <c r="B4" s="2"/>
      <c r="C4" s="2"/>
      <c r="D4" s="14" t="s">
        <v>14</v>
      </c>
      <c r="E4" s="14"/>
      <c r="F4" s="14" t="s">
        <v>14</v>
      </c>
      <c r="G4" s="14"/>
      <c r="H4" s="14" t="s">
        <v>14</v>
      </c>
      <c r="I4" s="14"/>
      <c r="J4" s="14" t="s">
        <v>14</v>
      </c>
      <c r="K4" s="14"/>
    </row>
    <row r="5" spans="1:12" x14ac:dyDescent="0.45">
      <c r="A5" t="s">
        <v>7</v>
      </c>
      <c r="B5" s="2"/>
      <c r="C5" s="2"/>
      <c r="D5" s="14" t="s">
        <v>8</v>
      </c>
      <c r="E5" s="14"/>
      <c r="F5" s="14" t="s">
        <v>9</v>
      </c>
      <c r="G5" s="14"/>
      <c r="H5" s="14" t="s">
        <v>10</v>
      </c>
      <c r="I5" s="14"/>
      <c r="J5" s="14" t="s">
        <v>11</v>
      </c>
      <c r="K5" s="14"/>
    </row>
    <row r="6" spans="1:12" x14ac:dyDescent="0.45">
      <c r="A6" t="s">
        <v>6</v>
      </c>
      <c r="B6" s="2"/>
      <c r="C6" s="2"/>
      <c r="D6" s="13">
        <v>1024</v>
      </c>
      <c r="E6" s="13"/>
      <c r="F6" s="13">
        <v>1024</v>
      </c>
      <c r="G6" s="13"/>
      <c r="H6" s="13">
        <v>1024</v>
      </c>
      <c r="I6" s="13"/>
      <c r="J6" s="13">
        <v>1024</v>
      </c>
      <c r="K6" s="13"/>
    </row>
    <row r="7" spans="1:12" x14ac:dyDescent="0.45">
      <c r="A7" t="s">
        <v>36</v>
      </c>
      <c r="B7" s="2"/>
      <c r="C7" s="2"/>
      <c r="D7">
        <v>661</v>
      </c>
      <c r="E7">
        <f>D7/1024</f>
        <v>0.6455078125</v>
      </c>
      <c r="F7">
        <v>559</v>
      </c>
      <c r="G7">
        <f>F7/1024</f>
        <v>0.5458984375</v>
      </c>
      <c r="H7">
        <v>623</v>
      </c>
      <c r="I7">
        <f>H7/1024</f>
        <v>0.6083984375</v>
      </c>
      <c r="J7">
        <v>686</v>
      </c>
      <c r="K7">
        <f>J7/1024</f>
        <v>0.669921875</v>
      </c>
    </row>
    <row r="8" spans="1:12" x14ac:dyDescent="0.45">
      <c r="A8" t="s">
        <v>37</v>
      </c>
      <c r="B8" s="2"/>
      <c r="C8" s="2"/>
      <c r="D8">
        <v>131</v>
      </c>
      <c r="E8">
        <f>D8/1024</f>
        <v>0.1279296875</v>
      </c>
      <c r="F8">
        <v>108</v>
      </c>
      <c r="G8">
        <f>F8/1024</f>
        <v>0.10546875</v>
      </c>
      <c r="H8">
        <v>80</v>
      </c>
      <c r="I8">
        <f>H8/1024</f>
        <v>7.8125E-2</v>
      </c>
      <c r="J8">
        <v>61</v>
      </c>
      <c r="K8">
        <f>J8/1024</f>
        <v>5.95703125E-2</v>
      </c>
    </row>
    <row r="9" spans="1:12" x14ac:dyDescent="0.45">
      <c r="A9" t="s">
        <v>35</v>
      </c>
      <c r="B9" s="2"/>
      <c r="C9" s="2"/>
      <c r="D9">
        <v>154</v>
      </c>
      <c r="E9">
        <f>D9/1024</f>
        <v>0.150390625</v>
      </c>
      <c r="F9">
        <v>250</v>
      </c>
      <c r="G9">
        <f>F9/1024</f>
        <v>0.244140625</v>
      </c>
      <c r="H9">
        <v>246</v>
      </c>
      <c r="I9">
        <f>H9/1024</f>
        <v>0.240234375</v>
      </c>
      <c r="J9">
        <v>241</v>
      </c>
      <c r="K9">
        <f>J9/1024</f>
        <v>0.2353515625</v>
      </c>
    </row>
    <row r="10" spans="1:12" x14ac:dyDescent="0.45">
      <c r="A10" t="s">
        <v>34</v>
      </c>
      <c r="B10" s="2"/>
      <c r="C10" s="2"/>
      <c r="D10">
        <v>78</v>
      </c>
      <c r="E10">
        <f>D10/1024</f>
        <v>7.6171875E-2</v>
      </c>
      <c r="F10">
        <v>107</v>
      </c>
      <c r="G10">
        <f>F10/1024</f>
        <v>0.1044921875</v>
      </c>
      <c r="H10">
        <v>75</v>
      </c>
      <c r="I10">
        <f>H10/1024</f>
        <v>7.32421875E-2</v>
      </c>
      <c r="J10">
        <v>36</v>
      </c>
      <c r="K10">
        <f>J10/1024</f>
        <v>3.515625E-2</v>
      </c>
    </row>
    <row r="11" spans="1:12" x14ac:dyDescent="0.45">
      <c r="B11" s="2"/>
      <c r="C11" s="2"/>
      <c r="D11">
        <f t="shared" ref="D11:K11" si="0">SUM(D7:D10)</f>
        <v>1024</v>
      </c>
      <c r="E11">
        <f t="shared" si="0"/>
        <v>1</v>
      </c>
      <c r="F11">
        <f t="shared" si="0"/>
        <v>1024</v>
      </c>
      <c r="G11">
        <f t="shared" si="0"/>
        <v>1</v>
      </c>
      <c r="H11">
        <f t="shared" si="0"/>
        <v>1024</v>
      </c>
      <c r="I11">
        <f t="shared" si="0"/>
        <v>1</v>
      </c>
      <c r="J11">
        <f t="shared" si="0"/>
        <v>1024</v>
      </c>
      <c r="K11">
        <f t="shared" si="0"/>
        <v>1</v>
      </c>
    </row>
    <row r="12" spans="1:12" x14ac:dyDescent="0.45">
      <c r="B12" s="2"/>
      <c r="C12" s="2"/>
    </row>
    <row r="13" spans="1:12" x14ac:dyDescent="0.45">
      <c r="A13" t="s">
        <v>2</v>
      </c>
      <c r="B13" s="2"/>
      <c r="C13" s="2"/>
      <c r="D13" s="13" t="s">
        <v>3</v>
      </c>
      <c r="E13" s="13"/>
      <c r="F13" s="13" t="s">
        <v>3</v>
      </c>
      <c r="G13" s="13"/>
      <c r="H13" s="13" t="s">
        <v>3</v>
      </c>
      <c r="I13" s="13"/>
      <c r="J13" s="13" t="s">
        <v>3</v>
      </c>
      <c r="K13" s="13"/>
      <c r="L13" t="s">
        <v>12</v>
      </c>
    </row>
    <row r="14" spans="1:12" x14ac:dyDescent="0.45">
      <c r="A14" t="s">
        <v>4</v>
      </c>
      <c r="B14" s="2"/>
      <c r="C14" s="2"/>
      <c r="D14" s="14" t="s">
        <v>43</v>
      </c>
      <c r="E14" s="14"/>
      <c r="F14" s="14" t="s">
        <v>43</v>
      </c>
      <c r="G14" s="14"/>
      <c r="H14" s="14" t="s">
        <v>43</v>
      </c>
      <c r="I14" s="14"/>
      <c r="J14" s="14" t="s">
        <v>43</v>
      </c>
      <c r="K14" s="14"/>
      <c r="L14" t="s">
        <v>15</v>
      </c>
    </row>
    <row r="15" spans="1:12" x14ac:dyDescent="0.45">
      <c r="A15" t="s">
        <v>7</v>
      </c>
      <c r="B15" s="2"/>
      <c r="C15" s="2"/>
      <c r="D15" s="14" t="s">
        <v>8</v>
      </c>
      <c r="E15" s="14"/>
      <c r="F15" s="14" t="s">
        <v>9</v>
      </c>
      <c r="G15" s="14"/>
      <c r="H15" s="14" t="s">
        <v>10</v>
      </c>
      <c r="I15" s="14"/>
      <c r="J15" s="14" t="s">
        <v>11</v>
      </c>
      <c r="K15" s="14"/>
    </row>
    <row r="16" spans="1:12" x14ac:dyDescent="0.45">
      <c r="A16" t="s">
        <v>6</v>
      </c>
      <c r="B16" s="2"/>
      <c r="C16" s="2"/>
      <c r="D16" s="13">
        <v>1024</v>
      </c>
      <c r="E16" s="13"/>
      <c r="F16" s="13">
        <v>1024</v>
      </c>
      <c r="G16" s="13"/>
      <c r="H16" s="13">
        <v>1024</v>
      </c>
      <c r="I16" s="13"/>
      <c r="J16" s="13">
        <v>1024</v>
      </c>
      <c r="K16" s="13"/>
    </row>
    <row r="17" spans="1:13" x14ac:dyDescent="0.45">
      <c r="A17" t="s">
        <v>36</v>
      </c>
      <c r="B17" s="2"/>
      <c r="C17" s="2"/>
      <c r="D17">
        <v>602</v>
      </c>
      <c r="E17">
        <f>D17/1024</f>
        <v>0.587890625</v>
      </c>
      <c r="F17">
        <v>645</v>
      </c>
      <c r="G17">
        <f>F17/1024</f>
        <v>0.6298828125</v>
      </c>
      <c r="H17">
        <v>697</v>
      </c>
      <c r="I17">
        <f>H17/1024</f>
        <v>0.6806640625</v>
      </c>
      <c r="J17">
        <v>646</v>
      </c>
      <c r="K17">
        <f>J17/1024</f>
        <v>0.630859375</v>
      </c>
    </row>
    <row r="18" spans="1:13" x14ac:dyDescent="0.45">
      <c r="A18" t="s">
        <v>37</v>
      </c>
      <c r="B18" s="2"/>
      <c r="C18" s="2"/>
      <c r="D18">
        <v>98</v>
      </c>
      <c r="E18">
        <f>D18/1024</f>
        <v>9.5703125E-2</v>
      </c>
      <c r="F18">
        <v>107</v>
      </c>
      <c r="G18">
        <f>F18/1024</f>
        <v>0.1044921875</v>
      </c>
      <c r="H18">
        <v>83</v>
      </c>
      <c r="I18">
        <f>H18/1024</f>
        <v>8.10546875E-2</v>
      </c>
      <c r="J18">
        <v>84</v>
      </c>
      <c r="K18">
        <f>J18/1024</f>
        <v>8.203125E-2</v>
      </c>
    </row>
    <row r="19" spans="1:13" x14ac:dyDescent="0.45">
      <c r="A19" t="s">
        <v>35</v>
      </c>
      <c r="B19" s="2"/>
      <c r="C19" s="2"/>
      <c r="D19">
        <v>229</v>
      </c>
      <c r="E19">
        <f>D19/1024</f>
        <v>0.2236328125</v>
      </c>
      <c r="F19">
        <v>174</v>
      </c>
      <c r="G19">
        <f>F19/1024</f>
        <v>0.169921875</v>
      </c>
      <c r="H19">
        <v>162</v>
      </c>
      <c r="I19">
        <f>H19/1024</f>
        <v>0.158203125</v>
      </c>
      <c r="J19">
        <v>161</v>
      </c>
      <c r="K19">
        <f>J19/1024</f>
        <v>0.1572265625</v>
      </c>
    </row>
    <row r="20" spans="1:13" x14ac:dyDescent="0.45">
      <c r="A20" t="s">
        <v>34</v>
      </c>
      <c r="B20" s="2"/>
      <c r="C20" s="2"/>
      <c r="D20">
        <v>95</v>
      </c>
      <c r="E20">
        <f>D20/1024</f>
        <v>9.27734375E-2</v>
      </c>
      <c r="F20">
        <v>98</v>
      </c>
      <c r="G20">
        <f>F20/1024</f>
        <v>9.5703125E-2</v>
      </c>
      <c r="H20">
        <v>82</v>
      </c>
      <c r="I20">
        <f>H20/1024</f>
        <v>8.0078125E-2</v>
      </c>
      <c r="J20">
        <v>133</v>
      </c>
      <c r="K20">
        <f>J20/1024</f>
        <v>0.1298828125</v>
      </c>
    </row>
    <row r="21" spans="1:13" x14ac:dyDescent="0.45">
      <c r="B21" s="2"/>
      <c r="C21" s="2"/>
      <c r="D21">
        <f t="shared" ref="D21:K21" si="1">SUM(D17:D20)</f>
        <v>1024</v>
      </c>
      <c r="E21">
        <f t="shared" si="1"/>
        <v>1</v>
      </c>
      <c r="F21">
        <f t="shared" si="1"/>
        <v>1024</v>
      </c>
      <c r="G21">
        <f t="shared" si="1"/>
        <v>1</v>
      </c>
      <c r="H21">
        <f t="shared" si="1"/>
        <v>1024</v>
      </c>
      <c r="I21">
        <f t="shared" si="1"/>
        <v>1</v>
      </c>
      <c r="J21">
        <f t="shared" si="1"/>
        <v>1024</v>
      </c>
      <c r="K21">
        <f t="shared" si="1"/>
        <v>1</v>
      </c>
    </row>
    <row r="23" spans="1:13" x14ac:dyDescent="0.45">
      <c r="A23" t="s">
        <v>52</v>
      </c>
      <c r="B23" s="2"/>
      <c r="C23" s="2"/>
      <c r="D23" s="13" t="s">
        <v>45</v>
      </c>
      <c r="E23" s="13"/>
      <c r="F23" s="13" t="s">
        <v>46</v>
      </c>
      <c r="G23" s="13"/>
      <c r="H23" s="13" t="s">
        <v>47</v>
      </c>
      <c r="I23" s="13"/>
      <c r="J23" s="13" t="s">
        <v>48</v>
      </c>
      <c r="K23" s="13"/>
      <c r="L23" s="13" t="s">
        <v>49</v>
      </c>
      <c r="M23" s="13"/>
    </row>
    <row r="24" spans="1:13" x14ac:dyDescent="0.45">
      <c r="A24" t="s">
        <v>2</v>
      </c>
      <c r="B24" s="2"/>
      <c r="C24" s="2"/>
      <c r="D24" s="13" t="s">
        <v>43</v>
      </c>
      <c r="E24" s="13"/>
      <c r="F24" s="13" t="s">
        <v>43</v>
      </c>
      <c r="G24" s="13"/>
      <c r="H24" s="13" t="s">
        <v>43</v>
      </c>
      <c r="I24" s="13"/>
      <c r="J24" s="13" t="s">
        <v>43</v>
      </c>
      <c r="K24" s="13"/>
      <c r="L24" s="13" t="s">
        <v>43</v>
      </c>
      <c r="M24" s="13"/>
    </row>
    <row r="25" spans="1:13" x14ac:dyDescent="0.45">
      <c r="A25" t="s">
        <v>4</v>
      </c>
      <c r="B25" s="2"/>
      <c r="C25" s="2"/>
      <c r="D25" s="13" t="s">
        <v>50</v>
      </c>
      <c r="E25" s="13"/>
      <c r="F25" s="13" t="s">
        <v>50</v>
      </c>
      <c r="G25" s="13"/>
      <c r="H25" s="13" t="s">
        <v>50</v>
      </c>
      <c r="I25" s="13"/>
      <c r="J25" s="13" t="s">
        <v>50</v>
      </c>
      <c r="K25" s="13"/>
      <c r="L25" s="13" t="s">
        <v>50</v>
      </c>
      <c r="M25" s="13"/>
    </row>
    <row r="26" spans="1:13" x14ac:dyDescent="0.45">
      <c r="A26" t="s">
        <v>7</v>
      </c>
      <c r="B26" s="2"/>
      <c r="C26" s="2"/>
      <c r="D26" s="13">
        <v>1024</v>
      </c>
      <c r="E26" s="13"/>
      <c r="F26" s="13">
        <v>1024</v>
      </c>
      <c r="G26" s="13"/>
      <c r="H26" s="13">
        <v>1024</v>
      </c>
      <c r="I26" s="13"/>
      <c r="J26" s="1">
        <v>1024</v>
      </c>
      <c r="K26" s="1"/>
      <c r="L26" s="1">
        <v>1024</v>
      </c>
      <c r="M26" s="1"/>
    </row>
    <row r="27" spans="1:13" x14ac:dyDescent="0.45">
      <c r="A27" t="s">
        <v>6</v>
      </c>
      <c r="B27" s="2"/>
      <c r="C27" s="2"/>
      <c r="D27" s="3">
        <v>916</v>
      </c>
      <c r="E27" s="3">
        <f>D27/1024</f>
        <v>0.89453125</v>
      </c>
      <c r="F27" s="3">
        <v>826</v>
      </c>
      <c r="G27" s="3">
        <f>F27/1024</f>
        <v>0.806640625</v>
      </c>
      <c r="H27" s="3">
        <v>869</v>
      </c>
      <c r="I27" s="3">
        <f>H27/1024</f>
        <v>0.8486328125</v>
      </c>
      <c r="J27" s="3">
        <v>819</v>
      </c>
      <c r="K27" s="3">
        <f>J27/1024</f>
        <v>0.7998046875</v>
      </c>
      <c r="L27" s="3">
        <v>738</v>
      </c>
      <c r="M27" s="3">
        <f>L27/1024</f>
        <v>0.720703125</v>
      </c>
    </row>
    <row r="28" spans="1:13" x14ac:dyDescent="0.45">
      <c r="A28" t="s">
        <v>36</v>
      </c>
      <c r="B28" s="2"/>
      <c r="C28" s="2"/>
      <c r="D28" s="3">
        <v>42</v>
      </c>
      <c r="E28" s="3">
        <f>D28/1024</f>
        <v>4.1015625E-2</v>
      </c>
      <c r="F28" s="3">
        <v>45</v>
      </c>
      <c r="G28" s="3">
        <f>F28/1024</f>
        <v>4.39453125E-2</v>
      </c>
      <c r="H28" s="3">
        <v>70</v>
      </c>
      <c r="I28" s="3">
        <f>H28/1024</f>
        <v>6.8359375E-2</v>
      </c>
      <c r="J28" s="3">
        <v>51</v>
      </c>
      <c r="K28" s="3">
        <f>J28/1024</f>
        <v>4.98046875E-2</v>
      </c>
      <c r="L28" s="3">
        <v>91</v>
      </c>
      <c r="M28" s="3">
        <f>L28/1024</f>
        <v>8.88671875E-2</v>
      </c>
    </row>
    <row r="29" spans="1:13" x14ac:dyDescent="0.45">
      <c r="A29" t="s">
        <v>37</v>
      </c>
      <c r="B29" s="2"/>
      <c r="C29" s="2"/>
      <c r="D29" s="3">
        <v>44</v>
      </c>
      <c r="E29" s="3">
        <f>D29/1024</f>
        <v>4.296875E-2</v>
      </c>
      <c r="F29" s="5">
        <v>107</v>
      </c>
      <c r="G29" s="3">
        <f>F29/1024</f>
        <v>0.1044921875</v>
      </c>
      <c r="H29" s="5">
        <v>50</v>
      </c>
      <c r="I29" s="3">
        <f>H29/1024</f>
        <v>4.8828125E-2</v>
      </c>
      <c r="J29" s="5">
        <v>96</v>
      </c>
      <c r="K29" s="3">
        <f>J29/1024</f>
        <v>9.375E-2</v>
      </c>
      <c r="L29" s="5">
        <v>152</v>
      </c>
      <c r="M29" s="3">
        <f>L29/1024</f>
        <v>0.1484375</v>
      </c>
    </row>
    <row r="30" spans="1:13" x14ac:dyDescent="0.45">
      <c r="A30" t="s">
        <v>35</v>
      </c>
      <c r="B30" s="2"/>
      <c r="C30" s="2"/>
      <c r="D30" s="3">
        <v>22</v>
      </c>
      <c r="E30" s="3">
        <f>D30/1024</f>
        <v>2.1484375E-2</v>
      </c>
      <c r="F30" s="5">
        <v>46</v>
      </c>
      <c r="G30" s="3">
        <f>F30/1024</f>
        <v>4.4921875E-2</v>
      </c>
      <c r="H30" s="5">
        <v>35</v>
      </c>
      <c r="I30" s="3">
        <f>H30/1024</f>
        <v>3.41796875E-2</v>
      </c>
      <c r="J30" s="5">
        <v>58</v>
      </c>
      <c r="K30" s="3">
        <f>J30/1024</f>
        <v>5.6640625E-2</v>
      </c>
      <c r="L30" s="5">
        <v>43</v>
      </c>
      <c r="M30" s="3">
        <f>L30/1024</f>
        <v>4.19921875E-2</v>
      </c>
    </row>
    <row r="31" spans="1:13" x14ac:dyDescent="0.45">
      <c r="A31" t="s">
        <v>34</v>
      </c>
      <c r="B31" s="2"/>
      <c r="C31" s="2"/>
      <c r="D31">
        <f t="shared" ref="D31:M31" si="2">SUM(D27:D30)</f>
        <v>1024</v>
      </c>
      <c r="E31">
        <f t="shared" si="2"/>
        <v>1</v>
      </c>
      <c r="F31">
        <f t="shared" si="2"/>
        <v>1024</v>
      </c>
      <c r="G31">
        <f t="shared" si="2"/>
        <v>1</v>
      </c>
      <c r="H31">
        <f t="shared" si="2"/>
        <v>1024</v>
      </c>
      <c r="I31">
        <f t="shared" si="2"/>
        <v>1</v>
      </c>
      <c r="J31">
        <f t="shared" si="2"/>
        <v>1024</v>
      </c>
      <c r="K31">
        <f t="shared" si="2"/>
        <v>1</v>
      </c>
      <c r="L31">
        <f t="shared" si="2"/>
        <v>1024</v>
      </c>
      <c r="M31">
        <f t="shared" si="2"/>
        <v>1</v>
      </c>
    </row>
    <row r="32" spans="1:13" x14ac:dyDescent="0.45">
      <c r="A32" t="s">
        <v>52</v>
      </c>
      <c r="B32" s="2"/>
      <c r="C32" s="2"/>
    </row>
    <row r="33" spans="1:13" x14ac:dyDescent="0.45">
      <c r="A33" t="s">
        <v>2</v>
      </c>
      <c r="B33" s="2"/>
      <c r="C33" s="2"/>
      <c r="D33" s="13" t="s">
        <v>45</v>
      </c>
      <c r="E33" s="13"/>
      <c r="F33" s="13" t="s">
        <v>46</v>
      </c>
      <c r="G33" s="13"/>
      <c r="H33" s="13" t="s">
        <v>47</v>
      </c>
      <c r="I33" s="13"/>
      <c r="J33" s="13" t="s">
        <v>48</v>
      </c>
      <c r="K33" s="13"/>
      <c r="L33" s="13" t="s">
        <v>49</v>
      </c>
      <c r="M33" s="13"/>
    </row>
    <row r="34" spans="1:13" x14ac:dyDescent="0.45">
      <c r="A34" t="s">
        <v>4</v>
      </c>
      <c r="B34" s="2"/>
      <c r="C34" s="2"/>
      <c r="D34" s="13" t="s">
        <v>43</v>
      </c>
      <c r="E34" s="13"/>
      <c r="F34" s="13" t="s">
        <v>43</v>
      </c>
      <c r="G34" s="13"/>
      <c r="H34" s="13" t="s">
        <v>43</v>
      </c>
      <c r="I34" s="13"/>
      <c r="J34" s="13" t="s">
        <v>43</v>
      </c>
      <c r="K34" s="13"/>
      <c r="L34" s="13" t="s">
        <v>43</v>
      </c>
      <c r="M34" s="13"/>
    </row>
    <row r="35" spans="1:13" x14ac:dyDescent="0.45">
      <c r="A35" t="s">
        <v>7</v>
      </c>
      <c r="B35" s="2"/>
      <c r="C35" s="2"/>
      <c r="D35" s="13" t="s">
        <v>53</v>
      </c>
      <c r="E35" s="13"/>
      <c r="F35" s="13" t="s">
        <v>53</v>
      </c>
      <c r="G35" s="13"/>
      <c r="H35" s="13" t="s">
        <v>53</v>
      </c>
      <c r="I35" s="13"/>
      <c r="J35" s="13" t="s">
        <v>53</v>
      </c>
      <c r="K35" s="13"/>
      <c r="L35" s="13" t="s">
        <v>53</v>
      </c>
      <c r="M35" s="13"/>
    </row>
    <row r="36" spans="1:13" x14ac:dyDescent="0.45">
      <c r="A36" t="s">
        <v>6</v>
      </c>
      <c r="B36" s="2"/>
      <c r="C36" s="2"/>
      <c r="D36" s="13">
        <v>1024</v>
      </c>
      <c r="E36" s="13"/>
      <c r="F36" s="13">
        <v>1024</v>
      </c>
      <c r="G36" s="13"/>
      <c r="H36" s="13">
        <v>1024</v>
      </c>
      <c r="I36" s="13"/>
      <c r="J36" s="13">
        <v>1024</v>
      </c>
      <c r="K36" s="13"/>
      <c r="L36" s="13">
        <v>1024</v>
      </c>
      <c r="M36" s="13"/>
    </row>
    <row r="37" spans="1:13" x14ac:dyDescent="0.45">
      <c r="A37" t="s">
        <v>36</v>
      </c>
      <c r="B37" s="2"/>
      <c r="C37" s="2"/>
      <c r="D37" s="3">
        <v>923</v>
      </c>
      <c r="E37" s="3">
        <f>D37/1024</f>
        <v>0.9013671875</v>
      </c>
      <c r="F37" s="3">
        <v>807</v>
      </c>
      <c r="G37" s="3">
        <f>F37/1024</f>
        <v>0.7880859375</v>
      </c>
      <c r="H37" s="3">
        <v>908</v>
      </c>
      <c r="I37" s="3">
        <f>H37/1024</f>
        <v>0.88671875</v>
      </c>
      <c r="J37" s="3">
        <v>726</v>
      </c>
      <c r="K37" s="3">
        <f>J37/1024</f>
        <v>0.708984375</v>
      </c>
      <c r="L37" s="3">
        <v>744</v>
      </c>
      <c r="M37" s="3">
        <f>L37/1024</f>
        <v>0.7265625</v>
      </c>
    </row>
    <row r="38" spans="1:13" x14ac:dyDescent="0.45">
      <c r="A38" t="s">
        <v>37</v>
      </c>
      <c r="B38" s="2"/>
      <c r="C38" s="2"/>
      <c r="D38" s="3">
        <v>38</v>
      </c>
      <c r="E38" s="3">
        <f>D38/1024</f>
        <v>3.7109375E-2</v>
      </c>
      <c r="F38" s="3">
        <v>70</v>
      </c>
      <c r="G38" s="3">
        <f>F38/1024</f>
        <v>6.8359375E-2</v>
      </c>
      <c r="H38" s="3">
        <v>33</v>
      </c>
      <c r="I38" s="3">
        <f>H38/1024</f>
        <v>3.22265625E-2</v>
      </c>
      <c r="J38" s="3">
        <v>73</v>
      </c>
      <c r="K38" s="3">
        <f>J38/1024</f>
        <v>7.12890625E-2</v>
      </c>
      <c r="L38" s="3">
        <v>108</v>
      </c>
      <c r="M38" s="3">
        <f>L38/1024</f>
        <v>0.10546875</v>
      </c>
    </row>
    <row r="39" spans="1:13" x14ac:dyDescent="0.45">
      <c r="A39" t="s">
        <v>35</v>
      </c>
      <c r="B39" s="2"/>
      <c r="C39" s="2"/>
      <c r="D39" s="3">
        <v>42</v>
      </c>
      <c r="E39" s="3">
        <f>D39/1024</f>
        <v>4.1015625E-2</v>
      </c>
      <c r="F39" s="5">
        <v>90</v>
      </c>
      <c r="G39" s="3">
        <f>F39/1024</f>
        <v>8.7890625E-2</v>
      </c>
      <c r="H39" s="5">
        <v>65</v>
      </c>
      <c r="I39" s="3">
        <f>H39/1024</f>
        <v>6.34765625E-2</v>
      </c>
      <c r="J39" s="5">
        <v>164</v>
      </c>
      <c r="K39" s="3">
        <f>J39/1024</f>
        <v>0.16015625</v>
      </c>
      <c r="L39" s="5">
        <v>124</v>
      </c>
      <c r="M39" s="3">
        <f>L39/1024</f>
        <v>0.12109375</v>
      </c>
    </row>
    <row r="40" spans="1:13" x14ac:dyDescent="0.45">
      <c r="A40" t="s">
        <v>34</v>
      </c>
      <c r="B40" s="2"/>
      <c r="C40" s="2"/>
      <c r="D40" s="3">
        <v>21</v>
      </c>
      <c r="E40" s="3">
        <f>D40/1024</f>
        <v>2.05078125E-2</v>
      </c>
      <c r="F40" s="5">
        <v>57</v>
      </c>
      <c r="G40" s="3">
        <f>F40/1024</f>
        <v>5.56640625E-2</v>
      </c>
      <c r="H40" s="5">
        <v>18</v>
      </c>
      <c r="I40" s="3">
        <f>H40/1024</f>
        <v>1.7578125E-2</v>
      </c>
      <c r="J40" s="5">
        <v>61</v>
      </c>
      <c r="K40" s="3">
        <f>J40/1024</f>
        <v>5.95703125E-2</v>
      </c>
      <c r="L40" s="5">
        <v>48</v>
      </c>
      <c r="M40" s="3">
        <f>L40/1024</f>
        <v>4.6875E-2</v>
      </c>
    </row>
    <row r="41" spans="1:13" x14ac:dyDescent="0.45">
      <c r="B41" s="2"/>
      <c r="C41" s="2"/>
      <c r="D41">
        <f t="shared" ref="D41:M41" si="3">SUM(D37:D40)</f>
        <v>1024</v>
      </c>
      <c r="E41">
        <f t="shared" si="3"/>
        <v>1</v>
      </c>
      <c r="F41">
        <f t="shared" si="3"/>
        <v>1024</v>
      </c>
      <c r="G41">
        <f t="shared" si="3"/>
        <v>1</v>
      </c>
      <c r="H41">
        <f t="shared" si="3"/>
        <v>1024</v>
      </c>
      <c r="I41">
        <f t="shared" si="3"/>
        <v>1</v>
      </c>
      <c r="J41">
        <f t="shared" si="3"/>
        <v>1024</v>
      </c>
      <c r="K41">
        <f t="shared" si="3"/>
        <v>1</v>
      </c>
      <c r="L41">
        <f t="shared" si="3"/>
        <v>1024</v>
      </c>
      <c r="M41">
        <f t="shared" si="3"/>
        <v>1</v>
      </c>
    </row>
    <row r="42" spans="1:13" x14ac:dyDescent="0.45">
      <c r="A42" t="s">
        <v>52</v>
      </c>
      <c r="B42" s="2"/>
      <c r="C42" s="2"/>
    </row>
    <row r="43" spans="1:13" x14ac:dyDescent="0.45">
      <c r="A43" t="s">
        <v>2</v>
      </c>
      <c r="B43" s="2"/>
      <c r="C43" s="2"/>
      <c r="D43" s="13" t="s">
        <v>45</v>
      </c>
      <c r="E43" s="13"/>
      <c r="F43" s="13" t="s">
        <v>46</v>
      </c>
      <c r="G43" s="13"/>
      <c r="H43" s="13" t="s">
        <v>47</v>
      </c>
      <c r="I43" s="13"/>
      <c r="J43" s="13" t="s">
        <v>48</v>
      </c>
      <c r="K43" s="13"/>
      <c r="L43" s="13" t="s">
        <v>49</v>
      </c>
      <c r="M43" s="13"/>
    </row>
    <row r="44" spans="1:13" x14ac:dyDescent="0.45">
      <c r="A44" t="s">
        <v>4</v>
      </c>
      <c r="B44" s="2"/>
      <c r="C44" s="2"/>
      <c r="D44" s="13" t="s">
        <v>43</v>
      </c>
      <c r="E44" s="13"/>
      <c r="F44" s="13" t="s">
        <v>43</v>
      </c>
      <c r="G44" s="13"/>
      <c r="H44" s="13" t="s">
        <v>43</v>
      </c>
      <c r="I44" s="13"/>
      <c r="J44" s="13" t="s">
        <v>43</v>
      </c>
      <c r="K44" s="13"/>
      <c r="L44" s="13" t="s">
        <v>43</v>
      </c>
      <c r="M44" s="13"/>
    </row>
    <row r="45" spans="1:13" x14ac:dyDescent="0.45">
      <c r="A45" t="s">
        <v>7</v>
      </c>
      <c r="B45" s="2"/>
      <c r="C45" s="2"/>
      <c r="D45" s="13" t="s">
        <v>54</v>
      </c>
      <c r="E45" s="13"/>
      <c r="F45" s="13" t="s">
        <v>54</v>
      </c>
      <c r="G45" s="13"/>
      <c r="H45" s="13" t="s">
        <v>54</v>
      </c>
      <c r="I45" s="13"/>
      <c r="J45" s="13" t="s">
        <v>54</v>
      </c>
      <c r="K45" s="13"/>
      <c r="L45" s="13" t="s">
        <v>54</v>
      </c>
      <c r="M45" s="13"/>
    </row>
    <row r="46" spans="1:13" x14ac:dyDescent="0.45">
      <c r="A46" t="s">
        <v>6</v>
      </c>
      <c r="B46" s="2"/>
      <c r="C46" s="2"/>
      <c r="D46" s="13">
        <v>1024</v>
      </c>
      <c r="E46" s="13"/>
      <c r="F46" s="13">
        <v>1024</v>
      </c>
      <c r="G46" s="13"/>
      <c r="H46" s="13">
        <v>1024</v>
      </c>
      <c r="I46" s="13"/>
      <c r="J46" s="13">
        <v>1024</v>
      </c>
      <c r="K46" s="13"/>
      <c r="L46" s="13">
        <v>1024</v>
      </c>
      <c r="M46" s="13"/>
    </row>
    <row r="47" spans="1:13" x14ac:dyDescent="0.45">
      <c r="A47" t="s">
        <v>36</v>
      </c>
      <c r="B47" s="2"/>
      <c r="C47" s="2"/>
      <c r="D47">
        <v>908</v>
      </c>
      <c r="E47">
        <f>D47/1024</f>
        <v>0.88671875</v>
      </c>
      <c r="F47">
        <v>832</v>
      </c>
      <c r="G47">
        <f>F47/1024</f>
        <v>0.8125</v>
      </c>
      <c r="H47">
        <v>868</v>
      </c>
      <c r="I47">
        <f>H47/1024</f>
        <v>0.84765625</v>
      </c>
      <c r="J47">
        <v>807</v>
      </c>
      <c r="K47">
        <f>J47/1024</f>
        <v>0.7880859375</v>
      </c>
      <c r="L47">
        <v>781</v>
      </c>
      <c r="M47">
        <f>L47/1024</f>
        <v>0.7626953125</v>
      </c>
    </row>
    <row r="48" spans="1:13" x14ac:dyDescent="0.45">
      <c r="A48" t="s">
        <v>37</v>
      </c>
      <c r="B48" s="2"/>
      <c r="C48" s="2"/>
      <c r="D48">
        <v>39</v>
      </c>
      <c r="E48">
        <f>D48/1024</f>
        <v>3.80859375E-2</v>
      </c>
      <c r="F48">
        <v>66</v>
      </c>
      <c r="G48">
        <f>F48/1024</f>
        <v>6.4453125E-2</v>
      </c>
      <c r="H48">
        <v>33</v>
      </c>
      <c r="I48">
        <f>H48/1024</f>
        <v>3.22265625E-2</v>
      </c>
      <c r="J48">
        <v>56</v>
      </c>
      <c r="K48">
        <f>J48/1024</f>
        <v>5.46875E-2</v>
      </c>
      <c r="L48">
        <v>91</v>
      </c>
      <c r="M48">
        <f>L48/1024</f>
        <v>8.88671875E-2</v>
      </c>
    </row>
    <row r="49" spans="1:13" x14ac:dyDescent="0.45">
      <c r="A49" t="s">
        <v>35</v>
      </c>
      <c r="B49" s="2"/>
      <c r="C49" s="2"/>
      <c r="D49">
        <v>63</v>
      </c>
      <c r="E49">
        <f>D49/1024</f>
        <v>6.15234375E-2</v>
      </c>
      <c r="F49" s="4">
        <v>92</v>
      </c>
      <c r="G49">
        <f>F49/1024</f>
        <v>8.984375E-2</v>
      </c>
      <c r="H49" s="4">
        <v>111</v>
      </c>
      <c r="I49">
        <f>H49/1024</f>
        <v>0.1083984375</v>
      </c>
      <c r="J49" s="4">
        <v>105</v>
      </c>
      <c r="K49">
        <f>J49/1024</f>
        <v>0.1025390625</v>
      </c>
      <c r="L49" s="4">
        <v>104</v>
      </c>
      <c r="M49">
        <f>L49/1024</f>
        <v>0.1015625</v>
      </c>
    </row>
    <row r="50" spans="1:13" x14ac:dyDescent="0.45">
      <c r="A50" t="s">
        <v>34</v>
      </c>
      <c r="B50" s="2"/>
      <c r="C50" s="2"/>
      <c r="D50">
        <v>13</v>
      </c>
      <c r="E50">
        <f>D50/1024</f>
        <v>1.26953125E-2</v>
      </c>
      <c r="F50" s="4">
        <v>34</v>
      </c>
      <c r="G50">
        <f>F50/1024</f>
        <v>3.3203125E-2</v>
      </c>
      <c r="H50" s="4">
        <v>12</v>
      </c>
      <c r="I50">
        <f>H50/1024</f>
        <v>1.171875E-2</v>
      </c>
      <c r="J50" s="4">
        <v>56</v>
      </c>
      <c r="K50">
        <f>J50/1024</f>
        <v>5.46875E-2</v>
      </c>
      <c r="L50" s="4">
        <v>48</v>
      </c>
      <c r="M50">
        <f>L50/1024</f>
        <v>4.6875E-2</v>
      </c>
    </row>
    <row r="51" spans="1:13" x14ac:dyDescent="0.45">
      <c r="B51" s="2"/>
      <c r="C51" s="2"/>
      <c r="D51">
        <f t="shared" ref="D51:M51" si="4">SUM(D47:D50)</f>
        <v>1023</v>
      </c>
      <c r="E51">
        <f t="shared" si="4"/>
        <v>0.9990234375</v>
      </c>
      <c r="F51">
        <f t="shared" si="4"/>
        <v>1024</v>
      </c>
      <c r="G51">
        <f t="shared" si="4"/>
        <v>1</v>
      </c>
      <c r="H51">
        <f t="shared" si="4"/>
        <v>1024</v>
      </c>
      <c r="I51">
        <f t="shared" si="4"/>
        <v>1</v>
      </c>
      <c r="J51">
        <f t="shared" si="4"/>
        <v>1024</v>
      </c>
      <c r="K51">
        <f t="shared" si="4"/>
        <v>1</v>
      </c>
      <c r="L51">
        <f t="shared" si="4"/>
        <v>1024</v>
      </c>
      <c r="M51">
        <f t="shared" si="4"/>
        <v>1</v>
      </c>
    </row>
    <row r="54" spans="1:13" x14ac:dyDescent="0.45">
      <c r="A54" t="s">
        <v>57</v>
      </c>
    </row>
    <row r="55" spans="1:13" x14ac:dyDescent="0.45">
      <c r="A55" s="8">
        <v>44239</v>
      </c>
    </row>
    <row r="58" spans="1:13" x14ac:dyDescent="0.45">
      <c r="A58" t="s">
        <v>58</v>
      </c>
      <c r="B58" t="s">
        <v>59</v>
      </c>
      <c r="C58" t="s">
        <v>59</v>
      </c>
      <c r="D58" t="s">
        <v>59</v>
      </c>
      <c r="E58" t="s">
        <v>59</v>
      </c>
      <c r="F58" t="s">
        <v>60</v>
      </c>
      <c r="G58" t="s">
        <v>60</v>
      </c>
      <c r="H58" t="s">
        <v>60</v>
      </c>
      <c r="I58" t="s">
        <v>60</v>
      </c>
    </row>
    <row r="59" spans="1:13" x14ac:dyDescent="0.45">
      <c r="A59" t="s">
        <v>61</v>
      </c>
      <c r="B59" s="9" t="s">
        <v>62</v>
      </c>
      <c r="C59" s="9" t="s">
        <v>62</v>
      </c>
      <c r="D59" s="9" t="s">
        <v>62</v>
      </c>
      <c r="E59" s="9" t="s">
        <v>62</v>
      </c>
      <c r="F59">
        <v>100</v>
      </c>
      <c r="G59">
        <v>100</v>
      </c>
      <c r="H59">
        <v>100</v>
      </c>
      <c r="I59">
        <v>100</v>
      </c>
    </row>
    <row r="60" spans="1:13" x14ac:dyDescent="0.45">
      <c r="A60" t="s">
        <v>63</v>
      </c>
      <c r="B60" t="s">
        <v>8</v>
      </c>
      <c r="C60" t="s">
        <v>9</v>
      </c>
      <c r="D60" t="s">
        <v>10</v>
      </c>
      <c r="E60" t="s">
        <v>11</v>
      </c>
      <c r="F60" t="s">
        <v>8</v>
      </c>
      <c r="G60" t="s">
        <v>9</v>
      </c>
      <c r="H60" t="s">
        <v>10</v>
      </c>
      <c r="I60" t="s">
        <v>11</v>
      </c>
    </row>
    <row r="61" spans="1:13" x14ac:dyDescent="0.45">
      <c r="A61" t="s">
        <v>6</v>
      </c>
      <c r="B61">
        <v>2048</v>
      </c>
      <c r="C61">
        <v>2048</v>
      </c>
      <c r="D61">
        <v>2048</v>
      </c>
      <c r="E61">
        <v>2048</v>
      </c>
      <c r="F61">
        <v>2048</v>
      </c>
      <c r="G61">
        <v>2048</v>
      </c>
      <c r="H61">
        <v>2048</v>
      </c>
      <c r="I61">
        <v>2048</v>
      </c>
    </row>
    <row r="62" spans="1:13" x14ac:dyDescent="0.45">
      <c r="A62" t="s">
        <v>64</v>
      </c>
      <c r="B62" t="s">
        <v>65</v>
      </c>
      <c r="C62" t="s">
        <v>66</v>
      </c>
      <c r="D62" t="s">
        <v>67</v>
      </c>
      <c r="E62" t="s">
        <v>68</v>
      </c>
      <c r="F62" t="s">
        <v>69</v>
      </c>
      <c r="G62" t="s">
        <v>70</v>
      </c>
      <c r="H62" t="s">
        <v>71</v>
      </c>
      <c r="I62" t="s">
        <v>72</v>
      </c>
    </row>
    <row r="63" spans="1:13" x14ac:dyDescent="0.45">
      <c r="A63" s="10" t="s">
        <v>73</v>
      </c>
      <c r="B63">
        <v>0</v>
      </c>
      <c r="C63">
        <v>16</v>
      </c>
      <c r="D63">
        <v>19</v>
      </c>
      <c r="E63">
        <v>19</v>
      </c>
      <c r="F63">
        <v>19</v>
      </c>
      <c r="G63">
        <v>16</v>
      </c>
      <c r="H63">
        <v>18</v>
      </c>
      <c r="I63">
        <v>16</v>
      </c>
    </row>
    <row r="64" spans="1:13" x14ac:dyDescent="0.45">
      <c r="A64" s="10" t="s">
        <v>74</v>
      </c>
      <c r="B64">
        <v>1</v>
      </c>
      <c r="C64">
        <v>7</v>
      </c>
      <c r="D64">
        <v>7</v>
      </c>
      <c r="E64">
        <v>7</v>
      </c>
      <c r="F64">
        <v>3</v>
      </c>
      <c r="G64">
        <v>7</v>
      </c>
      <c r="H64">
        <v>7</v>
      </c>
      <c r="I64">
        <v>7</v>
      </c>
    </row>
    <row r="65" spans="1:9" x14ac:dyDescent="0.45">
      <c r="A65" s="11" t="s">
        <v>75</v>
      </c>
      <c r="B65">
        <v>0.77700000000000002</v>
      </c>
      <c r="C65">
        <v>0.873</v>
      </c>
      <c r="D65">
        <v>0.86599999999999999</v>
      </c>
      <c r="E65">
        <v>0.78400000000000003</v>
      </c>
      <c r="F65">
        <v>0.92600000000000005</v>
      </c>
      <c r="G65">
        <v>0.92</v>
      </c>
      <c r="H65">
        <v>0.77</v>
      </c>
      <c r="I65">
        <v>0.79200000000000004</v>
      </c>
    </row>
    <row r="66" spans="1:9" x14ac:dyDescent="0.45">
      <c r="A66" s="12" t="s">
        <v>76</v>
      </c>
      <c r="B66">
        <f>41*60+8.1</f>
        <v>2468.1</v>
      </c>
      <c r="C66">
        <f>83*60+3.5</f>
        <v>4983.5</v>
      </c>
      <c r="D66">
        <f>18*60+23.4</f>
        <v>1103.4000000000001</v>
      </c>
      <c r="E66">
        <f>25*60+46.1</f>
        <v>1546.1</v>
      </c>
      <c r="F66">
        <f>69*60+44.2</f>
        <v>4184.2</v>
      </c>
      <c r="G66">
        <f>72*60+53.6</f>
        <v>4373.6000000000004</v>
      </c>
      <c r="H66">
        <f>52*60+20.3</f>
        <v>3140.3</v>
      </c>
      <c r="I66">
        <f>46*60+48.3</f>
        <v>2808.3</v>
      </c>
    </row>
    <row r="67" spans="1:9" x14ac:dyDescent="0.45">
      <c r="A67" s="12" t="s">
        <v>77</v>
      </c>
      <c r="B67">
        <v>7.9</v>
      </c>
      <c r="C67">
        <v>8.3000000000000007</v>
      </c>
      <c r="D67">
        <v>8</v>
      </c>
      <c r="E67">
        <v>8.5</v>
      </c>
      <c r="F67">
        <v>8.1999999999999993</v>
      </c>
      <c r="G67">
        <v>7.8</v>
      </c>
      <c r="H67">
        <v>8</v>
      </c>
      <c r="I67">
        <v>7.8</v>
      </c>
    </row>
    <row r="68" spans="1:9" x14ac:dyDescent="0.45">
      <c r="A68" s="12" t="s">
        <v>78</v>
      </c>
      <c r="B68">
        <f>41*60+21.4</f>
        <v>2481.4</v>
      </c>
      <c r="C68">
        <f>83*60+17</f>
        <v>4997</v>
      </c>
      <c r="D68">
        <f>18*60+36.4</f>
        <v>1116.4000000000001</v>
      </c>
      <c r="E68">
        <f>25*60+59.3</f>
        <v>1559.3</v>
      </c>
      <c r="F68">
        <f>69*60+57.8</f>
        <v>4197.8</v>
      </c>
      <c r="G68">
        <f>73*60+16.4</f>
        <v>4396.3999999999996</v>
      </c>
      <c r="H68">
        <f>52*60+33</f>
        <v>3153</v>
      </c>
      <c r="I68">
        <f>47*60+0.8</f>
        <v>2820.8</v>
      </c>
    </row>
    <row r="69" spans="1:9" x14ac:dyDescent="0.45">
      <c r="A69" s="9" t="s">
        <v>14</v>
      </c>
      <c r="B69">
        <v>55</v>
      </c>
      <c r="C69">
        <v>121</v>
      </c>
      <c r="D69">
        <v>160</v>
      </c>
      <c r="E69">
        <v>127</v>
      </c>
      <c r="F69">
        <v>237</v>
      </c>
      <c r="G69">
        <v>91</v>
      </c>
      <c r="H69">
        <v>103</v>
      </c>
      <c r="I69">
        <v>103</v>
      </c>
    </row>
    <row r="70" spans="1:9" x14ac:dyDescent="0.45">
      <c r="A70" s="9" t="s">
        <v>79</v>
      </c>
      <c r="B70">
        <v>0</v>
      </c>
      <c r="C70">
        <v>4</v>
      </c>
      <c r="D70">
        <v>15</v>
      </c>
      <c r="E70">
        <v>14</v>
      </c>
      <c r="F70">
        <v>13</v>
      </c>
      <c r="G70">
        <v>8</v>
      </c>
      <c r="H70">
        <v>10</v>
      </c>
      <c r="I70">
        <v>8</v>
      </c>
    </row>
    <row r="71" spans="1:9" x14ac:dyDescent="0.45">
      <c r="A71" s="9" t="s">
        <v>80</v>
      </c>
      <c r="B71">
        <v>0</v>
      </c>
      <c r="C71">
        <v>22</v>
      </c>
      <c r="D71">
        <v>31</v>
      </c>
      <c r="E71">
        <v>34</v>
      </c>
      <c r="F71">
        <v>32</v>
      </c>
      <c r="G71">
        <v>48</v>
      </c>
      <c r="H71">
        <v>40</v>
      </c>
      <c r="I71">
        <v>38</v>
      </c>
    </row>
    <row r="72" spans="1:9" x14ac:dyDescent="0.45">
      <c r="A72" s="9" t="s">
        <v>81</v>
      </c>
      <c r="B72">
        <v>0</v>
      </c>
      <c r="C72">
        <v>13</v>
      </c>
      <c r="D72">
        <v>21</v>
      </c>
      <c r="E72">
        <v>14</v>
      </c>
      <c r="F72">
        <v>3</v>
      </c>
      <c r="G72">
        <v>8</v>
      </c>
      <c r="H72">
        <v>9</v>
      </c>
      <c r="I72">
        <v>10</v>
      </c>
    </row>
    <row r="73" spans="1:9" x14ac:dyDescent="0.45">
      <c r="A73" s="9" t="s">
        <v>62</v>
      </c>
      <c r="B73">
        <v>1922</v>
      </c>
      <c r="C73">
        <v>778</v>
      </c>
      <c r="D73">
        <v>591</v>
      </c>
      <c r="E73">
        <v>903</v>
      </c>
      <c r="F73">
        <v>1282</v>
      </c>
      <c r="G73">
        <v>1355</v>
      </c>
      <c r="H73">
        <v>1266</v>
      </c>
      <c r="I73">
        <v>1252</v>
      </c>
    </row>
    <row r="74" spans="1:9" x14ac:dyDescent="0.45">
      <c r="A74" s="9" t="s">
        <v>82</v>
      </c>
      <c r="B74">
        <v>33</v>
      </c>
      <c r="C74">
        <v>34</v>
      </c>
      <c r="D74">
        <v>16</v>
      </c>
      <c r="E74">
        <v>24</v>
      </c>
      <c r="F74">
        <v>33</v>
      </c>
      <c r="G74">
        <v>29</v>
      </c>
      <c r="H74">
        <v>31</v>
      </c>
      <c r="I74">
        <v>42</v>
      </c>
    </row>
    <row r="75" spans="1:9" x14ac:dyDescent="0.45">
      <c r="A75" s="9" t="s">
        <v>83</v>
      </c>
      <c r="B75">
        <v>9</v>
      </c>
      <c r="C75">
        <v>33</v>
      </c>
      <c r="D75">
        <v>53</v>
      </c>
      <c r="E75">
        <v>69</v>
      </c>
      <c r="F75">
        <v>52</v>
      </c>
      <c r="G75">
        <v>176</v>
      </c>
      <c r="H75">
        <v>182</v>
      </c>
      <c r="I75">
        <v>124</v>
      </c>
    </row>
    <row r="76" spans="1:9" x14ac:dyDescent="0.45">
      <c r="A76" s="9" t="s">
        <v>84</v>
      </c>
      <c r="B76">
        <v>1</v>
      </c>
      <c r="C76">
        <v>14</v>
      </c>
      <c r="D76">
        <v>12</v>
      </c>
      <c r="E76">
        <v>6</v>
      </c>
      <c r="F76">
        <v>13</v>
      </c>
      <c r="G76">
        <v>33</v>
      </c>
      <c r="H76">
        <v>12</v>
      </c>
      <c r="I76">
        <v>37</v>
      </c>
    </row>
    <row r="77" spans="1:9" x14ac:dyDescent="0.45">
      <c r="A77" s="9" t="s">
        <v>85</v>
      </c>
      <c r="B77">
        <v>1</v>
      </c>
      <c r="C77">
        <v>779</v>
      </c>
      <c r="D77">
        <v>918</v>
      </c>
      <c r="E77">
        <v>637</v>
      </c>
      <c r="F77">
        <v>169</v>
      </c>
      <c r="G77">
        <v>116</v>
      </c>
      <c r="H77">
        <v>198</v>
      </c>
      <c r="I77">
        <v>241</v>
      </c>
    </row>
    <row r="78" spans="1:9" x14ac:dyDescent="0.45">
      <c r="A78" s="9" t="s">
        <v>86</v>
      </c>
      <c r="C78">
        <v>37</v>
      </c>
      <c r="D78">
        <v>32</v>
      </c>
      <c r="E78">
        <v>15</v>
      </c>
      <c r="F78">
        <v>19</v>
      </c>
      <c r="G78">
        <v>4</v>
      </c>
      <c r="H78">
        <v>13</v>
      </c>
      <c r="I78">
        <v>8</v>
      </c>
    </row>
    <row r="79" spans="1:9" x14ac:dyDescent="0.45">
      <c r="A79" s="9" t="s">
        <v>87</v>
      </c>
      <c r="C79">
        <v>45</v>
      </c>
      <c r="D79">
        <v>47</v>
      </c>
      <c r="E79">
        <v>58</v>
      </c>
      <c r="F79">
        <v>31</v>
      </c>
      <c r="G79">
        <v>28</v>
      </c>
      <c r="H79">
        <v>38</v>
      </c>
      <c r="I79">
        <v>36</v>
      </c>
    </row>
    <row r="80" spans="1:9" x14ac:dyDescent="0.45">
      <c r="A80" s="9" t="s">
        <v>88</v>
      </c>
      <c r="C80">
        <v>30</v>
      </c>
      <c r="D80">
        <v>9</v>
      </c>
      <c r="E80">
        <v>7</v>
      </c>
      <c r="F80">
        <v>8</v>
      </c>
      <c r="G80">
        <v>12</v>
      </c>
      <c r="H80">
        <v>11</v>
      </c>
      <c r="I80">
        <v>11</v>
      </c>
    </row>
    <row r="81" spans="1:9" x14ac:dyDescent="0.45">
      <c r="A81" s="9" t="s">
        <v>89</v>
      </c>
      <c r="B81">
        <v>27</v>
      </c>
      <c r="C81">
        <v>97</v>
      </c>
      <c r="D81">
        <v>87</v>
      </c>
      <c r="E81">
        <v>84</v>
      </c>
      <c r="F81">
        <v>81</v>
      </c>
      <c r="G81">
        <v>86</v>
      </c>
      <c r="H81">
        <v>74</v>
      </c>
      <c r="I81">
        <v>87</v>
      </c>
    </row>
    <row r="82" spans="1:9" x14ac:dyDescent="0.45">
      <c r="A82" s="9" t="s">
        <v>90</v>
      </c>
      <c r="C82">
        <v>11</v>
      </c>
      <c r="D82">
        <v>14</v>
      </c>
      <c r="E82">
        <v>12</v>
      </c>
      <c r="F82">
        <v>20</v>
      </c>
      <c r="G82">
        <v>5</v>
      </c>
      <c r="H82">
        <v>8</v>
      </c>
      <c r="I82">
        <v>5</v>
      </c>
    </row>
    <row r="83" spans="1:9" x14ac:dyDescent="0.45">
      <c r="A83" s="9" t="s">
        <v>91</v>
      </c>
      <c r="C83">
        <v>19</v>
      </c>
      <c r="D83">
        <v>26</v>
      </c>
      <c r="E83">
        <v>31</v>
      </c>
      <c r="F83">
        <v>46</v>
      </c>
      <c r="G83">
        <v>31</v>
      </c>
      <c r="H83">
        <v>28</v>
      </c>
      <c r="I83">
        <v>33</v>
      </c>
    </row>
    <row r="84" spans="1:9" x14ac:dyDescent="0.45">
      <c r="A84" s="9" t="s">
        <v>92</v>
      </c>
      <c r="C84">
        <v>11</v>
      </c>
      <c r="D84">
        <v>16</v>
      </c>
      <c r="E84">
        <v>13</v>
      </c>
      <c r="F84">
        <v>9</v>
      </c>
      <c r="G84">
        <v>18</v>
      </c>
      <c r="H84">
        <v>25</v>
      </c>
      <c r="I84">
        <v>13</v>
      </c>
    </row>
    <row r="85" spans="1:9" x14ac:dyDescent="0.45">
      <c r="A85" s="9" t="s">
        <v>93</v>
      </c>
      <c r="B85">
        <f>(2048-B73)/2048*100</f>
        <v>6.15234375</v>
      </c>
      <c r="C85">
        <f>(2048-C73)/2048*100</f>
        <v>62.01171875</v>
      </c>
      <c r="D85">
        <f>(2048-D73)/2048*100</f>
        <v>71.142578125</v>
      </c>
      <c r="E85">
        <f t="shared" ref="E85" si="5">(2048-E73)/2048*100</f>
        <v>55.908203125</v>
      </c>
      <c r="F85">
        <f>(2048-F73)/2048*100</f>
        <v>37.40234375</v>
      </c>
      <c r="G85">
        <f>(2048-G73)/2048*100</f>
        <v>33.837890625</v>
      </c>
      <c r="H85">
        <f>(2048-H73)/2048*100</f>
        <v>38.18359375</v>
      </c>
      <c r="I85">
        <f>(2048-I73)/2048*100</f>
        <v>38.8671875</v>
      </c>
    </row>
    <row r="86" spans="1:9" x14ac:dyDescent="0.45">
      <c r="B86">
        <f>SUM(B69:B84)</f>
        <v>2048</v>
      </c>
      <c r="C86">
        <f>SUM(C69:C84)</f>
        <v>2048</v>
      </c>
      <c r="D86">
        <f t="shared" ref="D86:E86" si="6">SUM(D69:D84)</f>
        <v>2048</v>
      </c>
      <c r="E86">
        <f t="shared" si="6"/>
        <v>2048</v>
      </c>
      <c r="F86">
        <f>SUM(F69:F84)</f>
        <v>2048</v>
      </c>
      <c r="G86">
        <f>SUM(G69:G84)</f>
        <v>2048</v>
      </c>
      <c r="H86">
        <f>SUM(H69:H84)</f>
        <v>2048</v>
      </c>
      <c r="I86">
        <f>SUM(I69:I84)</f>
        <v>2048</v>
      </c>
    </row>
    <row r="89" spans="1:9" x14ac:dyDescent="0.45">
      <c r="A89" t="s">
        <v>58</v>
      </c>
      <c r="B89" t="s">
        <v>59</v>
      </c>
      <c r="C89" t="s">
        <v>59</v>
      </c>
      <c r="D89" t="s">
        <v>59</v>
      </c>
      <c r="E89" t="s">
        <v>59</v>
      </c>
      <c r="F89" t="s">
        <v>60</v>
      </c>
      <c r="G89" t="s">
        <v>60</v>
      </c>
      <c r="H89" t="s">
        <v>60</v>
      </c>
      <c r="I89" t="s">
        <v>60</v>
      </c>
    </row>
    <row r="90" spans="1:9" x14ac:dyDescent="0.45">
      <c r="A90" t="s">
        <v>61</v>
      </c>
      <c r="B90" s="9" t="s">
        <v>85</v>
      </c>
      <c r="C90" s="9" t="s">
        <v>85</v>
      </c>
      <c r="D90" s="9" t="s">
        <v>85</v>
      </c>
      <c r="E90" s="9" t="s">
        <v>85</v>
      </c>
      <c r="F90" s="9" t="s">
        <v>85</v>
      </c>
      <c r="G90" s="9" t="s">
        <v>85</v>
      </c>
      <c r="H90" s="9" t="s">
        <v>85</v>
      </c>
      <c r="I90" s="9" t="s">
        <v>85</v>
      </c>
    </row>
    <row r="91" spans="1:9" x14ac:dyDescent="0.45">
      <c r="A91" t="s">
        <v>63</v>
      </c>
      <c r="B91" t="s">
        <v>8</v>
      </c>
      <c r="C91" t="s">
        <v>9</v>
      </c>
      <c r="D91" t="s">
        <v>10</v>
      </c>
      <c r="E91" t="s">
        <v>11</v>
      </c>
      <c r="F91" t="s">
        <v>8</v>
      </c>
      <c r="G91" t="s">
        <v>9</v>
      </c>
      <c r="H91" t="s">
        <v>10</v>
      </c>
      <c r="I91" t="s">
        <v>11</v>
      </c>
    </row>
    <row r="92" spans="1:9" x14ac:dyDescent="0.45">
      <c r="A92" t="s">
        <v>6</v>
      </c>
      <c r="B92">
        <v>2048</v>
      </c>
      <c r="C92">
        <v>2048</v>
      </c>
      <c r="D92">
        <v>2048</v>
      </c>
      <c r="E92">
        <v>2048</v>
      </c>
      <c r="F92">
        <v>2048</v>
      </c>
      <c r="G92">
        <v>2048</v>
      </c>
      <c r="H92">
        <v>2048</v>
      </c>
      <c r="I92">
        <v>2048</v>
      </c>
    </row>
    <row r="93" spans="1:9" x14ac:dyDescent="0.45">
      <c r="A93" t="s">
        <v>64</v>
      </c>
      <c r="B93" t="s">
        <v>94</v>
      </c>
      <c r="C93" t="s">
        <v>95</v>
      </c>
      <c r="D93" t="s">
        <v>96</v>
      </c>
      <c r="E93" t="s">
        <v>97</v>
      </c>
      <c r="F93" t="s">
        <v>98</v>
      </c>
      <c r="G93" t="s">
        <v>99</v>
      </c>
      <c r="H93" t="s">
        <v>100</v>
      </c>
      <c r="I93" t="s">
        <v>101</v>
      </c>
    </row>
    <row r="94" spans="1:9" x14ac:dyDescent="0.45">
      <c r="A94" s="10" t="s">
        <v>73</v>
      </c>
      <c r="B94">
        <v>0</v>
      </c>
      <c r="C94">
        <v>20</v>
      </c>
      <c r="D94">
        <v>16</v>
      </c>
      <c r="E94">
        <v>18</v>
      </c>
      <c r="F94">
        <v>15</v>
      </c>
      <c r="G94">
        <v>20</v>
      </c>
      <c r="H94">
        <v>23</v>
      </c>
      <c r="I94">
        <v>19</v>
      </c>
    </row>
    <row r="95" spans="1:9" x14ac:dyDescent="0.45">
      <c r="A95" s="10" t="s">
        <v>74</v>
      </c>
      <c r="B95">
        <v>1</v>
      </c>
      <c r="C95">
        <v>7</v>
      </c>
      <c r="D95">
        <v>7</v>
      </c>
      <c r="E95">
        <v>7</v>
      </c>
      <c r="F95">
        <v>3</v>
      </c>
      <c r="G95">
        <v>7</v>
      </c>
      <c r="H95">
        <v>7</v>
      </c>
      <c r="I95">
        <v>7</v>
      </c>
    </row>
    <row r="96" spans="1:9" x14ac:dyDescent="0.45">
      <c r="A96" s="11" t="s">
        <v>75</v>
      </c>
      <c r="B96">
        <v>0.89</v>
      </c>
      <c r="C96">
        <v>0.84699999999999998</v>
      </c>
      <c r="D96">
        <v>0.9</v>
      </c>
      <c r="E96">
        <v>0.78200000000000003</v>
      </c>
      <c r="F96">
        <v>0.97199999999999998</v>
      </c>
      <c r="G96">
        <v>0.89300000000000002</v>
      </c>
      <c r="H96">
        <v>0.83199999999999996</v>
      </c>
      <c r="I96">
        <f>0.831</f>
        <v>0.83099999999999996</v>
      </c>
    </row>
    <row r="97" spans="1:9" x14ac:dyDescent="0.45">
      <c r="A97" s="12" t="s">
        <v>76</v>
      </c>
      <c r="B97">
        <f>95*60+49.3</f>
        <v>5749.3</v>
      </c>
      <c r="C97">
        <f>27*60+9.1</f>
        <v>1629.1</v>
      </c>
      <c r="D97">
        <f>12*60+4.5</f>
        <v>724.5</v>
      </c>
      <c r="E97">
        <f>13*60+20.1</f>
        <v>800.1</v>
      </c>
      <c r="F97">
        <f>65*60+44.5</f>
        <v>3944.5</v>
      </c>
      <c r="G97">
        <f>70*60+18</f>
        <v>4218</v>
      </c>
      <c r="H97">
        <f>68*60+57.5</f>
        <v>4137.5</v>
      </c>
      <c r="I97">
        <f>92*60+12</f>
        <v>5532</v>
      </c>
    </row>
    <row r="98" spans="1:9" x14ac:dyDescent="0.45">
      <c r="A98" s="12" t="s">
        <v>77</v>
      </c>
      <c r="B98">
        <v>8.8000000000000007</v>
      </c>
      <c r="C98">
        <v>8.4</v>
      </c>
      <c r="D98">
        <v>8.6</v>
      </c>
      <c r="E98">
        <v>8.1</v>
      </c>
      <c r="F98">
        <v>8.1</v>
      </c>
      <c r="G98">
        <v>8.4</v>
      </c>
      <c r="H98">
        <v>8.1999999999999993</v>
      </c>
      <c r="I98">
        <v>8.4</v>
      </c>
    </row>
    <row r="99" spans="1:9" x14ac:dyDescent="0.45">
      <c r="A99" s="12" t="s">
        <v>78</v>
      </c>
      <c r="B99">
        <f>96*60+3.4</f>
        <v>5763.4</v>
      </c>
      <c r="C99">
        <f>27*60+22.7</f>
        <v>1642.7</v>
      </c>
      <c r="D99">
        <f>12*60+19</f>
        <v>739</v>
      </c>
      <c r="E99">
        <f>13*60+33</f>
        <v>813</v>
      </c>
      <c r="F99">
        <f>65*60+57.7</f>
        <v>3957.7</v>
      </c>
      <c r="G99">
        <f>70*60+31.3</f>
        <v>4231.3</v>
      </c>
      <c r="H99">
        <f>69*60+10.5</f>
        <v>4150.5</v>
      </c>
      <c r="I99">
        <f>92*60+50.2</f>
        <v>5570.2</v>
      </c>
    </row>
    <row r="100" spans="1:9" x14ac:dyDescent="0.45">
      <c r="A100" s="9" t="s">
        <v>14</v>
      </c>
      <c r="B100">
        <v>80</v>
      </c>
      <c r="C100" s="3">
        <v>93</v>
      </c>
      <c r="D100" s="3">
        <v>99</v>
      </c>
      <c r="E100" s="3">
        <v>81</v>
      </c>
      <c r="F100">
        <v>128</v>
      </c>
      <c r="G100" s="3">
        <v>133</v>
      </c>
      <c r="H100" s="3">
        <v>171</v>
      </c>
      <c r="I100">
        <v>148</v>
      </c>
    </row>
    <row r="101" spans="1:9" x14ac:dyDescent="0.45">
      <c r="A101" s="9" t="s">
        <v>79</v>
      </c>
      <c r="B101">
        <v>0</v>
      </c>
      <c r="C101" s="3">
        <v>13</v>
      </c>
      <c r="D101" s="3">
        <v>12</v>
      </c>
      <c r="E101" s="3">
        <v>10</v>
      </c>
      <c r="F101">
        <v>8</v>
      </c>
      <c r="G101" s="3">
        <v>5</v>
      </c>
      <c r="H101" s="3">
        <v>21</v>
      </c>
      <c r="I101">
        <v>24</v>
      </c>
    </row>
    <row r="102" spans="1:9" x14ac:dyDescent="0.45">
      <c r="A102" s="9" t="s">
        <v>80</v>
      </c>
      <c r="B102">
        <v>0</v>
      </c>
      <c r="C102" s="3">
        <v>37</v>
      </c>
      <c r="D102" s="3">
        <v>29</v>
      </c>
      <c r="E102" s="3">
        <v>22</v>
      </c>
      <c r="F102">
        <v>17</v>
      </c>
      <c r="G102" s="3">
        <v>50</v>
      </c>
      <c r="H102" s="3">
        <v>25</v>
      </c>
      <c r="I102">
        <v>25</v>
      </c>
    </row>
    <row r="103" spans="1:9" x14ac:dyDescent="0.45">
      <c r="A103" s="9" t="s">
        <v>81</v>
      </c>
      <c r="B103">
        <v>0</v>
      </c>
      <c r="C103" s="3">
        <v>10</v>
      </c>
      <c r="D103" s="3">
        <v>10</v>
      </c>
      <c r="E103" s="3">
        <v>17</v>
      </c>
      <c r="F103">
        <v>24</v>
      </c>
      <c r="G103" s="3">
        <v>8</v>
      </c>
      <c r="H103" s="3">
        <v>18</v>
      </c>
      <c r="I103">
        <v>23</v>
      </c>
    </row>
    <row r="104" spans="1:9" x14ac:dyDescent="0.45">
      <c r="A104" s="9" t="s">
        <v>62</v>
      </c>
      <c r="B104">
        <v>0</v>
      </c>
      <c r="C104" s="3">
        <v>1170</v>
      </c>
      <c r="D104" s="3">
        <v>841</v>
      </c>
      <c r="E104" s="3">
        <v>1018</v>
      </c>
      <c r="F104">
        <v>337</v>
      </c>
      <c r="G104" s="3">
        <v>277</v>
      </c>
      <c r="H104" s="3">
        <v>160</v>
      </c>
      <c r="I104">
        <v>431</v>
      </c>
    </row>
    <row r="105" spans="1:9" x14ac:dyDescent="0.45">
      <c r="A105" s="9" t="s">
        <v>82</v>
      </c>
      <c r="B105">
        <v>0</v>
      </c>
      <c r="C105" s="3">
        <v>49</v>
      </c>
      <c r="D105" s="3">
        <v>38</v>
      </c>
      <c r="E105" s="3">
        <v>39</v>
      </c>
      <c r="F105">
        <v>16</v>
      </c>
      <c r="G105" s="3">
        <v>2</v>
      </c>
      <c r="H105" s="3">
        <v>21</v>
      </c>
      <c r="I105">
        <v>38</v>
      </c>
    </row>
    <row r="106" spans="1:9" x14ac:dyDescent="0.45">
      <c r="A106" s="9" t="s">
        <v>83</v>
      </c>
      <c r="B106">
        <v>0</v>
      </c>
      <c r="C106" s="3">
        <v>65</v>
      </c>
      <c r="D106" s="3">
        <v>41</v>
      </c>
      <c r="E106" s="3">
        <v>23</v>
      </c>
      <c r="F106">
        <v>17</v>
      </c>
      <c r="G106" s="3">
        <v>34</v>
      </c>
      <c r="H106" s="3">
        <v>33</v>
      </c>
      <c r="I106">
        <v>26</v>
      </c>
    </row>
    <row r="107" spans="1:9" x14ac:dyDescent="0.45">
      <c r="A107" s="9" t="s">
        <v>84</v>
      </c>
      <c r="B107">
        <v>0</v>
      </c>
      <c r="C107" s="3">
        <v>4</v>
      </c>
      <c r="D107" s="3">
        <v>19</v>
      </c>
      <c r="E107" s="3">
        <v>2</v>
      </c>
      <c r="F107">
        <v>8</v>
      </c>
      <c r="G107" s="3">
        <v>2</v>
      </c>
      <c r="H107" s="3">
        <v>7</v>
      </c>
      <c r="I107">
        <v>9</v>
      </c>
    </row>
    <row r="108" spans="1:9" x14ac:dyDescent="0.45">
      <c r="A108" s="9" t="s">
        <v>85</v>
      </c>
      <c r="B108">
        <v>1906</v>
      </c>
      <c r="C108" s="3">
        <v>342</v>
      </c>
      <c r="D108" s="3">
        <v>716</v>
      </c>
      <c r="E108" s="3">
        <v>629</v>
      </c>
      <c r="F108">
        <v>1144</v>
      </c>
      <c r="G108" s="3">
        <v>1255</v>
      </c>
      <c r="H108" s="3">
        <v>1239</v>
      </c>
      <c r="I108">
        <v>991</v>
      </c>
    </row>
    <row r="109" spans="1:9" x14ac:dyDescent="0.45">
      <c r="A109" s="9" t="s">
        <v>86</v>
      </c>
      <c r="B109">
        <v>26</v>
      </c>
      <c r="C109" s="3">
        <v>20</v>
      </c>
      <c r="D109" s="3">
        <v>38</v>
      </c>
      <c r="E109" s="3">
        <v>26</v>
      </c>
      <c r="F109">
        <v>36</v>
      </c>
      <c r="G109" s="3">
        <v>10</v>
      </c>
      <c r="H109" s="3">
        <v>45</v>
      </c>
      <c r="I109">
        <v>66</v>
      </c>
    </row>
    <row r="110" spans="1:9" x14ac:dyDescent="0.45">
      <c r="A110" s="9" t="s">
        <v>87</v>
      </c>
      <c r="B110">
        <v>13</v>
      </c>
      <c r="C110" s="3">
        <v>34</v>
      </c>
      <c r="D110" s="3">
        <v>26</v>
      </c>
      <c r="E110" s="3">
        <v>39</v>
      </c>
      <c r="F110">
        <v>36</v>
      </c>
      <c r="G110" s="3">
        <v>77</v>
      </c>
      <c r="H110" s="3">
        <v>62</v>
      </c>
      <c r="I110">
        <v>37</v>
      </c>
    </row>
    <row r="111" spans="1:9" x14ac:dyDescent="0.45">
      <c r="A111" s="9" t="s">
        <v>88</v>
      </c>
      <c r="B111">
        <v>0</v>
      </c>
      <c r="C111" s="3">
        <v>3</v>
      </c>
      <c r="D111" s="3">
        <v>14</v>
      </c>
      <c r="E111" s="3">
        <v>2</v>
      </c>
      <c r="F111">
        <v>13</v>
      </c>
      <c r="G111" s="3">
        <v>4</v>
      </c>
      <c r="H111" s="3">
        <v>21</v>
      </c>
      <c r="I111">
        <v>18</v>
      </c>
    </row>
    <row r="112" spans="1:9" x14ac:dyDescent="0.45">
      <c r="A112" s="9" t="s">
        <v>89</v>
      </c>
      <c r="B112">
        <v>23</v>
      </c>
      <c r="C112" s="3">
        <v>142</v>
      </c>
      <c r="D112" s="3">
        <v>125</v>
      </c>
      <c r="E112" s="3">
        <v>79</v>
      </c>
      <c r="F112">
        <v>210</v>
      </c>
      <c r="G112" s="3">
        <v>133</v>
      </c>
      <c r="H112" s="3">
        <v>161</v>
      </c>
      <c r="I112">
        <v>128</v>
      </c>
    </row>
    <row r="113" spans="1:9" x14ac:dyDescent="0.45">
      <c r="A113" s="9" t="s">
        <v>90</v>
      </c>
      <c r="B113">
        <v>0</v>
      </c>
      <c r="C113" s="3">
        <v>5</v>
      </c>
      <c r="D113" s="3">
        <v>7</v>
      </c>
      <c r="E113" s="3">
        <v>4</v>
      </c>
      <c r="F113">
        <v>17</v>
      </c>
      <c r="G113" s="3">
        <v>4</v>
      </c>
      <c r="H113" s="3">
        <v>20</v>
      </c>
      <c r="I113">
        <v>20</v>
      </c>
    </row>
    <row r="114" spans="1:9" x14ac:dyDescent="0.45">
      <c r="A114" s="9" t="s">
        <v>91</v>
      </c>
      <c r="B114">
        <v>0</v>
      </c>
      <c r="C114" s="3">
        <v>54</v>
      </c>
      <c r="D114" s="3">
        <v>23</v>
      </c>
      <c r="E114" s="3">
        <v>41</v>
      </c>
      <c r="F114">
        <v>31</v>
      </c>
      <c r="G114" s="3">
        <v>47</v>
      </c>
      <c r="H114" s="3">
        <v>24</v>
      </c>
      <c r="I114">
        <v>41</v>
      </c>
    </row>
    <row r="115" spans="1:9" x14ac:dyDescent="0.45">
      <c r="A115" s="9" t="s">
        <v>92</v>
      </c>
      <c r="B115">
        <v>0</v>
      </c>
      <c r="C115" s="3">
        <v>7</v>
      </c>
      <c r="D115" s="3">
        <v>10</v>
      </c>
      <c r="E115" s="3">
        <v>16</v>
      </c>
      <c r="F115">
        <v>6</v>
      </c>
      <c r="G115" s="3">
        <v>7</v>
      </c>
      <c r="H115" s="3">
        <v>20</v>
      </c>
      <c r="I115">
        <v>23</v>
      </c>
    </row>
    <row r="116" spans="1:9" x14ac:dyDescent="0.45">
      <c r="A116" s="9" t="s">
        <v>93</v>
      </c>
      <c r="B116">
        <f>(2048-B108)/2048*100</f>
        <v>6.93359375</v>
      </c>
      <c r="C116">
        <f>(2048-C108)/2048*100</f>
        <v>83.30078125</v>
      </c>
      <c r="D116">
        <f>(2048-D108)/2048*100</f>
        <v>65.0390625</v>
      </c>
      <c r="E116">
        <f t="shared" ref="E116" si="7">(2048-E108)/2048*100</f>
        <v>69.287109375</v>
      </c>
      <c r="F116">
        <f>(2048-F108)/2048*100</f>
        <v>44.140625</v>
      </c>
      <c r="G116">
        <f>(2048-G108)/2048*100</f>
        <v>38.720703125</v>
      </c>
      <c r="H116">
        <f>(2048-H108)/2048*100</f>
        <v>39.501953125</v>
      </c>
      <c r="I116">
        <f>(2048-I108)/2048*100</f>
        <v>51.611328125</v>
      </c>
    </row>
    <row r="117" spans="1:9" x14ac:dyDescent="0.45">
      <c r="B117">
        <f>SUM(B100:B115)</f>
        <v>2048</v>
      </c>
      <c r="C117">
        <f>SUM(C100:C115)</f>
        <v>2048</v>
      </c>
      <c r="D117">
        <f t="shared" ref="D117:E117" si="8">SUM(D100:D115)</f>
        <v>2048</v>
      </c>
      <c r="E117">
        <f t="shared" si="8"/>
        <v>2048</v>
      </c>
      <c r="F117">
        <f>SUM(F100:F115)</f>
        <v>2048</v>
      </c>
      <c r="G117">
        <f>SUM(F100:F115)</f>
        <v>2048</v>
      </c>
      <c r="H117">
        <f>SUM(H100:H115)</f>
        <v>2048</v>
      </c>
      <c r="I117">
        <f>SUM(I100:I115)</f>
        <v>2048</v>
      </c>
    </row>
    <row r="119" spans="1:9" x14ac:dyDescent="0.45">
      <c r="A119" t="s">
        <v>58</v>
      </c>
      <c r="B119" t="s">
        <v>59</v>
      </c>
      <c r="C119" t="s">
        <v>59</v>
      </c>
      <c r="D119" t="s">
        <v>59</v>
      </c>
      <c r="E119" t="s">
        <v>59</v>
      </c>
      <c r="F119" t="s">
        <v>60</v>
      </c>
      <c r="G119" t="s">
        <v>60</v>
      </c>
      <c r="H119" t="s">
        <v>60</v>
      </c>
      <c r="I119" t="s">
        <v>60</v>
      </c>
    </row>
    <row r="120" spans="1:9" x14ac:dyDescent="0.45">
      <c r="A120" t="s">
        <v>61</v>
      </c>
      <c r="B120" s="9" t="s">
        <v>89</v>
      </c>
      <c r="C120" s="9" t="s">
        <v>89</v>
      </c>
      <c r="D120" s="9" t="s">
        <v>89</v>
      </c>
      <c r="E120" s="9" t="s">
        <v>89</v>
      </c>
      <c r="F120" s="9" t="s">
        <v>89</v>
      </c>
      <c r="G120" s="9" t="s">
        <v>89</v>
      </c>
      <c r="H120" s="9" t="s">
        <v>89</v>
      </c>
      <c r="I120" s="9" t="s">
        <v>89</v>
      </c>
    </row>
    <row r="121" spans="1:9" x14ac:dyDescent="0.45">
      <c r="A121" t="s">
        <v>63</v>
      </c>
      <c r="B121" t="s">
        <v>8</v>
      </c>
      <c r="C121" t="s">
        <v>9</v>
      </c>
      <c r="D121" t="s">
        <v>10</v>
      </c>
      <c r="E121" t="s">
        <v>11</v>
      </c>
      <c r="F121" t="s">
        <v>8</v>
      </c>
      <c r="G121" t="s">
        <v>9</v>
      </c>
      <c r="H121" t="s">
        <v>10</v>
      </c>
      <c r="I121" t="s">
        <v>11</v>
      </c>
    </row>
    <row r="122" spans="1:9" x14ac:dyDescent="0.45">
      <c r="A122" t="s">
        <v>6</v>
      </c>
      <c r="B122">
        <v>2048</v>
      </c>
      <c r="C122">
        <v>2048</v>
      </c>
      <c r="D122">
        <v>2048</v>
      </c>
      <c r="E122">
        <v>2048</v>
      </c>
      <c r="F122">
        <v>2048</v>
      </c>
      <c r="G122">
        <v>2048</v>
      </c>
      <c r="H122">
        <v>2048</v>
      </c>
      <c r="I122">
        <v>2048</v>
      </c>
    </row>
    <row r="123" spans="1:9" x14ac:dyDescent="0.45">
      <c r="A123" t="s">
        <v>64</v>
      </c>
      <c r="B123" t="s">
        <v>102</v>
      </c>
      <c r="C123" t="s">
        <v>103</v>
      </c>
      <c r="D123" t="s">
        <v>104</v>
      </c>
      <c r="E123" t="s">
        <v>105</v>
      </c>
      <c r="F123" t="s">
        <v>106</v>
      </c>
      <c r="H123" t="s">
        <v>107</v>
      </c>
    </row>
    <row r="124" spans="1:9" x14ac:dyDescent="0.45">
      <c r="A124" s="10" t="s">
        <v>73</v>
      </c>
      <c r="B124">
        <v>0</v>
      </c>
      <c r="C124">
        <v>18</v>
      </c>
      <c r="D124">
        <v>16</v>
      </c>
      <c r="E124">
        <v>18</v>
      </c>
      <c r="F124">
        <v>15</v>
      </c>
      <c r="G124">
        <v>16</v>
      </c>
      <c r="H124">
        <v>16</v>
      </c>
      <c r="I124">
        <v>16</v>
      </c>
    </row>
    <row r="125" spans="1:9" x14ac:dyDescent="0.45">
      <c r="A125" s="10" t="s">
        <v>74</v>
      </c>
      <c r="B125">
        <v>2</v>
      </c>
      <c r="C125">
        <v>8</v>
      </c>
      <c r="D125">
        <v>8</v>
      </c>
      <c r="E125">
        <v>8</v>
      </c>
      <c r="F125">
        <v>4</v>
      </c>
      <c r="G125">
        <v>8</v>
      </c>
      <c r="H125">
        <v>8</v>
      </c>
      <c r="I125">
        <v>8</v>
      </c>
    </row>
    <row r="126" spans="1:9" x14ac:dyDescent="0.45">
      <c r="A126" s="11" t="s">
        <v>75</v>
      </c>
      <c r="B126">
        <v>0.81100000000000005</v>
      </c>
      <c r="C126">
        <v>0.79</v>
      </c>
      <c r="D126">
        <v>0.77300000000000002</v>
      </c>
      <c r="E126">
        <v>0.89300000000000002</v>
      </c>
      <c r="F126">
        <v>0.874</v>
      </c>
      <c r="G126">
        <v>0.871</v>
      </c>
      <c r="H126">
        <v>0.83699999999999997</v>
      </c>
      <c r="I126">
        <v>0.83</v>
      </c>
    </row>
    <row r="127" spans="1:9" x14ac:dyDescent="0.45">
      <c r="A127" s="12" t="s">
        <v>76</v>
      </c>
      <c r="B127">
        <f>22*60+48.3</f>
        <v>1368.3</v>
      </c>
      <c r="C127">
        <f>21*60+55.3</f>
        <v>1315.3</v>
      </c>
      <c r="D127">
        <f>54*60+18.3</f>
        <v>3258.3</v>
      </c>
      <c r="E127">
        <f>125*60+32.7</f>
        <v>7532.7</v>
      </c>
      <c r="F127">
        <f>97*60+53.4</f>
        <v>5873.4</v>
      </c>
      <c r="G127">
        <f>102*60+33.9</f>
        <v>6153.9</v>
      </c>
      <c r="H127">
        <f>60*60+12.8</f>
        <v>3612.8</v>
      </c>
      <c r="I127">
        <f>48*60+35.6</f>
        <v>2915.6</v>
      </c>
    </row>
    <row r="128" spans="1:9" x14ac:dyDescent="0.45">
      <c r="A128" s="12" t="s">
        <v>77</v>
      </c>
      <c r="B128">
        <v>8.4</v>
      </c>
      <c r="C128">
        <v>8.3000000000000007</v>
      </c>
      <c r="D128">
        <v>8.1999999999999993</v>
      </c>
      <c r="E128">
        <v>8.3000000000000007</v>
      </c>
      <c r="F128">
        <v>7.9</v>
      </c>
      <c r="G128">
        <v>7.8</v>
      </c>
      <c r="H128">
        <v>8.3000000000000007</v>
      </c>
      <c r="I128">
        <v>8</v>
      </c>
    </row>
    <row r="129" spans="1:9" x14ac:dyDescent="0.45">
      <c r="A129" s="12" t="s">
        <v>78</v>
      </c>
      <c r="B129">
        <f>23*60+1.6</f>
        <v>1381.6</v>
      </c>
      <c r="C129">
        <f>22*60+8.6</f>
        <v>1328.6</v>
      </c>
      <c r="D129">
        <f>55*60+5.2</f>
        <v>3305.2</v>
      </c>
      <c r="E129">
        <f>125*60+45.8</f>
        <v>7545.8</v>
      </c>
      <c r="F129">
        <f>98*60+6.3</f>
        <v>5886.3</v>
      </c>
      <c r="G129">
        <f>102*60+46.5</f>
        <v>6166.5</v>
      </c>
      <c r="H129">
        <f>60*60+26.2</f>
        <v>3626.2</v>
      </c>
      <c r="I129">
        <f>48*60+48.7</f>
        <v>2928.7</v>
      </c>
    </row>
    <row r="130" spans="1:9" x14ac:dyDescent="0.45">
      <c r="A130" s="9" t="s">
        <v>14</v>
      </c>
      <c r="B130" s="7">
        <v>1</v>
      </c>
      <c r="C130" s="7">
        <v>1261</v>
      </c>
      <c r="D130" s="7">
        <v>577</v>
      </c>
      <c r="E130" s="7">
        <v>819</v>
      </c>
      <c r="F130">
        <v>71</v>
      </c>
      <c r="G130">
        <v>169</v>
      </c>
      <c r="H130">
        <v>82</v>
      </c>
      <c r="I130">
        <v>157</v>
      </c>
    </row>
    <row r="131" spans="1:9" x14ac:dyDescent="0.45">
      <c r="A131" s="9" t="s">
        <v>79</v>
      </c>
      <c r="B131" s="7">
        <v>0</v>
      </c>
      <c r="C131" s="7">
        <v>46</v>
      </c>
      <c r="D131" s="7">
        <v>90</v>
      </c>
      <c r="E131" s="7">
        <v>47</v>
      </c>
      <c r="F131">
        <v>6</v>
      </c>
      <c r="G131">
        <v>14</v>
      </c>
      <c r="H131">
        <v>15</v>
      </c>
      <c r="I131">
        <v>12</v>
      </c>
    </row>
    <row r="132" spans="1:9" x14ac:dyDescent="0.45">
      <c r="A132" s="9" t="s">
        <v>80</v>
      </c>
      <c r="B132" s="7">
        <v>44</v>
      </c>
      <c r="C132" s="7">
        <v>34</v>
      </c>
      <c r="D132" s="7">
        <v>118</v>
      </c>
      <c r="E132" s="7">
        <v>67</v>
      </c>
      <c r="F132">
        <v>14</v>
      </c>
      <c r="G132">
        <v>39</v>
      </c>
      <c r="H132">
        <v>16</v>
      </c>
      <c r="I132">
        <v>31</v>
      </c>
    </row>
    <row r="133" spans="1:9" x14ac:dyDescent="0.45">
      <c r="A133" s="9" t="s">
        <v>81</v>
      </c>
      <c r="B133" s="7">
        <v>0</v>
      </c>
      <c r="C133" s="7">
        <v>5</v>
      </c>
      <c r="D133" s="7">
        <v>54</v>
      </c>
      <c r="E133" s="7">
        <v>9</v>
      </c>
      <c r="F133">
        <v>12</v>
      </c>
      <c r="G133">
        <v>12</v>
      </c>
      <c r="H133">
        <v>13</v>
      </c>
      <c r="I133">
        <v>9</v>
      </c>
    </row>
    <row r="134" spans="1:9" x14ac:dyDescent="0.45">
      <c r="A134" s="9" t="s">
        <v>62</v>
      </c>
      <c r="B134" s="7">
        <v>0</v>
      </c>
      <c r="C134" s="7">
        <v>51</v>
      </c>
      <c r="D134" s="7">
        <v>61</v>
      </c>
      <c r="E134" s="7">
        <v>71</v>
      </c>
      <c r="F134">
        <v>114</v>
      </c>
      <c r="G134">
        <v>105</v>
      </c>
      <c r="H134">
        <v>105</v>
      </c>
      <c r="I134">
        <v>100</v>
      </c>
    </row>
    <row r="135" spans="1:9" x14ac:dyDescent="0.45">
      <c r="A135" s="9" t="s">
        <v>82</v>
      </c>
      <c r="B135" s="7">
        <v>1</v>
      </c>
      <c r="C135" s="7">
        <v>2</v>
      </c>
      <c r="D135" s="7">
        <v>28</v>
      </c>
      <c r="E135" s="7">
        <v>11</v>
      </c>
      <c r="F135">
        <v>14</v>
      </c>
      <c r="G135">
        <v>3</v>
      </c>
      <c r="H135">
        <v>6</v>
      </c>
      <c r="I135">
        <v>10</v>
      </c>
    </row>
    <row r="136" spans="1:9" x14ac:dyDescent="0.45">
      <c r="A136" s="9" t="s">
        <v>83</v>
      </c>
      <c r="B136" s="7">
        <v>0</v>
      </c>
      <c r="C136" s="7">
        <v>41</v>
      </c>
      <c r="D136" s="7">
        <v>21</v>
      </c>
      <c r="E136" s="7">
        <v>25</v>
      </c>
      <c r="F136">
        <v>14</v>
      </c>
      <c r="G136">
        <v>30</v>
      </c>
      <c r="H136">
        <v>25</v>
      </c>
      <c r="I136">
        <v>22</v>
      </c>
    </row>
    <row r="137" spans="1:9" x14ac:dyDescent="0.45">
      <c r="A137" s="9" t="s">
        <v>84</v>
      </c>
      <c r="B137" s="7">
        <v>0</v>
      </c>
      <c r="C137" s="7">
        <v>13</v>
      </c>
      <c r="D137" s="7">
        <v>18</v>
      </c>
      <c r="E137" s="7">
        <v>31</v>
      </c>
      <c r="F137">
        <v>13</v>
      </c>
      <c r="G137">
        <v>8</v>
      </c>
      <c r="H137">
        <v>13</v>
      </c>
      <c r="I137">
        <v>13</v>
      </c>
    </row>
    <row r="138" spans="1:9" x14ac:dyDescent="0.45">
      <c r="A138" s="9" t="s">
        <v>85</v>
      </c>
      <c r="B138" s="7">
        <v>43</v>
      </c>
      <c r="C138" s="7">
        <v>82</v>
      </c>
      <c r="D138" s="7">
        <v>70</v>
      </c>
      <c r="E138" s="7">
        <v>54</v>
      </c>
      <c r="F138">
        <v>93</v>
      </c>
      <c r="G138">
        <v>81</v>
      </c>
      <c r="H138">
        <v>97</v>
      </c>
      <c r="I138">
        <v>90</v>
      </c>
    </row>
    <row r="139" spans="1:9" x14ac:dyDescent="0.45">
      <c r="A139" s="9" t="s">
        <v>86</v>
      </c>
      <c r="B139" s="7">
        <v>2</v>
      </c>
      <c r="C139" s="7">
        <v>6</v>
      </c>
      <c r="D139" s="7">
        <v>26</v>
      </c>
      <c r="E139" s="7">
        <v>11</v>
      </c>
      <c r="F139">
        <v>13</v>
      </c>
      <c r="G139">
        <v>3</v>
      </c>
      <c r="H139">
        <v>7</v>
      </c>
      <c r="I139">
        <v>5</v>
      </c>
    </row>
    <row r="140" spans="1:9" x14ac:dyDescent="0.45">
      <c r="A140" s="9" t="s">
        <v>87</v>
      </c>
      <c r="B140" s="7">
        <v>0</v>
      </c>
      <c r="C140" s="7">
        <v>33</v>
      </c>
      <c r="D140" s="7">
        <v>23</v>
      </c>
      <c r="E140" s="7">
        <v>36</v>
      </c>
      <c r="F140">
        <v>15</v>
      </c>
      <c r="G140">
        <v>45</v>
      </c>
      <c r="H140">
        <v>23</v>
      </c>
      <c r="I140">
        <v>29</v>
      </c>
    </row>
    <row r="141" spans="1:9" x14ac:dyDescent="0.45">
      <c r="A141" s="9" t="s">
        <v>88</v>
      </c>
      <c r="B141" s="7">
        <v>0</v>
      </c>
      <c r="C141" s="7">
        <v>17</v>
      </c>
      <c r="D141" s="7">
        <v>17</v>
      </c>
      <c r="E141" s="7">
        <v>43</v>
      </c>
      <c r="F141">
        <v>8</v>
      </c>
      <c r="G141">
        <v>11</v>
      </c>
      <c r="H141">
        <v>8</v>
      </c>
      <c r="I141">
        <v>12</v>
      </c>
    </row>
    <row r="142" spans="1:9" x14ac:dyDescent="0.45">
      <c r="A142" s="9" t="s">
        <v>89</v>
      </c>
      <c r="B142" s="7">
        <v>1917</v>
      </c>
      <c r="C142" s="7">
        <v>415</v>
      </c>
      <c r="D142" s="7">
        <v>688</v>
      </c>
      <c r="E142" s="7">
        <v>681</v>
      </c>
      <c r="F142">
        <v>1517</v>
      </c>
      <c r="G142">
        <v>1412</v>
      </c>
      <c r="H142">
        <v>1535</v>
      </c>
      <c r="I142">
        <v>1445</v>
      </c>
    </row>
    <row r="143" spans="1:9" x14ac:dyDescent="0.45">
      <c r="A143" s="9" t="s">
        <v>90</v>
      </c>
      <c r="B143" s="7">
        <v>33</v>
      </c>
      <c r="C143" s="7">
        <v>19</v>
      </c>
      <c r="D143" s="7">
        <v>100</v>
      </c>
      <c r="E143" s="7">
        <v>59</v>
      </c>
      <c r="F143">
        <v>89</v>
      </c>
      <c r="G143">
        <v>25</v>
      </c>
      <c r="H143">
        <v>30</v>
      </c>
      <c r="I143">
        <v>41</v>
      </c>
    </row>
    <row r="144" spans="1:9" x14ac:dyDescent="0.45">
      <c r="A144" s="9" t="s">
        <v>91</v>
      </c>
      <c r="B144" s="7">
        <v>6</v>
      </c>
      <c r="C144" s="7">
        <v>22</v>
      </c>
      <c r="D144" s="7">
        <v>103</v>
      </c>
      <c r="E144" s="7">
        <v>69</v>
      </c>
      <c r="F144">
        <v>37</v>
      </c>
      <c r="G144">
        <v>69</v>
      </c>
      <c r="H144">
        <v>53</v>
      </c>
      <c r="I144">
        <v>52</v>
      </c>
    </row>
    <row r="145" spans="1:9" x14ac:dyDescent="0.45">
      <c r="A145" s="9" t="s">
        <v>92</v>
      </c>
      <c r="B145" s="7">
        <v>1</v>
      </c>
      <c r="C145" s="7">
        <v>1</v>
      </c>
      <c r="D145" s="7">
        <v>54</v>
      </c>
      <c r="E145" s="7">
        <v>15</v>
      </c>
      <c r="F145">
        <v>18</v>
      </c>
      <c r="G145">
        <v>22</v>
      </c>
      <c r="H145">
        <v>20</v>
      </c>
      <c r="I145">
        <v>20</v>
      </c>
    </row>
    <row r="146" spans="1:9" x14ac:dyDescent="0.45">
      <c r="A146" s="9" t="s">
        <v>93</v>
      </c>
      <c r="B146">
        <f>(2048-B142)/2048*100</f>
        <v>6.396484375</v>
      </c>
      <c r="C146">
        <f>(2048-C142)/2048*100</f>
        <v>79.736328125</v>
      </c>
      <c r="D146">
        <f t="shared" ref="D146:E146" si="9">(2048-D142)/2048*100</f>
        <v>66.40625</v>
      </c>
      <c r="E146">
        <f t="shared" si="9"/>
        <v>66.748046875</v>
      </c>
      <c r="F146">
        <f>(2048-F142)/2048*100</f>
        <v>25.927734375</v>
      </c>
      <c r="G146">
        <f>(2048-G142)/2048*100</f>
        <v>31.0546875</v>
      </c>
      <c r="H146">
        <f>(2048-H142)/2048*100</f>
        <v>25.048828125</v>
      </c>
      <c r="I146">
        <f>(2048-I142)/2048*100</f>
        <v>29.443359375</v>
      </c>
    </row>
    <row r="147" spans="1:9" x14ac:dyDescent="0.45">
      <c r="B147">
        <f>SUM(B130:B145)</f>
        <v>2048</v>
      </c>
      <c r="C147">
        <f>SUM(C130:C145)</f>
        <v>2048</v>
      </c>
      <c r="D147">
        <f t="shared" ref="D147:E147" si="10">SUM(D130:D145)</f>
        <v>2048</v>
      </c>
      <c r="E147">
        <f t="shared" si="10"/>
        <v>2048</v>
      </c>
      <c r="F147">
        <f>SUM(F130:F145)</f>
        <v>2048</v>
      </c>
      <c r="G147">
        <f>SUM(G130:G145)</f>
        <v>2048</v>
      </c>
      <c r="H147">
        <f>SUM(H130:H145)</f>
        <v>2048</v>
      </c>
      <c r="I147">
        <f>SUM(I130:I145)</f>
        <v>2048</v>
      </c>
    </row>
  </sheetData>
  <mergeCells count="90">
    <mergeCell ref="D25:E25"/>
    <mergeCell ref="H24:I24"/>
    <mergeCell ref="H25:I25"/>
    <mergeCell ref="H26:I26"/>
    <mergeCell ref="L23:M23"/>
    <mergeCell ref="L24:M24"/>
    <mergeCell ref="L25:M25"/>
    <mergeCell ref="J33:K33"/>
    <mergeCell ref="J34:K34"/>
    <mergeCell ref="D43:E43"/>
    <mergeCell ref="J35:K35"/>
    <mergeCell ref="J36:K36"/>
    <mergeCell ref="F23:G23"/>
    <mergeCell ref="F24:G24"/>
    <mergeCell ref="H33:I33"/>
    <mergeCell ref="H34:I34"/>
    <mergeCell ref="H35:I35"/>
    <mergeCell ref="H36:I36"/>
    <mergeCell ref="F43:G43"/>
    <mergeCell ref="D35:E35"/>
    <mergeCell ref="D26:E26"/>
    <mergeCell ref="D34:E34"/>
    <mergeCell ref="D23:E23"/>
    <mergeCell ref="D33:E33"/>
    <mergeCell ref="D24:E24"/>
    <mergeCell ref="D45:E45"/>
    <mergeCell ref="D46:E46"/>
    <mergeCell ref="D36:E36"/>
    <mergeCell ref="J23:K23"/>
    <mergeCell ref="J24:K24"/>
    <mergeCell ref="J25:K25"/>
    <mergeCell ref="D44:E44"/>
    <mergeCell ref="F25:G25"/>
    <mergeCell ref="F26:G26"/>
    <mergeCell ref="H23:I23"/>
    <mergeCell ref="H45:I45"/>
    <mergeCell ref="H46:I46"/>
    <mergeCell ref="F33:G33"/>
    <mergeCell ref="F34:G34"/>
    <mergeCell ref="F35:G35"/>
    <mergeCell ref="F36:G36"/>
    <mergeCell ref="F44:G44"/>
    <mergeCell ref="F45:G45"/>
    <mergeCell ref="F46:G46"/>
    <mergeCell ref="L33:M33"/>
    <mergeCell ref="L34:M34"/>
    <mergeCell ref="L35:M35"/>
    <mergeCell ref="L36:M36"/>
    <mergeCell ref="H43:I43"/>
    <mergeCell ref="H44:I44"/>
    <mergeCell ref="J45:K45"/>
    <mergeCell ref="J46:K46"/>
    <mergeCell ref="L43:M43"/>
    <mergeCell ref="L44:M44"/>
    <mergeCell ref="L45:M45"/>
    <mergeCell ref="L46:M46"/>
    <mergeCell ref="J43:K43"/>
    <mergeCell ref="J44:K44"/>
    <mergeCell ref="D3:E3"/>
    <mergeCell ref="F3:G3"/>
    <mergeCell ref="H3:I3"/>
    <mergeCell ref="J3:K3"/>
    <mergeCell ref="D4:E4"/>
    <mergeCell ref="F4:G4"/>
    <mergeCell ref="H4:I4"/>
    <mergeCell ref="J4:K4"/>
    <mergeCell ref="D5:E5"/>
    <mergeCell ref="F5:G5"/>
    <mergeCell ref="H5:I5"/>
    <mergeCell ref="J5:K5"/>
    <mergeCell ref="D6:E6"/>
    <mergeCell ref="F6:G6"/>
    <mergeCell ref="H6:I6"/>
    <mergeCell ref="J6:K6"/>
    <mergeCell ref="D13:E13"/>
    <mergeCell ref="F13:G13"/>
    <mergeCell ref="H13:I13"/>
    <mergeCell ref="J13:K13"/>
    <mergeCell ref="D16:E16"/>
    <mergeCell ref="F16:G16"/>
    <mergeCell ref="H16:I16"/>
    <mergeCell ref="J16:K16"/>
    <mergeCell ref="D14:E14"/>
    <mergeCell ref="F14:G14"/>
    <mergeCell ref="H14:I14"/>
    <mergeCell ref="J14:K14"/>
    <mergeCell ref="D15:E15"/>
    <mergeCell ref="F15:G15"/>
    <mergeCell ref="H15:I15"/>
    <mergeCell ref="J15:K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6D06-218A-4D46-8061-8257ECDF3675}">
  <dimension ref="A1:M116"/>
  <sheetViews>
    <sheetView workbookViewId="0">
      <selection activeCell="F50" sqref="F50:G50"/>
    </sheetView>
  </sheetViews>
  <sheetFormatPr defaultRowHeight="14.25" x14ac:dyDescent="0.45"/>
  <sheetData>
    <row r="1" spans="1:11" x14ac:dyDescent="0.45">
      <c r="A1" t="s">
        <v>16</v>
      </c>
      <c r="B1" s="2"/>
      <c r="C1" s="2"/>
    </row>
    <row r="2" spans="1:11" x14ac:dyDescent="0.45">
      <c r="B2" s="2"/>
      <c r="C2" s="2"/>
    </row>
    <row r="3" spans="1:11" x14ac:dyDescent="0.45">
      <c r="A3" t="s">
        <v>2</v>
      </c>
      <c r="B3" s="2"/>
      <c r="C3" s="2"/>
      <c r="D3" s="13" t="s">
        <v>3</v>
      </c>
      <c r="E3" s="13"/>
      <c r="F3" s="13" t="s">
        <v>3</v>
      </c>
      <c r="G3" s="13"/>
      <c r="H3" s="13" t="s">
        <v>3</v>
      </c>
      <c r="I3" s="13"/>
      <c r="J3" s="13" t="s">
        <v>3</v>
      </c>
      <c r="K3" s="13"/>
    </row>
    <row r="4" spans="1:11" x14ac:dyDescent="0.45">
      <c r="A4" t="s">
        <v>4</v>
      </c>
      <c r="B4" s="2"/>
      <c r="C4" s="2"/>
      <c r="D4" s="14" t="s">
        <v>17</v>
      </c>
      <c r="E4" s="14"/>
      <c r="F4" s="14" t="s">
        <v>17</v>
      </c>
      <c r="G4" s="14"/>
      <c r="H4" s="14" t="s">
        <v>17</v>
      </c>
      <c r="I4" s="14"/>
      <c r="J4" s="14" t="s">
        <v>17</v>
      </c>
      <c r="K4" s="14"/>
    </row>
    <row r="5" spans="1:11" x14ac:dyDescent="0.45">
      <c r="A5" t="s">
        <v>7</v>
      </c>
      <c r="B5" s="2"/>
      <c r="C5" s="2"/>
      <c r="D5" s="14" t="s">
        <v>8</v>
      </c>
      <c r="E5" s="14"/>
      <c r="F5" s="14" t="s">
        <v>9</v>
      </c>
      <c r="G5" s="14"/>
      <c r="H5" s="14" t="s">
        <v>10</v>
      </c>
      <c r="I5" s="14"/>
      <c r="J5" s="14" t="s">
        <v>11</v>
      </c>
      <c r="K5" s="14"/>
    </row>
    <row r="6" spans="1:11" x14ac:dyDescent="0.45">
      <c r="A6" t="s">
        <v>6</v>
      </c>
      <c r="B6" s="2"/>
      <c r="C6" s="2"/>
      <c r="D6" s="13">
        <v>1024</v>
      </c>
      <c r="E6" s="13"/>
      <c r="F6" s="13">
        <v>1024</v>
      </c>
      <c r="G6" s="13"/>
      <c r="H6" s="13">
        <v>1024</v>
      </c>
      <c r="I6" s="13"/>
      <c r="J6" s="13">
        <v>1024</v>
      </c>
      <c r="K6" s="13"/>
    </row>
    <row r="7" spans="1:11" x14ac:dyDescent="0.45">
      <c r="A7" t="s">
        <v>18</v>
      </c>
      <c r="B7" s="2"/>
      <c r="C7" s="2"/>
      <c r="D7" s="3">
        <v>371</v>
      </c>
      <c r="E7" s="3">
        <f t="shared" ref="E7:E22" si="0">D7/1024</f>
        <v>0.3623046875</v>
      </c>
      <c r="F7" s="3">
        <f>509</f>
        <v>509</v>
      </c>
      <c r="G7" s="3">
        <f t="shared" ref="G7:G22" si="1">F7/1024</f>
        <v>0.4970703125</v>
      </c>
      <c r="H7" s="3">
        <v>515</v>
      </c>
      <c r="I7" s="3">
        <f t="shared" ref="I7:I22" si="2">H7/1024</f>
        <v>0.5029296875</v>
      </c>
      <c r="J7" s="3">
        <v>271</v>
      </c>
      <c r="K7" s="3">
        <f t="shared" ref="K7:K22" si="3">J7/1024</f>
        <v>0.2646484375</v>
      </c>
    </row>
    <row r="8" spans="1:11" x14ac:dyDescent="0.45">
      <c r="A8" t="s">
        <v>19</v>
      </c>
      <c r="B8" s="2"/>
      <c r="C8" s="2"/>
      <c r="D8" s="3">
        <v>32</v>
      </c>
      <c r="E8" s="3">
        <f t="shared" si="0"/>
        <v>3.125E-2</v>
      </c>
      <c r="F8" s="3">
        <v>17</v>
      </c>
      <c r="G8" s="3">
        <f t="shared" si="1"/>
        <v>1.66015625E-2</v>
      </c>
      <c r="H8" s="3">
        <v>19</v>
      </c>
      <c r="I8" s="3">
        <f t="shared" si="2"/>
        <v>1.85546875E-2</v>
      </c>
      <c r="J8" s="3">
        <v>22</v>
      </c>
      <c r="K8" s="3">
        <f t="shared" si="3"/>
        <v>2.1484375E-2</v>
      </c>
    </row>
    <row r="9" spans="1:11" x14ac:dyDescent="0.45">
      <c r="A9" t="s">
        <v>20</v>
      </c>
      <c r="B9" s="2"/>
      <c r="C9" s="2"/>
      <c r="D9" s="3">
        <v>102</v>
      </c>
      <c r="E9" s="3">
        <f t="shared" si="0"/>
        <v>9.9609375E-2</v>
      </c>
      <c r="F9" s="3">
        <v>73</v>
      </c>
      <c r="G9" s="3">
        <f t="shared" si="1"/>
        <v>7.12890625E-2</v>
      </c>
      <c r="H9" s="3">
        <v>97</v>
      </c>
      <c r="I9" s="3">
        <f t="shared" si="2"/>
        <v>9.47265625E-2</v>
      </c>
      <c r="J9" s="3">
        <v>63</v>
      </c>
      <c r="K9" s="3">
        <f t="shared" si="3"/>
        <v>6.15234375E-2</v>
      </c>
    </row>
    <row r="10" spans="1:11" x14ac:dyDescent="0.45">
      <c r="A10" t="s">
        <v>21</v>
      </c>
      <c r="B10" s="2"/>
      <c r="C10" s="2"/>
      <c r="D10" s="3">
        <v>25</v>
      </c>
      <c r="E10" s="3">
        <f t="shared" si="0"/>
        <v>2.44140625E-2</v>
      </c>
      <c r="F10" s="3">
        <v>10</v>
      </c>
      <c r="G10" s="3">
        <f t="shared" si="1"/>
        <v>9.765625E-3</v>
      </c>
      <c r="H10" s="3">
        <v>6</v>
      </c>
      <c r="I10" s="3">
        <f t="shared" si="2"/>
        <v>5.859375E-3</v>
      </c>
      <c r="J10" s="3">
        <v>20</v>
      </c>
      <c r="K10" s="3">
        <f t="shared" si="3"/>
        <v>1.953125E-2</v>
      </c>
    </row>
    <row r="11" spans="1:11" x14ac:dyDescent="0.45">
      <c r="A11" t="s">
        <v>22</v>
      </c>
      <c r="B11" s="2"/>
      <c r="C11" s="2"/>
      <c r="D11" s="3">
        <v>81</v>
      </c>
      <c r="E11" s="3">
        <f t="shared" si="0"/>
        <v>7.91015625E-2</v>
      </c>
      <c r="F11" s="3">
        <v>48</v>
      </c>
      <c r="G11" s="3">
        <f t="shared" si="1"/>
        <v>4.6875E-2</v>
      </c>
      <c r="H11" s="3">
        <v>73</v>
      </c>
      <c r="I11" s="3">
        <f t="shared" si="2"/>
        <v>7.12890625E-2</v>
      </c>
      <c r="J11" s="3">
        <v>82</v>
      </c>
      <c r="K11" s="3">
        <f t="shared" si="3"/>
        <v>8.0078125E-2</v>
      </c>
    </row>
    <row r="12" spans="1:11" x14ac:dyDescent="0.45">
      <c r="A12" t="s">
        <v>23</v>
      </c>
      <c r="B12" s="2"/>
      <c r="C12" s="2"/>
      <c r="D12" s="3">
        <v>16</v>
      </c>
      <c r="E12" s="3">
        <f t="shared" si="0"/>
        <v>1.5625E-2</v>
      </c>
      <c r="F12" s="3">
        <v>8</v>
      </c>
      <c r="G12" s="3">
        <f t="shared" si="1"/>
        <v>7.8125E-3</v>
      </c>
      <c r="H12" s="3">
        <v>9</v>
      </c>
      <c r="I12" s="3">
        <f t="shared" si="2"/>
        <v>8.7890625E-3</v>
      </c>
      <c r="J12" s="3">
        <v>24</v>
      </c>
      <c r="K12" s="3">
        <f t="shared" si="3"/>
        <v>2.34375E-2</v>
      </c>
    </row>
    <row r="13" spans="1:11" x14ac:dyDescent="0.45">
      <c r="A13" t="s">
        <v>24</v>
      </c>
      <c r="B13" s="2"/>
      <c r="C13" s="2"/>
      <c r="D13" s="3">
        <v>45</v>
      </c>
      <c r="E13" s="3">
        <f t="shared" si="0"/>
        <v>4.39453125E-2</v>
      </c>
      <c r="F13" s="3">
        <v>26</v>
      </c>
      <c r="G13" s="3">
        <f t="shared" si="1"/>
        <v>2.5390625E-2</v>
      </c>
      <c r="H13" s="3">
        <v>15</v>
      </c>
      <c r="I13" s="3">
        <f t="shared" si="2"/>
        <v>1.46484375E-2</v>
      </c>
      <c r="J13" s="3">
        <v>36</v>
      </c>
      <c r="K13" s="3">
        <f t="shared" si="3"/>
        <v>3.515625E-2</v>
      </c>
    </row>
    <row r="14" spans="1:11" x14ac:dyDescent="0.45">
      <c r="A14" t="s">
        <v>25</v>
      </c>
      <c r="B14" s="2"/>
      <c r="C14" s="2"/>
      <c r="D14" s="3">
        <v>13</v>
      </c>
      <c r="E14" s="3">
        <f t="shared" si="0"/>
        <v>1.26953125E-2</v>
      </c>
      <c r="F14" s="3">
        <v>12</v>
      </c>
      <c r="G14" s="3">
        <f t="shared" si="1"/>
        <v>1.171875E-2</v>
      </c>
      <c r="H14" s="3">
        <v>3</v>
      </c>
      <c r="I14" s="3">
        <f t="shared" si="2"/>
        <v>2.9296875E-3</v>
      </c>
      <c r="J14" s="3">
        <v>23</v>
      </c>
      <c r="K14" s="3">
        <f t="shared" si="3"/>
        <v>2.24609375E-2</v>
      </c>
    </row>
    <row r="15" spans="1:11" x14ac:dyDescent="0.45">
      <c r="A15" t="s">
        <v>26</v>
      </c>
      <c r="B15" s="2"/>
      <c r="C15" s="2"/>
      <c r="D15" s="3">
        <v>104</v>
      </c>
      <c r="E15" s="3">
        <f t="shared" si="0"/>
        <v>0.1015625</v>
      </c>
      <c r="F15" s="3">
        <v>90</v>
      </c>
      <c r="G15" s="3">
        <f t="shared" si="1"/>
        <v>8.7890625E-2</v>
      </c>
      <c r="H15" s="3">
        <v>84</v>
      </c>
      <c r="I15" s="3">
        <f t="shared" si="2"/>
        <v>8.203125E-2</v>
      </c>
      <c r="J15" s="3">
        <v>92</v>
      </c>
      <c r="K15" s="3">
        <f t="shared" si="3"/>
        <v>8.984375E-2</v>
      </c>
    </row>
    <row r="16" spans="1:11" x14ac:dyDescent="0.45">
      <c r="A16" t="s">
        <v>27</v>
      </c>
      <c r="B16" s="2"/>
      <c r="C16" s="2"/>
      <c r="D16" s="3">
        <v>15</v>
      </c>
      <c r="E16" s="3">
        <f t="shared" si="0"/>
        <v>1.46484375E-2</v>
      </c>
      <c r="F16" s="3">
        <v>9</v>
      </c>
      <c r="G16" s="3">
        <f t="shared" si="1"/>
        <v>8.7890625E-3</v>
      </c>
      <c r="H16" s="3">
        <v>12</v>
      </c>
      <c r="I16" s="3">
        <f t="shared" si="2"/>
        <v>1.171875E-2</v>
      </c>
      <c r="J16" s="3">
        <v>36</v>
      </c>
      <c r="K16" s="3">
        <f t="shared" si="3"/>
        <v>3.515625E-2</v>
      </c>
    </row>
    <row r="17" spans="1:11" x14ac:dyDescent="0.45">
      <c r="A17" t="s">
        <v>28</v>
      </c>
      <c r="B17" s="2"/>
      <c r="C17" s="2"/>
      <c r="D17" s="3">
        <v>56</v>
      </c>
      <c r="E17" s="3">
        <f t="shared" si="0"/>
        <v>5.46875E-2</v>
      </c>
      <c r="F17" s="3">
        <v>24</v>
      </c>
      <c r="G17" s="3">
        <f t="shared" si="1"/>
        <v>2.34375E-2</v>
      </c>
      <c r="H17" s="3">
        <v>25</v>
      </c>
      <c r="I17" s="3">
        <f t="shared" si="2"/>
        <v>2.44140625E-2</v>
      </c>
      <c r="J17" s="3">
        <v>44</v>
      </c>
      <c r="K17" s="3">
        <f t="shared" si="3"/>
        <v>4.296875E-2</v>
      </c>
    </row>
    <row r="18" spans="1:11" x14ac:dyDescent="0.45">
      <c r="A18" t="s">
        <v>29</v>
      </c>
      <c r="B18" s="2"/>
      <c r="C18" s="2"/>
      <c r="D18" s="3">
        <v>10</v>
      </c>
      <c r="E18" s="3">
        <f t="shared" si="0"/>
        <v>9.765625E-3</v>
      </c>
      <c r="F18" s="3">
        <v>8</v>
      </c>
      <c r="G18" s="3">
        <f t="shared" si="1"/>
        <v>7.8125E-3</v>
      </c>
      <c r="H18" s="3">
        <v>4</v>
      </c>
      <c r="I18" s="3">
        <f t="shared" si="2"/>
        <v>3.90625E-3</v>
      </c>
      <c r="J18" s="3">
        <v>26</v>
      </c>
      <c r="K18" s="3">
        <f t="shared" si="3"/>
        <v>2.5390625E-2</v>
      </c>
    </row>
    <row r="19" spans="1:11" x14ac:dyDescent="0.45">
      <c r="A19" t="s">
        <v>30</v>
      </c>
      <c r="B19" s="2"/>
      <c r="C19" s="2"/>
      <c r="D19" s="3">
        <v>63</v>
      </c>
      <c r="E19" s="3">
        <f t="shared" si="0"/>
        <v>6.15234375E-2</v>
      </c>
      <c r="F19" s="3">
        <v>76</v>
      </c>
      <c r="G19" s="3">
        <f t="shared" si="1"/>
        <v>7.421875E-2</v>
      </c>
      <c r="H19" s="3">
        <v>93</v>
      </c>
      <c r="I19" s="3">
        <f t="shared" si="2"/>
        <v>9.08203125E-2</v>
      </c>
      <c r="J19" s="3">
        <v>174</v>
      </c>
      <c r="K19" s="3">
        <f t="shared" si="3"/>
        <v>0.169921875</v>
      </c>
    </row>
    <row r="20" spans="1:11" x14ac:dyDescent="0.45">
      <c r="A20" t="s">
        <v>31</v>
      </c>
      <c r="B20" s="2"/>
      <c r="C20" s="2"/>
      <c r="D20" s="3">
        <v>18</v>
      </c>
      <c r="E20" s="3">
        <f t="shared" si="0"/>
        <v>1.7578125E-2</v>
      </c>
      <c r="F20" s="3">
        <v>22</v>
      </c>
      <c r="G20" s="3">
        <f t="shared" si="1"/>
        <v>2.1484375E-2</v>
      </c>
      <c r="H20" s="3">
        <v>12</v>
      </c>
      <c r="I20" s="3">
        <f t="shared" si="2"/>
        <v>1.171875E-2</v>
      </c>
      <c r="J20" s="3">
        <v>31</v>
      </c>
      <c r="K20" s="3">
        <f t="shared" si="3"/>
        <v>3.02734375E-2</v>
      </c>
    </row>
    <row r="21" spans="1:11" x14ac:dyDescent="0.45">
      <c r="A21" t="s">
        <v>32</v>
      </c>
      <c r="B21" s="2"/>
      <c r="C21" s="2"/>
      <c r="D21" s="3">
        <v>43</v>
      </c>
      <c r="E21" s="3">
        <f t="shared" si="0"/>
        <v>4.19921875E-2</v>
      </c>
      <c r="F21" s="3">
        <v>53</v>
      </c>
      <c r="G21" s="3">
        <f t="shared" si="1"/>
        <v>5.17578125E-2</v>
      </c>
      <c r="H21" s="3">
        <v>46</v>
      </c>
      <c r="I21" s="3">
        <f t="shared" si="2"/>
        <v>4.4921875E-2</v>
      </c>
      <c r="J21" s="3">
        <v>57</v>
      </c>
      <c r="K21" s="3">
        <f t="shared" si="3"/>
        <v>5.56640625E-2</v>
      </c>
    </row>
    <row r="22" spans="1:11" x14ac:dyDescent="0.45">
      <c r="A22" t="s">
        <v>33</v>
      </c>
      <c r="B22" s="2"/>
      <c r="C22" s="2"/>
      <c r="D22">
        <v>30</v>
      </c>
      <c r="E22">
        <f t="shared" si="0"/>
        <v>2.9296875E-2</v>
      </c>
      <c r="F22">
        <v>39</v>
      </c>
      <c r="G22">
        <f t="shared" si="1"/>
        <v>3.80859375E-2</v>
      </c>
      <c r="H22">
        <v>11</v>
      </c>
      <c r="I22">
        <f t="shared" si="2"/>
        <v>1.07421875E-2</v>
      </c>
      <c r="J22">
        <v>23</v>
      </c>
      <c r="K22">
        <f t="shared" si="3"/>
        <v>2.24609375E-2</v>
      </c>
    </row>
    <row r="23" spans="1:11" x14ac:dyDescent="0.45">
      <c r="B23" s="2"/>
      <c r="C23" s="2"/>
      <c r="D23">
        <f t="shared" ref="D23:K23" si="4">SUM(D7:D22)</f>
        <v>1024</v>
      </c>
      <c r="E23">
        <f t="shared" si="4"/>
        <v>1</v>
      </c>
      <c r="F23">
        <f t="shared" si="4"/>
        <v>1024</v>
      </c>
      <c r="G23">
        <f t="shared" si="4"/>
        <v>1</v>
      </c>
      <c r="H23">
        <f t="shared" si="4"/>
        <v>1024</v>
      </c>
      <c r="I23">
        <f t="shared" si="4"/>
        <v>1</v>
      </c>
      <c r="J23">
        <f t="shared" si="4"/>
        <v>1024</v>
      </c>
      <c r="K23">
        <f t="shared" si="4"/>
        <v>1</v>
      </c>
    </row>
    <row r="24" spans="1:11" x14ac:dyDescent="0.45">
      <c r="B24" s="2"/>
      <c r="C24" s="2"/>
    </row>
    <row r="25" spans="1:11" x14ac:dyDescent="0.45">
      <c r="A25" t="s">
        <v>2</v>
      </c>
      <c r="B25" s="2"/>
      <c r="C25" s="2"/>
      <c r="D25" s="13" t="s">
        <v>3</v>
      </c>
      <c r="E25" s="13"/>
      <c r="F25" s="13" t="s">
        <v>3</v>
      </c>
      <c r="G25" s="13"/>
      <c r="H25" s="13" t="s">
        <v>3</v>
      </c>
      <c r="I25" s="13"/>
      <c r="J25" s="13" t="s">
        <v>3</v>
      </c>
      <c r="K25" s="13"/>
    </row>
    <row r="26" spans="1:11" x14ac:dyDescent="0.45">
      <c r="A26" t="s">
        <v>4</v>
      </c>
      <c r="B26" s="2"/>
      <c r="C26" s="2"/>
      <c r="D26" s="14" t="s">
        <v>42</v>
      </c>
      <c r="E26" s="14"/>
      <c r="F26" s="14" t="s">
        <v>42</v>
      </c>
      <c r="G26" s="14"/>
      <c r="H26" s="14" t="s">
        <v>42</v>
      </c>
      <c r="I26" s="14"/>
      <c r="J26" s="14" t="s">
        <v>42</v>
      </c>
      <c r="K26" s="14"/>
    </row>
    <row r="27" spans="1:11" x14ac:dyDescent="0.45">
      <c r="A27" t="s">
        <v>7</v>
      </c>
      <c r="B27" s="2"/>
      <c r="C27" s="2"/>
      <c r="D27" s="14" t="s">
        <v>8</v>
      </c>
      <c r="E27" s="14"/>
      <c r="F27" s="14" t="s">
        <v>9</v>
      </c>
      <c r="G27" s="14"/>
      <c r="H27" s="14" t="s">
        <v>10</v>
      </c>
      <c r="I27" s="14"/>
      <c r="J27" s="14" t="s">
        <v>11</v>
      </c>
      <c r="K27" s="14"/>
    </row>
    <row r="28" spans="1:11" x14ac:dyDescent="0.45">
      <c r="A28" t="s">
        <v>6</v>
      </c>
      <c r="B28" s="2"/>
      <c r="C28" s="2"/>
      <c r="D28" s="13">
        <v>1024</v>
      </c>
      <c r="E28" s="13"/>
      <c r="F28" s="13">
        <v>1024</v>
      </c>
      <c r="G28" s="13"/>
      <c r="H28" s="13">
        <v>1024</v>
      </c>
      <c r="I28" s="13"/>
      <c r="J28" s="13">
        <v>1024</v>
      </c>
      <c r="K28" s="13"/>
    </row>
    <row r="29" spans="1:11" x14ac:dyDescent="0.45">
      <c r="A29" t="s">
        <v>18</v>
      </c>
      <c r="B29" s="2"/>
      <c r="C29" s="2"/>
      <c r="D29" s="3">
        <v>406</v>
      </c>
      <c r="E29" s="3">
        <f t="shared" ref="E29:E44" si="5">D29/1024</f>
        <v>0.396484375</v>
      </c>
      <c r="F29" s="3">
        <v>449</v>
      </c>
      <c r="G29" s="3">
        <f t="shared" ref="G29:G44" si="6">F29/1024</f>
        <v>0.4384765625</v>
      </c>
      <c r="H29" s="3">
        <v>460</v>
      </c>
      <c r="I29" s="3">
        <f t="shared" ref="I29:I44" si="7">H29/1024</f>
        <v>0.44921875</v>
      </c>
      <c r="J29" s="3">
        <v>287</v>
      </c>
      <c r="K29" s="3">
        <f t="shared" ref="K29:K44" si="8">J29/1024</f>
        <v>0.2802734375</v>
      </c>
    </row>
    <row r="30" spans="1:11" x14ac:dyDescent="0.45">
      <c r="A30" t="s">
        <v>19</v>
      </c>
      <c r="B30" s="2"/>
      <c r="C30" s="2"/>
      <c r="D30" s="3">
        <v>17</v>
      </c>
      <c r="E30" s="3">
        <f t="shared" si="5"/>
        <v>1.66015625E-2</v>
      </c>
      <c r="F30" s="3">
        <v>23</v>
      </c>
      <c r="G30" s="3">
        <f t="shared" si="6"/>
        <v>2.24609375E-2</v>
      </c>
      <c r="H30" s="3">
        <v>20</v>
      </c>
      <c r="I30" s="3">
        <f t="shared" si="7"/>
        <v>1.953125E-2</v>
      </c>
      <c r="J30" s="3">
        <v>28</v>
      </c>
      <c r="K30" s="3">
        <f t="shared" si="8"/>
        <v>2.734375E-2</v>
      </c>
    </row>
    <row r="31" spans="1:11" x14ac:dyDescent="0.45">
      <c r="A31" t="s">
        <v>20</v>
      </c>
      <c r="B31" s="2"/>
      <c r="C31" s="2"/>
      <c r="D31" s="3">
        <v>72</v>
      </c>
      <c r="E31" s="3">
        <f t="shared" si="5"/>
        <v>7.03125E-2</v>
      </c>
      <c r="F31" s="3">
        <v>53</v>
      </c>
      <c r="G31" s="3">
        <f t="shared" si="6"/>
        <v>5.17578125E-2</v>
      </c>
      <c r="H31" s="3">
        <v>43</v>
      </c>
      <c r="I31" s="3">
        <f t="shared" si="7"/>
        <v>4.19921875E-2</v>
      </c>
      <c r="J31" s="3">
        <v>76</v>
      </c>
      <c r="K31" s="3">
        <f t="shared" si="8"/>
        <v>7.421875E-2</v>
      </c>
    </row>
    <row r="32" spans="1:11" x14ac:dyDescent="0.45">
      <c r="A32" t="s">
        <v>21</v>
      </c>
      <c r="B32" s="2"/>
      <c r="C32" s="2"/>
      <c r="D32" s="3">
        <v>21</v>
      </c>
      <c r="E32" s="3">
        <f t="shared" si="5"/>
        <v>2.05078125E-2</v>
      </c>
      <c r="F32" s="3">
        <v>9</v>
      </c>
      <c r="G32" s="3">
        <f t="shared" si="6"/>
        <v>8.7890625E-3</v>
      </c>
      <c r="H32" s="3">
        <v>12</v>
      </c>
      <c r="I32" s="3">
        <f t="shared" si="7"/>
        <v>1.171875E-2</v>
      </c>
      <c r="J32" s="3">
        <v>15</v>
      </c>
      <c r="K32" s="3">
        <f t="shared" si="8"/>
        <v>1.46484375E-2</v>
      </c>
    </row>
    <row r="33" spans="1:11" x14ac:dyDescent="0.45">
      <c r="A33" t="s">
        <v>22</v>
      </c>
      <c r="B33" s="2"/>
      <c r="C33" s="2"/>
      <c r="D33" s="3">
        <v>86</v>
      </c>
      <c r="E33" s="3">
        <f t="shared" si="5"/>
        <v>8.3984375E-2</v>
      </c>
      <c r="F33" s="3">
        <v>106</v>
      </c>
      <c r="G33" s="3">
        <f t="shared" si="6"/>
        <v>0.103515625</v>
      </c>
      <c r="H33" s="3">
        <v>109</v>
      </c>
      <c r="I33" s="3">
        <f t="shared" si="7"/>
        <v>0.1064453125</v>
      </c>
      <c r="J33" s="3">
        <v>108</v>
      </c>
      <c r="K33" s="3">
        <f t="shared" si="8"/>
        <v>0.10546875</v>
      </c>
    </row>
    <row r="34" spans="1:11" x14ac:dyDescent="0.45">
      <c r="A34" t="s">
        <v>23</v>
      </c>
      <c r="B34" s="2"/>
      <c r="C34" s="2"/>
      <c r="D34" s="3">
        <v>10</v>
      </c>
      <c r="E34" s="3">
        <f t="shared" si="5"/>
        <v>9.765625E-3</v>
      </c>
      <c r="F34" s="3">
        <v>11</v>
      </c>
      <c r="G34" s="3">
        <f t="shared" si="6"/>
        <v>1.07421875E-2</v>
      </c>
      <c r="H34" s="3">
        <v>14</v>
      </c>
      <c r="I34" s="3">
        <f t="shared" si="7"/>
        <v>1.3671875E-2</v>
      </c>
      <c r="J34" s="3">
        <v>18</v>
      </c>
      <c r="K34" s="3">
        <f t="shared" si="8"/>
        <v>1.7578125E-2</v>
      </c>
    </row>
    <row r="35" spans="1:11" x14ac:dyDescent="0.45">
      <c r="A35" t="s">
        <v>24</v>
      </c>
      <c r="B35" s="2"/>
      <c r="C35" s="2"/>
      <c r="D35" s="3">
        <v>51</v>
      </c>
      <c r="E35" s="3">
        <f t="shared" si="5"/>
        <v>4.98046875E-2</v>
      </c>
      <c r="F35" s="3">
        <v>42</v>
      </c>
      <c r="G35" s="3">
        <f t="shared" si="6"/>
        <v>4.1015625E-2</v>
      </c>
      <c r="H35" s="3">
        <v>24</v>
      </c>
      <c r="I35" s="3">
        <f t="shared" si="7"/>
        <v>2.34375E-2</v>
      </c>
      <c r="J35" s="3">
        <v>51</v>
      </c>
      <c r="K35" s="3">
        <f t="shared" si="8"/>
        <v>4.98046875E-2</v>
      </c>
    </row>
    <row r="36" spans="1:11" x14ac:dyDescent="0.45">
      <c r="A36" t="s">
        <v>25</v>
      </c>
      <c r="B36" s="2"/>
      <c r="C36" s="2"/>
      <c r="D36" s="3">
        <v>14</v>
      </c>
      <c r="E36" s="3">
        <f t="shared" si="5"/>
        <v>1.3671875E-2</v>
      </c>
      <c r="F36" s="3">
        <v>21</v>
      </c>
      <c r="G36" s="3">
        <f t="shared" si="6"/>
        <v>2.05078125E-2</v>
      </c>
      <c r="H36" s="3">
        <v>13</v>
      </c>
      <c r="I36" s="3">
        <f t="shared" si="7"/>
        <v>1.26953125E-2</v>
      </c>
      <c r="J36" s="3">
        <v>24</v>
      </c>
      <c r="K36" s="3">
        <f t="shared" si="8"/>
        <v>2.34375E-2</v>
      </c>
    </row>
    <row r="37" spans="1:11" x14ac:dyDescent="0.45">
      <c r="A37" t="s">
        <v>26</v>
      </c>
      <c r="B37" s="2"/>
      <c r="C37" s="2"/>
      <c r="D37" s="3">
        <v>162</v>
      </c>
      <c r="E37" s="3">
        <f t="shared" si="5"/>
        <v>0.158203125</v>
      </c>
      <c r="F37" s="3">
        <v>104</v>
      </c>
      <c r="G37" s="3">
        <f t="shared" si="6"/>
        <v>0.1015625</v>
      </c>
      <c r="H37" s="3">
        <v>134</v>
      </c>
      <c r="I37" s="3">
        <f t="shared" si="7"/>
        <v>0.130859375</v>
      </c>
      <c r="J37" s="3">
        <v>111</v>
      </c>
      <c r="K37" s="3">
        <f t="shared" si="8"/>
        <v>0.1083984375</v>
      </c>
    </row>
    <row r="38" spans="1:11" x14ac:dyDescent="0.45">
      <c r="A38" t="s">
        <v>27</v>
      </c>
      <c r="B38" s="2"/>
      <c r="C38" s="2"/>
      <c r="D38" s="3">
        <v>13</v>
      </c>
      <c r="E38" s="3">
        <f t="shared" si="5"/>
        <v>1.26953125E-2</v>
      </c>
      <c r="F38" s="3">
        <v>9</v>
      </c>
      <c r="G38" s="3">
        <f t="shared" si="6"/>
        <v>8.7890625E-3</v>
      </c>
      <c r="H38" s="3">
        <v>11</v>
      </c>
      <c r="I38" s="3">
        <f t="shared" si="7"/>
        <v>1.07421875E-2</v>
      </c>
      <c r="J38" s="3">
        <v>11</v>
      </c>
      <c r="K38" s="3">
        <f t="shared" si="8"/>
        <v>1.07421875E-2</v>
      </c>
    </row>
    <row r="39" spans="1:11" x14ac:dyDescent="0.45">
      <c r="A39" t="s">
        <v>28</v>
      </c>
      <c r="B39" s="2"/>
      <c r="C39" s="2"/>
      <c r="D39" s="3">
        <v>36</v>
      </c>
      <c r="E39" s="3">
        <f t="shared" si="5"/>
        <v>3.515625E-2</v>
      </c>
      <c r="F39" s="3">
        <v>17</v>
      </c>
      <c r="G39" s="3">
        <f t="shared" si="6"/>
        <v>1.66015625E-2</v>
      </c>
      <c r="H39" s="3">
        <v>15</v>
      </c>
      <c r="I39" s="3">
        <f t="shared" si="7"/>
        <v>1.46484375E-2</v>
      </c>
      <c r="J39" s="3">
        <v>74</v>
      </c>
      <c r="K39" s="3">
        <f t="shared" si="8"/>
        <v>7.2265625E-2</v>
      </c>
    </row>
    <row r="40" spans="1:11" x14ac:dyDescent="0.45">
      <c r="A40" t="s">
        <v>29</v>
      </c>
      <c r="B40" s="2"/>
      <c r="C40" s="2"/>
      <c r="D40" s="3">
        <v>8</v>
      </c>
      <c r="E40" s="3">
        <f t="shared" si="5"/>
        <v>7.8125E-3</v>
      </c>
      <c r="F40" s="3">
        <v>11</v>
      </c>
      <c r="G40" s="3">
        <f t="shared" si="6"/>
        <v>1.07421875E-2</v>
      </c>
      <c r="H40" s="3">
        <v>18</v>
      </c>
      <c r="I40" s="3">
        <f t="shared" si="7"/>
        <v>1.7578125E-2</v>
      </c>
      <c r="J40" s="3">
        <v>15</v>
      </c>
      <c r="K40" s="3">
        <f t="shared" si="8"/>
        <v>1.46484375E-2</v>
      </c>
    </row>
    <row r="41" spans="1:11" x14ac:dyDescent="0.45">
      <c r="A41" t="s">
        <v>30</v>
      </c>
      <c r="B41" s="2"/>
      <c r="C41" s="2"/>
      <c r="D41">
        <v>80</v>
      </c>
      <c r="E41">
        <f t="shared" si="5"/>
        <v>7.8125E-2</v>
      </c>
      <c r="F41">
        <v>75</v>
      </c>
      <c r="G41">
        <f t="shared" si="6"/>
        <v>7.32421875E-2</v>
      </c>
      <c r="H41">
        <v>65</v>
      </c>
      <c r="I41">
        <f t="shared" si="7"/>
        <v>6.34765625E-2</v>
      </c>
      <c r="J41">
        <v>98</v>
      </c>
      <c r="K41">
        <f t="shared" si="8"/>
        <v>9.5703125E-2</v>
      </c>
    </row>
    <row r="42" spans="1:11" x14ac:dyDescent="0.45">
      <c r="A42" t="s">
        <v>31</v>
      </c>
      <c r="B42" s="2"/>
      <c r="C42" s="2"/>
      <c r="D42">
        <v>6</v>
      </c>
      <c r="E42">
        <f t="shared" si="5"/>
        <v>5.859375E-3</v>
      </c>
      <c r="F42">
        <v>17</v>
      </c>
      <c r="G42">
        <f t="shared" si="6"/>
        <v>1.66015625E-2</v>
      </c>
      <c r="H42">
        <v>26</v>
      </c>
      <c r="I42">
        <f t="shared" si="7"/>
        <v>2.5390625E-2</v>
      </c>
      <c r="J42">
        <v>29</v>
      </c>
      <c r="K42">
        <f t="shared" si="8"/>
        <v>2.83203125E-2</v>
      </c>
    </row>
    <row r="43" spans="1:11" x14ac:dyDescent="0.45">
      <c r="A43" t="s">
        <v>32</v>
      </c>
      <c r="B43" s="2"/>
      <c r="C43" s="2"/>
      <c r="D43">
        <v>30</v>
      </c>
      <c r="E43">
        <f t="shared" si="5"/>
        <v>2.9296875E-2</v>
      </c>
      <c r="F43">
        <v>40</v>
      </c>
      <c r="G43">
        <f t="shared" si="6"/>
        <v>3.90625E-2</v>
      </c>
      <c r="H43">
        <v>27</v>
      </c>
      <c r="I43">
        <f t="shared" si="7"/>
        <v>2.63671875E-2</v>
      </c>
      <c r="J43">
        <v>52</v>
      </c>
      <c r="K43">
        <f t="shared" si="8"/>
        <v>5.078125E-2</v>
      </c>
    </row>
    <row r="44" spans="1:11" x14ac:dyDescent="0.45">
      <c r="A44" t="s">
        <v>33</v>
      </c>
      <c r="B44" s="2"/>
      <c r="C44" s="2"/>
      <c r="D44">
        <v>12</v>
      </c>
      <c r="E44">
        <f t="shared" si="5"/>
        <v>1.171875E-2</v>
      </c>
      <c r="F44">
        <v>37</v>
      </c>
      <c r="G44">
        <f t="shared" si="6"/>
        <v>3.61328125E-2</v>
      </c>
      <c r="H44">
        <v>33</v>
      </c>
      <c r="I44">
        <f t="shared" si="7"/>
        <v>3.22265625E-2</v>
      </c>
      <c r="J44">
        <v>27</v>
      </c>
      <c r="K44">
        <f t="shared" si="8"/>
        <v>2.63671875E-2</v>
      </c>
    </row>
    <row r="45" spans="1:11" x14ac:dyDescent="0.45">
      <c r="B45" s="2"/>
      <c r="C45" s="2"/>
      <c r="D45">
        <f t="shared" ref="D45:K45" si="9">SUM(D29:D44)</f>
        <v>1024</v>
      </c>
      <c r="E45">
        <f t="shared" si="9"/>
        <v>1</v>
      </c>
      <c r="F45">
        <f t="shared" si="9"/>
        <v>1024</v>
      </c>
      <c r="G45">
        <f t="shared" si="9"/>
        <v>1</v>
      </c>
      <c r="H45">
        <f t="shared" si="9"/>
        <v>1024</v>
      </c>
      <c r="I45">
        <f t="shared" si="9"/>
        <v>1</v>
      </c>
      <c r="J45">
        <f t="shared" si="9"/>
        <v>1024</v>
      </c>
      <c r="K45">
        <f t="shared" si="9"/>
        <v>1</v>
      </c>
    </row>
    <row r="48" spans="1:11" x14ac:dyDescent="0.45">
      <c r="A48" t="s">
        <v>55</v>
      </c>
      <c r="B48" s="2"/>
      <c r="C48" s="2"/>
    </row>
    <row r="49" spans="1:13" x14ac:dyDescent="0.45">
      <c r="A49" t="s">
        <v>2</v>
      </c>
      <c r="B49" s="2"/>
      <c r="C49" s="2"/>
      <c r="D49" s="15" t="s">
        <v>45</v>
      </c>
      <c r="E49" s="15"/>
      <c r="F49" s="15" t="s">
        <v>46</v>
      </c>
      <c r="G49" s="15"/>
      <c r="H49" s="15" t="s">
        <v>47</v>
      </c>
      <c r="I49" s="15"/>
      <c r="J49" s="15" t="s">
        <v>48</v>
      </c>
      <c r="K49" s="15"/>
      <c r="L49" s="15" t="s">
        <v>49</v>
      </c>
      <c r="M49" s="15"/>
    </row>
    <row r="50" spans="1:13" x14ac:dyDescent="0.45">
      <c r="A50" t="s">
        <v>4</v>
      </c>
      <c r="B50" s="2"/>
      <c r="C50" s="2"/>
      <c r="D50" s="15" t="s">
        <v>56</v>
      </c>
      <c r="E50" s="15"/>
      <c r="F50" s="15" t="s">
        <v>56</v>
      </c>
      <c r="G50" s="15"/>
      <c r="H50" s="15" t="s">
        <v>56</v>
      </c>
      <c r="I50" s="15"/>
      <c r="J50" s="15" t="s">
        <v>56</v>
      </c>
      <c r="K50" s="15"/>
      <c r="L50" s="15" t="s">
        <v>56</v>
      </c>
      <c r="M50" s="15"/>
    </row>
    <row r="51" spans="1:13" x14ac:dyDescent="0.45">
      <c r="A51" t="s">
        <v>7</v>
      </c>
      <c r="B51" s="2"/>
      <c r="C51" s="2"/>
      <c r="D51" s="15" t="s">
        <v>50</v>
      </c>
      <c r="E51" s="15"/>
      <c r="F51" s="15" t="s">
        <v>50</v>
      </c>
      <c r="G51" s="15"/>
      <c r="H51" s="15" t="s">
        <v>50</v>
      </c>
      <c r="I51" s="15"/>
      <c r="J51" s="15" t="s">
        <v>50</v>
      </c>
      <c r="K51" s="15"/>
      <c r="L51" s="15" t="s">
        <v>54</v>
      </c>
      <c r="M51" s="15"/>
    </row>
    <row r="52" spans="1:13" x14ac:dyDescent="0.45">
      <c r="A52" t="s">
        <v>6</v>
      </c>
      <c r="B52" s="2"/>
      <c r="C52" s="2"/>
      <c r="D52" s="15">
        <v>1024</v>
      </c>
      <c r="E52" s="15"/>
      <c r="F52" s="15">
        <v>1024</v>
      </c>
      <c r="G52" s="15"/>
      <c r="H52" s="15">
        <v>1024</v>
      </c>
      <c r="I52" s="15"/>
      <c r="J52" s="15">
        <v>1024</v>
      </c>
      <c r="K52" s="15"/>
      <c r="L52" s="15">
        <v>1024</v>
      </c>
      <c r="M52" s="15"/>
    </row>
    <row r="53" spans="1:13" x14ac:dyDescent="0.45">
      <c r="A53" t="s">
        <v>18</v>
      </c>
      <c r="B53" s="2"/>
      <c r="C53" s="2"/>
      <c r="D53" s="6">
        <v>605</v>
      </c>
      <c r="E53" s="6">
        <f t="shared" ref="E53:E68" si="10">D53/1024</f>
        <v>0.5908203125</v>
      </c>
      <c r="F53" s="6">
        <v>567</v>
      </c>
      <c r="G53" s="6">
        <f t="shared" ref="G53:G68" si="11">F53/1024</f>
        <v>0.5537109375</v>
      </c>
      <c r="H53" s="6">
        <v>535</v>
      </c>
      <c r="I53" s="6">
        <f t="shared" ref="I53:I68" si="12">H53/1024</f>
        <v>0.5224609375</v>
      </c>
      <c r="J53" s="6">
        <v>571</v>
      </c>
      <c r="K53" s="6">
        <f t="shared" ref="K53:K68" si="13">J53/1024</f>
        <v>0.5576171875</v>
      </c>
      <c r="L53" s="6">
        <v>520</v>
      </c>
      <c r="M53" s="6">
        <f t="shared" ref="M53:M68" si="14">L53/1024</f>
        <v>0.5078125</v>
      </c>
    </row>
    <row r="54" spans="1:13" x14ac:dyDescent="0.45">
      <c r="A54" t="s">
        <v>19</v>
      </c>
      <c r="B54" s="2"/>
      <c r="C54" s="2"/>
      <c r="D54" s="6">
        <v>29</v>
      </c>
      <c r="E54" s="6">
        <f t="shared" si="10"/>
        <v>2.83203125E-2</v>
      </c>
      <c r="F54" s="6">
        <v>22</v>
      </c>
      <c r="G54" s="6">
        <f t="shared" si="11"/>
        <v>2.1484375E-2</v>
      </c>
      <c r="H54" s="6">
        <v>33</v>
      </c>
      <c r="I54" s="6">
        <f t="shared" si="12"/>
        <v>3.22265625E-2</v>
      </c>
      <c r="J54" s="6">
        <v>30</v>
      </c>
      <c r="K54" s="6">
        <f t="shared" si="13"/>
        <v>2.9296875E-2</v>
      </c>
      <c r="L54" s="6">
        <v>41</v>
      </c>
      <c r="M54" s="6">
        <f t="shared" si="14"/>
        <v>4.00390625E-2</v>
      </c>
    </row>
    <row r="55" spans="1:13" x14ac:dyDescent="0.45">
      <c r="A55" t="s">
        <v>20</v>
      </c>
      <c r="B55" s="2"/>
      <c r="C55" s="2"/>
      <c r="D55" s="6">
        <v>26</v>
      </c>
      <c r="E55" s="6">
        <f t="shared" si="10"/>
        <v>2.5390625E-2</v>
      </c>
      <c r="F55" s="6">
        <v>56</v>
      </c>
      <c r="G55" s="6">
        <f t="shared" si="11"/>
        <v>5.46875E-2</v>
      </c>
      <c r="H55" s="6">
        <v>45</v>
      </c>
      <c r="I55" s="6">
        <f t="shared" si="12"/>
        <v>4.39453125E-2</v>
      </c>
      <c r="J55" s="6">
        <v>50</v>
      </c>
      <c r="K55" s="6">
        <f t="shared" si="13"/>
        <v>4.8828125E-2</v>
      </c>
      <c r="L55" s="6">
        <v>67</v>
      </c>
      <c r="M55" s="6">
        <f t="shared" si="14"/>
        <v>6.54296875E-2</v>
      </c>
    </row>
    <row r="56" spans="1:13" x14ac:dyDescent="0.45">
      <c r="A56" t="s">
        <v>21</v>
      </c>
      <c r="B56" s="2"/>
      <c r="C56" s="2"/>
      <c r="D56" s="6">
        <v>12</v>
      </c>
      <c r="E56" s="6">
        <f t="shared" si="10"/>
        <v>1.171875E-2</v>
      </c>
      <c r="F56" s="6">
        <v>15</v>
      </c>
      <c r="G56" s="6">
        <f t="shared" si="11"/>
        <v>1.46484375E-2</v>
      </c>
      <c r="H56" s="6">
        <v>8</v>
      </c>
      <c r="I56" s="6">
        <f t="shared" si="12"/>
        <v>7.8125E-3</v>
      </c>
      <c r="J56" s="6">
        <v>14</v>
      </c>
      <c r="K56" s="6">
        <f t="shared" si="13"/>
        <v>1.3671875E-2</v>
      </c>
      <c r="L56" s="6">
        <v>12</v>
      </c>
      <c r="M56" s="6">
        <f t="shared" si="14"/>
        <v>1.171875E-2</v>
      </c>
    </row>
    <row r="57" spans="1:13" x14ac:dyDescent="0.45">
      <c r="A57" t="s">
        <v>22</v>
      </c>
      <c r="B57" s="2"/>
      <c r="C57" s="2"/>
      <c r="D57" s="6">
        <v>60</v>
      </c>
      <c r="E57" s="6">
        <f t="shared" si="10"/>
        <v>5.859375E-2</v>
      </c>
      <c r="F57" s="6">
        <v>45</v>
      </c>
      <c r="G57" s="6">
        <f t="shared" si="11"/>
        <v>4.39453125E-2</v>
      </c>
      <c r="H57" s="6">
        <v>62</v>
      </c>
      <c r="I57" s="6">
        <f t="shared" si="12"/>
        <v>6.0546875E-2</v>
      </c>
      <c r="J57" s="6">
        <v>40</v>
      </c>
      <c r="K57" s="6">
        <f t="shared" si="13"/>
        <v>3.90625E-2</v>
      </c>
      <c r="L57" s="6">
        <v>19</v>
      </c>
      <c r="M57" s="6">
        <f t="shared" si="14"/>
        <v>1.85546875E-2</v>
      </c>
    </row>
    <row r="58" spans="1:13" x14ac:dyDescent="0.45">
      <c r="A58" t="s">
        <v>23</v>
      </c>
      <c r="B58" s="2"/>
      <c r="C58" s="2"/>
      <c r="D58" s="6">
        <v>23</v>
      </c>
      <c r="E58" s="6">
        <f t="shared" si="10"/>
        <v>2.24609375E-2</v>
      </c>
      <c r="F58" s="6">
        <v>15</v>
      </c>
      <c r="G58" s="6">
        <f t="shared" si="11"/>
        <v>1.46484375E-2</v>
      </c>
      <c r="H58" s="6">
        <v>13</v>
      </c>
      <c r="I58" s="6">
        <f t="shared" si="12"/>
        <v>1.26953125E-2</v>
      </c>
      <c r="J58" s="6">
        <v>12</v>
      </c>
      <c r="K58" s="6">
        <f t="shared" si="13"/>
        <v>1.171875E-2</v>
      </c>
      <c r="L58" s="6">
        <v>5</v>
      </c>
      <c r="M58" s="6">
        <f t="shared" si="14"/>
        <v>4.8828125E-3</v>
      </c>
    </row>
    <row r="59" spans="1:13" x14ac:dyDescent="0.45">
      <c r="A59" t="s">
        <v>24</v>
      </c>
      <c r="B59" s="2"/>
      <c r="C59" s="2"/>
      <c r="D59" s="6">
        <v>10</v>
      </c>
      <c r="E59" s="6">
        <f t="shared" si="10"/>
        <v>9.765625E-3</v>
      </c>
      <c r="F59" s="6">
        <v>13</v>
      </c>
      <c r="G59" s="6">
        <f t="shared" si="11"/>
        <v>1.26953125E-2</v>
      </c>
      <c r="H59" s="6">
        <v>19</v>
      </c>
      <c r="I59" s="6">
        <f t="shared" si="12"/>
        <v>1.85546875E-2</v>
      </c>
      <c r="J59" s="6">
        <v>21</v>
      </c>
      <c r="K59" s="6">
        <f t="shared" si="13"/>
        <v>2.05078125E-2</v>
      </c>
      <c r="L59" s="6">
        <v>6</v>
      </c>
      <c r="M59" s="6">
        <f t="shared" si="14"/>
        <v>5.859375E-3</v>
      </c>
    </row>
    <row r="60" spans="1:13" x14ac:dyDescent="0.45">
      <c r="A60" t="s">
        <v>25</v>
      </c>
      <c r="B60" s="2"/>
      <c r="C60" s="2"/>
      <c r="D60" s="6">
        <v>3</v>
      </c>
      <c r="E60" s="6">
        <f t="shared" si="10"/>
        <v>2.9296875E-3</v>
      </c>
      <c r="F60" s="6">
        <v>3</v>
      </c>
      <c r="G60" s="6">
        <f t="shared" si="11"/>
        <v>2.9296875E-3</v>
      </c>
      <c r="H60" s="6">
        <v>4</v>
      </c>
      <c r="I60" s="6">
        <f t="shared" si="12"/>
        <v>3.90625E-3</v>
      </c>
      <c r="J60" s="6">
        <v>13</v>
      </c>
      <c r="K60" s="6">
        <f t="shared" si="13"/>
        <v>1.26953125E-2</v>
      </c>
      <c r="L60" s="6">
        <v>10</v>
      </c>
      <c r="M60" s="6">
        <f t="shared" si="14"/>
        <v>9.765625E-3</v>
      </c>
    </row>
    <row r="61" spans="1:13" x14ac:dyDescent="0.45">
      <c r="A61" t="s">
        <v>26</v>
      </c>
      <c r="B61" s="2"/>
      <c r="C61" s="2"/>
      <c r="D61" s="6">
        <v>171</v>
      </c>
      <c r="E61" s="6">
        <f t="shared" si="10"/>
        <v>0.1669921875</v>
      </c>
      <c r="F61" s="6">
        <v>135</v>
      </c>
      <c r="G61" s="6">
        <f t="shared" si="11"/>
        <v>0.1318359375</v>
      </c>
      <c r="H61" s="6">
        <v>179</v>
      </c>
      <c r="I61" s="6">
        <f t="shared" si="12"/>
        <v>0.1748046875</v>
      </c>
      <c r="J61" s="6">
        <v>117</v>
      </c>
      <c r="K61" s="6">
        <f t="shared" si="13"/>
        <v>0.1142578125</v>
      </c>
      <c r="L61" s="6">
        <v>165</v>
      </c>
      <c r="M61" s="6">
        <f t="shared" si="14"/>
        <v>0.1611328125</v>
      </c>
    </row>
    <row r="62" spans="1:13" x14ac:dyDescent="0.45">
      <c r="A62" t="s">
        <v>27</v>
      </c>
      <c r="B62" s="2"/>
      <c r="C62" s="2"/>
      <c r="D62" s="6">
        <v>20</v>
      </c>
      <c r="E62" s="6">
        <f t="shared" si="10"/>
        <v>1.953125E-2</v>
      </c>
      <c r="F62" s="6">
        <v>14</v>
      </c>
      <c r="G62" s="6">
        <f t="shared" si="11"/>
        <v>1.3671875E-2</v>
      </c>
      <c r="H62" s="6">
        <v>8</v>
      </c>
      <c r="I62" s="6">
        <f t="shared" si="12"/>
        <v>7.8125E-3</v>
      </c>
      <c r="J62" s="6">
        <v>10</v>
      </c>
      <c r="K62" s="6">
        <f t="shared" si="13"/>
        <v>9.765625E-3</v>
      </c>
      <c r="L62" s="6">
        <v>16</v>
      </c>
      <c r="M62" s="6">
        <f t="shared" si="14"/>
        <v>1.5625E-2</v>
      </c>
    </row>
    <row r="63" spans="1:13" x14ac:dyDescent="0.45">
      <c r="A63" t="s">
        <v>28</v>
      </c>
      <c r="B63" s="2"/>
      <c r="C63" s="2"/>
      <c r="D63" s="6">
        <v>12</v>
      </c>
      <c r="E63" s="6">
        <f t="shared" si="10"/>
        <v>1.171875E-2</v>
      </c>
      <c r="F63" s="6">
        <v>28</v>
      </c>
      <c r="G63" s="6">
        <f t="shared" si="11"/>
        <v>2.734375E-2</v>
      </c>
      <c r="H63" s="6">
        <v>20</v>
      </c>
      <c r="I63" s="6">
        <f t="shared" si="12"/>
        <v>1.953125E-2</v>
      </c>
      <c r="J63" s="6">
        <v>13</v>
      </c>
      <c r="K63" s="6">
        <f t="shared" si="13"/>
        <v>1.26953125E-2</v>
      </c>
      <c r="L63" s="6">
        <v>21</v>
      </c>
      <c r="M63" s="6">
        <f t="shared" si="14"/>
        <v>2.05078125E-2</v>
      </c>
    </row>
    <row r="64" spans="1:13" x14ac:dyDescent="0.45">
      <c r="A64" t="s">
        <v>29</v>
      </c>
      <c r="B64" s="2"/>
      <c r="C64" s="2"/>
      <c r="D64" s="6">
        <v>1</v>
      </c>
      <c r="E64" s="6">
        <f t="shared" si="10"/>
        <v>9.765625E-4</v>
      </c>
      <c r="F64" s="6">
        <v>9</v>
      </c>
      <c r="G64" s="6">
        <f t="shared" si="11"/>
        <v>8.7890625E-3</v>
      </c>
      <c r="H64" s="6">
        <v>6</v>
      </c>
      <c r="I64" s="6">
        <f t="shared" si="12"/>
        <v>5.859375E-3</v>
      </c>
      <c r="J64" s="6">
        <v>5</v>
      </c>
      <c r="K64" s="6">
        <f t="shared" si="13"/>
        <v>4.8828125E-3</v>
      </c>
      <c r="L64" s="6">
        <v>10</v>
      </c>
      <c r="M64" s="6">
        <f t="shared" si="14"/>
        <v>9.765625E-3</v>
      </c>
    </row>
    <row r="65" spans="1:13" x14ac:dyDescent="0.45">
      <c r="A65" t="s">
        <v>30</v>
      </c>
      <c r="B65" s="2"/>
      <c r="C65" s="2"/>
      <c r="D65" s="6">
        <v>25</v>
      </c>
      <c r="E65" s="6">
        <f t="shared" si="10"/>
        <v>2.44140625E-2</v>
      </c>
      <c r="F65" s="6">
        <v>43</v>
      </c>
      <c r="G65" s="6">
        <f t="shared" si="11"/>
        <v>4.19921875E-2</v>
      </c>
      <c r="H65" s="6">
        <v>37</v>
      </c>
      <c r="I65" s="6">
        <f t="shared" si="12"/>
        <v>3.61328125E-2</v>
      </c>
      <c r="J65" s="6">
        <v>46</v>
      </c>
      <c r="K65" s="6">
        <f t="shared" si="13"/>
        <v>4.4921875E-2</v>
      </c>
      <c r="L65" s="6">
        <v>43</v>
      </c>
      <c r="M65" s="6">
        <f t="shared" si="14"/>
        <v>4.19921875E-2</v>
      </c>
    </row>
    <row r="66" spans="1:13" x14ac:dyDescent="0.45">
      <c r="A66" t="s">
        <v>31</v>
      </c>
      <c r="B66" s="2"/>
      <c r="C66" s="2"/>
      <c r="D66" s="6">
        <v>6</v>
      </c>
      <c r="E66" s="6">
        <f t="shared" si="10"/>
        <v>5.859375E-3</v>
      </c>
      <c r="F66" s="6">
        <v>15</v>
      </c>
      <c r="G66" s="6">
        <f t="shared" si="11"/>
        <v>1.46484375E-2</v>
      </c>
      <c r="H66" s="6">
        <v>18</v>
      </c>
      <c r="I66" s="6">
        <f t="shared" si="12"/>
        <v>1.7578125E-2</v>
      </c>
      <c r="J66" s="6">
        <v>18</v>
      </c>
      <c r="K66" s="6">
        <f t="shared" si="13"/>
        <v>1.7578125E-2</v>
      </c>
      <c r="L66" s="6">
        <v>15</v>
      </c>
      <c r="M66" s="6">
        <f t="shared" si="14"/>
        <v>1.46484375E-2</v>
      </c>
    </row>
    <row r="67" spans="1:13" x14ac:dyDescent="0.45">
      <c r="A67" t="s">
        <v>32</v>
      </c>
      <c r="B67" s="2"/>
      <c r="C67" s="2"/>
      <c r="D67" s="6">
        <v>17</v>
      </c>
      <c r="E67" s="6">
        <f t="shared" si="10"/>
        <v>1.66015625E-2</v>
      </c>
      <c r="F67" s="6">
        <v>25</v>
      </c>
      <c r="G67" s="6">
        <f t="shared" si="11"/>
        <v>2.44140625E-2</v>
      </c>
      <c r="H67" s="6">
        <v>22</v>
      </c>
      <c r="I67" s="6">
        <f t="shared" si="12"/>
        <v>2.1484375E-2</v>
      </c>
      <c r="J67" s="6">
        <v>42</v>
      </c>
      <c r="K67" s="6">
        <f t="shared" si="13"/>
        <v>4.1015625E-2</v>
      </c>
      <c r="L67" s="6">
        <v>35</v>
      </c>
      <c r="M67" s="6">
        <f t="shared" si="14"/>
        <v>3.41796875E-2</v>
      </c>
    </row>
    <row r="68" spans="1:13" x14ac:dyDescent="0.45">
      <c r="A68" t="s">
        <v>33</v>
      </c>
      <c r="B68" s="2"/>
      <c r="C68" s="2"/>
      <c r="D68" s="6">
        <v>4</v>
      </c>
      <c r="E68" s="6">
        <f t="shared" si="10"/>
        <v>3.90625E-3</v>
      </c>
      <c r="F68" s="6">
        <v>19</v>
      </c>
      <c r="G68" s="6">
        <f t="shared" si="11"/>
        <v>1.85546875E-2</v>
      </c>
      <c r="H68" s="6">
        <v>15</v>
      </c>
      <c r="I68" s="6">
        <f t="shared" si="12"/>
        <v>1.46484375E-2</v>
      </c>
      <c r="J68" s="6">
        <v>22</v>
      </c>
      <c r="K68" s="6">
        <f t="shared" si="13"/>
        <v>2.1484375E-2</v>
      </c>
      <c r="L68" s="6">
        <v>39</v>
      </c>
      <c r="M68" s="6">
        <f t="shared" si="14"/>
        <v>3.80859375E-2</v>
      </c>
    </row>
    <row r="69" spans="1:13" x14ac:dyDescent="0.45">
      <c r="B69" s="2"/>
      <c r="C69" s="2"/>
      <c r="D69" s="7">
        <f t="shared" ref="D69:M69" si="15">SUM(D53:D68)</f>
        <v>1024</v>
      </c>
      <c r="E69" s="7">
        <f t="shared" si="15"/>
        <v>1</v>
      </c>
      <c r="F69" s="7">
        <f t="shared" si="15"/>
        <v>1024</v>
      </c>
      <c r="G69" s="7">
        <f t="shared" si="15"/>
        <v>1</v>
      </c>
      <c r="H69" s="7">
        <f t="shared" si="15"/>
        <v>1024</v>
      </c>
      <c r="I69" s="7">
        <f t="shared" si="15"/>
        <v>1</v>
      </c>
      <c r="J69" s="7">
        <f t="shared" si="15"/>
        <v>1024</v>
      </c>
      <c r="K69" s="7">
        <f t="shared" si="15"/>
        <v>1</v>
      </c>
      <c r="L69" s="7">
        <f t="shared" si="15"/>
        <v>1024</v>
      </c>
      <c r="M69" s="7">
        <f t="shared" si="15"/>
        <v>1</v>
      </c>
    </row>
    <row r="70" spans="1:13" x14ac:dyDescent="0.45">
      <c r="B70" s="2"/>
      <c r="C70" s="2"/>
      <c r="D70" s="1"/>
      <c r="E70" s="1"/>
    </row>
    <row r="71" spans="1:13" x14ac:dyDescent="0.45">
      <c r="A71" t="s">
        <v>55</v>
      </c>
      <c r="B71" s="2"/>
      <c r="C71" s="2"/>
    </row>
    <row r="72" spans="1:13" x14ac:dyDescent="0.45">
      <c r="A72" t="s">
        <v>2</v>
      </c>
      <c r="B72" s="2"/>
      <c r="C72" s="2"/>
      <c r="D72" s="15" t="s">
        <v>45</v>
      </c>
      <c r="E72" s="15"/>
      <c r="F72" s="15" t="s">
        <v>46</v>
      </c>
      <c r="G72" s="15"/>
      <c r="H72" s="15" t="s">
        <v>47</v>
      </c>
      <c r="I72" s="15"/>
      <c r="J72" s="15" t="s">
        <v>48</v>
      </c>
      <c r="K72" s="15"/>
      <c r="L72" s="15" t="s">
        <v>49</v>
      </c>
      <c r="M72" s="15"/>
    </row>
    <row r="73" spans="1:13" x14ac:dyDescent="0.45">
      <c r="A73" t="s">
        <v>4</v>
      </c>
      <c r="B73" s="2"/>
      <c r="C73" s="2"/>
      <c r="D73" s="15" t="s">
        <v>56</v>
      </c>
      <c r="E73" s="15"/>
      <c r="F73" s="15" t="s">
        <v>56</v>
      </c>
      <c r="G73" s="15"/>
      <c r="H73" s="15" t="s">
        <v>56</v>
      </c>
      <c r="I73" s="15"/>
      <c r="J73" s="15" t="s">
        <v>56</v>
      </c>
      <c r="K73" s="15"/>
      <c r="L73" s="15" t="s">
        <v>56</v>
      </c>
      <c r="M73" s="15"/>
    </row>
    <row r="74" spans="1:13" x14ac:dyDescent="0.45">
      <c r="A74" t="s">
        <v>7</v>
      </c>
      <c r="B74" s="2"/>
      <c r="C74" s="2"/>
      <c r="D74" s="15" t="s">
        <v>53</v>
      </c>
      <c r="E74" s="15"/>
      <c r="F74" s="15" t="s">
        <v>53</v>
      </c>
      <c r="G74" s="15"/>
      <c r="H74" s="15" t="s">
        <v>53</v>
      </c>
      <c r="I74" s="15"/>
      <c r="J74" s="15" t="s">
        <v>53</v>
      </c>
      <c r="K74" s="15"/>
      <c r="L74" s="15" t="s">
        <v>53</v>
      </c>
      <c r="M74" s="15"/>
    </row>
    <row r="75" spans="1:13" x14ac:dyDescent="0.45">
      <c r="A75" t="s">
        <v>6</v>
      </c>
      <c r="B75" s="2"/>
      <c r="C75" s="2"/>
      <c r="D75" s="15">
        <v>1024</v>
      </c>
      <c r="E75" s="15"/>
      <c r="F75" s="15">
        <v>1024</v>
      </c>
      <c r="G75" s="15"/>
      <c r="H75" s="15">
        <v>1024</v>
      </c>
      <c r="I75" s="15"/>
      <c r="J75" s="15">
        <v>1024</v>
      </c>
      <c r="K75" s="15"/>
      <c r="L75" s="15">
        <v>1024</v>
      </c>
      <c r="M75" s="15"/>
    </row>
    <row r="76" spans="1:13" x14ac:dyDescent="0.45">
      <c r="A76" t="s">
        <v>18</v>
      </c>
      <c r="B76" s="2"/>
      <c r="C76" s="2"/>
      <c r="D76">
        <v>612</v>
      </c>
      <c r="E76" s="6">
        <f t="shared" ref="E76:E91" si="16">D76/1024</f>
        <v>0.59765625</v>
      </c>
      <c r="F76">
        <v>529</v>
      </c>
      <c r="G76" s="6">
        <f t="shared" ref="G76:G91" si="17">F76/1024</f>
        <v>0.5166015625</v>
      </c>
      <c r="H76">
        <v>590</v>
      </c>
      <c r="I76" s="6">
        <f t="shared" ref="I76:I91" si="18">H76/1024</f>
        <v>0.576171875</v>
      </c>
      <c r="J76">
        <v>510</v>
      </c>
      <c r="K76" s="6">
        <f t="shared" ref="K76:K91" si="19">J76/1024</f>
        <v>0.498046875</v>
      </c>
      <c r="L76">
        <v>541</v>
      </c>
      <c r="M76" s="6">
        <f t="shared" ref="M76:M91" si="20">L76/1024</f>
        <v>0.5283203125</v>
      </c>
    </row>
    <row r="77" spans="1:13" x14ac:dyDescent="0.45">
      <c r="A77" t="s">
        <v>19</v>
      </c>
      <c r="B77" s="2"/>
      <c r="C77" s="2"/>
      <c r="D77">
        <v>26</v>
      </c>
      <c r="E77" s="6">
        <f t="shared" si="16"/>
        <v>2.5390625E-2</v>
      </c>
      <c r="F77">
        <v>40</v>
      </c>
      <c r="G77" s="6">
        <f t="shared" si="17"/>
        <v>3.90625E-2</v>
      </c>
      <c r="H77">
        <v>32</v>
      </c>
      <c r="I77" s="6">
        <f t="shared" si="18"/>
        <v>3.125E-2</v>
      </c>
      <c r="J77">
        <v>31</v>
      </c>
      <c r="K77" s="6">
        <f t="shared" si="19"/>
        <v>3.02734375E-2</v>
      </c>
      <c r="L77">
        <v>38</v>
      </c>
      <c r="M77" s="6">
        <f t="shared" si="20"/>
        <v>3.7109375E-2</v>
      </c>
    </row>
    <row r="78" spans="1:13" x14ac:dyDescent="0.45">
      <c r="A78" t="s">
        <v>20</v>
      </c>
      <c r="B78" s="2"/>
      <c r="C78" s="2"/>
      <c r="D78">
        <v>20</v>
      </c>
      <c r="E78" s="6">
        <f t="shared" si="16"/>
        <v>1.953125E-2</v>
      </c>
      <c r="F78">
        <v>82</v>
      </c>
      <c r="G78" s="6">
        <f t="shared" si="17"/>
        <v>8.0078125E-2</v>
      </c>
      <c r="H78">
        <v>21</v>
      </c>
      <c r="I78" s="6">
        <f t="shared" si="18"/>
        <v>2.05078125E-2</v>
      </c>
      <c r="J78">
        <v>33</v>
      </c>
      <c r="K78" s="6">
        <f t="shared" si="19"/>
        <v>3.22265625E-2</v>
      </c>
      <c r="L78">
        <v>62</v>
      </c>
      <c r="M78" s="6">
        <f t="shared" si="20"/>
        <v>6.0546875E-2</v>
      </c>
    </row>
    <row r="79" spans="1:13" x14ac:dyDescent="0.45">
      <c r="A79" t="s">
        <v>21</v>
      </c>
      <c r="B79" s="2"/>
      <c r="C79" s="2"/>
      <c r="D79">
        <v>3</v>
      </c>
      <c r="E79" s="6">
        <f t="shared" si="16"/>
        <v>2.9296875E-3</v>
      </c>
      <c r="F79">
        <v>19</v>
      </c>
      <c r="G79" s="6">
        <f t="shared" si="17"/>
        <v>1.85546875E-2</v>
      </c>
      <c r="H79">
        <v>8</v>
      </c>
      <c r="I79" s="6">
        <f t="shared" si="18"/>
        <v>7.8125E-3</v>
      </c>
      <c r="J79">
        <v>14</v>
      </c>
      <c r="K79" s="6">
        <f t="shared" si="19"/>
        <v>1.3671875E-2</v>
      </c>
      <c r="L79">
        <v>7</v>
      </c>
      <c r="M79" s="6">
        <f t="shared" si="20"/>
        <v>6.8359375E-3</v>
      </c>
    </row>
    <row r="80" spans="1:13" x14ac:dyDescent="0.45">
      <c r="A80" t="s">
        <v>22</v>
      </c>
      <c r="B80" s="2"/>
      <c r="C80" s="2"/>
      <c r="D80">
        <v>37</v>
      </c>
      <c r="E80" s="6">
        <f t="shared" si="16"/>
        <v>3.61328125E-2</v>
      </c>
      <c r="F80">
        <v>63</v>
      </c>
      <c r="G80" s="6">
        <f t="shared" si="17"/>
        <v>6.15234375E-2</v>
      </c>
      <c r="H80">
        <v>115</v>
      </c>
      <c r="I80" s="6">
        <f t="shared" si="18"/>
        <v>0.1123046875</v>
      </c>
      <c r="J80">
        <v>50</v>
      </c>
      <c r="K80" s="6">
        <f t="shared" si="19"/>
        <v>4.8828125E-2</v>
      </c>
      <c r="L80">
        <v>19</v>
      </c>
      <c r="M80" s="6">
        <f t="shared" si="20"/>
        <v>1.85546875E-2</v>
      </c>
    </row>
    <row r="81" spans="1:13" x14ac:dyDescent="0.45">
      <c r="A81" t="s">
        <v>23</v>
      </c>
      <c r="B81" s="2"/>
      <c r="C81" s="2"/>
      <c r="D81">
        <v>5</v>
      </c>
      <c r="E81" s="6">
        <f t="shared" si="16"/>
        <v>4.8828125E-3</v>
      </c>
      <c r="F81">
        <v>15</v>
      </c>
      <c r="G81" s="6">
        <f t="shared" si="17"/>
        <v>1.46484375E-2</v>
      </c>
      <c r="H81">
        <v>5</v>
      </c>
      <c r="I81" s="6">
        <f t="shared" si="18"/>
        <v>4.8828125E-3</v>
      </c>
      <c r="J81">
        <v>15</v>
      </c>
      <c r="K81" s="6">
        <f t="shared" si="19"/>
        <v>1.46484375E-2</v>
      </c>
      <c r="L81">
        <v>2</v>
      </c>
      <c r="M81" s="6">
        <f t="shared" si="20"/>
        <v>1.953125E-3</v>
      </c>
    </row>
    <row r="82" spans="1:13" x14ac:dyDescent="0.45">
      <c r="A82" t="s">
        <v>24</v>
      </c>
      <c r="B82" s="2"/>
      <c r="C82" s="2"/>
      <c r="D82">
        <v>8</v>
      </c>
      <c r="E82" s="6">
        <f t="shared" si="16"/>
        <v>7.8125E-3</v>
      </c>
      <c r="F82">
        <v>7</v>
      </c>
      <c r="G82" s="6">
        <f t="shared" si="17"/>
        <v>6.8359375E-3</v>
      </c>
      <c r="H82">
        <v>11</v>
      </c>
      <c r="I82" s="6">
        <f t="shared" si="18"/>
        <v>1.07421875E-2</v>
      </c>
      <c r="J82">
        <v>14</v>
      </c>
      <c r="K82" s="6">
        <f t="shared" si="19"/>
        <v>1.3671875E-2</v>
      </c>
      <c r="L82">
        <v>11</v>
      </c>
      <c r="M82" s="6">
        <f t="shared" si="20"/>
        <v>1.07421875E-2</v>
      </c>
    </row>
    <row r="83" spans="1:13" x14ac:dyDescent="0.45">
      <c r="A83" t="s">
        <v>25</v>
      </c>
      <c r="B83" s="2"/>
      <c r="C83" s="2"/>
      <c r="D83">
        <v>9</v>
      </c>
      <c r="E83" s="6">
        <f t="shared" si="16"/>
        <v>8.7890625E-3</v>
      </c>
      <c r="F83">
        <v>6</v>
      </c>
      <c r="G83" s="6">
        <f t="shared" si="17"/>
        <v>5.859375E-3</v>
      </c>
      <c r="H83">
        <v>5</v>
      </c>
      <c r="I83" s="6">
        <f t="shared" si="18"/>
        <v>4.8828125E-3</v>
      </c>
      <c r="J83">
        <v>7</v>
      </c>
      <c r="K83" s="6">
        <f t="shared" si="19"/>
        <v>6.8359375E-3</v>
      </c>
      <c r="L83">
        <v>3</v>
      </c>
      <c r="M83" s="6">
        <f t="shared" si="20"/>
        <v>2.9296875E-3</v>
      </c>
    </row>
    <row r="84" spans="1:13" x14ac:dyDescent="0.45">
      <c r="A84" t="s">
        <v>26</v>
      </c>
      <c r="B84" s="2"/>
      <c r="C84" s="2"/>
      <c r="D84">
        <v>196</v>
      </c>
      <c r="E84" s="6">
        <f t="shared" si="16"/>
        <v>0.19140625</v>
      </c>
      <c r="F84">
        <v>108</v>
      </c>
      <c r="G84" s="6">
        <f t="shared" si="17"/>
        <v>0.10546875</v>
      </c>
      <c r="H84">
        <v>120</v>
      </c>
      <c r="I84" s="6">
        <f t="shared" si="18"/>
        <v>0.1171875</v>
      </c>
      <c r="J84">
        <v>157</v>
      </c>
      <c r="K84" s="6">
        <f t="shared" si="19"/>
        <v>0.1533203125</v>
      </c>
      <c r="L84">
        <v>163</v>
      </c>
      <c r="M84" s="6">
        <f t="shared" si="20"/>
        <v>0.1591796875</v>
      </c>
    </row>
    <row r="85" spans="1:13" x14ac:dyDescent="0.45">
      <c r="A85" t="s">
        <v>27</v>
      </c>
      <c r="B85" s="2"/>
      <c r="C85" s="2"/>
      <c r="D85">
        <v>15</v>
      </c>
      <c r="E85" s="6">
        <f t="shared" si="16"/>
        <v>1.46484375E-2</v>
      </c>
      <c r="F85">
        <v>8</v>
      </c>
      <c r="G85" s="6">
        <f t="shared" si="17"/>
        <v>7.8125E-3</v>
      </c>
      <c r="H85">
        <v>7</v>
      </c>
      <c r="I85" s="6">
        <f t="shared" si="18"/>
        <v>6.8359375E-3</v>
      </c>
      <c r="J85">
        <v>14</v>
      </c>
      <c r="K85" s="6">
        <f t="shared" si="19"/>
        <v>1.3671875E-2</v>
      </c>
      <c r="L85">
        <v>18</v>
      </c>
      <c r="M85" s="6">
        <f t="shared" si="20"/>
        <v>1.7578125E-2</v>
      </c>
    </row>
    <row r="86" spans="1:13" x14ac:dyDescent="0.45">
      <c r="A86" t="s">
        <v>28</v>
      </c>
      <c r="B86" s="2"/>
      <c r="C86" s="2"/>
      <c r="D86">
        <v>12</v>
      </c>
      <c r="E86" s="6">
        <f t="shared" si="16"/>
        <v>1.171875E-2</v>
      </c>
      <c r="F86">
        <v>22</v>
      </c>
      <c r="G86" s="6">
        <f t="shared" si="17"/>
        <v>2.1484375E-2</v>
      </c>
      <c r="H86">
        <v>10</v>
      </c>
      <c r="I86" s="6">
        <f t="shared" si="18"/>
        <v>9.765625E-3</v>
      </c>
      <c r="J86">
        <v>19</v>
      </c>
      <c r="K86" s="6">
        <f t="shared" si="19"/>
        <v>1.85546875E-2</v>
      </c>
      <c r="L86">
        <v>22</v>
      </c>
      <c r="M86" s="6">
        <f t="shared" si="20"/>
        <v>2.1484375E-2</v>
      </c>
    </row>
    <row r="87" spans="1:13" x14ac:dyDescent="0.45">
      <c r="A87" t="s">
        <v>29</v>
      </c>
      <c r="B87" s="2"/>
      <c r="C87" s="2"/>
      <c r="D87">
        <v>4</v>
      </c>
      <c r="E87" s="6">
        <f t="shared" si="16"/>
        <v>3.90625E-3</v>
      </c>
      <c r="F87">
        <v>9</v>
      </c>
      <c r="G87" s="6">
        <f t="shared" si="17"/>
        <v>8.7890625E-3</v>
      </c>
      <c r="H87">
        <v>7</v>
      </c>
      <c r="I87" s="6">
        <f t="shared" si="18"/>
        <v>6.8359375E-3</v>
      </c>
      <c r="J87">
        <v>14</v>
      </c>
      <c r="K87" s="6">
        <f t="shared" si="19"/>
        <v>1.3671875E-2</v>
      </c>
      <c r="L87">
        <v>10</v>
      </c>
      <c r="M87" s="6">
        <f t="shared" si="20"/>
        <v>9.765625E-3</v>
      </c>
    </row>
    <row r="88" spans="1:13" x14ac:dyDescent="0.45">
      <c r="A88" t="s">
        <v>30</v>
      </c>
      <c r="B88" s="2"/>
      <c r="C88" s="2"/>
      <c r="D88">
        <v>38</v>
      </c>
      <c r="E88" s="6">
        <f t="shared" si="16"/>
        <v>3.7109375E-2</v>
      </c>
      <c r="F88">
        <v>58</v>
      </c>
      <c r="G88" s="6">
        <f t="shared" si="17"/>
        <v>5.6640625E-2</v>
      </c>
      <c r="H88">
        <v>52</v>
      </c>
      <c r="I88" s="6">
        <f t="shared" si="18"/>
        <v>5.078125E-2</v>
      </c>
      <c r="J88">
        <v>46</v>
      </c>
      <c r="K88" s="6">
        <f t="shared" si="19"/>
        <v>4.4921875E-2</v>
      </c>
      <c r="L88">
        <v>43</v>
      </c>
      <c r="M88" s="6">
        <f t="shared" si="20"/>
        <v>4.19921875E-2</v>
      </c>
    </row>
    <row r="89" spans="1:13" x14ac:dyDescent="0.45">
      <c r="A89" t="s">
        <v>31</v>
      </c>
      <c r="B89" s="2"/>
      <c r="C89" s="2"/>
      <c r="D89">
        <v>11</v>
      </c>
      <c r="E89" s="6">
        <f t="shared" si="16"/>
        <v>1.07421875E-2</v>
      </c>
      <c r="F89">
        <v>12</v>
      </c>
      <c r="G89" s="6">
        <f t="shared" si="17"/>
        <v>1.171875E-2</v>
      </c>
      <c r="H89">
        <v>9</v>
      </c>
      <c r="I89" s="6">
        <f t="shared" si="18"/>
        <v>8.7890625E-3</v>
      </c>
      <c r="J89">
        <v>23</v>
      </c>
      <c r="K89" s="6">
        <f t="shared" si="19"/>
        <v>2.24609375E-2</v>
      </c>
      <c r="L89">
        <v>25</v>
      </c>
      <c r="M89" s="6">
        <f t="shared" si="20"/>
        <v>2.44140625E-2</v>
      </c>
    </row>
    <row r="90" spans="1:13" x14ac:dyDescent="0.45">
      <c r="A90" t="s">
        <v>32</v>
      </c>
      <c r="B90" s="2"/>
      <c r="C90" s="2"/>
      <c r="D90">
        <v>19</v>
      </c>
      <c r="E90" s="6">
        <f t="shared" si="16"/>
        <v>1.85546875E-2</v>
      </c>
      <c r="F90">
        <v>36</v>
      </c>
      <c r="G90" s="6">
        <f t="shared" si="17"/>
        <v>3.515625E-2</v>
      </c>
      <c r="H90">
        <v>22</v>
      </c>
      <c r="I90" s="6">
        <f t="shared" si="18"/>
        <v>2.1484375E-2</v>
      </c>
      <c r="J90">
        <v>34</v>
      </c>
      <c r="K90" s="6">
        <f t="shared" si="19"/>
        <v>3.3203125E-2</v>
      </c>
      <c r="L90">
        <v>22</v>
      </c>
      <c r="M90" s="6">
        <f t="shared" si="20"/>
        <v>2.1484375E-2</v>
      </c>
    </row>
    <row r="91" spans="1:13" x14ac:dyDescent="0.45">
      <c r="A91" t="s">
        <v>33</v>
      </c>
      <c r="B91" s="2"/>
      <c r="C91" s="2"/>
      <c r="D91">
        <v>9</v>
      </c>
      <c r="E91" s="6">
        <f t="shared" si="16"/>
        <v>8.7890625E-3</v>
      </c>
      <c r="F91">
        <v>10</v>
      </c>
      <c r="G91" s="6">
        <f t="shared" si="17"/>
        <v>9.765625E-3</v>
      </c>
      <c r="H91">
        <v>10</v>
      </c>
      <c r="I91" s="6">
        <f t="shared" si="18"/>
        <v>9.765625E-3</v>
      </c>
      <c r="J91">
        <v>43</v>
      </c>
      <c r="K91" s="6">
        <f t="shared" si="19"/>
        <v>4.19921875E-2</v>
      </c>
      <c r="L91">
        <v>38</v>
      </c>
      <c r="M91" s="6">
        <f t="shared" si="20"/>
        <v>3.7109375E-2</v>
      </c>
    </row>
    <row r="92" spans="1:13" x14ac:dyDescent="0.45">
      <c r="B92" s="2"/>
      <c r="C92" s="2"/>
      <c r="D92" s="7">
        <f t="shared" ref="D92:M92" si="21">SUM(D76:D91)</f>
        <v>1024</v>
      </c>
      <c r="E92" s="7">
        <f t="shared" si="21"/>
        <v>1</v>
      </c>
      <c r="F92" s="7">
        <f t="shared" si="21"/>
        <v>1024</v>
      </c>
      <c r="G92" s="7">
        <f t="shared" si="21"/>
        <v>1</v>
      </c>
      <c r="H92" s="7">
        <f t="shared" si="21"/>
        <v>1024</v>
      </c>
      <c r="I92" s="7">
        <f t="shared" si="21"/>
        <v>1</v>
      </c>
      <c r="J92" s="7">
        <f t="shared" si="21"/>
        <v>1024</v>
      </c>
      <c r="K92" s="7">
        <f t="shared" si="21"/>
        <v>1</v>
      </c>
      <c r="L92" s="7">
        <f t="shared" si="21"/>
        <v>1024</v>
      </c>
      <c r="M92" s="7">
        <f t="shared" si="21"/>
        <v>1</v>
      </c>
    </row>
    <row r="93" spans="1:13" x14ac:dyDescent="0.45">
      <c r="B93" s="2"/>
      <c r="C93" s="2"/>
    </row>
    <row r="94" spans="1:13" x14ac:dyDescent="0.45">
      <c r="B94" s="2"/>
      <c r="C94" s="2"/>
    </row>
    <row r="95" spans="1:13" x14ac:dyDescent="0.45">
      <c r="A95" t="s">
        <v>55</v>
      </c>
      <c r="B95" s="2"/>
      <c r="C95" s="2"/>
    </row>
    <row r="96" spans="1:13" x14ac:dyDescent="0.45">
      <c r="A96" t="s">
        <v>2</v>
      </c>
      <c r="B96" s="2"/>
      <c r="C96" s="2"/>
      <c r="D96" s="15" t="s">
        <v>45</v>
      </c>
      <c r="E96" s="15"/>
      <c r="F96" s="15" t="s">
        <v>46</v>
      </c>
      <c r="G96" s="15"/>
      <c r="H96" s="15" t="s">
        <v>47</v>
      </c>
      <c r="I96" s="15"/>
      <c r="J96" s="15" t="s">
        <v>48</v>
      </c>
      <c r="K96" s="15"/>
      <c r="L96" s="15" t="s">
        <v>49</v>
      </c>
      <c r="M96" s="15"/>
    </row>
    <row r="97" spans="1:13" x14ac:dyDescent="0.45">
      <c r="A97" t="s">
        <v>4</v>
      </c>
      <c r="B97" s="2"/>
      <c r="C97" s="2"/>
      <c r="D97" s="15" t="s">
        <v>56</v>
      </c>
      <c r="E97" s="15"/>
      <c r="F97" s="15" t="s">
        <v>56</v>
      </c>
      <c r="G97" s="15"/>
      <c r="H97" s="15" t="s">
        <v>56</v>
      </c>
      <c r="I97" s="15"/>
      <c r="J97" s="15" t="s">
        <v>56</v>
      </c>
      <c r="K97" s="15"/>
      <c r="L97" s="15" t="s">
        <v>56</v>
      </c>
      <c r="M97" s="15"/>
    </row>
    <row r="98" spans="1:13" x14ac:dyDescent="0.45">
      <c r="A98" t="s">
        <v>7</v>
      </c>
      <c r="B98" s="2"/>
      <c r="C98" s="2"/>
      <c r="D98" s="15" t="s">
        <v>54</v>
      </c>
      <c r="E98" s="15"/>
      <c r="F98" s="15" t="s">
        <v>54</v>
      </c>
      <c r="G98" s="15"/>
      <c r="H98" s="15" t="s">
        <v>54</v>
      </c>
      <c r="I98" s="15"/>
      <c r="J98" s="15" t="s">
        <v>54</v>
      </c>
      <c r="K98" s="15"/>
      <c r="L98" s="15" t="s">
        <v>54</v>
      </c>
      <c r="M98" s="15"/>
    </row>
    <row r="99" spans="1:13" x14ac:dyDescent="0.45">
      <c r="A99" t="s">
        <v>6</v>
      </c>
      <c r="B99" s="2"/>
      <c r="C99" s="2"/>
      <c r="D99" s="15">
        <v>1024</v>
      </c>
      <c r="E99" s="15"/>
      <c r="F99" s="15">
        <v>1024</v>
      </c>
      <c r="G99" s="15"/>
      <c r="H99" s="15">
        <v>1024</v>
      </c>
      <c r="I99" s="15"/>
      <c r="J99" s="15">
        <v>1024</v>
      </c>
      <c r="K99" s="15"/>
      <c r="L99" s="15">
        <v>1024</v>
      </c>
      <c r="M99" s="15"/>
    </row>
    <row r="100" spans="1:13" x14ac:dyDescent="0.45">
      <c r="A100" t="s">
        <v>18</v>
      </c>
      <c r="B100" s="2"/>
      <c r="C100" s="2"/>
      <c r="D100" s="6">
        <v>644</v>
      </c>
      <c r="E100" s="6">
        <f t="shared" ref="E100:E115" si="22">D100/1024</f>
        <v>0.62890625</v>
      </c>
      <c r="F100" s="6">
        <v>566</v>
      </c>
      <c r="G100" s="6">
        <f t="shared" ref="G100:G115" si="23">F100/1024</f>
        <v>0.552734375</v>
      </c>
      <c r="H100" s="6">
        <v>522</v>
      </c>
      <c r="I100" s="6">
        <f t="shared" ref="I100:I115" si="24">H100/1024</f>
        <v>0.509765625</v>
      </c>
      <c r="J100" s="6">
        <v>566</v>
      </c>
      <c r="K100" s="6">
        <f t="shared" ref="K100:K115" si="25">J100/1024</f>
        <v>0.552734375</v>
      </c>
      <c r="L100" s="6">
        <v>395</v>
      </c>
      <c r="M100" s="6">
        <f t="shared" ref="M100:M115" si="26">L100/1024</f>
        <v>0.3857421875</v>
      </c>
    </row>
    <row r="101" spans="1:13" x14ac:dyDescent="0.45">
      <c r="A101" t="s">
        <v>19</v>
      </c>
      <c r="B101" s="2"/>
      <c r="C101" s="2"/>
      <c r="D101" s="6">
        <v>9</v>
      </c>
      <c r="E101" s="6">
        <f t="shared" si="22"/>
        <v>8.7890625E-3</v>
      </c>
      <c r="F101" s="6">
        <v>5</v>
      </c>
      <c r="G101" s="6">
        <f t="shared" si="23"/>
        <v>4.8828125E-3</v>
      </c>
      <c r="H101" s="6">
        <v>35</v>
      </c>
      <c r="I101" s="6">
        <f t="shared" si="24"/>
        <v>3.41796875E-2</v>
      </c>
      <c r="J101" s="6">
        <v>35</v>
      </c>
      <c r="K101" s="6">
        <f t="shared" si="25"/>
        <v>3.41796875E-2</v>
      </c>
      <c r="L101" s="6">
        <v>28</v>
      </c>
      <c r="M101" s="6">
        <f t="shared" si="26"/>
        <v>2.734375E-2</v>
      </c>
    </row>
    <row r="102" spans="1:13" x14ac:dyDescent="0.45">
      <c r="A102" t="s">
        <v>20</v>
      </c>
      <c r="B102" s="2"/>
      <c r="C102" s="2"/>
      <c r="D102" s="6">
        <v>48</v>
      </c>
      <c r="E102" s="6">
        <f t="shared" si="22"/>
        <v>4.6875E-2</v>
      </c>
      <c r="F102" s="6">
        <v>88</v>
      </c>
      <c r="G102" s="6">
        <f t="shared" si="23"/>
        <v>8.59375E-2</v>
      </c>
      <c r="H102" s="6">
        <v>55</v>
      </c>
      <c r="I102" s="6">
        <f t="shared" si="24"/>
        <v>5.37109375E-2</v>
      </c>
      <c r="J102" s="6">
        <v>42</v>
      </c>
      <c r="K102" s="6">
        <f t="shared" si="25"/>
        <v>4.1015625E-2</v>
      </c>
      <c r="L102" s="6">
        <v>17</v>
      </c>
      <c r="M102" s="6">
        <f t="shared" si="26"/>
        <v>1.66015625E-2</v>
      </c>
    </row>
    <row r="103" spans="1:13" x14ac:dyDescent="0.45">
      <c r="A103" t="s">
        <v>21</v>
      </c>
      <c r="B103" s="2"/>
      <c r="C103" s="2"/>
      <c r="D103" s="6">
        <v>1</v>
      </c>
      <c r="E103" s="6">
        <f t="shared" si="22"/>
        <v>9.765625E-4</v>
      </c>
      <c r="F103" s="6">
        <v>4</v>
      </c>
      <c r="G103" s="6">
        <f t="shared" si="23"/>
        <v>3.90625E-3</v>
      </c>
      <c r="H103" s="6">
        <v>14</v>
      </c>
      <c r="I103" s="6">
        <f t="shared" si="24"/>
        <v>1.3671875E-2</v>
      </c>
      <c r="J103" s="6">
        <v>17</v>
      </c>
      <c r="K103" s="6">
        <f t="shared" si="25"/>
        <v>1.66015625E-2</v>
      </c>
      <c r="L103" s="6">
        <v>6</v>
      </c>
      <c r="M103" s="6">
        <f t="shared" si="26"/>
        <v>5.859375E-3</v>
      </c>
    </row>
    <row r="104" spans="1:13" x14ac:dyDescent="0.45">
      <c r="A104" t="s">
        <v>22</v>
      </c>
      <c r="B104" s="2"/>
      <c r="C104" s="2"/>
      <c r="D104" s="6">
        <v>73</v>
      </c>
      <c r="E104" s="6">
        <f t="shared" si="22"/>
        <v>7.12890625E-2</v>
      </c>
      <c r="F104" s="6">
        <v>77</v>
      </c>
      <c r="G104" s="6">
        <f t="shared" si="23"/>
        <v>7.51953125E-2</v>
      </c>
      <c r="H104" s="6">
        <v>83</v>
      </c>
      <c r="I104" s="6">
        <f t="shared" si="24"/>
        <v>8.10546875E-2</v>
      </c>
      <c r="J104" s="6">
        <v>62</v>
      </c>
      <c r="K104" s="6">
        <f t="shared" si="25"/>
        <v>6.0546875E-2</v>
      </c>
      <c r="L104" s="6">
        <v>44</v>
      </c>
      <c r="M104" s="6">
        <f t="shared" si="26"/>
        <v>4.296875E-2</v>
      </c>
    </row>
    <row r="105" spans="1:13" x14ac:dyDescent="0.45">
      <c r="A105" t="s">
        <v>23</v>
      </c>
      <c r="B105" s="2"/>
      <c r="C105" s="2"/>
      <c r="D105" s="6">
        <v>3</v>
      </c>
      <c r="E105" s="6">
        <f t="shared" si="22"/>
        <v>2.9296875E-3</v>
      </c>
      <c r="F105" s="6">
        <v>2</v>
      </c>
      <c r="G105" s="6">
        <f t="shared" si="23"/>
        <v>1.953125E-3</v>
      </c>
      <c r="H105" s="6">
        <v>9</v>
      </c>
      <c r="I105" s="6">
        <f t="shared" si="24"/>
        <v>8.7890625E-3</v>
      </c>
      <c r="J105" s="6">
        <v>7</v>
      </c>
      <c r="K105" s="6">
        <f t="shared" si="25"/>
        <v>6.8359375E-3</v>
      </c>
      <c r="L105" s="6">
        <v>5</v>
      </c>
      <c r="M105" s="6">
        <f t="shared" si="26"/>
        <v>4.8828125E-3</v>
      </c>
    </row>
    <row r="106" spans="1:13" x14ac:dyDescent="0.45">
      <c r="A106" t="s">
        <v>24</v>
      </c>
      <c r="B106" s="2"/>
      <c r="C106" s="2"/>
      <c r="D106" s="6">
        <v>14</v>
      </c>
      <c r="E106" s="6">
        <f t="shared" si="22"/>
        <v>1.3671875E-2</v>
      </c>
      <c r="F106" s="6">
        <v>28</v>
      </c>
      <c r="G106" s="6">
        <f t="shared" si="23"/>
        <v>2.734375E-2</v>
      </c>
      <c r="H106" s="6">
        <v>10</v>
      </c>
      <c r="I106" s="6">
        <f t="shared" si="24"/>
        <v>9.765625E-3</v>
      </c>
      <c r="J106" s="6">
        <v>12</v>
      </c>
      <c r="K106" s="6">
        <f t="shared" si="25"/>
        <v>1.171875E-2</v>
      </c>
      <c r="L106" s="6">
        <v>5</v>
      </c>
      <c r="M106" s="6">
        <f t="shared" si="26"/>
        <v>4.8828125E-3</v>
      </c>
    </row>
    <row r="107" spans="1:13" x14ac:dyDescent="0.45">
      <c r="A107" t="s">
        <v>25</v>
      </c>
      <c r="B107" s="2"/>
      <c r="C107" s="2"/>
      <c r="D107" s="6">
        <v>0</v>
      </c>
      <c r="E107" s="6">
        <f t="shared" si="22"/>
        <v>0</v>
      </c>
      <c r="F107" s="6">
        <v>2</v>
      </c>
      <c r="G107" s="6">
        <f t="shared" si="23"/>
        <v>1.953125E-3</v>
      </c>
      <c r="H107" s="6">
        <v>6</v>
      </c>
      <c r="I107" s="6">
        <f t="shared" si="24"/>
        <v>5.859375E-3</v>
      </c>
      <c r="J107" s="6">
        <v>4</v>
      </c>
      <c r="K107" s="6">
        <f t="shared" si="25"/>
        <v>3.90625E-3</v>
      </c>
      <c r="L107" s="6">
        <v>6</v>
      </c>
      <c r="M107" s="6">
        <f t="shared" si="26"/>
        <v>5.859375E-3</v>
      </c>
    </row>
    <row r="108" spans="1:13" x14ac:dyDescent="0.45">
      <c r="A108" t="s">
        <v>26</v>
      </c>
      <c r="B108" s="2"/>
      <c r="C108" s="2"/>
      <c r="D108" s="6">
        <v>128</v>
      </c>
      <c r="E108" s="6">
        <f t="shared" si="22"/>
        <v>0.125</v>
      </c>
      <c r="F108" s="6">
        <v>79</v>
      </c>
      <c r="G108" s="6">
        <f t="shared" si="23"/>
        <v>7.71484375E-2</v>
      </c>
      <c r="H108" s="6">
        <v>180</v>
      </c>
      <c r="I108" s="6">
        <f t="shared" si="24"/>
        <v>0.17578125</v>
      </c>
      <c r="J108" s="6">
        <v>108</v>
      </c>
      <c r="K108" s="6">
        <f t="shared" si="25"/>
        <v>0.10546875</v>
      </c>
      <c r="L108" s="6">
        <v>360</v>
      </c>
      <c r="M108" s="6">
        <f t="shared" si="26"/>
        <v>0.3515625</v>
      </c>
    </row>
    <row r="109" spans="1:13" x14ac:dyDescent="0.45">
      <c r="A109" t="s">
        <v>27</v>
      </c>
      <c r="B109" s="2"/>
      <c r="C109" s="2"/>
      <c r="D109" s="6">
        <v>2</v>
      </c>
      <c r="E109" s="6">
        <f t="shared" si="22"/>
        <v>1.953125E-3</v>
      </c>
      <c r="F109" s="6">
        <v>2</v>
      </c>
      <c r="G109" s="6">
        <f t="shared" si="23"/>
        <v>1.953125E-3</v>
      </c>
      <c r="H109" s="6">
        <v>11</v>
      </c>
      <c r="I109" s="6">
        <f t="shared" si="24"/>
        <v>1.07421875E-2</v>
      </c>
      <c r="J109" s="6">
        <v>18</v>
      </c>
      <c r="K109" s="6">
        <f t="shared" si="25"/>
        <v>1.7578125E-2</v>
      </c>
      <c r="L109" s="6">
        <v>35</v>
      </c>
      <c r="M109" s="6">
        <f t="shared" si="26"/>
        <v>3.41796875E-2</v>
      </c>
    </row>
    <row r="110" spans="1:13" x14ac:dyDescent="0.45">
      <c r="A110" t="s">
        <v>28</v>
      </c>
      <c r="B110" s="2"/>
      <c r="C110" s="2"/>
      <c r="D110" s="6">
        <v>22</v>
      </c>
      <c r="E110" s="6">
        <f t="shared" si="22"/>
        <v>2.1484375E-2</v>
      </c>
      <c r="F110" s="6">
        <v>18</v>
      </c>
      <c r="G110" s="6">
        <f t="shared" si="23"/>
        <v>1.7578125E-2</v>
      </c>
      <c r="H110" s="6">
        <v>25</v>
      </c>
      <c r="I110" s="6">
        <f t="shared" si="24"/>
        <v>2.44140625E-2</v>
      </c>
      <c r="J110" s="6">
        <v>17</v>
      </c>
      <c r="K110" s="6">
        <f t="shared" si="25"/>
        <v>1.66015625E-2</v>
      </c>
      <c r="L110" s="6">
        <v>14</v>
      </c>
      <c r="M110" s="6">
        <f t="shared" si="26"/>
        <v>1.3671875E-2</v>
      </c>
    </row>
    <row r="111" spans="1:13" x14ac:dyDescent="0.45">
      <c r="A111" t="s">
        <v>29</v>
      </c>
      <c r="B111" s="2"/>
      <c r="C111" s="2"/>
      <c r="D111" s="6">
        <v>4</v>
      </c>
      <c r="E111" s="6">
        <f t="shared" si="22"/>
        <v>3.90625E-3</v>
      </c>
      <c r="F111" s="6">
        <v>3</v>
      </c>
      <c r="G111" s="6">
        <f t="shared" si="23"/>
        <v>2.9296875E-3</v>
      </c>
      <c r="H111" s="6">
        <v>5</v>
      </c>
      <c r="I111" s="6">
        <f t="shared" si="24"/>
        <v>4.8828125E-3</v>
      </c>
      <c r="J111" s="6">
        <v>10</v>
      </c>
      <c r="K111" s="6">
        <f t="shared" si="25"/>
        <v>9.765625E-3</v>
      </c>
      <c r="L111" s="6">
        <v>8</v>
      </c>
      <c r="M111" s="6">
        <f t="shared" si="26"/>
        <v>7.8125E-3</v>
      </c>
    </row>
    <row r="112" spans="1:13" x14ac:dyDescent="0.45">
      <c r="A112" t="s">
        <v>30</v>
      </c>
      <c r="B112" s="2"/>
      <c r="C112" s="2"/>
      <c r="D112" s="6">
        <v>41</v>
      </c>
      <c r="E112" s="6">
        <f t="shared" si="22"/>
        <v>4.00390625E-2</v>
      </c>
      <c r="F112" s="6">
        <v>95</v>
      </c>
      <c r="G112" s="6">
        <f t="shared" si="23"/>
        <v>9.27734375E-2</v>
      </c>
      <c r="H112" s="6">
        <v>34</v>
      </c>
      <c r="I112" s="6">
        <f t="shared" si="24"/>
        <v>3.3203125E-2</v>
      </c>
      <c r="J112" s="6">
        <v>52</v>
      </c>
      <c r="K112" s="6">
        <f t="shared" si="25"/>
        <v>5.078125E-2</v>
      </c>
      <c r="L112" s="6">
        <v>28</v>
      </c>
      <c r="M112" s="6">
        <f t="shared" si="26"/>
        <v>2.734375E-2</v>
      </c>
    </row>
    <row r="113" spans="1:13" x14ac:dyDescent="0.45">
      <c r="A113" t="s">
        <v>31</v>
      </c>
      <c r="B113" s="2"/>
      <c r="C113" s="2"/>
      <c r="D113" s="6">
        <v>3</v>
      </c>
      <c r="E113" s="6">
        <f t="shared" si="22"/>
        <v>2.9296875E-3</v>
      </c>
      <c r="F113" s="6">
        <v>4</v>
      </c>
      <c r="G113" s="6">
        <f t="shared" si="23"/>
        <v>3.90625E-3</v>
      </c>
      <c r="H113" s="6">
        <v>14</v>
      </c>
      <c r="I113" s="6">
        <f t="shared" si="24"/>
        <v>1.3671875E-2</v>
      </c>
      <c r="J113" s="6">
        <v>22</v>
      </c>
      <c r="K113" s="6">
        <f t="shared" si="25"/>
        <v>2.1484375E-2</v>
      </c>
      <c r="L113" s="6">
        <v>13</v>
      </c>
      <c r="M113" s="6">
        <f t="shared" si="26"/>
        <v>1.26953125E-2</v>
      </c>
    </row>
    <row r="114" spans="1:13" x14ac:dyDescent="0.45">
      <c r="A114" t="s">
        <v>32</v>
      </c>
      <c r="B114" s="2"/>
      <c r="C114" s="2"/>
      <c r="D114" s="6">
        <v>25</v>
      </c>
      <c r="E114" s="6">
        <f t="shared" si="22"/>
        <v>2.44140625E-2</v>
      </c>
      <c r="F114" s="6">
        <v>49</v>
      </c>
      <c r="G114" s="6">
        <f t="shared" si="23"/>
        <v>4.78515625E-2</v>
      </c>
      <c r="H114" s="6">
        <v>12</v>
      </c>
      <c r="I114" s="6">
        <f t="shared" si="24"/>
        <v>1.171875E-2</v>
      </c>
      <c r="J114" s="6">
        <v>30</v>
      </c>
      <c r="K114" s="6">
        <f t="shared" si="25"/>
        <v>2.9296875E-2</v>
      </c>
      <c r="L114" s="6">
        <v>18</v>
      </c>
      <c r="M114" s="6">
        <f t="shared" si="26"/>
        <v>1.7578125E-2</v>
      </c>
    </row>
    <row r="115" spans="1:13" x14ac:dyDescent="0.45">
      <c r="A115" t="s">
        <v>33</v>
      </c>
      <c r="B115" s="2"/>
      <c r="C115" s="2"/>
      <c r="D115" s="6">
        <v>7</v>
      </c>
      <c r="E115" s="6">
        <f t="shared" si="22"/>
        <v>6.8359375E-3</v>
      </c>
      <c r="F115" s="6">
        <v>2</v>
      </c>
      <c r="G115" s="6">
        <f t="shared" si="23"/>
        <v>1.953125E-3</v>
      </c>
      <c r="H115" s="6">
        <v>9</v>
      </c>
      <c r="I115" s="6">
        <f t="shared" si="24"/>
        <v>8.7890625E-3</v>
      </c>
      <c r="J115" s="6">
        <v>22</v>
      </c>
      <c r="K115" s="6">
        <f t="shared" si="25"/>
        <v>2.1484375E-2</v>
      </c>
      <c r="L115" s="6">
        <v>42</v>
      </c>
      <c r="M115" s="6">
        <f t="shared" si="26"/>
        <v>4.1015625E-2</v>
      </c>
    </row>
    <row r="116" spans="1:13" x14ac:dyDescent="0.45">
      <c r="B116" s="2"/>
      <c r="C116" s="2"/>
      <c r="D116" s="7">
        <f t="shared" ref="D116:M116" si="27">SUM(D100:D115)</f>
        <v>1024</v>
      </c>
      <c r="E116" s="7">
        <f t="shared" si="27"/>
        <v>1</v>
      </c>
      <c r="F116" s="7">
        <f t="shared" si="27"/>
        <v>1024</v>
      </c>
      <c r="G116" s="7">
        <f t="shared" si="27"/>
        <v>1</v>
      </c>
      <c r="H116" s="7">
        <f t="shared" si="27"/>
        <v>1024</v>
      </c>
      <c r="I116" s="7">
        <f t="shared" si="27"/>
        <v>1</v>
      </c>
      <c r="J116" s="7">
        <f t="shared" si="27"/>
        <v>1024</v>
      </c>
      <c r="K116" s="7">
        <f t="shared" si="27"/>
        <v>1</v>
      </c>
      <c r="L116" s="7">
        <f t="shared" si="27"/>
        <v>1024</v>
      </c>
      <c r="M116" s="7">
        <f t="shared" si="27"/>
        <v>1</v>
      </c>
    </row>
  </sheetData>
  <mergeCells count="92">
    <mergeCell ref="D98:E98"/>
    <mergeCell ref="F98:G98"/>
    <mergeCell ref="H98:I98"/>
    <mergeCell ref="J98:K98"/>
    <mergeCell ref="L98:M98"/>
    <mergeCell ref="D99:E99"/>
    <mergeCell ref="F99:G99"/>
    <mergeCell ref="H99:I99"/>
    <mergeCell ref="J99:K99"/>
    <mergeCell ref="L99:M99"/>
    <mergeCell ref="D96:E96"/>
    <mergeCell ref="F96:G96"/>
    <mergeCell ref="H96:I96"/>
    <mergeCell ref="J96:K96"/>
    <mergeCell ref="L96:M96"/>
    <mergeCell ref="D97:E97"/>
    <mergeCell ref="F97:G97"/>
    <mergeCell ref="H97:I97"/>
    <mergeCell ref="J97:K97"/>
    <mergeCell ref="L97:M97"/>
    <mergeCell ref="D74:E74"/>
    <mergeCell ref="F74:G74"/>
    <mergeCell ref="H74:I74"/>
    <mergeCell ref="J74:K74"/>
    <mergeCell ref="L74:M74"/>
    <mergeCell ref="D75:E75"/>
    <mergeCell ref="F75:G75"/>
    <mergeCell ref="H75:I75"/>
    <mergeCell ref="J75:K75"/>
    <mergeCell ref="L75:M75"/>
    <mergeCell ref="D73:E73"/>
    <mergeCell ref="F73:G73"/>
    <mergeCell ref="H73:I73"/>
    <mergeCell ref="J73:K73"/>
    <mergeCell ref="L73:M73"/>
    <mergeCell ref="D72:E72"/>
    <mergeCell ref="F72:G72"/>
    <mergeCell ref="H72:I72"/>
    <mergeCell ref="H50:I50"/>
    <mergeCell ref="L72:M72"/>
    <mergeCell ref="J72:K72"/>
    <mergeCell ref="D52:E52"/>
    <mergeCell ref="D51:E51"/>
    <mergeCell ref="D50:E50"/>
    <mergeCell ref="J52:K52"/>
    <mergeCell ref="F49:G49"/>
    <mergeCell ref="D49:E49"/>
    <mergeCell ref="L49:M49"/>
    <mergeCell ref="L50:M50"/>
    <mergeCell ref="L51:M51"/>
    <mergeCell ref="L52:M52"/>
    <mergeCell ref="F50:G50"/>
    <mergeCell ref="F51:G51"/>
    <mergeCell ref="F52:G52"/>
    <mergeCell ref="H49:I49"/>
    <mergeCell ref="J49:K49"/>
    <mergeCell ref="J50:K50"/>
    <mergeCell ref="H51:I51"/>
    <mergeCell ref="J51:K51"/>
    <mergeCell ref="H52:I52"/>
    <mergeCell ref="D3:E3"/>
    <mergeCell ref="F3:G3"/>
    <mergeCell ref="H3:I3"/>
    <mergeCell ref="J3:K3"/>
    <mergeCell ref="D4:E4"/>
    <mergeCell ref="F4:G4"/>
    <mergeCell ref="H4:I4"/>
    <mergeCell ref="J4:K4"/>
    <mergeCell ref="D5:E5"/>
    <mergeCell ref="F5:G5"/>
    <mergeCell ref="H5:I5"/>
    <mergeCell ref="J5:K5"/>
    <mergeCell ref="D6:E6"/>
    <mergeCell ref="F6:G6"/>
    <mergeCell ref="H6:I6"/>
    <mergeCell ref="J6:K6"/>
    <mergeCell ref="D25:E25"/>
    <mergeCell ref="F25:G25"/>
    <mergeCell ref="H25:I25"/>
    <mergeCell ref="J25:K25"/>
    <mergeCell ref="D26:E26"/>
    <mergeCell ref="F26:G26"/>
    <mergeCell ref="H26:I26"/>
    <mergeCell ref="J26:K26"/>
    <mergeCell ref="D27:E27"/>
    <mergeCell ref="F27:G27"/>
    <mergeCell ref="H27:I27"/>
    <mergeCell ref="J27:K27"/>
    <mergeCell ref="D28:E28"/>
    <mergeCell ref="F28:G28"/>
    <mergeCell ref="H28:I28"/>
    <mergeCell ref="J28:K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qubits</vt:lpstr>
      <vt:lpstr>4 qubits</vt:lpstr>
      <vt:lpstr>5 qubits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Christine Pelejo</dc:creator>
  <cp:lastModifiedBy>Diane Christine Pelejo</cp:lastModifiedBy>
  <dcterms:created xsi:type="dcterms:W3CDTF">2021-02-03T14:05:19Z</dcterms:created>
  <dcterms:modified xsi:type="dcterms:W3CDTF">2021-05-04T19:23:08Z</dcterms:modified>
</cp:coreProperties>
</file>