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pd\Google Drive\LCC\131\"/>
    </mc:Choice>
  </mc:AlternateContent>
  <bookViews>
    <workbookView xWindow="0" yWindow="0" windowWidth="21570" windowHeight="7965" firstSheet="1" activeTab="1"/>
  </bookViews>
  <sheets>
    <sheet name="Sheet3" sheetId="1" r:id="rId1"/>
    <sheet name="Problem 1" sheetId="6" r:id="rId2"/>
    <sheet name="Problem 2" sheetId="2" r:id="rId3"/>
    <sheet name="Problem 3" sheetId="4" r:id="rId4"/>
    <sheet name="Problem 4" sheetId="5" r:id="rId5"/>
  </sheets>
  <definedNames>
    <definedName name="A" localSheetId="3">'Problem 3'!#REF!</definedName>
    <definedName name="A" localSheetId="4">'Problem 4'!#REF!</definedName>
    <definedName name="A">'Problem 2'!$D$4:$E$6</definedName>
    <definedName name="AA">Sheet3!$C$3:$E$5</definedName>
    <definedName name="B" localSheetId="3">'Problem 3'!#REF!</definedName>
    <definedName name="B" localSheetId="4">'Problem 4'!#REF!</definedName>
    <definedName name="B">'Problem 2'!$H$4:$J$6</definedName>
    <definedName name="BB">Sheet3!$G$3:$I$5</definedName>
    <definedName name="D" localSheetId="3">'Problem 3'!#REF!</definedName>
    <definedName name="D" localSheetId="4">'Problem 4'!#REF!</definedName>
    <definedName name="D">'Problem 2'!$P$4:$R$6</definedName>
    <definedName name="E" localSheetId="3">'Problem 3'!#REF!</definedName>
    <definedName name="E" localSheetId="4">'Problem 4'!#REF!</definedName>
    <definedName name="E">'Problem 2'!$U$4:$W$5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32" i="2" l="1" a="1"/>
  <c r="AA32" i="2" s="1"/>
  <c r="W31" i="2" a="1"/>
  <c r="N15" i="6"/>
  <c r="O15" i="6" s="1"/>
  <c r="O5" i="6"/>
  <c r="O6" i="6"/>
  <c r="O7" i="6"/>
  <c r="O8" i="6"/>
  <c r="O9" i="6"/>
  <c r="O10" i="6"/>
  <c r="O11" i="6"/>
  <c r="O12" i="6"/>
  <c r="O13" i="6"/>
  <c r="O14" i="6"/>
  <c r="O16" i="6"/>
  <c r="O17" i="6"/>
  <c r="O18" i="6"/>
  <c r="O19" i="6"/>
  <c r="O20" i="6"/>
  <c r="O21" i="6"/>
  <c r="O22" i="6"/>
  <c r="O23" i="6"/>
  <c r="O24" i="6"/>
  <c r="O4" i="6"/>
  <c r="N5" i="6"/>
  <c r="P5" i="6"/>
  <c r="N6" i="6"/>
  <c r="P6" i="6"/>
  <c r="N7" i="6"/>
  <c r="P7" i="6"/>
  <c r="N8" i="6"/>
  <c r="P8" i="6"/>
  <c r="N9" i="6"/>
  <c r="P9" i="6"/>
  <c r="N10" i="6"/>
  <c r="P10" i="6"/>
  <c r="N11" i="6"/>
  <c r="P11" i="6"/>
  <c r="N12" i="6"/>
  <c r="P12" i="6"/>
  <c r="N13" i="6"/>
  <c r="P13" i="6"/>
  <c r="N14" i="6"/>
  <c r="P14" i="6"/>
  <c r="P15" i="6"/>
  <c r="N16" i="6"/>
  <c r="P16" i="6"/>
  <c r="N17" i="6"/>
  <c r="P17" i="6"/>
  <c r="N18" i="6"/>
  <c r="P18" i="6"/>
  <c r="N19" i="6"/>
  <c r="P19" i="6"/>
  <c r="N20" i="6"/>
  <c r="P20" i="6"/>
  <c r="N21" i="6"/>
  <c r="P21" i="6"/>
  <c r="N22" i="6"/>
  <c r="P22" i="6"/>
  <c r="N23" i="6"/>
  <c r="P23" i="6"/>
  <c r="N24" i="6"/>
  <c r="P24" i="6"/>
  <c r="P4" i="6"/>
  <c r="N4" i="6"/>
  <c r="E10" i="6"/>
  <c r="E9" i="6"/>
  <c r="H10" i="6"/>
  <c r="H9" i="6"/>
  <c r="J9" i="6" a="1"/>
  <c r="H3" i="6"/>
  <c r="E3" i="6"/>
  <c r="AA33" i="2" l="1"/>
  <c r="AC33" i="2"/>
  <c r="AC32" i="2"/>
  <c r="AB33" i="2"/>
  <c r="AB32" i="2"/>
  <c r="L26" i="2" a="1"/>
  <c r="H26" i="2" a="1"/>
  <c r="H26" i="2" s="1"/>
  <c r="V26" i="2" a="1"/>
  <c r="V26" i="2" s="1"/>
  <c r="W31" i="2" s="1"/>
  <c r="S26" i="2" a="1"/>
  <c r="S26" i="2" s="1"/>
  <c r="D26" i="2" a="1"/>
  <c r="D26" i="2" s="1"/>
  <c r="L21" i="2" a="1"/>
  <c r="L21" i="2" s="1"/>
  <c r="H21" i="2" a="1"/>
  <c r="H21" i="2" s="1"/>
  <c r="D21" i="2" a="1"/>
  <c r="D21" i="2" s="1"/>
  <c r="W16" i="2" a="1"/>
  <c r="X18" i="2" s="1"/>
  <c r="L26" i="2" l="1"/>
  <c r="J9" i="6"/>
  <c r="J10" i="6"/>
  <c r="J3" i="6" s="1"/>
  <c r="M28" i="2"/>
  <c r="H28" i="2"/>
  <c r="L28" i="2" s="1"/>
  <c r="J27" i="2"/>
  <c r="I27" i="2"/>
  <c r="H27" i="2"/>
  <c r="J26" i="2"/>
  <c r="I26" i="2"/>
  <c r="I28" i="2"/>
  <c r="J28" i="2"/>
  <c r="V28" i="2"/>
  <c r="W33" i="2" s="1"/>
  <c r="X26" i="2"/>
  <c r="Y31" i="2" s="1"/>
  <c r="W28" i="2"/>
  <c r="X33" i="2" s="1"/>
  <c r="X27" i="2"/>
  <c r="Y32" i="2" s="1"/>
  <c r="V27" i="2"/>
  <c r="W32" i="2" s="1"/>
  <c r="W26" i="2"/>
  <c r="X31" i="2" s="1"/>
  <c r="W27" i="2"/>
  <c r="X32" i="2" s="1"/>
  <c r="X28" i="2"/>
  <c r="Y33" i="2" s="1"/>
  <c r="T28" i="2"/>
  <c r="T27" i="2"/>
  <c r="T26" i="2"/>
  <c r="S28" i="2"/>
  <c r="S27" i="2"/>
  <c r="D28" i="2"/>
  <c r="E28" i="2"/>
  <c r="E26" i="2"/>
  <c r="M26" i="2" s="1"/>
  <c r="F27" i="2"/>
  <c r="E27" i="2"/>
  <c r="D27" i="2"/>
  <c r="F26" i="2"/>
  <c r="N26" i="2" s="1"/>
  <c r="F28" i="2"/>
  <c r="M21" i="2"/>
  <c r="M22" i="2"/>
  <c r="L22" i="2"/>
  <c r="I23" i="2"/>
  <c r="H23" i="2"/>
  <c r="I22" i="2"/>
  <c r="H22" i="2"/>
  <c r="I21" i="2"/>
  <c r="F22" i="2"/>
  <c r="D22" i="2"/>
  <c r="F21" i="2"/>
  <c r="E21" i="2"/>
  <c r="E22" i="2"/>
  <c r="W18" i="2"/>
  <c r="Y17" i="2"/>
  <c r="X17" i="2"/>
  <c r="W17" i="2"/>
  <c r="Y16" i="2"/>
  <c r="X16" i="2"/>
  <c r="Y18" i="2"/>
  <c r="W16" i="2"/>
  <c r="I10" i="5" a="1"/>
  <c r="K11" i="5" s="1"/>
  <c r="L10" i="5" a="1"/>
  <c r="L12" i="5" s="1"/>
  <c r="J44" i="5" a="1"/>
  <c r="J46" i="5" s="1"/>
  <c r="H44" i="5" a="1"/>
  <c r="H45" i="5" s="1"/>
  <c r="D44" i="5" a="1"/>
  <c r="D44" i="5" s="1"/>
  <c r="F13" i="4"/>
  <c r="N28" i="2" l="1"/>
  <c r="M27" i="2"/>
  <c r="L27" i="2"/>
  <c r="N27" i="2"/>
  <c r="S32" i="2" a="1"/>
  <c r="T33" i="2" s="1"/>
  <c r="J4" i="6"/>
  <c r="H44" i="5"/>
  <c r="J45" i="5"/>
  <c r="J44" i="5"/>
  <c r="K10" i="5"/>
  <c r="I12" i="5"/>
  <c r="I11" i="5"/>
  <c r="I10" i="5"/>
  <c r="K12" i="5"/>
  <c r="L11" i="5"/>
  <c r="L10" i="5"/>
  <c r="J12" i="5"/>
  <c r="J11" i="5"/>
  <c r="J10" i="5"/>
  <c r="H46" i="5"/>
  <c r="H48" i="5" s="1" a="1"/>
  <c r="E46" i="5"/>
  <c r="D45" i="5"/>
  <c r="D46" i="5"/>
  <c r="F44" i="5"/>
  <c r="F45" i="5"/>
  <c r="E44" i="5"/>
  <c r="F46" i="5"/>
  <c r="E45" i="5"/>
  <c r="L51" i="4" a="1"/>
  <c r="L52" i="4" s="1"/>
  <c r="J51" i="4" a="1"/>
  <c r="J52" i="4" s="1"/>
  <c r="G51" i="4" a="1"/>
  <c r="H52" i="4" s="1"/>
  <c r="O46" i="4" a="1"/>
  <c r="O47" i="4" s="1"/>
  <c r="L46" i="4" a="1"/>
  <c r="M47" i="4" s="1"/>
  <c r="J46" i="4" a="1"/>
  <c r="J47" i="4" s="1"/>
  <c r="G46" i="4" a="1"/>
  <c r="H47" i="4" s="1"/>
  <c r="D46" i="4" a="1"/>
  <c r="E46" i="4" s="1"/>
  <c r="F20" i="4"/>
  <c r="E20" i="4"/>
  <c r="F19" i="4"/>
  <c r="E19" i="4"/>
  <c r="F18" i="4"/>
  <c r="E18" i="4"/>
  <c r="F17" i="4"/>
  <c r="E17" i="4"/>
  <c r="F16" i="4"/>
  <c r="E16" i="4"/>
  <c r="F15" i="4"/>
  <c r="E15" i="4"/>
  <c r="F14" i="4"/>
  <c r="E14" i="4"/>
  <c r="E13" i="4"/>
  <c r="F12" i="4"/>
  <c r="E12" i="4"/>
  <c r="F11" i="4"/>
  <c r="E11" i="4"/>
  <c r="F10" i="4"/>
  <c r="E10" i="4"/>
  <c r="F9" i="4"/>
  <c r="E9" i="4"/>
  <c r="X21" i="2" a="1"/>
  <c r="X21" i="2" s="1"/>
  <c r="U21" i="2" a="1"/>
  <c r="U21" i="2" s="1"/>
  <c r="Q21" i="2" a="1"/>
  <c r="Q21" i="2" s="1"/>
  <c r="S16" i="2" a="1"/>
  <c r="S16" i="2" s="1"/>
  <c r="H16" i="2" a="1"/>
  <c r="H16" i="2" s="1"/>
  <c r="D16" i="2" a="1"/>
  <c r="D16" i="2" s="1"/>
  <c r="T10" i="2" a="1"/>
  <c r="T10" i="2" s="1"/>
  <c r="Q10" i="2" a="1"/>
  <c r="Q10" i="2" s="1"/>
  <c r="L10" i="2" a="1"/>
  <c r="L10" i="2" s="1"/>
  <c r="H10" i="2" a="1"/>
  <c r="H10" i="2" s="1"/>
  <c r="D10" i="2" a="1"/>
  <c r="D10" i="2" s="1"/>
  <c r="T32" i="2" l="1"/>
  <c r="U33" i="2"/>
  <c r="S33" i="2"/>
  <c r="S32" i="2"/>
  <c r="U32" i="2"/>
  <c r="H50" i="5"/>
  <c r="H49" i="5"/>
  <c r="H48" i="5"/>
  <c r="N11" i="5" a="1"/>
  <c r="Q11" i="5" s="1"/>
  <c r="N12" i="5"/>
  <c r="Q12" i="5"/>
  <c r="N10" i="5" a="1"/>
  <c r="J48" i="5" a="1"/>
  <c r="D48" i="5" a="1"/>
  <c r="O46" i="4"/>
  <c r="D47" i="4"/>
  <c r="J51" i="4"/>
  <c r="J55" i="4" s="1" a="1"/>
  <c r="J56" i="4" s="1"/>
  <c r="J46" i="4"/>
  <c r="E47" i="4"/>
  <c r="G46" i="4"/>
  <c r="L46" i="4"/>
  <c r="G51" i="4"/>
  <c r="L51" i="4"/>
  <c r="H46" i="4"/>
  <c r="M46" i="4"/>
  <c r="H51" i="4"/>
  <c r="G47" i="4"/>
  <c r="L47" i="4"/>
  <c r="G52" i="4"/>
  <c r="D46" i="4"/>
  <c r="X23" i="2"/>
  <c r="Y22" i="2"/>
  <c r="X22" i="2"/>
  <c r="Y21" i="2"/>
  <c r="Y23" i="2"/>
  <c r="U23" i="2"/>
  <c r="V22" i="2"/>
  <c r="U22" i="2"/>
  <c r="V23" i="2"/>
  <c r="V21" i="2"/>
  <c r="R22" i="2"/>
  <c r="Q22" i="2"/>
  <c r="Q23" i="2"/>
  <c r="S21" i="2"/>
  <c r="R21" i="2"/>
  <c r="R23" i="2"/>
  <c r="S22" i="2"/>
  <c r="S23" i="2"/>
  <c r="S17" i="2"/>
  <c r="U16" i="2"/>
  <c r="T18" i="2"/>
  <c r="U17" i="2"/>
  <c r="T17" i="2"/>
  <c r="T16" i="2"/>
  <c r="S18" i="2"/>
  <c r="U18" i="2"/>
  <c r="I18" i="2"/>
  <c r="H17" i="2"/>
  <c r="J16" i="2"/>
  <c r="H18" i="2"/>
  <c r="J17" i="2"/>
  <c r="I17" i="2"/>
  <c r="I16" i="2"/>
  <c r="J18" i="2"/>
  <c r="E18" i="2"/>
  <c r="F17" i="2"/>
  <c r="D17" i="2"/>
  <c r="E16" i="2"/>
  <c r="D18" i="2"/>
  <c r="E17" i="2"/>
  <c r="F16" i="2"/>
  <c r="F18" i="2"/>
  <c r="T11" i="2"/>
  <c r="T12" i="2"/>
  <c r="U10" i="2"/>
  <c r="U12" i="2"/>
  <c r="U11" i="2"/>
  <c r="Q11" i="2"/>
  <c r="R12" i="2"/>
  <c r="R10" i="2"/>
  <c r="Q12" i="2"/>
  <c r="R11" i="2"/>
  <c r="N11" i="2"/>
  <c r="N10" i="2"/>
  <c r="M12" i="2"/>
  <c r="M10" i="2"/>
  <c r="L12" i="2"/>
  <c r="M11" i="2"/>
  <c r="L11" i="2"/>
  <c r="N12" i="2"/>
  <c r="I12" i="2"/>
  <c r="I11" i="2"/>
  <c r="J10" i="2"/>
  <c r="H12" i="2"/>
  <c r="J11" i="2"/>
  <c r="H11" i="2"/>
  <c r="I10" i="2"/>
  <c r="J12" i="2"/>
  <c r="D12" i="2"/>
  <c r="E11" i="2"/>
  <c r="F10" i="2"/>
  <c r="F11" i="2"/>
  <c r="E10" i="2"/>
  <c r="E12" i="2"/>
  <c r="D11" i="2"/>
  <c r="F12" i="2"/>
  <c r="W10" i="2" l="1" a="1"/>
  <c r="W10" i="2" s="1"/>
  <c r="L16" i="2" a="1"/>
  <c r="L16" i="2" s="1"/>
  <c r="Q10" i="5"/>
  <c r="O10" i="5"/>
  <c r="N10" i="5"/>
  <c r="P10" i="5"/>
  <c r="P12" i="5"/>
  <c r="P11" i="5"/>
  <c r="O12" i="5"/>
  <c r="O11" i="5"/>
  <c r="N11" i="5"/>
  <c r="J48" i="5"/>
  <c r="J50" i="5"/>
  <c r="J49" i="5"/>
  <c r="D49" i="5"/>
  <c r="D50" i="5"/>
  <c r="E49" i="5"/>
  <c r="F48" i="5"/>
  <c r="D48" i="5"/>
  <c r="E48" i="5"/>
  <c r="F49" i="5"/>
  <c r="F50" i="5"/>
  <c r="E50" i="5"/>
  <c r="M17" i="2"/>
  <c r="J55" i="4"/>
  <c r="W12" i="2"/>
  <c r="N16" i="2"/>
  <c r="W11" i="2"/>
  <c r="N18" i="2"/>
  <c r="X12" i="2"/>
  <c r="M16" i="2"/>
  <c r="X10" i="2"/>
  <c r="L18" i="2" l="1"/>
  <c r="N17" i="2"/>
  <c r="L17" i="2"/>
  <c r="X11" i="2"/>
  <c r="M18" i="2"/>
  <c r="D15" i="5" a="1"/>
  <c r="D15" i="5" s="1"/>
  <c r="D17" i="5" a="1"/>
  <c r="D16" i="5" a="1"/>
  <c r="G15" i="5" l="1"/>
  <c r="F15" i="5"/>
  <c r="G16" i="5"/>
  <c r="D16" i="5"/>
  <c r="F16" i="5"/>
  <c r="E16" i="5"/>
  <c r="D17" i="5"/>
  <c r="E17" i="5"/>
  <c r="G17" i="5"/>
  <c r="F17" i="5"/>
  <c r="E15" i="5"/>
  <c r="D20" i="5" l="1" a="1"/>
  <c r="D21" i="5" a="1"/>
  <c r="D22" i="5" a="1"/>
  <c r="D22" i="5" s="1"/>
  <c r="E22" i="5" l="1"/>
  <c r="F22" i="5"/>
  <c r="G22" i="5"/>
  <c r="F20" i="5"/>
  <c r="E20" i="5"/>
  <c r="D20" i="5"/>
  <c r="G20" i="5"/>
  <c r="F21" i="5"/>
  <c r="G21" i="5"/>
  <c r="D21" i="5"/>
  <c r="E21" i="5"/>
  <c r="D26" i="5" l="1" a="1"/>
  <c r="G26" i="5" s="1"/>
  <c r="D25" i="5" a="1"/>
  <c r="D27" i="5" a="1"/>
  <c r="D26" i="5" l="1"/>
  <c r="E27" i="5"/>
  <c r="G27" i="5"/>
  <c r="F27" i="5"/>
  <c r="D27" i="5"/>
  <c r="E26" i="5"/>
  <c r="E25" i="5"/>
  <c r="G25" i="5"/>
  <c r="D25" i="5"/>
  <c r="F25" i="5"/>
  <c r="F26" i="5"/>
  <c r="J30" i="5" l="1" a="1"/>
  <c r="J31" i="5" s="1"/>
  <c r="J30" i="5" l="1"/>
  <c r="J32" i="5"/>
  <c r="G38" i="5" l="1"/>
  <c r="G39" i="5"/>
  <c r="G37" i="5"/>
</calcChain>
</file>

<file path=xl/sharedStrings.xml><?xml version="1.0" encoding="utf-8"?>
<sst xmlns="http://schemas.openxmlformats.org/spreadsheetml/2006/main" count="169" uniqueCount="88">
  <si>
    <t>+</t>
  </si>
  <si>
    <t>=</t>
  </si>
  <si>
    <t>A</t>
  </si>
  <si>
    <t>B</t>
  </si>
  <si>
    <t>C</t>
  </si>
  <si>
    <t>D</t>
  </si>
  <si>
    <t>E</t>
  </si>
  <si>
    <t>(a) D + B</t>
  </si>
  <si>
    <t>(b) A + E^t</t>
  </si>
  <si>
    <t>(d) 7B</t>
  </si>
  <si>
    <t>(c) B - 2D</t>
  </si>
  <si>
    <t>-</t>
  </si>
  <si>
    <t>*</t>
  </si>
  <si>
    <t>x</t>
  </si>
  <si>
    <t>(f) BxA</t>
  </si>
  <si>
    <t>(a) Solve by Gauss elimination. Show all steps of your computations.</t>
  </si>
  <si>
    <t>(a) Plot the system and estimate the solution</t>
  </si>
  <si>
    <t>y</t>
  </si>
  <si>
    <t>x-2y=1</t>
  </si>
  <si>
    <t>2x-y=5</t>
  </si>
  <si>
    <t>y=.5*x-.5</t>
  </si>
  <si>
    <t>y=2*x-5</t>
  </si>
  <si>
    <t>x1</t>
  </si>
  <si>
    <t>x2</t>
  </si>
  <si>
    <t>(b) Solve using Gauss elimination. Show all steps of the computation. Check your results by substituting them back into the equations.</t>
  </si>
  <si>
    <t>Then multiplying the first by 4</t>
  </si>
  <si>
    <t>And subtracting it from the second…</t>
  </si>
  <si>
    <t>4y=2x-2</t>
  </si>
  <si>
    <t>4y</t>
  </si>
  <si>
    <t>2x</t>
  </si>
  <si>
    <t>-3y</t>
  </si>
  <si>
    <t>The systems were first solved in terms of y (what I'm calling x2), then tabulated using x (x1 here) from -2 to 9, and plotted to the right. It's apparent by looking at the plot that there is a solution to this system at x1=3 and x2=1.</t>
  </si>
  <si>
    <t>minus</t>
  </si>
  <si>
    <t>OR</t>
  </si>
  <si>
    <t>y=1</t>
  </si>
  <si>
    <t>First, using the equations in terms of y (what we're calling x2)…</t>
  </si>
  <si>
    <t>x-2(1)=1</t>
  </si>
  <si>
    <t>x-2=1</t>
  </si>
  <si>
    <t>x=3</t>
  </si>
  <si>
    <t>2x-(1)=5</t>
  </si>
  <si>
    <t>2x=6</t>
  </si>
  <si>
    <t>Using result of y=1, and plugging it into either equation y(x), it can be seen that (3, 1) is a solution for our (x1, x2) system.</t>
  </si>
  <si>
    <t>© Solve the system using EXCEL</t>
  </si>
  <si>
    <t>X</t>
  </si>
  <si>
    <t>Y</t>
  </si>
  <si>
    <t>A-1</t>
  </si>
  <si>
    <t>AxB</t>
  </si>
  <si>
    <t>I</t>
  </si>
  <si>
    <t>PROBLEM 3 (8pts)</t>
  </si>
  <si>
    <t>(b) Substitute your results into the original equations to check your answers</t>
  </si>
  <si>
    <t>z</t>
  </si>
  <si>
    <t>3x</t>
  </si>
  <si>
    <t>9y</t>
  </si>
  <si>
    <t>-21z</t>
  </si>
  <si>
    <t>1x</t>
  </si>
  <si>
    <t>5y</t>
  </si>
  <si>
    <t>-12z</t>
  </si>
  <si>
    <t>Subtracting 1xRow 2 to Row 1, and adding 5/6xRow 2 to Row 3, we remove x2 from each (I'm referring to as y)</t>
  </si>
  <si>
    <t>Adding 5xRow 3 to Row 2, and 2xRow 3 to Row 1.</t>
  </si>
  <si>
    <t>NOW</t>
  </si>
  <si>
    <t>AND</t>
  </si>
  <si>
    <t>PROOF</t>
  </si>
  <si>
    <t>-10z</t>
  </si>
  <si>
    <t xml:space="preserve">2(-2) + 4(3) - 10(1) = </t>
  </si>
  <si>
    <t>3(-2) + 9(3) - 21(1) =</t>
  </si>
  <si>
    <t>1(-2) + 5(3) - 12(1) =</t>
  </si>
  <si>
    <t>x = -2</t>
  </si>
  <si>
    <t>z = 1</t>
  </si>
  <si>
    <t>y = 3</t>
  </si>
  <si>
    <t>STARTING ELIMINATION FROM HERE:</t>
  </si>
  <si>
    <t>Subtracting 2xRow1 from Row2, and 3xRow1 from Row 3, we remove x1 from each (I'm referring to as x)</t>
  </si>
  <si>
    <t>SAME RESULT AS PARTS A &amp; B</t>
  </si>
  <si>
    <t>€ ExA</t>
  </si>
  <si>
    <t>(h) 2AxD</t>
  </si>
  <si>
    <t>(g) B^(-1) * B</t>
  </si>
  <si>
    <t>The inner product of a 3x2 matrix with a 3x3 matrix does not exist.</t>
  </si>
  <si>
    <t>PROBLEM 2 (4pts)</t>
  </si>
  <si>
    <t>PROBLEM 4 (8pts)</t>
  </si>
  <si>
    <t>Problem 1 (3pts)</t>
  </si>
  <si>
    <t>Radians</t>
  </si>
  <si>
    <t>F1</t>
  </si>
  <si>
    <t>F2</t>
  </si>
  <si>
    <t>Angle (RAD)</t>
  </si>
  <si>
    <t>Force (KN)</t>
  </si>
  <si>
    <t>Angle (DEG)</t>
  </si>
  <si>
    <t>GIVEN</t>
  </si>
  <si>
    <t>BUT! If you did the transpose of A, you could…</t>
  </si>
  <si>
    <t>I assumed that the object being acted on experiences a net neutral force, meaning that the sum of all X and Y force components will equal zero. Using F*COS(ANGLE) for respective X components and F*SIN(ANGLE) for respective Y components. To the right is a table using the force of F2 as input to calculate the required angle (in both deg &amp; radian) and force of F1.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</si>
</sst>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2F2F2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/>
      <bottom style="thin">
        <color rgb="FFB2B2B2"/>
      </bottom>
      <diagonal/>
    </border>
    <border>
      <left style="thin">
        <color rgb="FF3F3F3F"/>
      </left>
      <right style="thin">
        <color indexed="64"/>
      </right>
      <top/>
      <bottom style="thin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9" fillId="6" borderId="4" applyNumberFormat="0" applyAlignment="0" applyProtection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6" fillId="0" borderId="0" xfId="0" applyFont="1"/>
    <xf numFmtId="0" fontId="4" fillId="4" borderId="1" xfId="3"/>
    <xf numFmtId="0" fontId="2" fillId="2" borderId="0" xfId="1"/>
    <xf numFmtId="0" fontId="6" fillId="0" borderId="0" xfId="0" quotePrefix="1" applyFont="1"/>
    <xf numFmtId="0" fontId="7" fillId="0" borderId="0" xfId="0" applyFont="1"/>
    <xf numFmtId="0" fontId="8" fillId="0" borderId="0" xfId="0" applyFont="1"/>
    <xf numFmtId="0" fontId="0" fillId="0" borderId="0" xfId="0" quotePrefix="1"/>
    <xf numFmtId="0" fontId="0" fillId="0" borderId="3" xfId="0" applyBorder="1"/>
    <xf numFmtId="0" fontId="0" fillId="0" borderId="3" xfId="0" quotePrefix="1" applyBorder="1"/>
    <xf numFmtId="0" fontId="4" fillId="5" borderId="2" xfId="4" applyFont="1"/>
    <xf numFmtId="0" fontId="0" fillId="5" borderId="2" xfId="4" applyFont="1"/>
    <xf numFmtId="0" fontId="5" fillId="0" borderId="0" xfId="0" applyFont="1" applyAlignment="1">
      <alignment wrapText="1"/>
    </xf>
    <xf numFmtId="0" fontId="2" fillId="2" borderId="1" xfId="1" applyBorder="1" applyAlignment="1">
      <alignment horizontal="left" wrapText="1"/>
    </xf>
    <xf numFmtId="0" fontId="10" fillId="0" borderId="0" xfId="6"/>
    <xf numFmtId="0" fontId="3" fillId="3" borderId="0" xfId="2" applyAlignment="1">
      <alignment horizontal="left" wrapText="1"/>
    </xf>
    <xf numFmtId="2" fontId="9" fillId="6" borderId="5" xfId="5" applyNumberFormat="1" applyBorder="1"/>
    <xf numFmtId="0" fontId="6" fillId="0" borderId="6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11" xfId="0" applyFont="1" applyBorder="1" applyAlignment="1">
      <alignment horizontal="center"/>
    </xf>
    <xf numFmtId="0" fontId="0" fillId="0" borderId="12" xfId="0" applyBorder="1"/>
    <xf numFmtId="0" fontId="0" fillId="5" borderId="13" xfId="4" applyFont="1" applyBorder="1"/>
    <xf numFmtId="2" fontId="9" fillId="6" borderId="14" xfId="5" applyNumberFormat="1" applyBorder="1"/>
    <xf numFmtId="0" fontId="0" fillId="5" borderId="15" xfId="4" applyFont="1" applyBorder="1"/>
    <xf numFmtId="2" fontId="9" fillId="6" borderId="4" xfId="5" applyNumberFormat="1" applyBorder="1"/>
    <xf numFmtId="2" fontId="9" fillId="6" borderId="16" xfId="5" applyNumberFormat="1" applyBorder="1"/>
    <xf numFmtId="0" fontId="0" fillId="5" borderId="17" xfId="4" applyFont="1" applyBorder="1"/>
    <xf numFmtId="2" fontId="9" fillId="6" borderId="18" xfId="5" applyNumberFormat="1" applyBorder="1"/>
    <xf numFmtId="2" fontId="9" fillId="6" borderId="19" xfId="5" applyNumberFormat="1" applyBorder="1"/>
    <xf numFmtId="0" fontId="6" fillId="0" borderId="0" xfId="0" applyFont="1" applyAlignment="1">
      <alignment horizontal="left"/>
    </xf>
    <xf numFmtId="0" fontId="0" fillId="0" borderId="0" xfId="0" applyFont="1" applyAlignment="1"/>
    <xf numFmtId="0" fontId="0" fillId="5" borderId="2" xfId="4" applyFont="1" applyAlignment="1"/>
    <xf numFmtId="0" fontId="0" fillId="0" borderId="0" xfId="0" applyAlignment="1">
      <alignment wrapText="1"/>
    </xf>
    <xf numFmtId="0" fontId="2" fillId="2" borderId="0" xfId="1" applyAlignment="1">
      <alignment horizontal="left" vertical="top" wrapText="1"/>
    </xf>
  </cellXfs>
  <cellStyles count="7">
    <cellStyle name="Bad" xfId="2" builtinId="27"/>
    <cellStyle name="Explanatory Text" xfId="6" builtinId="53"/>
    <cellStyle name="Good" xfId="1" builtinId="26"/>
    <cellStyle name="Input" xfId="3" builtinId="20"/>
    <cellStyle name="Normal" xfId="0" builtinId="0"/>
    <cellStyle name="Note" xfId="4" builtinId="10"/>
    <cellStyle name="Output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'Problem 3'!$E$8</c:f>
              <c:strCache>
                <c:ptCount val="1"/>
                <c:pt idx="0">
                  <c:v>x2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'Problem 3'!$D$9:$D$20</c:f>
              <c:numCache>
                <c:formatCode>General</c:formatCode>
                <c:ptCount val="12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</c:numCache>
            </c:numRef>
          </c:cat>
          <c:val>
            <c:numRef>
              <c:f>'Problem 3'!$E$9:$E$20</c:f>
              <c:numCache>
                <c:formatCode>General</c:formatCode>
                <c:ptCount val="12"/>
                <c:pt idx="0">
                  <c:v>-1.5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  <c:pt idx="10">
                  <c:v>3.5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5A-40F0-99B4-8C450F049D62}"/>
            </c:ext>
          </c:extLst>
        </c:ser>
        <c:ser>
          <c:idx val="2"/>
          <c:order val="1"/>
          <c:tx>
            <c:strRef>
              <c:f>'Problem 3'!$F$8</c:f>
              <c:strCache>
                <c:ptCount val="1"/>
                <c:pt idx="0">
                  <c:v>x2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'Problem 3'!$D$9:$D$20</c:f>
              <c:numCache>
                <c:formatCode>General</c:formatCode>
                <c:ptCount val="12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</c:numCache>
            </c:numRef>
          </c:cat>
          <c:val>
            <c:numRef>
              <c:f>'Problem 3'!$F$9:$F$20</c:f>
              <c:numCache>
                <c:formatCode>General</c:formatCode>
                <c:ptCount val="12"/>
                <c:pt idx="0">
                  <c:v>-9</c:v>
                </c:pt>
                <c:pt idx="1">
                  <c:v>-7</c:v>
                </c:pt>
                <c:pt idx="2">
                  <c:v>-5</c:v>
                </c:pt>
                <c:pt idx="3">
                  <c:v>-3</c:v>
                </c:pt>
                <c:pt idx="4">
                  <c:v>-1</c:v>
                </c:pt>
                <c:pt idx="5">
                  <c:v>1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  <c:pt idx="9">
                  <c:v>9</c:v>
                </c:pt>
                <c:pt idx="10">
                  <c:v>11</c:v>
                </c:pt>
                <c:pt idx="11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5A-40F0-99B4-8C450F049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8301792"/>
        <c:axId val="308302776"/>
        <c:extLst>
          <c:ext xmlns:c15="http://schemas.microsoft.com/office/drawing/2012/chart" uri="{02D57815-91ED-43cb-92C2-25804820EDAC}">
            <c15:filteredLineSeries>
              <c15:ser>
                <c:idx val="0"/>
                <c:order val="2"/>
                <c:tx>
                  <c:strRef>
                    <c:extLst>
                      <c:ext uri="{02D57815-91ED-43cb-92C2-25804820EDAC}">
                        <c15:formulaRef>
                          <c15:sqref>'Problem 3'!$D$8</c15:sqref>
                        </c15:formulaRef>
                      </c:ext>
                    </c:extLst>
                    <c:strCache>
                      <c:ptCount val="1"/>
                      <c:pt idx="0">
                        <c:v>x1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'Problem 3'!$D$9:$D$20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-2</c:v>
                      </c:pt>
                      <c:pt idx="1">
                        <c:v>-1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5</c:v>
                      </c:pt>
                      <c:pt idx="8">
                        <c:v>6</c:v>
                      </c:pt>
                      <c:pt idx="9">
                        <c:v>7</c:v>
                      </c:pt>
                      <c:pt idx="10">
                        <c:v>8</c:v>
                      </c:pt>
                      <c:pt idx="11">
                        <c:v>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'Problem 3'!$D$9:$D$20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-2</c:v>
                      </c:pt>
                      <c:pt idx="1">
                        <c:v>-1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5</c:v>
                      </c:pt>
                      <c:pt idx="8">
                        <c:v>6</c:v>
                      </c:pt>
                      <c:pt idx="9">
                        <c:v>7</c:v>
                      </c:pt>
                      <c:pt idx="10">
                        <c:v>8</c:v>
                      </c:pt>
                      <c:pt idx="11">
                        <c:v>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145A-40F0-99B4-8C450F049D62}"/>
                  </c:ext>
                </c:extLst>
              </c15:ser>
            </c15:filteredLineSeries>
          </c:ext>
        </c:extLst>
      </c:lineChart>
      <c:catAx>
        <c:axId val="30830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302776"/>
        <c:crosses val="autoZero"/>
        <c:auto val="1"/>
        <c:lblAlgn val="ctr"/>
        <c:lblOffset val="100"/>
        <c:noMultiLvlLbl val="0"/>
      </c:catAx>
      <c:valAx>
        <c:axId val="30830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30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217082</xdr:colOff>
      <xdr:row>4</xdr:row>
      <xdr:rowOff>0</xdr:rowOff>
    </xdr:from>
    <xdr:to>
      <xdr:col>14</xdr:col>
      <xdr:colOff>243662</xdr:colOff>
      <xdr:row>19</xdr:row>
      <xdr:rowOff>175438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5"/>
  <sheetViews>
    <sheetView tabSelected="1" zoomScale="90" zoomScaleNormal="90" workbookViewId="0">
      <selection activeCell="O29" sqref="O29"/>
    </sheetView>
  </sheetViews>
  <sheetFormatPr defaultRowHeight="15" x14ac:dyDescent="0.25"/>
  <cols>
    <col min="4" max="4" width="1.7109375" bestFit="1" customWidth="1"/>
    <col min="6" max="6" width="2" bestFit="1" customWidth="1"/>
    <col min="7" max="7" width="1.7109375" bestFit="1" customWidth="1"/>
    <col min="9" max="9" width="2" bestFit="1" customWidth="1"/>
    <col min="12" max="12" width="13.42578125" bestFit="1" customWidth="1"/>
    <col min="13" max="13" width="10.28515625" bestFit="1" customWidth="1"/>
    <col min="14" max="14" width="11.7109375" bestFit="1" customWidth="1"/>
    <col min="15" max="15" width="11.28515625" bestFit="1" customWidth="1"/>
    <col min="16" max="16" width="10.28515625" bestFit="1" customWidth="1"/>
  </cols>
  <sheetData>
    <row r="2" spans="1:16" x14ac:dyDescent="0.25">
      <c r="A2" s="1" t="s">
        <v>78</v>
      </c>
      <c r="E2" s="14" t="s">
        <v>85</v>
      </c>
      <c r="H2" t="s">
        <v>81</v>
      </c>
      <c r="J2" t="s">
        <v>80</v>
      </c>
      <c r="M2" s="23" t="s">
        <v>81</v>
      </c>
      <c r="N2" s="17" t="s">
        <v>80</v>
      </c>
      <c r="O2" s="18"/>
      <c r="P2" s="19"/>
    </row>
    <row r="3" spans="1:16" x14ac:dyDescent="0.25">
      <c r="C3" t="s">
        <v>79</v>
      </c>
      <c r="E3" s="11">
        <f>150*2*PI()/360</f>
        <v>2.6179938779914944</v>
      </c>
      <c r="H3" s="11">
        <f>(360-35)*2*PI()/360</f>
        <v>5.6723200689815707</v>
      </c>
      <c r="J3" s="11">
        <f>ATAN(J10/J9)</f>
        <v>1.0035643198967406</v>
      </c>
      <c r="M3" s="24" t="s">
        <v>83</v>
      </c>
      <c r="N3" s="20" t="s">
        <v>82</v>
      </c>
      <c r="O3" s="21" t="s">
        <v>84</v>
      </c>
      <c r="P3" s="22" t="s">
        <v>83</v>
      </c>
    </row>
    <row r="4" spans="1:16" x14ac:dyDescent="0.25">
      <c r="C4" t="s">
        <v>83</v>
      </c>
      <c r="E4" s="11">
        <v>12</v>
      </c>
      <c r="H4" s="11">
        <v>12</v>
      </c>
      <c r="J4" s="11">
        <f>SQRT((J10^2)+(J9^2))</f>
        <v>1.0468652967680701</v>
      </c>
      <c r="M4" s="25">
        <v>0</v>
      </c>
      <c r="N4" s="16">
        <f>ATAN((-M4*SIN($H$3)-$E$4*SIN($E$3))/(-M4*COS($H$3)-$E$4*COS($E$3)))</f>
        <v>-0.52359877559829882</v>
      </c>
      <c r="O4" s="16">
        <f>N4*360/(2*PI())</f>
        <v>-29.999999999999996</v>
      </c>
      <c r="P4" s="26">
        <f>SQRT((-M4*SIN($H$3)-$E$4*SIN($E$3))^2+(-M4*COS($H$3)-$E$4*COS($E$3))^2)</f>
        <v>12</v>
      </c>
    </row>
    <row r="5" spans="1:16" x14ac:dyDescent="0.25">
      <c r="M5" s="27">
        <v>1</v>
      </c>
      <c r="N5" s="28">
        <f t="shared" ref="N5:N24" si="0">ATAN((-M5*SIN($H$3)-$E$4*SIN($E$3))/(-M5*COS($H$3)-$E$4*COS($E$3)))</f>
        <v>-0.51567843187459173</v>
      </c>
      <c r="O5" s="28">
        <f t="shared" ref="O5:O24" si="1">N5*360/(2*PI())</f>
        <v>-29.546197732338651</v>
      </c>
      <c r="P5" s="29">
        <f t="shared" ref="P5:P24" si="2">SQRT((-M5*SIN($H$3)-$E$4*SIN($E$3))^2+(-M5*COS($H$3)-$E$4*COS($E$3))^2)</f>
        <v>11.004150455432628</v>
      </c>
    </row>
    <row r="6" spans="1:16" x14ac:dyDescent="0.25">
      <c r="M6" s="27">
        <v>2</v>
      </c>
      <c r="N6" s="28">
        <f t="shared" si="0"/>
        <v>-0.50618264422680337</v>
      </c>
      <c r="O6" s="28">
        <f t="shared" si="1"/>
        <v>-29.002129176967919</v>
      </c>
      <c r="P6" s="29">
        <f t="shared" si="2"/>
        <v>10.009128558051206</v>
      </c>
    </row>
    <row r="7" spans="1:16" x14ac:dyDescent="0.25">
      <c r="C7" s="1" t="s">
        <v>33</v>
      </c>
      <c r="M7" s="27">
        <v>3</v>
      </c>
      <c r="N7" s="28">
        <f t="shared" si="0"/>
        <v>-0.49459180337162156</v>
      </c>
      <c r="O7" s="28">
        <f t="shared" si="1"/>
        <v>-28.338022914958195</v>
      </c>
      <c r="P7" s="29">
        <f t="shared" si="2"/>
        <v>9.0152083579579188</v>
      </c>
    </row>
    <row r="8" spans="1:16" x14ac:dyDescent="0.25">
      <c r="E8" t="s">
        <v>81</v>
      </c>
      <c r="H8" s="14" t="s">
        <v>85</v>
      </c>
      <c r="J8" t="s">
        <v>80</v>
      </c>
      <c r="M8" s="27">
        <v>4</v>
      </c>
      <c r="N8" s="28">
        <f t="shared" si="0"/>
        <v>-0.48013105753844104</v>
      </c>
      <c r="O8" s="28">
        <f t="shared" si="1"/>
        <v>-27.509483210105561</v>
      </c>
      <c r="P8" s="29">
        <f t="shared" si="2"/>
        <v>8.0227993233778712</v>
      </c>
    </row>
    <row r="9" spans="1:16" x14ac:dyDescent="0.25">
      <c r="C9" t="s">
        <v>43</v>
      </c>
      <c r="E9" s="11">
        <f>$H$4*COS($H$3)</f>
        <v>9.8298245314678994</v>
      </c>
      <c r="H9" s="11">
        <f>$E$4*COS($E$3)</f>
        <v>-10.392304845413264</v>
      </c>
      <c r="J9" s="11">
        <f t="array" ref="J9:J10">-(E9:E10+H9:H10)</f>
        <v>0.56248031394536468</v>
      </c>
      <c r="M9" s="27">
        <v>5</v>
      </c>
      <c r="N9" s="28">
        <f t="shared" si="0"/>
        <v>-0.46159301335191405</v>
      </c>
      <c r="O9" s="28">
        <f t="shared" si="1"/>
        <v>-26.447331517790534</v>
      </c>
      <c r="P9" s="29">
        <f t="shared" si="2"/>
        <v>7.0325412354987673</v>
      </c>
    </row>
    <row r="10" spans="1:16" x14ac:dyDescent="0.25">
      <c r="C10" t="s">
        <v>44</v>
      </c>
      <c r="D10" t="s">
        <v>11</v>
      </c>
      <c r="E10" s="11">
        <f>$H$4*SIN($H$3)</f>
        <v>-6.8829172362125579</v>
      </c>
      <c r="F10" t="s">
        <v>0</v>
      </c>
      <c r="G10" t="s">
        <v>11</v>
      </c>
      <c r="H10" s="11">
        <f>$E$4*SIN($E$3)</f>
        <v>5.9999999999999991</v>
      </c>
      <c r="I10" t="s">
        <v>1</v>
      </c>
      <c r="J10" s="11">
        <v>0.8829172362125588</v>
      </c>
      <c r="M10" s="27">
        <v>6</v>
      </c>
      <c r="N10" s="28">
        <f t="shared" si="0"/>
        <v>-0.43699062960950841</v>
      </c>
      <c r="O10" s="28">
        <f t="shared" si="1"/>
        <v>-25.037718763389417</v>
      </c>
      <c r="P10" s="29">
        <f t="shared" si="2"/>
        <v>6.0454911690274304</v>
      </c>
    </row>
    <row r="11" spans="1:16" x14ac:dyDescent="0.25">
      <c r="M11" s="27">
        <v>7</v>
      </c>
      <c r="N11" s="28">
        <f t="shared" si="0"/>
        <v>-0.40281809526951118</v>
      </c>
      <c r="O11" s="28">
        <f t="shared" si="1"/>
        <v>-23.079776770441701</v>
      </c>
      <c r="P11" s="29">
        <f t="shared" si="2"/>
        <v>5.0635255228532969</v>
      </c>
    </row>
    <row r="12" spans="1:16" x14ac:dyDescent="0.25">
      <c r="D12" s="1"/>
      <c r="M12" s="27">
        <v>8</v>
      </c>
      <c r="N12" s="28">
        <f t="shared" si="0"/>
        <v>-0.35229929757430573</v>
      </c>
      <c r="O12" s="28">
        <f t="shared" si="1"/>
        <v>-20.185262876431199</v>
      </c>
      <c r="P12" s="29">
        <f t="shared" si="2"/>
        <v>4.0903078082688182</v>
      </c>
    </row>
    <row r="13" spans="1:16" x14ac:dyDescent="0.25">
      <c r="M13" s="27">
        <v>9</v>
      </c>
      <c r="N13" s="28">
        <f t="shared" si="0"/>
        <v>-0.27062122094923896</v>
      </c>
      <c r="O13" s="28">
        <f t="shared" si="1"/>
        <v>-15.505453807068731</v>
      </c>
      <c r="P13" s="29">
        <f t="shared" si="2"/>
        <v>3.1339982789055529</v>
      </c>
    </row>
    <row r="14" spans="1:16" x14ac:dyDescent="0.25">
      <c r="M14" s="27">
        <v>10</v>
      </c>
      <c r="N14" s="28">
        <f t="shared" si="0"/>
        <v>-0.11949231175208806</v>
      </c>
      <c r="O14" s="28">
        <f t="shared" si="1"/>
        <v>-6.8464051476561334</v>
      </c>
      <c r="P14" s="29">
        <f t="shared" si="2"/>
        <v>2.2165902774263633</v>
      </c>
    </row>
    <row r="15" spans="1:16" ht="15" customHeight="1" x14ac:dyDescent="0.25">
      <c r="C15" s="37" t="s">
        <v>87</v>
      </c>
      <c r="D15" s="37"/>
      <c r="E15" s="37"/>
      <c r="F15" s="37"/>
      <c r="G15" s="37"/>
      <c r="H15" s="37"/>
      <c r="I15" s="37"/>
      <c r="J15" s="37"/>
      <c r="K15" s="37"/>
      <c r="M15" s="27">
        <v>11</v>
      </c>
      <c r="N15" s="28">
        <f>ATAN((-M15*SIN($H$3)-$E$4*SIN($E$3))/(-M15*COS($H$3)-$E$4*COS($E$3)))</f>
        <v>0.22026259258539974</v>
      </c>
      <c r="O15" s="28">
        <f t="shared" si="1"/>
        <v>12.620116939752945</v>
      </c>
      <c r="P15" s="29">
        <f t="shared" si="2"/>
        <v>1.4158388692853405</v>
      </c>
    </row>
    <row r="16" spans="1:16" x14ac:dyDescent="0.25">
      <c r="C16" s="37"/>
      <c r="D16" s="37"/>
      <c r="E16" s="37"/>
      <c r="F16" s="37"/>
      <c r="G16" s="37"/>
      <c r="H16" s="37"/>
      <c r="I16" s="37"/>
      <c r="J16" s="37"/>
      <c r="K16" s="37"/>
      <c r="M16" s="27">
        <v>12</v>
      </c>
      <c r="N16" s="28">
        <f t="shared" si="0"/>
        <v>1.0035643198967406</v>
      </c>
      <c r="O16" s="28">
        <f t="shared" si="1"/>
        <v>57.500000000000057</v>
      </c>
      <c r="P16" s="29">
        <f t="shared" si="2"/>
        <v>1.0468652967680701</v>
      </c>
    </row>
    <row r="17" spans="3:16" x14ac:dyDescent="0.25">
      <c r="C17" s="37"/>
      <c r="D17" s="37"/>
      <c r="E17" s="37"/>
      <c r="F17" s="37"/>
      <c r="G17" s="37"/>
      <c r="H17" s="37"/>
      <c r="I17" s="37"/>
      <c r="J17" s="37"/>
      <c r="K17" s="37"/>
      <c r="M17" s="27">
        <v>13</v>
      </c>
      <c r="N17" s="28">
        <f t="shared" si="0"/>
        <v>-1.3963615545377059</v>
      </c>
      <c r="O17" s="28">
        <f t="shared" si="1"/>
        <v>-80.005623749337275</v>
      </c>
      <c r="P17" s="29">
        <f t="shared" si="2"/>
        <v>1.4789368463106907</v>
      </c>
    </row>
    <row r="18" spans="3:16" x14ac:dyDescent="0.25">
      <c r="C18" s="37"/>
      <c r="D18" s="37"/>
      <c r="E18" s="37"/>
      <c r="F18" s="37"/>
      <c r="G18" s="37"/>
      <c r="H18" s="37"/>
      <c r="I18" s="37"/>
      <c r="J18" s="37"/>
      <c r="K18" s="37"/>
      <c r="M18" s="27">
        <v>14</v>
      </c>
      <c r="N18" s="28">
        <f t="shared" si="0"/>
        <v>-1.0834813518660018</v>
      </c>
      <c r="O18" s="28">
        <f t="shared" si="1"/>
        <v>-62.078908643050802</v>
      </c>
      <c r="P18" s="29">
        <f t="shared" si="2"/>
        <v>2.2975163636356357</v>
      </c>
    </row>
    <row r="19" spans="3:16" x14ac:dyDescent="0.25">
      <c r="C19" s="37"/>
      <c r="D19" s="37"/>
      <c r="E19" s="37"/>
      <c r="F19" s="37"/>
      <c r="G19" s="37"/>
      <c r="H19" s="37"/>
      <c r="I19" s="37"/>
      <c r="J19" s="37"/>
      <c r="K19" s="37"/>
      <c r="M19" s="27">
        <v>15</v>
      </c>
      <c r="N19" s="28">
        <f t="shared" si="0"/>
        <v>-0.94164475101197698</v>
      </c>
      <c r="O19" s="28">
        <f t="shared" si="1"/>
        <v>-53.952270033633539</v>
      </c>
      <c r="P19" s="29">
        <f t="shared" si="2"/>
        <v>3.2202342596419333</v>
      </c>
    </row>
    <row r="20" spans="3:16" x14ac:dyDescent="0.25">
      <c r="C20" s="37"/>
      <c r="D20" s="37"/>
      <c r="E20" s="37"/>
      <c r="F20" s="37"/>
      <c r="G20" s="37"/>
      <c r="H20" s="37"/>
      <c r="I20" s="37"/>
      <c r="J20" s="37"/>
      <c r="K20" s="37"/>
      <c r="M20" s="27">
        <v>16</v>
      </c>
      <c r="N20" s="28">
        <f t="shared" si="0"/>
        <v>-0.86384279284707532</v>
      </c>
      <c r="O20" s="28">
        <f t="shared" si="1"/>
        <v>-49.494546192931281</v>
      </c>
      <c r="P20" s="29">
        <f t="shared" si="2"/>
        <v>4.1786643718740724</v>
      </c>
    </row>
    <row r="21" spans="3:16" x14ac:dyDescent="0.25">
      <c r="C21" s="37"/>
      <c r="D21" s="37"/>
      <c r="E21" s="37"/>
      <c r="F21" s="37"/>
      <c r="G21" s="37"/>
      <c r="H21" s="37"/>
      <c r="I21" s="37"/>
      <c r="J21" s="37"/>
      <c r="K21" s="37"/>
      <c r="M21" s="27">
        <v>17</v>
      </c>
      <c r="N21" s="28">
        <f t="shared" si="0"/>
        <v>-0.81525161186473039</v>
      </c>
      <c r="O21" s="28">
        <f t="shared" si="1"/>
        <v>-46.710476601086555</v>
      </c>
      <c r="P21" s="29">
        <f t="shared" si="2"/>
        <v>5.1529179285690017</v>
      </c>
    </row>
    <row r="22" spans="3:16" x14ac:dyDescent="0.25">
      <c r="C22" s="37"/>
      <c r="D22" s="37"/>
      <c r="E22" s="37"/>
      <c r="F22" s="37"/>
      <c r="G22" s="37"/>
      <c r="H22" s="37"/>
      <c r="I22" s="37"/>
      <c r="J22" s="37"/>
      <c r="K22" s="37"/>
      <c r="M22" s="27">
        <v>18</v>
      </c>
      <c r="N22" s="28">
        <f t="shared" si="0"/>
        <v>-0.78216471622200878</v>
      </c>
      <c r="O22" s="28">
        <f t="shared" si="1"/>
        <v>-44.814737123568825</v>
      </c>
      <c r="P22" s="29">
        <f t="shared" si="2"/>
        <v>6.13546171240323</v>
      </c>
    </row>
    <row r="23" spans="3:16" x14ac:dyDescent="0.25">
      <c r="C23" s="37"/>
      <c r="D23" s="37"/>
      <c r="E23" s="37"/>
      <c r="F23" s="37"/>
      <c r="G23" s="37"/>
      <c r="H23" s="37"/>
      <c r="I23" s="37"/>
      <c r="J23" s="37"/>
      <c r="K23" s="37"/>
      <c r="M23" s="27">
        <v>19</v>
      </c>
      <c r="N23" s="28">
        <f t="shared" si="0"/>
        <v>-0.75823063808979774</v>
      </c>
      <c r="O23" s="28">
        <f t="shared" si="1"/>
        <v>-43.443415460056769</v>
      </c>
      <c r="P23" s="29">
        <f t="shared" si="2"/>
        <v>7.1228658326662364</v>
      </c>
    </row>
    <row r="24" spans="3:16" x14ac:dyDescent="0.25">
      <c r="C24" s="37"/>
      <c r="D24" s="37"/>
      <c r="E24" s="37"/>
      <c r="F24" s="37"/>
      <c r="G24" s="37"/>
      <c r="H24" s="37"/>
      <c r="I24" s="37"/>
      <c r="J24" s="37"/>
      <c r="K24" s="37"/>
      <c r="M24" s="30">
        <v>20</v>
      </c>
      <c r="N24" s="31">
        <f t="shared" si="0"/>
        <v>-0.74013200940831181</v>
      </c>
      <c r="O24" s="31">
        <f t="shared" si="1"/>
        <v>-42.406440421633206</v>
      </c>
      <c r="P24" s="32">
        <f t="shared" si="2"/>
        <v>8.1133559589088762</v>
      </c>
    </row>
    <row r="25" spans="3:16" x14ac:dyDescent="0.25">
      <c r="C25" s="36"/>
      <c r="D25" s="36"/>
      <c r="E25" s="36"/>
      <c r="F25" s="36"/>
      <c r="G25" s="36"/>
      <c r="H25" s="36"/>
      <c r="I25" s="36"/>
      <c r="J25" s="36"/>
      <c r="K25" s="36"/>
    </row>
  </sheetData>
  <mergeCells count="2">
    <mergeCell ref="N2:P2"/>
    <mergeCell ref="C15:K24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33"/>
  <sheetViews>
    <sheetView zoomScale="86" zoomScaleNormal="86" workbookViewId="0">
      <selection activeCell="G19" sqref="G19"/>
    </sheetView>
  </sheetViews>
  <sheetFormatPr defaultRowHeight="15" x14ac:dyDescent="0.25"/>
  <sheetData>
    <row r="2" spans="1:25" x14ac:dyDescent="0.25">
      <c r="A2" s="1" t="s">
        <v>76</v>
      </c>
      <c r="B2" s="1"/>
    </row>
    <row r="3" spans="1:25" x14ac:dyDescent="0.25">
      <c r="A3" s="1"/>
      <c r="B3" s="1"/>
    </row>
    <row r="4" spans="1:25" x14ac:dyDescent="0.25">
      <c r="C4" s="1" t="s">
        <v>2</v>
      </c>
      <c r="D4" s="2">
        <v>4</v>
      </c>
      <c r="E4" s="2">
        <v>7</v>
      </c>
      <c r="G4" s="1" t="s">
        <v>3</v>
      </c>
      <c r="H4" s="2">
        <v>4</v>
      </c>
      <c r="I4" s="2">
        <v>3</v>
      </c>
      <c r="J4" s="2">
        <v>7</v>
      </c>
      <c r="L4" s="1" t="s">
        <v>4</v>
      </c>
      <c r="M4" s="2">
        <v>3</v>
      </c>
      <c r="O4" s="1" t="s">
        <v>5</v>
      </c>
      <c r="P4" s="2">
        <v>1</v>
      </c>
      <c r="Q4" s="2">
        <v>8</v>
      </c>
      <c r="R4" s="2">
        <v>5</v>
      </c>
      <c r="T4" s="1" t="s">
        <v>6</v>
      </c>
      <c r="U4" s="2">
        <v>3</v>
      </c>
      <c r="V4" s="2">
        <v>0</v>
      </c>
      <c r="W4" s="2">
        <v>1</v>
      </c>
    </row>
    <row r="5" spans="1:25" x14ac:dyDescent="0.25">
      <c r="D5" s="2">
        <v>1</v>
      </c>
      <c r="E5" s="2">
        <v>2</v>
      </c>
      <c r="H5" s="2">
        <v>1</v>
      </c>
      <c r="I5" s="2">
        <v>2</v>
      </c>
      <c r="J5" s="2">
        <v>7</v>
      </c>
      <c r="M5" s="2">
        <v>5</v>
      </c>
      <c r="P5" s="2">
        <v>7</v>
      </c>
      <c r="Q5" s="2">
        <v>2</v>
      </c>
      <c r="R5" s="2">
        <v>3</v>
      </c>
      <c r="U5" s="2">
        <v>1</v>
      </c>
      <c r="V5" s="2">
        <v>7</v>
      </c>
      <c r="W5" s="2">
        <v>3</v>
      </c>
    </row>
    <row r="6" spans="1:25" x14ac:dyDescent="0.25">
      <c r="D6" s="2">
        <v>5</v>
      </c>
      <c r="E6" s="2">
        <v>6</v>
      </c>
      <c r="H6" s="2">
        <v>2</v>
      </c>
      <c r="I6" s="2">
        <v>0</v>
      </c>
      <c r="J6" s="2">
        <v>4</v>
      </c>
      <c r="M6" s="2">
        <v>1</v>
      </c>
      <c r="P6" s="2">
        <v>4</v>
      </c>
      <c r="Q6" s="2">
        <v>0</v>
      </c>
      <c r="R6" s="2">
        <v>6</v>
      </c>
    </row>
    <row r="9" spans="1:25" x14ac:dyDescent="0.25">
      <c r="C9" s="1" t="s">
        <v>7</v>
      </c>
      <c r="P9" s="1" t="s">
        <v>8</v>
      </c>
    </row>
    <row r="10" spans="1:25" x14ac:dyDescent="0.25">
      <c r="D10" s="11">
        <f t="array" ref="D10:F12">D</f>
        <v>1</v>
      </c>
      <c r="E10" s="11">
        <v>8</v>
      </c>
      <c r="F10" s="11">
        <v>5</v>
      </c>
      <c r="H10" s="11">
        <f t="array" ref="H10:J12">B</f>
        <v>4</v>
      </c>
      <c r="I10" s="11">
        <v>3</v>
      </c>
      <c r="J10" s="11">
        <v>7</v>
      </c>
      <c r="L10" s="3">
        <f t="array" ref="L10:N12">D+B</f>
        <v>5</v>
      </c>
      <c r="M10" s="3">
        <v>11</v>
      </c>
      <c r="N10" s="3">
        <v>12</v>
      </c>
      <c r="Q10" s="11">
        <f t="array" ref="Q10:R12">A</f>
        <v>4</v>
      </c>
      <c r="R10" s="11">
        <v>7</v>
      </c>
      <c r="T10" s="11">
        <f t="array" ref="T10:U12">TRANSPOSE(E)</f>
        <v>3</v>
      </c>
      <c r="U10" s="11">
        <v>1</v>
      </c>
      <c r="W10" s="3">
        <f t="array" ref="W10:X12">Q10:R12+T10:U12</f>
        <v>7</v>
      </c>
      <c r="X10" s="3">
        <v>8</v>
      </c>
    </row>
    <row r="11" spans="1:25" x14ac:dyDescent="0.25">
      <c r="D11" s="11">
        <v>7</v>
      </c>
      <c r="E11" s="11">
        <v>2</v>
      </c>
      <c r="F11" s="11">
        <v>3</v>
      </c>
      <c r="G11" t="s">
        <v>0</v>
      </c>
      <c r="H11" s="11">
        <v>1</v>
      </c>
      <c r="I11" s="11">
        <v>2</v>
      </c>
      <c r="J11" s="11">
        <v>7</v>
      </c>
      <c r="K11" t="s">
        <v>1</v>
      </c>
      <c r="L11" s="3">
        <v>8</v>
      </c>
      <c r="M11" s="3">
        <v>4</v>
      </c>
      <c r="N11" s="3">
        <v>10</v>
      </c>
      <c r="Q11" s="11">
        <v>1</v>
      </c>
      <c r="R11" s="11">
        <v>2</v>
      </c>
      <c r="S11" t="s">
        <v>0</v>
      </c>
      <c r="T11" s="11">
        <v>0</v>
      </c>
      <c r="U11" s="11">
        <v>7</v>
      </c>
      <c r="V11" t="s">
        <v>1</v>
      </c>
      <c r="W11" s="3">
        <v>1</v>
      </c>
      <c r="X11" s="3">
        <v>9</v>
      </c>
    </row>
    <row r="12" spans="1:25" x14ac:dyDescent="0.25">
      <c r="D12" s="11">
        <v>4</v>
      </c>
      <c r="E12" s="11">
        <v>0</v>
      </c>
      <c r="F12" s="11">
        <v>6</v>
      </c>
      <c r="H12" s="11">
        <v>2</v>
      </c>
      <c r="I12" s="11">
        <v>0</v>
      </c>
      <c r="J12" s="11">
        <v>4</v>
      </c>
      <c r="L12" s="3">
        <v>6</v>
      </c>
      <c r="M12" s="3">
        <v>0</v>
      </c>
      <c r="N12" s="3">
        <v>10</v>
      </c>
      <c r="Q12" s="11">
        <v>5</v>
      </c>
      <c r="R12" s="11">
        <v>6</v>
      </c>
      <c r="T12" s="11">
        <v>1</v>
      </c>
      <c r="U12" s="11">
        <v>3</v>
      </c>
      <c r="W12" s="3">
        <v>6</v>
      </c>
      <c r="X12" s="3">
        <v>9</v>
      </c>
    </row>
    <row r="15" spans="1:25" x14ac:dyDescent="0.25">
      <c r="C15" s="4" t="s">
        <v>10</v>
      </c>
      <c r="P15" s="1" t="s">
        <v>9</v>
      </c>
    </row>
    <row r="16" spans="1:25" x14ac:dyDescent="0.25">
      <c r="D16" s="11">
        <f t="array" ref="D16:F18">B</f>
        <v>4</v>
      </c>
      <c r="E16" s="11">
        <v>3</v>
      </c>
      <c r="F16" s="11">
        <v>7</v>
      </c>
      <c r="H16" s="11">
        <f t="array" ref="H16:J18">2*D</f>
        <v>2</v>
      </c>
      <c r="I16" s="11">
        <v>16</v>
      </c>
      <c r="J16" s="11">
        <v>10</v>
      </c>
      <c r="L16" s="3">
        <f t="array" ref="L16:N18">D16:F18-H16:J18</f>
        <v>2</v>
      </c>
      <c r="M16" s="3">
        <v>-13</v>
      </c>
      <c r="N16" s="3">
        <v>-3</v>
      </c>
      <c r="S16" s="11">
        <f t="array" ref="S16:U18">B</f>
        <v>4</v>
      </c>
      <c r="T16" s="11">
        <v>3</v>
      </c>
      <c r="U16" s="11">
        <v>7</v>
      </c>
      <c r="W16" s="3">
        <f t="array" ref="W16:Y18">Q17*B</f>
        <v>280</v>
      </c>
      <c r="X16" s="3">
        <v>210</v>
      </c>
      <c r="Y16" s="3">
        <v>490</v>
      </c>
    </row>
    <row r="17" spans="3:29" x14ac:dyDescent="0.25">
      <c r="D17" s="11">
        <v>1</v>
      </c>
      <c r="E17" s="11">
        <v>2</v>
      </c>
      <c r="F17" s="11">
        <v>7</v>
      </c>
      <c r="G17" t="s">
        <v>11</v>
      </c>
      <c r="H17" s="11">
        <v>14</v>
      </c>
      <c r="I17" s="11">
        <v>4</v>
      </c>
      <c r="J17" s="11">
        <v>6</v>
      </c>
      <c r="K17" t="s">
        <v>1</v>
      </c>
      <c r="L17" s="3">
        <v>-13</v>
      </c>
      <c r="M17" s="3">
        <v>-2</v>
      </c>
      <c r="N17" s="3">
        <v>1</v>
      </c>
      <c r="Q17" s="11">
        <v>70</v>
      </c>
      <c r="R17" t="s">
        <v>12</v>
      </c>
      <c r="S17" s="11">
        <v>1</v>
      </c>
      <c r="T17" s="11">
        <v>2</v>
      </c>
      <c r="U17" s="11">
        <v>7</v>
      </c>
      <c r="V17" t="s">
        <v>1</v>
      </c>
      <c r="W17" s="3">
        <v>70</v>
      </c>
      <c r="X17" s="3">
        <v>140</v>
      </c>
      <c r="Y17" s="3">
        <v>490</v>
      </c>
    </row>
    <row r="18" spans="3:29" x14ac:dyDescent="0.25">
      <c r="D18" s="11">
        <v>2</v>
      </c>
      <c r="E18" s="11">
        <v>0</v>
      </c>
      <c r="F18" s="11">
        <v>4</v>
      </c>
      <c r="H18" s="11">
        <v>8</v>
      </c>
      <c r="I18" s="11">
        <v>0</v>
      </c>
      <c r="J18" s="11">
        <v>12</v>
      </c>
      <c r="L18" s="3">
        <v>-6</v>
      </c>
      <c r="M18" s="3">
        <v>0</v>
      </c>
      <c r="N18" s="3">
        <v>-8</v>
      </c>
      <c r="S18" s="11">
        <v>2</v>
      </c>
      <c r="T18" s="11">
        <v>0</v>
      </c>
      <c r="U18" s="11">
        <v>4</v>
      </c>
      <c r="W18" s="3">
        <v>140</v>
      </c>
      <c r="X18" s="3">
        <v>0</v>
      </c>
      <c r="Y18" s="3">
        <v>280</v>
      </c>
    </row>
    <row r="20" spans="3:29" x14ac:dyDescent="0.25">
      <c r="C20" s="4" t="s">
        <v>72</v>
      </c>
      <c r="P20" s="1" t="s">
        <v>14</v>
      </c>
    </row>
    <row r="21" spans="3:29" x14ac:dyDescent="0.25">
      <c r="D21" s="11">
        <f t="array" ref="D21:F22">E</f>
        <v>3</v>
      </c>
      <c r="E21" s="11">
        <v>0</v>
      </c>
      <c r="F21" s="11">
        <v>1</v>
      </c>
      <c r="H21" s="11">
        <f t="array" ref="H21:I23">A</f>
        <v>4</v>
      </c>
      <c r="I21" s="11">
        <v>7</v>
      </c>
      <c r="L21" s="3">
        <f t="array" ref="L21:M22">MMULT(E,A)</f>
        <v>17</v>
      </c>
      <c r="M21" s="3">
        <v>27</v>
      </c>
      <c r="Q21" s="11">
        <f t="array" ref="Q21:S23">B</f>
        <v>4</v>
      </c>
      <c r="R21" s="11">
        <v>3</v>
      </c>
      <c r="S21" s="11">
        <v>7</v>
      </c>
      <c r="U21" s="11">
        <f t="array" ref="U21:V23">A</f>
        <v>4</v>
      </c>
      <c r="V21" s="11">
        <v>7</v>
      </c>
      <c r="X21" s="3">
        <f t="array" ref="X21:Y23">MMULT(B,A)</f>
        <v>54</v>
      </c>
      <c r="Y21" s="3">
        <v>76</v>
      </c>
    </row>
    <row r="22" spans="3:29" x14ac:dyDescent="0.25">
      <c r="D22" s="11">
        <v>1</v>
      </c>
      <c r="E22" s="11">
        <v>7</v>
      </c>
      <c r="F22" s="11">
        <v>3</v>
      </c>
      <c r="G22" t="s">
        <v>13</v>
      </c>
      <c r="H22" s="11">
        <v>1</v>
      </c>
      <c r="I22" s="11">
        <v>2</v>
      </c>
      <c r="K22" t="s">
        <v>1</v>
      </c>
      <c r="L22" s="3">
        <v>26</v>
      </c>
      <c r="M22" s="3">
        <v>39</v>
      </c>
      <c r="Q22" s="11">
        <v>1</v>
      </c>
      <c r="R22" s="11">
        <v>2</v>
      </c>
      <c r="S22" s="11">
        <v>7</v>
      </c>
      <c r="T22" t="s">
        <v>13</v>
      </c>
      <c r="U22" s="11">
        <v>1</v>
      </c>
      <c r="V22" s="11">
        <v>2</v>
      </c>
      <c r="W22" t="s">
        <v>1</v>
      </c>
      <c r="X22" s="3">
        <v>41</v>
      </c>
      <c r="Y22" s="3">
        <v>53</v>
      </c>
    </row>
    <row r="23" spans="3:29" x14ac:dyDescent="0.25">
      <c r="H23" s="11">
        <v>5</v>
      </c>
      <c r="I23" s="11">
        <v>6</v>
      </c>
      <c r="Q23" s="11">
        <v>2</v>
      </c>
      <c r="R23" s="11">
        <v>0</v>
      </c>
      <c r="S23" s="11">
        <v>4</v>
      </c>
      <c r="U23" s="11">
        <v>5</v>
      </c>
      <c r="V23" s="11">
        <v>6</v>
      </c>
      <c r="X23" s="3">
        <v>28</v>
      </c>
      <c r="Y23" s="3">
        <v>38</v>
      </c>
    </row>
    <row r="25" spans="3:29" x14ac:dyDescent="0.25">
      <c r="C25" s="1" t="s">
        <v>74</v>
      </c>
      <c r="P25" s="1" t="s">
        <v>73</v>
      </c>
    </row>
    <row r="26" spans="3:29" ht="15" customHeight="1" x14ac:dyDescent="0.25">
      <c r="D26" s="11">
        <f t="array" ref="D26:F28">MINVERSE(B)</f>
        <v>0.23529411764705885</v>
      </c>
      <c r="E26" s="11">
        <v>-0.3529411764705882</v>
      </c>
      <c r="F26" s="11">
        <v>0.20588235294117646</v>
      </c>
      <c r="H26" s="11">
        <f t="array" ref="H26:J28">B</f>
        <v>4</v>
      </c>
      <c r="I26" s="11">
        <v>3</v>
      </c>
      <c r="J26" s="11">
        <v>7</v>
      </c>
      <c r="L26" s="3">
        <f t="array" ref="L26:N28">D26:F28*H26:J28</f>
        <v>0.94117647058823539</v>
      </c>
      <c r="M26" s="3">
        <v>-1.0588235294117645</v>
      </c>
      <c r="N26" s="3">
        <v>1.4411764705882353</v>
      </c>
      <c r="O26" s="12"/>
      <c r="S26" s="11">
        <f t="array" ref="S26:T28">A</f>
        <v>4</v>
      </c>
      <c r="T26" s="11">
        <v>7</v>
      </c>
      <c r="V26" s="11">
        <f t="array" ref="V26:X28">D</f>
        <v>1</v>
      </c>
      <c r="W26" s="11">
        <v>8</v>
      </c>
      <c r="X26" s="11">
        <v>5</v>
      </c>
      <c r="Z26" s="15" t="s">
        <v>75</v>
      </c>
      <c r="AA26" s="15"/>
      <c r="AB26" s="15"/>
    </row>
    <row r="27" spans="3:29" x14ac:dyDescent="0.25">
      <c r="D27" s="11">
        <v>0.29411764705882354</v>
      </c>
      <c r="E27" s="11">
        <v>5.8823529411764698E-2</v>
      </c>
      <c r="F27" s="11">
        <v>-0.61764705882352944</v>
      </c>
      <c r="G27" t="s">
        <v>12</v>
      </c>
      <c r="H27" s="11">
        <v>1</v>
      </c>
      <c r="I27" s="11">
        <v>2</v>
      </c>
      <c r="J27" s="11">
        <v>7</v>
      </c>
      <c r="K27" t="s">
        <v>1</v>
      </c>
      <c r="L27" s="3">
        <v>0.29411764705882354</v>
      </c>
      <c r="M27" s="3">
        <v>0.1176470588235294</v>
      </c>
      <c r="N27" s="3">
        <v>-4.3235294117647065</v>
      </c>
      <c r="O27" s="12"/>
      <c r="Q27" s="11">
        <v>2</v>
      </c>
      <c r="R27" t="s">
        <v>12</v>
      </c>
      <c r="S27" s="11">
        <v>1</v>
      </c>
      <c r="T27" s="11">
        <v>2</v>
      </c>
      <c r="U27" t="s">
        <v>13</v>
      </c>
      <c r="V27" s="11">
        <v>7</v>
      </c>
      <c r="W27" s="11">
        <v>2</v>
      </c>
      <c r="X27" s="11">
        <v>3</v>
      </c>
      <c r="Y27" t="s">
        <v>1</v>
      </c>
      <c r="Z27" s="15"/>
      <c r="AA27" s="15"/>
      <c r="AB27" s="15"/>
    </row>
    <row r="28" spans="3:29" x14ac:dyDescent="0.25">
      <c r="D28" s="11">
        <v>-0.11764705882352942</v>
      </c>
      <c r="E28" s="11">
        <v>0.1764705882352941</v>
      </c>
      <c r="F28" s="11">
        <v>0.14705882352941177</v>
      </c>
      <c r="H28" s="11">
        <v>2</v>
      </c>
      <c r="I28" s="11">
        <v>0</v>
      </c>
      <c r="J28" s="11">
        <v>4</v>
      </c>
      <c r="L28" s="3">
        <v>-0.23529411764705885</v>
      </c>
      <c r="M28" s="3">
        <v>0</v>
      </c>
      <c r="N28" s="3">
        <v>0.58823529411764708</v>
      </c>
      <c r="O28" s="12"/>
      <c r="S28" s="11">
        <v>5</v>
      </c>
      <c r="T28" s="11">
        <v>6</v>
      </c>
      <c r="V28" s="11">
        <v>4</v>
      </c>
      <c r="W28" s="11">
        <v>0</v>
      </c>
      <c r="X28" s="11">
        <v>6</v>
      </c>
      <c r="Z28" s="15"/>
      <c r="AA28" s="15"/>
      <c r="AB28" s="15"/>
    </row>
    <row r="30" spans="3:29" x14ac:dyDescent="0.25">
      <c r="Q30" s="33" t="s">
        <v>86</v>
      </c>
      <c r="R30" s="33"/>
      <c r="S30" s="33"/>
      <c r="T30" s="33"/>
      <c r="U30" s="33"/>
      <c r="V30" s="33"/>
      <c r="W30" s="33"/>
      <c r="X30" s="33"/>
      <c r="Y30" s="33"/>
    </row>
    <row r="31" spans="3:29" x14ac:dyDescent="0.25">
      <c r="V31" s="34"/>
      <c r="W31" s="35">
        <f t="array" ref="W31:Y33">V26:X28</f>
        <v>1</v>
      </c>
      <c r="X31" s="35">
        <v>8</v>
      </c>
      <c r="Y31" s="11">
        <v>5</v>
      </c>
    </row>
    <row r="32" spans="3:29" x14ac:dyDescent="0.25">
      <c r="S32" s="11">
        <f t="array" ref="S32:U33">TRANSPOSE(S26:T28)</f>
        <v>4</v>
      </c>
      <c r="T32" s="11">
        <v>1</v>
      </c>
      <c r="U32" s="11">
        <v>5</v>
      </c>
      <c r="W32" s="35">
        <v>7</v>
      </c>
      <c r="X32" s="35">
        <v>2</v>
      </c>
      <c r="Y32" s="11">
        <v>3</v>
      </c>
      <c r="Z32" t="s">
        <v>1</v>
      </c>
      <c r="AA32" s="3">
        <f t="array" ref="AA32:AC33">2*(MMULT(S32:U33,W31:Y33))</f>
        <v>62</v>
      </c>
      <c r="AB32" s="3">
        <v>68</v>
      </c>
      <c r="AC32" s="3">
        <v>106</v>
      </c>
    </row>
    <row r="33" spans="17:29" x14ac:dyDescent="0.25">
      <c r="Q33" s="11">
        <v>2</v>
      </c>
      <c r="R33" t="s">
        <v>12</v>
      </c>
      <c r="S33" s="11">
        <v>7</v>
      </c>
      <c r="T33" s="11">
        <v>2</v>
      </c>
      <c r="U33" s="11">
        <v>6</v>
      </c>
      <c r="V33" s="34" t="s">
        <v>13</v>
      </c>
      <c r="W33" s="11">
        <v>4</v>
      </c>
      <c r="X33" s="11">
        <v>0</v>
      </c>
      <c r="Y33" s="11">
        <v>6</v>
      </c>
      <c r="AA33" s="3">
        <v>90</v>
      </c>
      <c r="AB33" s="3">
        <v>120</v>
      </c>
      <c r="AC33" s="3">
        <v>154</v>
      </c>
    </row>
  </sheetData>
  <mergeCells count="2">
    <mergeCell ref="Z26:AB28"/>
    <mergeCell ref="Q30:Y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6"/>
  <sheetViews>
    <sheetView zoomScale="86" zoomScaleNormal="86" workbookViewId="0">
      <selection activeCell="A3" sqref="A3"/>
    </sheetView>
  </sheetViews>
  <sheetFormatPr defaultRowHeight="15" x14ac:dyDescent="0.25"/>
  <sheetData>
    <row r="2" spans="1:6" x14ac:dyDescent="0.25">
      <c r="A2" s="1" t="s">
        <v>48</v>
      </c>
    </row>
    <row r="4" spans="1:6" x14ac:dyDescent="0.25">
      <c r="C4" t="s">
        <v>16</v>
      </c>
    </row>
    <row r="5" spans="1:6" x14ac:dyDescent="0.25">
      <c r="E5" t="s">
        <v>18</v>
      </c>
      <c r="F5" t="s">
        <v>19</v>
      </c>
    </row>
    <row r="6" spans="1:6" x14ac:dyDescent="0.25">
      <c r="E6" s="6" t="s">
        <v>20</v>
      </c>
      <c r="F6" s="5" t="s">
        <v>21</v>
      </c>
    </row>
    <row r="8" spans="1:6" x14ac:dyDescent="0.25">
      <c r="D8" t="s">
        <v>22</v>
      </c>
      <c r="E8" t="s">
        <v>23</v>
      </c>
      <c r="F8" t="s">
        <v>23</v>
      </c>
    </row>
    <row r="9" spans="1:6" x14ac:dyDescent="0.25">
      <c r="D9">
        <v>-2</v>
      </c>
      <c r="E9">
        <f>(0.5*D9)-0.5</f>
        <v>-1.5</v>
      </c>
      <c r="F9">
        <f>(2*D9)-5</f>
        <v>-9</v>
      </c>
    </row>
    <row r="10" spans="1:6" x14ac:dyDescent="0.25">
      <c r="D10">
        <v>-1</v>
      </c>
      <c r="E10">
        <f t="shared" ref="E10:E20" si="0">(0.5*D10)-0.5</f>
        <v>-1</v>
      </c>
      <c r="F10">
        <f t="shared" ref="F10:F20" si="1">(2*D10)-5</f>
        <v>-7</v>
      </c>
    </row>
    <row r="11" spans="1:6" x14ac:dyDescent="0.25">
      <c r="D11">
        <v>0</v>
      </c>
      <c r="E11">
        <f t="shared" si="0"/>
        <v>-0.5</v>
      </c>
      <c r="F11">
        <f t="shared" si="1"/>
        <v>-5</v>
      </c>
    </row>
    <row r="12" spans="1:6" x14ac:dyDescent="0.25">
      <c r="D12">
        <v>1</v>
      </c>
      <c r="E12">
        <f t="shared" si="0"/>
        <v>0</v>
      </c>
      <c r="F12">
        <f t="shared" si="1"/>
        <v>-3</v>
      </c>
    </row>
    <row r="13" spans="1:6" x14ac:dyDescent="0.25">
      <c r="D13">
        <v>2</v>
      </c>
      <c r="E13">
        <f t="shared" si="0"/>
        <v>0.5</v>
      </c>
      <c r="F13">
        <f>(2*D13)-5</f>
        <v>-1</v>
      </c>
    </row>
    <row r="14" spans="1:6" x14ac:dyDescent="0.25">
      <c r="D14">
        <v>3</v>
      </c>
      <c r="E14">
        <f t="shared" si="0"/>
        <v>1</v>
      </c>
      <c r="F14">
        <f t="shared" si="1"/>
        <v>1</v>
      </c>
    </row>
    <row r="15" spans="1:6" x14ac:dyDescent="0.25">
      <c r="D15">
        <v>4</v>
      </c>
      <c r="E15">
        <f t="shared" si="0"/>
        <v>1.5</v>
      </c>
      <c r="F15">
        <f t="shared" si="1"/>
        <v>3</v>
      </c>
    </row>
    <row r="16" spans="1:6" x14ac:dyDescent="0.25">
      <c r="D16">
        <v>5</v>
      </c>
      <c r="E16">
        <f t="shared" si="0"/>
        <v>2</v>
      </c>
      <c r="F16">
        <f t="shared" si="1"/>
        <v>5</v>
      </c>
    </row>
    <row r="17" spans="3:15" x14ac:dyDescent="0.25">
      <c r="D17">
        <v>6</v>
      </c>
      <c r="E17">
        <f t="shared" si="0"/>
        <v>2.5</v>
      </c>
      <c r="F17">
        <f t="shared" si="1"/>
        <v>7</v>
      </c>
    </row>
    <row r="18" spans="3:15" x14ac:dyDescent="0.25">
      <c r="D18">
        <v>7</v>
      </c>
      <c r="E18">
        <f t="shared" si="0"/>
        <v>3</v>
      </c>
      <c r="F18">
        <f t="shared" si="1"/>
        <v>9</v>
      </c>
    </row>
    <row r="19" spans="3:15" x14ac:dyDescent="0.25">
      <c r="D19">
        <v>8</v>
      </c>
      <c r="E19">
        <f t="shared" si="0"/>
        <v>3.5</v>
      </c>
      <c r="F19">
        <f t="shared" si="1"/>
        <v>11</v>
      </c>
    </row>
    <row r="20" spans="3:15" x14ac:dyDescent="0.25">
      <c r="D20">
        <v>9</v>
      </c>
      <c r="E20">
        <f t="shared" si="0"/>
        <v>4</v>
      </c>
      <c r="F20">
        <f t="shared" si="1"/>
        <v>13</v>
      </c>
    </row>
    <row r="23" spans="3:15" x14ac:dyDescent="0.25">
      <c r="D23" s="13" t="s">
        <v>31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3:15" x14ac:dyDescent="0.25"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8" spans="3:15" x14ac:dyDescent="0.25">
      <c r="C28" t="s">
        <v>24</v>
      </c>
    </row>
    <row r="29" spans="3:15" x14ac:dyDescent="0.25">
      <c r="D29" t="s">
        <v>35</v>
      </c>
    </row>
    <row r="30" spans="3:15" x14ac:dyDescent="0.25">
      <c r="D30" t="s">
        <v>20</v>
      </c>
    </row>
    <row r="31" spans="3:15" x14ac:dyDescent="0.25">
      <c r="D31" t="s">
        <v>21</v>
      </c>
    </row>
    <row r="33" spans="3:17" x14ac:dyDescent="0.25">
      <c r="D33" t="s">
        <v>25</v>
      </c>
      <c r="I33" t="s">
        <v>26</v>
      </c>
      <c r="O33" t="s">
        <v>41</v>
      </c>
    </row>
    <row r="34" spans="3:17" x14ac:dyDescent="0.25">
      <c r="D34" s="7" t="s">
        <v>27</v>
      </c>
      <c r="J34" t="s">
        <v>17</v>
      </c>
      <c r="K34" t="s">
        <v>29</v>
      </c>
      <c r="L34">
        <v>-5</v>
      </c>
      <c r="P34" s="3" t="s">
        <v>36</v>
      </c>
      <c r="Q34" s="3" t="s">
        <v>39</v>
      </c>
    </row>
    <row r="35" spans="3:17" x14ac:dyDescent="0.25">
      <c r="I35" s="1" t="s">
        <v>32</v>
      </c>
      <c r="J35" t="s">
        <v>28</v>
      </c>
      <c r="K35" t="s">
        <v>29</v>
      </c>
      <c r="L35">
        <v>-2</v>
      </c>
      <c r="P35" s="3" t="s">
        <v>37</v>
      </c>
      <c r="Q35" s="3" t="s">
        <v>40</v>
      </c>
    </row>
    <row r="36" spans="3:17" x14ac:dyDescent="0.25">
      <c r="I36" s="8"/>
      <c r="J36" s="9" t="s">
        <v>30</v>
      </c>
      <c r="K36" s="8">
        <v>0</v>
      </c>
      <c r="L36" s="8">
        <v>-3</v>
      </c>
      <c r="M36" s="1" t="s">
        <v>33</v>
      </c>
      <c r="N36" s="3" t="s">
        <v>34</v>
      </c>
      <c r="P36" s="3" t="s">
        <v>38</v>
      </c>
      <c r="Q36" s="3" t="s">
        <v>38</v>
      </c>
    </row>
    <row r="39" spans="3:17" x14ac:dyDescent="0.25">
      <c r="C39" s="7" t="s">
        <v>42</v>
      </c>
    </row>
    <row r="40" spans="3:17" x14ac:dyDescent="0.25">
      <c r="D40" s="1" t="s">
        <v>2</v>
      </c>
      <c r="G40" s="1" t="s">
        <v>43</v>
      </c>
      <c r="J40" s="1" t="s">
        <v>3</v>
      </c>
    </row>
    <row r="41" spans="3:17" x14ac:dyDescent="0.25">
      <c r="D41" s="10">
        <v>1</v>
      </c>
      <c r="E41" s="10">
        <v>-2</v>
      </c>
      <c r="G41" s="10" t="s">
        <v>43</v>
      </c>
      <c r="J41" s="10">
        <v>1</v>
      </c>
    </row>
    <row r="42" spans="3:17" x14ac:dyDescent="0.25">
      <c r="D42" s="10">
        <v>2</v>
      </c>
      <c r="E42" s="10">
        <v>-1</v>
      </c>
      <c r="F42" t="s">
        <v>13</v>
      </c>
      <c r="G42" s="10" t="s">
        <v>44</v>
      </c>
      <c r="I42" t="s">
        <v>1</v>
      </c>
      <c r="J42" s="10">
        <v>5</v>
      </c>
    </row>
    <row r="45" spans="3:17" x14ac:dyDescent="0.25">
      <c r="D45" s="1" t="s">
        <v>45</v>
      </c>
      <c r="G45" s="1" t="s">
        <v>2</v>
      </c>
      <c r="J45" s="1" t="s">
        <v>43</v>
      </c>
      <c r="L45" s="1" t="s">
        <v>45</v>
      </c>
      <c r="O45" s="1" t="s">
        <v>3</v>
      </c>
    </row>
    <row r="46" spans="3:17" x14ac:dyDescent="0.25">
      <c r="D46" s="11">
        <f t="array" ref="D46:E47">MINVERSE(D41:E42)</f>
        <v>-0.33333333333333331</v>
      </c>
      <c r="E46" s="11">
        <v>0.66666666666666663</v>
      </c>
      <c r="G46" s="11">
        <f t="array" ref="G46:H47">D41:E42</f>
        <v>1</v>
      </c>
      <c r="H46" s="11">
        <v>-2</v>
      </c>
      <c r="J46" s="11" t="str">
        <f t="array" ref="J46:J47">G41:G42</f>
        <v>X</v>
      </c>
      <c r="L46" s="11">
        <f t="array" ref="L46:M47">MINVERSE(D41:E42)</f>
        <v>-0.33333333333333331</v>
      </c>
      <c r="M46" s="11">
        <v>0.66666666666666663</v>
      </c>
      <c r="O46" s="11">
        <f t="array" ref="O46:O47">J41:J42</f>
        <v>1</v>
      </c>
    </row>
    <row r="47" spans="3:17" x14ac:dyDescent="0.25">
      <c r="D47" s="11">
        <v>-0.66666666666666663</v>
      </c>
      <c r="E47" s="11">
        <v>0.33333333333333331</v>
      </c>
      <c r="F47" t="s">
        <v>13</v>
      </c>
      <c r="G47" s="11">
        <v>2</v>
      </c>
      <c r="H47" s="11">
        <v>-1</v>
      </c>
      <c r="I47" t="s">
        <v>13</v>
      </c>
      <c r="J47" s="11" t="str">
        <v>Y</v>
      </c>
      <c r="K47" t="s">
        <v>1</v>
      </c>
      <c r="L47" s="11">
        <v>-0.66666666666666663</v>
      </c>
      <c r="M47" s="11">
        <v>0.33333333333333331</v>
      </c>
      <c r="N47" t="s">
        <v>13</v>
      </c>
      <c r="O47" s="11">
        <v>5</v>
      </c>
    </row>
    <row r="50" spans="7:14" x14ac:dyDescent="0.25">
      <c r="G50" s="1" t="s">
        <v>47</v>
      </c>
      <c r="J50" s="1" t="s">
        <v>43</v>
      </c>
      <c r="L50" s="1" t="s">
        <v>46</v>
      </c>
    </row>
    <row r="51" spans="7:14" x14ac:dyDescent="0.25">
      <c r="G51" s="11">
        <f t="array" ref="G51:H52">MMULT(MINVERSE(D41:E42),D41:E42)</f>
        <v>1</v>
      </c>
      <c r="H51" s="11">
        <v>0</v>
      </c>
      <c r="J51" s="11" t="str">
        <f t="array" ref="J51:J52">G41:G42</f>
        <v>X</v>
      </c>
      <c r="L51" s="11">
        <f t="array" ref="L51:L52">MMULT(MINVERSE(D41:E42),J41:J42)</f>
        <v>2.9999999999999996</v>
      </c>
    </row>
    <row r="52" spans="7:14" x14ac:dyDescent="0.25">
      <c r="G52" s="11">
        <v>0</v>
      </c>
      <c r="H52" s="11">
        <v>1</v>
      </c>
      <c r="I52" t="s">
        <v>13</v>
      </c>
      <c r="J52" s="11" t="str">
        <v>Y</v>
      </c>
      <c r="K52" t="s">
        <v>1</v>
      </c>
      <c r="L52" s="11">
        <v>0.99999999999999989</v>
      </c>
    </row>
    <row r="54" spans="7:14" x14ac:dyDescent="0.25">
      <c r="J54" s="1"/>
    </row>
    <row r="55" spans="7:14" x14ac:dyDescent="0.25">
      <c r="J55" s="3" t="str">
        <f t="array" ref="J55:J56">J51:J52</f>
        <v>X</v>
      </c>
      <c r="K55" s="3"/>
      <c r="L55" s="3">
        <v>3</v>
      </c>
      <c r="N55" s="3" t="s">
        <v>38</v>
      </c>
    </row>
    <row r="56" spans="7:14" x14ac:dyDescent="0.25">
      <c r="J56" s="3" t="str">
        <v>Y</v>
      </c>
      <c r="K56" s="3" t="s">
        <v>1</v>
      </c>
      <c r="L56" s="3">
        <v>1</v>
      </c>
      <c r="M56" s="1" t="s">
        <v>33</v>
      </c>
      <c r="N56" s="3" t="s">
        <v>34</v>
      </c>
    </row>
  </sheetData>
  <mergeCells count="1">
    <mergeCell ref="D23:O2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5"/>
  <sheetViews>
    <sheetView zoomScale="86" zoomScaleNormal="86" workbookViewId="0">
      <selection activeCell="A3" sqref="A3"/>
    </sheetView>
  </sheetViews>
  <sheetFormatPr defaultRowHeight="15" x14ac:dyDescent="0.25"/>
  <sheetData>
    <row r="2" spans="1:17" x14ac:dyDescent="0.25">
      <c r="A2" s="1" t="s">
        <v>77</v>
      </c>
    </row>
    <row r="4" spans="1:17" x14ac:dyDescent="0.25">
      <c r="C4" t="s">
        <v>15</v>
      </c>
    </row>
    <row r="5" spans="1:17" x14ac:dyDescent="0.25">
      <c r="D5" s="1" t="s">
        <v>2</v>
      </c>
      <c r="H5" s="1" t="s">
        <v>43</v>
      </c>
      <c r="J5" s="1" t="s">
        <v>3</v>
      </c>
    </row>
    <row r="6" spans="1:17" x14ac:dyDescent="0.25">
      <c r="D6" s="11">
        <v>2</v>
      </c>
      <c r="E6" s="11">
        <v>4</v>
      </c>
      <c r="F6" s="11">
        <v>-10</v>
      </c>
      <c r="H6" s="11" t="s">
        <v>13</v>
      </c>
      <c r="J6" s="11">
        <v>-2</v>
      </c>
    </row>
    <row r="7" spans="1:17" x14ac:dyDescent="0.25">
      <c r="D7" s="11">
        <v>3</v>
      </c>
      <c r="E7" s="11">
        <v>9</v>
      </c>
      <c r="F7" s="11">
        <v>-21</v>
      </c>
      <c r="G7" t="s">
        <v>13</v>
      </c>
      <c r="H7" s="11" t="s">
        <v>17</v>
      </c>
      <c r="I7" t="s">
        <v>1</v>
      </c>
      <c r="J7" s="11">
        <v>0</v>
      </c>
    </row>
    <row r="8" spans="1:17" x14ac:dyDescent="0.25">
      <c r="D8" s="11">
        <v>1</v>
      </c>
      <c r="E8" s="11">
        <v>5</v>
      </c>
      <c r="F8" s="11">
        <v>-12</v>
      </c>
      <c r="H8" s="11" t="s">
        <v>50</v>
      </c>
      <c r="J8" s="11">
        <v>1</v>
      </c>
    </row>
    <row r="9" spans="1:17" x14ac:dyDescent="0.25">
      <c r="N9" s="1" t="s">
        <v>69</v>
      </c>
    </row>
    <row r="10" spans="1:17" x14ac:dyDescent="0.25">
      <c r="D10" t="s">
        <v>29</v>
      </c>
      <c r="E10" t="s">
        <v>28</v>
      </c>
      <c r="F10" s="7" t="s">
        <v>62</v>
      </c>
      <c r="G10">
        <v>-2</v>
      </c>
      <c r="I10">
        <f t="array" ref="I10:K12">D6:F8</f>
        <v>2</v>
      </c>
      <c r="J10">
        <v>4</v>
      </c>
      <c r="K10">
        <v>-10</v>
      </c>
      <c r="L10">
        <f t="array" ref="L10:L12">J6:J8</f>
        <v>-2</v>
      </c>
      <c r="N10" s="11">
        <f t="array" ref="N10:Q10">I12:L12</f>
        <v>1</v>
      </c>
      <c r="O10" s="11">
        <v>5</v>
      </c>
      <c r="P10" s="11">
        <v>-12</v>
      </c>
      <c r="Q10" s="11">
        <v>1</v>
      </c>
    </row>
    <row r="11" spans="1:17" x14ac:dyDescent="0.25">
      <c r="D11" t="s">
        <v>51</v>
      </c>
      <c r="E11" t="s">
        <v>52</v>
      </c>
      <c r="F11" s="7" t="s">
        <v>53</v>
      </c>
      <c r="G11">
        <v>0</v>
      </c>
      <c r="H11" s="1" t="s">
        <v>33</v>
      </c>
      <c r="I11">
        <v>3</v>
      </c>
      <c r="J11">
        <v>9</v>
      </c>
      <c r="K11">
        <v>-21</v>
      </c>
      <c r="L11">
        <v>0</v>
      </c>
      <c r="M11" s="1" t="s">
        <v>33</v>
      </c>
      <c r="N11" s="11">
        <f t="array" ref="N11:Q12">I10:L11</f>
        <v>2</v>
      </c>
      <c r="O11" s="11">
        <v>4</v>
      </c>
      <c r="P11" s="11">
        <v>-10</v>
      </c>
      <c r="Q11" s="11">
        <v>-2</v>
      </c>
    </row>
    <row r="12" spans="1:17" x14ac:dyDescent="0.25">
      <c r="D12" t="s">
        <v>54</v>
      </c>
      <c r="E12" t="s">
        <v>55</v>
      </c>
      <c r="F12" s="7" t="s">
        <v>56</v>
      </c>
      <c r="G12">
        <v>1</v>
      </c>
      <c r="I12">
        <v>1</v>
      </c>
      <c r="J12">
        <v>5</v>
      </c>
      <c r="K12">
        <v>-12</v>
      </c>
      <c r="L12">
        <v>1</v>
      </c>
      <c r="N12" s="11">
        <v>3</v>
      </c>
      <c r="O12" s="11">
        <v>9</v>
      </c>
      <c r="P12" s="11">
        <v>-21</v>
      </c>
      <c r="Q12" s="11">
        <v>0</v>
      </c>
    </row>
    <row r="14" spans="1:17" x14ac:dyDescent="0.25">
      <c r="D14" s="1" t="s">
        <v>70</v>
      </c>
    </row>
    <row r="15" spans="1:17" x14ac:dyDescent="0.25">
      <c r="D15" s="11">
        <f t="array" ref="D15:G15">N10:Q10</f>
        <v>1</v>
      </c>
      <c r="E15" s="11">
        <v>5</v>
      </c>
      <c r="F15" s="11">
        <v>-12</v>
      </c>
      <c r="G15" s="11">
        <v>1</v>
      </c>
    </row>
    <row r="16" spans="1:17" x14ac:dyDescent="0.25">
      <c r="D16" s="11">
        <f t="array" ref="D16:G16">N11:Q11-(2*N10:Q10)</f>
        <v>0</v>
      </c>
      <c r="E16" s="11">
        <v>-6</v>
      </c>
      <c r="F16" s="11">
        <v>14</v>
      </c>
      <c r="G16" s="11">
        <v>-4</v>
      </c>
    </row>
    <row r="17" spans="4:12" x14ac:dyDescent="0.25">
      <c r="D17" s="11">
        <f t="array" ref="D17:G17">N12:Q12-(3*N10:Q10)</f>
        <v>0</v>
      </c>
      <c r="E17" s="11">
        <v>-6</v>
      </c>
      <c r="F17" s="11">
        <v>15</v>
      </c>
      <c r="G17" s="11">
        <v>-3</v>
      </c>
    </row>
    <row r="19" spans="4:12" x14ac:dyDescent="0.25">
      <c r="D19" s="1" t="s">
        <v>57</v>
      </c>
    </row>
    <row r="20" spans="4:12" x14ac:dyDescent="0.25">
      <c r="D20" s="11">
        <f t="array" ref="D20:G20">D15:G15+(D17:G17*(5/6))</f>
        <v>1</v>
      </c>
      <c r="E20" s="11">
        <v>0</v>
      </c>
      <c r="F20" s="11">
        <v>0.5</v>
      </c>
      <c r="G20" s="11">
        <v>-1.5</v>
      </c>
    </row>
    <row r="21" spans="4:12" x14ac:dyDescent="0.25">
      <c r="D21" s="11">
        <f t="array" ref="D21:G21">D16:G16-D17:G17</f>
        <v>0</v>
      </c>
      <c r="E21" s="11">
        <v>0</v>
      </c>
      <c r="F21" s="11">
        <v>-1</v>
      </c>
      <c r="G21" s="11">
        <v>-1</v>
      </c>
    </row>
    <row r="22" spans="4:12" x14ac:dyDescent="0.25">
      <c r="D22" s="11">
        <f t="array" ref="D22:G22">D17:G17*(-1/6)</f>
        <v>0</v>
      </c>
      <c r="E22" s="11">
        <v>1</v>
      </c>
      <c r="F22" s="11">
        <v>-2.5</v>
      </c>
      <c r="G22" s="11">
        <v>0.5</v>
      </c>
    </row>
    <row r="24" spans="4:12" x14ac:dyDescent="0.25">
      <c r="D24" s="1" t="s">
        <v>58</v>
      </c>
    </row>
    <row r="25" spans="4:12" x14ac:dyDescent="0.25">
      <c r="D25" s="11">
        <f t="array" ref="D25:G25">D20:G20+(D21:G21*1/2)</f>
        <v>1</v>
      </c>
      <c r="E25" s="11">
        <v>0</v>
      </c>
      <c r="F25" s="11">
        <v>0</v>
      </c>
      <c r="G25" s="11">
        <v>-2</v>
      </c>
    </row>
    <row r="26" spans="4:12" x14ac:dyDescent="0.25">
      <c r="D26" s="11">
        <f t="array" ref="D26:G26">D21:G21*-1</f>
        <v>0</v>
      </c>
      <c r="E26" s="11">
        <v>0</v>
      </c>
      <c r="F26" s="11">
        <v>1</v>
      </c>
      <c r="G26" s="11">
        <v>1</v>
      </c>
    </row>
    <row r="27" spans="4:12" x14ac:dyDescent="0.25">
      <c r="D27" s="11">
        <f t="array" ref="D27:G27">D22:G22-(D21:G21*5/2)</f>
        <v>0</v>
      </c>
      <c r="E27" s="11">
        <v>1</v>
      </c>
      <c r="F27" s="11">
        <v>0</v>
      </c>
      <c r="G27" s="11">
        <v>3</v>
      </c>
    </row>
    <row r="29" spans="4:12" x14ac:dyDescent="0.25">
      <c r="D29" s="1" t="s">
        <v>59</v>
      </c>
      <c r="L29" s="1" t="s">
        <v>60</v>
      </c>
    </row>
    <row r="30" spans="4:12" x14ac:dyDescent="0.25">
      <c r="D30" s="3">
        <v>1</v>
      </c>
      <c r="E30" s="3">
        <v>0</v>
      </c>
      <c r="F30" s="3">
        <v>0</v>
      </c>
      <c r="G30" s="3"/>
      <c r="H30" s="3" t="s">
        <v>13</v>
      </c>
      <c r="I30" s="3"/>
      <c r="J30" s="3">
        <f t="array" ref="J30:J32">G25:G27</f>
        <v>-2</v>
      </c>
      <c r="L30" s="3" t="s">
        <v>66</v>
      </c>
    </row>
    <row r="31" spans="4:12" x14ac:dyDescent="0.25">
      <c r="D31" s="3">
        <v>0</v>
      </c>
      <c r="E31" s="3">
        <v>0</v>
      </c>
      <c r="F31" s="3">
        <v>1</v>
      </c>
      <c r="G31" s="3" t="s">
        <v>13</v>
      </c>
      <c r="H31" s="3" t="s">
        <v>17</v>
      </c>
      <c r="I31" s="3" t="s">
        <v>1</v>
      </c>
      <c r="J31" s="3">
        <v>1</v>
      </c>
      <c r="L31" s="3" t="s">
        <v>67</v>
      </c>
    </row>
    <row r="32" spans="4:12" x14ac:dyDescent="0.25">
      <c r="D32" s="3">
        <v>0</v>
      </c>
      <c r="E32" s="3">
        <v>1</v>
      </c>
      <c r="F32" s="3">
        <v>0</v>
      </c>
      <c r="G32" s="3"/>
      <c r="H32" s="3" t="s">
        <v>50</v>
      </c>
      <c r="I32" s="3"/>
      <c r="J32" s="3">
        <v>3</v>
      </c>
      <c r="L32" s="3" t="s">
        <v>68</v>
      </c>
    </row>
    <row r="35" spans="3:10" x14ac:dyDescent="0.25">
      <c r="C35" t="s">
        <v>49</v>
      </c>
    </row>
    <row r="36" spans="3:10" x14ac:dyDescent="0.25">
      <c r="D36" s="1" t="s">
        <v>61</v>
      </c>
    </row>
    <row r="37" spans="3:10" x14ac:dyDescent="0.25">
      <c r="D37" s="3" t="s">
        <v>63</v>
      </c>
      <c r="E37" s="3"/>
      <c r="F37" s="3"/>
      <c r="G37" s="3">
        <f>(D6*$J$30)+(E6*$J$32)+(F6*$J$31)</f>
        <v>-2</v>
      </c>
    </row>
    <row r="38" spans="3:10" x14ac:dyDescent="0.25">
      <c r="D38" s="3" t="s">
        <v>64</v>
      </c>
      <c r="E38" s="3"/>
      <c r="F38" s="3"/>
      <c r="G38" s="3">
        <f>(D7*$J$30)+(E7*$J$32)+(F7*$J$31)</f>
        <v>0</v>
      </c>
    </row>
    <row r="39" spans="3:10" x14ac:dyDescent="0.25">
      <c r="D39" s="3" t="s">
        <v>65</v>
      </c>
      <c r="E39" s="3"/>
      <c r="F39" s="3"/>
      <c r="G39" s="3">
        <f>(D8*$J$30)+(E8*$J$32)+(F8*$J$31)</f>
        <v>1</v>
      </c>
    </row>
    <row r="42" spans="3:10" x14ac:dyDescent="0.25">
      <c r="C42" t="s">
        <v>42</v>
      </c>
    </row>
    <row r="44" spans="3:10" x14ac:dyDescent="0.25">
      <c r="D44" s="11">
        <f t="array" ref="D44:F46">D6:F8</f>
        <v>2</v>
      </c>
      <c r="E44" s="11">
        <v>4</v>
      </c>
      <c r="F44" s="11">
        <v>-10</v>
      </c>
      <c r="H44" s="11" t="str">
        <f t="array" ref="H44:H46">H6:H8</f>
        <v>x</v>
      </c>
      <c r="J44" s="11">
        <f t="array" ref="J44:J46">J6:J8</f>
        <v>-2</v>
      </c>
    </row>
    <row r="45" spans="3:10" x14ac:dyDescent="0.25">
      <c r="D45" s="11">
        <v>3</v>
      </c>
      <c r="E45" s="11">
        <v>9</v>
      </c>
      <c r="F45" s="11">
        <v>-21</v>
      </c>
      <c r="G45" t="s">
        <v>13</v>
      </c>
      <c r="H45" s="11" t="str">
        <v>y</v>
      </c>
      <c r="I45" t="s">
        <v>1</v>
      </c>
      <c r="J45" s="11">
        <v>0</v>
      </c>
    </row>
    <row r="46" spans="3:10" x14ac:dyDescent="0.25">
      <c r="D46" s="11">
        <v>1</v>
      </c>
      <c r="E46" s="11">
        <v>5</v>
      </c>
      <c r="F46" s="11">
        <v>-12</v>
      </c>
      <c r="H46" s="11" t="str">
        <v>z</v>
      </c>
      <c r="J46" s="11">
        <v>1</v>
      </c>
    </row>
    <row r="48" spans="3:10" x14ac:dyDescent="0.25">
      <c r="D48" s="11">
        <f t="array" ref="D48:F50">MMULT(MINVERSE(D44:F46),D44:F46)</f>
        <v>1</v>
      </c>
      <c r="E48" s="11">
        <v>0</v>
      </c>
      <c r="F48" s="11">
        <v>0</v>
      </c>
      <c r="H48" s="11" t="str">
        <f t="array" ref="H48:H50">H44:H46</f>
        <v>x</v>
      </c>
      <c r="J48" s="11">
        <f t="array" ref="J48:J50">MMULT(MINVERSE(D44:F46),J44:J46)</f>
        <v>-2</v>
      </c>
    </row>
    <row r="49" spans="4:10" x14ac:dyDescent="0.25">
      <c r="D49" s="11">
        <v>0</v>
      </c>
      <c r="E49" s="11">
        <v>1</v>
      </c>
      <c r="F49" s="11">
        <v>0</v>
      </c>
      <c r="G49" t="s">
        <v>13</v>
      </c>
      <c r="H49" s="11" t="str">
        <v>y</v>
      </c>
      <c r="I49" t="s">
        <v>1</v>
      </c>
      <c r="J49" s="11">
        <v>3</v>
      </c>
    </row>
    <row r="50" spans="4:10" x14ac:dyDescent="0.25">
      <c r="D50" s="11">
        <v>0</v>
      </c>
      <c r="E50" s="11">
        <v>0</v>
      </c>
      <c r="F50" s="11">
        <v>1</v>
      </c>
      <c r="H50" s="11" t="str">
        <v>z</v>
      </c>
      <c r="J50" s="11">
        <v>1</v>
      </c>
    </row>
    <row r="52" spans="4:10" x14ac:dyDescent="0.25">
      <c r="H52" s="1" t="s">
        <v>71</v>
      </c>
    </row>
    <row r="53" spans="4:10" x14ac:dyDescent="0.25">
      <c r="H53" s="3" t="s">
        <v>13</v>
      </c>
      <c r="I53" s="3" t="s">
        <v>1</v>
      </c>
      <c r="J53" s="3">
        <v>-2</v>
      </c>
    </row>
    <row r="54" spans="4:10" x14ac:dyDescent="0.25">
      <c r="H54" s="3" t="s">
        <v>17</v>
      </c>
      <c r="I54" s="3" t="s">
        <v>1</v>
      </c>
      <c r="J54" s="3">
        <v>3</v>
      </c>
    </row>
    <row r="55" spans="4:10" x14ac:dyDescent="0.25">
      <c r="H55" s="3" t="s">
        <v>50</v>
      </c>
      <c r="I55" s="3" t="s">
        <v>1</v>
      </c>
      <c r="J55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Sheet3</vt:lpstr>
      <vt:lpstr>Problem 1</vt:lpstr>
      <vt:lpstr>Problem 2</vt:lpstr>
      <vt:lpstr>Problem 3</vt:lpstr>
      <vt:lpstr>Problem 4</vt:lpstr>
      <vt:lpstr>A</vt:lpstr>
      <vt:lpstr>AA</vt:lpstr>
      <vt:lpstr>B</vt:lpstr>
      <vt:lpstr>BB</vt:lpstr>
      <vt:lpstr>D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Crisp</dc:creator>
  <cp:lastModifiedBy>Daniel Crisp</cp:lastModifiedBy>
  <dcterms:created xsi:type="dcterms:W3CDTF">2016-09-01T02:24:37Z</dcterms:created>
  <dcterms:modified xsi:type="dcterms:W3CDTF">2016-09-03T02:49:21Z</dcterms:modified>
</cp:coreProperties>
</file>