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p\Classes\SPRING2017\PHY431\Labs\"/>
    </mc:Choice>
  </mc:AlternateContent>
  <bookViews>
    <workbookView xWindow="0" yWindow="0" windowWidth="11520" windowHeight="367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C8" i="1" s="1"/>
  <c r="D8" i="1" s="1"/>
  <c r="E25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6" i="1"/>
  <c r="B25" i="1"/>
  <c r="J20" i="1"/>
  <c r="I15" i="1" l="1"/>
  <c r="C18" i="1"/>
  <c r="D18" i="1" s="1"/>
  <c r="L21" i="1"/>
  <c r="L13" i="1"/>
  <c r="L9" i="1"/>
  <c r="I12" i="1"/>
  <c r="C15" i="1"/>
  <c r="D15" i="1" s="1"/>
  <c r="I23" i="1"/>
  <c r="I7" i="1"/>
  <c r="C10" i="1"/>
  <c r="D10" i="1" s="1"/>
  <c r="L18" i="1"/>
  <c r="I20" i="1"/>
  <c r="C23" i="1"/>
  <c r="D23" i="1" s="1"/>
  <c r="C7" i="1"/>
  <c r="D7" i="1" s="1"/>
  <c r="L17" i="1"/>
  <c r="L8" i="1"/>
  <c r="I19" i="1"/>
  <c r="I11" i="1"/>
  <c r="C22" i="1"/>
  <c r="D22" i="1" s="1"/>
  <c r="C14" i="1"/>
  <c r="D14" i="1" s="1"/>
  <c r="L22" i="1"/>
  <c r="L14" i="1"/>
  <c r="I6" i="1"/>
  <c r="I16" i="1"/>
  <c r="I8" i="1"/>
  <c r="C19" i="1"/>
  <c r="D19" i="1" s="1"/>
  <c r="C11" i="1"/>
  <c r="D11" i="1" s="1"/>
  <c r="L20" i="1"/>
  <c r="L16" i="1"/>
  <c r="L12" i="1"/>
  <c r="L7" i="1"/>
  <c r="I22" i="1"/>
  <c r="I18" i="1"/>
  <c r="I14" i="1"/>
  <c r="I10" i="1"/>
  <c r="L10" i="1"/>
  <c r="C21" i="1"/>
  <c r="D21" i="1" s="1"/>
  <c r="C17" i="1"/>
  <c r="D17" i="1" s="1"/>
  <c r="C13" i="1"/>
  <c r="D13" i="1" s="1"/>
  <c r="C9" i="1"/>
  <c r="D9" i="1" s="1"/>
  <c r="L23" i="1"/>
  <c r="L19" i="1"/>
  <c r="L15" i="1"/>
  <c r="L11" i="1"/>
  <c r="L6" i="1"/>
  <c r="I21" i="1"/>
  <c r="I17" i="1"/>
  <c r="I13" i="1"/>
  <c r="I9" i="1"/>
  <c r="C6" i="1"/>
  <c r="C20" i="1"/>
  <c r="D20" i="1" s="1"/>
  <c r="C16" i="1"/>
  <c r="D16" i="1" s="1"/>
  <c r="C12" i="1"/>
  <c r="D12" i="1" s="1"/>
  <c r="C25" i="1" l="1"/>
  <c r="D6" i="1"/>
  <c r="D25" i="1" s="1"/>
  <c r="D28" i="1" s="1"/>
  <c r="F6" i="1" s="1"/>
</calcChain>
</file>

<file path=xl/sharedStrings.xml><?xml version="1.0" encoding="utf-8"?>
<sst xmlns="http://schemas.openxmlformats.org/spreadsheetml/2006/main" count="14" uniqueCount="14">
  <si>
    <t>Angle</t>
  </si>
  <si>
    <t>Intensity</t>
  </si>
  <si>
    <t>OFFSET</t>
  </si>
  <si>
    <t>AMPLITUDE</t>
  </si>
  <si>
    <t>MAX</t>
  </si>
  <si>
    <t>MIN</t>
  </si>
  <si>
    <t>cos(2x)=2cos^2(x)-1</t>
  </si>
  <si>
    <t>cos^2</t>
  </si>
  <si>
    <t>Ssres</t>
  </si>
  <si>
    <t>Sstot</t>
  </si>
  <si>
    <t>R-Squared</t>
  </si>
  <si>
    <t>SS_res</t>
  </si>
  <si>
    <t>SS_tot</t>
  </si>
  <si>
    <t>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</si>
</sst>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3381889763779528E-2"/>
          <c:y val="0.15286963001137818"/>
          <c:w val="0.89706255468066487"/>
          <c:h val="0.570166920993412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Intensity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15247025371828521"/>
                  <c:y val="0.480601933315981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Sheet1!$A$6:$A$23</c:f>
              <c:numCache>
                <c:formatCode>General</c:formatCode>
                <c:ptCount val="18"/>
                <c:pt idx="0">
                  <c:v>-85</c:v>
                </c:pt>
                <c:pt idx="1">
                  <c:v>-75</c:v>
                </c:pt>
                <c:pt idx="2">
                  <c:v>-65</c:v>
                </c:pt>
                <c:pt idx="3">
                  <c:v>-55</c:v>
                </c:pt>
                <c:pt idx="4">
                  <c:v>-45</c:v>
                </c:pt>
                <c:pt idx="5">
                  <c:v>-35</c:v>
                </c:pt>
                <c:pt idx="6">
                  <c:v>-25</c:v>
                </c:pt>
                <c:pt idx="7">
                  <c:v>-15</c:v>
                </c:pt>
                <c:pt idx="8">
                  <c:v>-5</c:v>
                </c:pt>
                <c:pt idx="9">
                  <c:v>5</c:v>
                </c:pt>
                <c:pt idx="10">
                  <c:v>15</c:v>
                </c:pt>
                <c:pt idx="11">
                  <c:v>25</c:v>
                </c:pt>
                <c:pt idx="12">
                  <c:v>35</c:v>
                </c:pt>
                <c:pt idx="13">
                  <c:v>45</c:v>
                </c:pt>
                <c:pt idx="14">
                  <c:v>55</c:v>
                </c:pt>
                <c:pt idx="15">
                  <c:v>65</c:v>
                </c:pt>
                <c:pt idx="16">
                  <c:v>75</c:v>
                </c:pt>
                <c:pt idx="17">
                  <c:v>85</c:v>
                </c:pt>
              </c:numCache>
            </c:numRef>
          </c:xVal>
          <c:yVal>
            <c:numRef>
              <c:f>Sheet1!$B$6:$B$23</c:f>
              <c:numCache>
                <c:formatCode>General</c:formatCode>
                <c:ptCount val="18"/>
                <c:pt idx="0">
                  <c:v>0.47499999999999998</c:v>
                </c:pt>
                <c:pt idx="1">
                  <c:v>0.34</c:v>
                </c:pt>
                <c:pt idx="2">
                  <c:v>0.215</c:v>
                </c:pt>
                <c:pt idx="3">
                  <c:v>0.125</c:v>
                </c:pt>
                <c:pt idx="4">
                  <c:v>0.08</c:v>
                </c:pt>
                <c:pt idx="5">
                  <c:v>0.09</c:v>
                </c:pt>
                <c:pt idx="6">
                  <c:v>0.15</c:v>
                </c:pt>
                <c:pt idx="7">
                  <c:v>0.26500000000000001</c:v>
                </c:pt>
                <c:pt idx="8">
                  <c:v>0.41499999999999998</c:v>
                </c:pt>
                <c:pt idx="9">
                  <c:v>0.52500000000000002</c:v>
                </c:pt>
                <c:pt idx="10">
                  <c:v>0.71</c:v>
                </c:pt>
                <c:pt idx="11">
                  <c:v>0.82</c:v>
                </c:pt>
                <c:pt idx="12">
                  <c:v>0.87</c:v>
                </c:pt>
                <c:pt idx="13">
                  <c:v>0.96</c:v>
                </c:pt>
                <c:pt idx="14">
                  <c:v>0.98</c:v>
                </c:pt>
                <c:pt idx="15">
                  <c:v>0.88</c:v>
                </c:pt>
                <c:pt idx="16">
                  <c:v>0.78</c:v>
                </c:pt>
                <c:pt idx="17">
                  <c:v>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C2-4E6E-A65A-56A9061322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74472"/>
        <c:axId val="187574144"/>
      </c:scatterChart>
      <c:valAx>
        <c:axId val="187574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74144"/>
        <c:crosses val="autoZero"/>
        <c:crossBetween val="midCat"/>
      </c:valAx>
      <c:valAx>
        <c:axId val="18757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74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Intensity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Sheet1!$A$6:$A$23</c:f>
              <c:numCache>
                <c:formatCode>General</c:formatCode>
                <c:ptCount val="18"/>
                <c:pt idx="0">
                  <c:v>-85</c:v>
                </c:pt>
                <c:pt idx="1">
                  <c:v>-75</c:v>
                </c:pt>
                <c:pt idx="2">
                  <c:v>-65</c:v>
                </c:pt>
                <c:pt idx="3">
                  <c:v>-55</c:v>
                </c:pt>
                <c:pt idx="4">
                  <c:v>-45</c:v>
                </c:pt>
                <c:pt idx="5">
                  <c:v>-35</c:v>
                </c:pt>
                <c:pt idx="6">
                  <c:v>-25</c:v>
                </c:pt>
                <c:pt idx="7">
                  <c:v>-15</c:v>
                </c:pt>
                <c:pt idx="8">
                  <c:v>-5</c:v>
                </c:pt>
                <c:pt idx="9">
                  <c:v>5</c:v>
                </c:pt>
                <c:pt idx="10">
                  <c:v>15</c:v>
                </c:pt>
                <c:pt idx="11">
                  <c:v>25</c:v>
                </c:pt>
                <c:pt idx="12">
                  <c:v>35</c:v>
                </c:pt>
                <c:pt idx="13">
                  <c:v>45</c:v>
                </c:pt>
                <c:pt idx="14">
                  <c:v>55</c:v>
                </c:pt>
                <c:pt idx="15">
                  <c:v>65</c:v>
                </c:pt>
                <c:pt idx="16">
                  <c:v>75</c:v>
                </c:pt>
                <c:pt idx="17">
                  <c:v>85</c:v>
                </c:pt>
              </c:numCache>
            </c:numRef>
          </c:xVal>
          <c:yVal>
            <c:numRef>
              <c:f>Sheet1!$B$6:$B$23</c:f>
              <c:numCache>
                <c:formatCode>General</c:formatCode>
                <c:ptCount val="18"/>
                <c:pt idx="0">
                  <c:v>0.47499999999999998</c:v>
                </c:pt>
                <c:pt idx="1">
                  <c:v>0.34</c:v>
                </c:pt>
                <c:pt idx="2">
                  <c:v>0.215</c:v>
                </c:pt>
                <c:pt idx="3">
                  <c:v>0.125</c:v>
                </c:pt>
                <c:pt idx="4">
                  <c:v>0.08</c:v>
                </c:pt>
                <c:pt idx="5">
                  <c:v>0.09</c:v>
                </c:pt>
                <c:pt idx="6">
                  <c:v>0.15</c:v>
                </c:pt>
                <c:pt idx="7">
                  <c:v>0.26500000000000001</c:v>
                </c:pt>
                <c:pt idx="8">
                  <c:v>0.41499999999999998</c:v>
                </c:pt>
                <c:pt idx="9">
                  <c:v>0.52500000000000002</c:v>
                </c:pt>
                <c:pt idx="10">
                  <c:v>0.71</c:v>
                </c:pt>
                <c:pt idx="11">
                  <c:v>0.82</c:v>
                </c:pt>
                <c:pt idx="12">
                  <c:v>0.87</c:v>
                </c:pt>
                <c:pt idx="13">
                  <c:v>0.96</c:v>
                </c:pt>
                <c:pt idx="14">
                  <c:v>0.98</c:v>
                </c:pt>
                <c:pt idx="15">
                  <c:v>0.88</c:v>
                </c:pt>
                <c:pt idx="16">
                  <c:v>0.78</c:v>
                </c:pt>
                <c:pt idx="17">
                  <c:v>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95-400D-B95B-4E7602A99095}"/>
            </c:ext>
          </c:extLst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cos^2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Sheet1!$A$6:$A$23</c:f>
              <c:numCache>
                <c:formatCode>General</c:formatCode>
                <c:ptCount val="18"/>
                <c:pt idx="0">
                  <c:v>-85</c:v>
                </c:pt>
                <c:pt idx="1">
                  <c:v>-75</c:v>
                </c:pt>
                <c:pt idx="2">
                  <c:v>-65</c:v>
                </c:pt>
                <c:pt idx="3">
                  <c:v>-55</c:v>
                </c:pt>
                <c:pt idx="4">
                  <c:v>-45</c:v>
                </c:pt>
                <c:pt idx="5">
                  <c:v>-35</c:v>
                </c:pt>
                <c:pt idx="6">
                  <c:v>-25</c:v>
                </c:pt>
                <c:pt idx="7">
                  <c:v>-15</c:v>
                </c:pt>
                <c:pt idx="8">
                  <c:v>-5</c:v>
                </c:pt>
                <c:pt idx="9">
                  <c:v>5</c:v>
                </c:pt>
                <c:pt idx="10">
                  <c:v>15</c:v>
                </c:pt>
                <c:pt idx="11">
                  <c:v>25</c:v>
                </c:pt>
                <c:pt idx="12">
                  <c:v>35</c:v>
                </c:pt>
                <c:pt idx="13">
                  <c:v>45</c:v>
                </c:pt>
                <c:pt idx="14">
                  <c:v>55</c:v>
                </c:pt>
                <c:pt idx="15">
                  <c:v>65</c:v>
                </c:pt>
                <c:pt idx="16">
                  <c:v>75</c:v>
                </c:pt>
                <c:pt idx="17">
                  <c:v>85</c:v>
                </c:pt>
              </c:numCache>
            </c:numRef>
          </c:xVal>
          <c:yVal>
            <c:numRef>
              <c:f>Sheet1!$C$6:$C$23</c:f>
              <c:numCache>
                <c:formatCode>General</c:formatCode>
                <c:ptCount val="18"/>
                <c:pt idx="0">
                  <c:v>0.48930715155258475</c:v>
                </c:pt>
                <c:pt idx="1">
                  <c:v>0.34103587704664795</c:v>
                </c:pt>
                <c:pt idx="2">
                  <c:v>0.21435031699804108</c:v>
                </c:pt>
                <c:pt idx="3">
                  <c:v>0.12453061962836645</c:v>
                </c:pt>
                <c:pt idx="4">
                  <c:v>8.2410366037959717E-2</c:v>
                </c:pt>
                <c:pt idx="5">
                  <c:v>9.3069880438561556E-2</c:v>
                </c:pt>
                <c:pt idx="6">
                  <c:v>0.15522346807578169</c:v>
                </c:pt>
                <c:pt idx="7">
                  <c:v>0.26137448899131183</c:v>
                </c:pt>
                <c:pt idx="8">
                  <c:v>0.39871956344052045</c:v>
                </c:pt>
                <c:pt idx="9">
                  <c:v>0.55069284844741528</c:v>
                </c:pt>
                <c:pt idx="10">
                  <c:v>0.69896412295335208</c:v>
                </c:pt>
                <c:pt idx="11">
                  <c:v>0.82564968300195885</c:v>
                </c:pt>
                <c:pt idx="12">
                  <c:v>0.9154693803716335</c:v>
                </c:pt>
                <c:pt idx="13">
                  <c:v>0.95758963396204011</c:v>
                </c:pt>
                <c:pt idx="14">
                  <c:v>0.94693011956143835</c:v>
                </c:pt>
                <c:pt idx="15">
                  <c:v>0.88477653192421823</c:v>
                </c:pt>
                <c:pt idx="16">
                  <c:v>0.77862551100868826</c:v>
                </c:pt>
                <c:pt idx="17">
                  <c:v>0.64128043655947953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95-400D-B95B-4E7602A99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81560"/>
        <c:axId val="396408368"/>
      </c:scatterChart>
      <c:valAx>
        <c:axId val="186581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408368"/>
        <c:crosses val="autoZero"/>
        <c:crossBetween val="midCat"/>
      </c:valAx>
      <c:valAx>
        <c:axId val="39640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81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</xdr:colOff>
      <xdr:row>0</xdr:row>
      <xdr:rowOff>185737</xdr:rowOff>
    </xdr:from>
    <xdr:to>
      <xdr:col>20</xdr:col>
      <xdr:colOff>342900</xdr:colOff>
      <xdr:row>21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E188B0-3E89-4012-B3BE-3F629D88E3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104775</xdr:colOff>
      <xdr:row>13</xdr:row>
      <xdr:rowOff>33337</xdr:rowOff>
    </xdr:from>
    <xdr:to>
      <xdr:col>13</xdr:col>
      <xdr:colOff>409575</xdr:colOff>
      <xdr:row>27</xdr:row>
      <xdr:rowOff>109537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5EF2A1C-004A-49D1-AADA-F512A9D31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abSelected="1" workbookViewId="0">
      <selection activeCell="O23" sqref="O23"/>
    </sheetView>
  </sheetViews>
  <sheetFormatPr defaultRowHeight="15" x14ac:dyDescent="0.25"/>
  <cols>
    <col min="4" max="4" width="11.140625" customWidth="1"/>
    <col min="5" max="5" width="11" bestFit="1" customWidth="1"/>
  </cols>
  <sheetData>
    <row r="1" spans="1:12" x14ac:dyDescent="0.25">
      <c r="A1" t="s">
        <v>2</v>
      </c>
      <c r="B1" t="s">
        <v>5</v>
      </c>
      <c r="C1" t="s">
        <v>4</v>
      </c>
      <c r="D1" t="s">
        <v>3</v>
      </c>
      <c r="I1" t="s">
        <v>6</v>
      </c>
    </row>
    <row r="2" spans="1:12" x14ac:dyDescent="0.25">
      <c r="A2">
        <v>-48</v>
      </c>
      <c r="B2">
        <v>0.08</v>
      </c>
      <c r="C2">
        <v>0.96</v>
      </c>
      <c r="D2">
        <f>C2-B2</f>
        <v>0.88</v>
      </c>
    </row>
    <row r="5" spans="1:12" x14ac:dyDescent="0.25">
      <c r="A5" t="s">
        <v>0</v>
      </c>
      <c r="B5" t="s">
        <v>1</v>
      </c>
      <c r="C5" t="s">
        <v>7</v>
      </c>
      <c r="D5" t="s">
        <v>11</v>
      </c>
      <c r="E5" t="s">
        <v>12</v>
      </c>
      <c r="F5" t="s">
        <v>13</v>
      </c>
    </row>
    <row r="6" spans="1:12" x14ac:dyDescent="0.25">
      <c r="A6">
        <v>-85</v>
      </c>
      <c r="B6">
        <v>0.47499999999999998</v>
      </c>
      <c r="C6">
        <f>$B$2+$D$2 *(COS((A6+$A$2)*PI()/180)^2)</f>
        <v>0.48930715155258475</v>
      </c>
      <c r="D6">
        <f>(B6-C6)^2</f>
        <v>2.046945855486289E-4</v>
      </c>
      <c r="E6">
        <f>(B6-$B$25)^2</f>
        <v>1.9262345679012325E-3</v>
      </c>
      <c r="F6">
        <f>D28</f>
        <v>0.99720257930533396</v>
      </c>
      <c r="H6">
        <v>-85</v>
      </c>
      <c r="I6">
        <f>$B$2+0.5*$D$2 *(1+COS((H6+$A$2)*2*PI()/180))</f>
        <v>0.48930715155258475</v>
      </c>
      <c r="K6">
        <v>-85</v>
      </c>
      <c r="L6">
        <f>$B$2+$D$2 *(COS((K6+$A$2)*PI()/180)^2)</f>
        <v>0.48930715155258475</v>
      </c>
    </row>
    <row r="7" spans="1:12" x14ac:dyDescent="0.25">
      <c r="A7">
        <v>-75</v>
      </c>
      <c r="B7">
        <v>0.34</v>
      </c>
      <c r="C7">
        <f>$B$2+$D$2 *(COS((A7+$A$2)*PI()/180)^2)</f>
        <v>0.34103587704664795</v>
      </c>
      <c r="D7">
        <f t="shared" ref="D7:D23" si="0">(B7-C7)^2</f>
        <v>1.0730412557720296E-6</v>
      </c>
      <c r="E7">
        <f t="shared" ref="E7:E23" si="1">(B7-$B$25)^2</f>
        <v>3.2001234567901209E-2</v>
      </c>
      <c r="H7">
        <v>-75</v>
      </c>
      <c r="I7">
        <f>$B$2+0.5*$D$2 *(1+COS((H7+$A$2)*2*PI()/180))</f>
        <v>0.34103587704664795</v>
      </c>
      <c r="K7">
        <v>-75</v>
      </c>
      <c r="L7">
        <f>$B$2+$D$2 *(COS((K7+$A$2)*PI()/180)^2)</f>
        <v>0.34103587704664795</v>
      </c>
    </row>
    <row r="8" spans="1:12" x14ac:dyDescent="0.25">
      <c r="A8">
        <v>-65</v>
      </c>
      <c r="B8">
        <v>0.215</v>
      </c>
      <c r="C8">
        <f>$B$2+$D$2 *(COS((A8+$A$2)*PI()/180)^2)</f>
        <v>0.21435031699804108</v>
      </c>
      <c r="D8">
        <f t="shared" si="0"/>
        <v>4.2208800303435047E-7</v>
      </c>
      <c r="E8">
        <f t="shared" si="1"/>
        <v>9.2348456790123448E-2</v>
      </c>
      <c r="H8">
        <v>-65</v>
      </c>
      <c r="I8">
        <f>$B$2+0.5*$D$2 *(1+COS((H8+$A$2)*2*PI()/180))</f>
        <v>0.21435031699804108</v>
      </c>
      <c r="K8">
        <v>-65</v>
      </c>
      <c r="L8">
        <f>$B$2+$D$2 *(COS((K8+$A$2)*PI()/180)^2)</f>
        <v>0.21435031699804108</v>
      </c>
    </row>
    <row r="9" spans="1:12" x14ac:dyDescent="0.25">
      <c r="A9">
        <v>-55</v>
      </c>
      <c r="B9">
        <v>0.125</v>
      </c>
      <c r="C9">
        <f>$B$2+$D$2 *(COS((A9+$A$2)*PI()/180)^2)</f>
        <v>0.12453061962836645</v>
      </c>
      <c r="D9">
        <f t="shared" si="0"/>
        <v>2.2031793327484832E-7</v>
      </c>
      <c r="E9">
        <f t="shared" si="1"/>
        <v>0.15514845679012343</v>
      </c>
      <c r="H9">
        <v>-55</v>
      </c>
      <c r="I9">
        <f>$B$2+0.5*$D$2 *(1+COS((H9+$A$2)*2*PI()/180))</f>
        <v>0.12453061962836645</v>
      </c>
      <c r="K9">
        <v>-55</v>
      </c>
      <c r="L9">
        <f>$B$2+$D$2 *(COS((K9+$A$2)*PI()/180)^2)</f>
        <v>0.12453061962836645</v>
      </c>
    </row>
    <row r="10" spans="1:12" x14ac:dyDescent="0.25">
      <c r="A10">
        <v>-45</v>
      </c>
      <c r="B10">
        <v>0.08</v>
      </c>
      <c r="C10">
        <f>$B$2+$D$2 *(COS((A10+$A$2)*PI()/180)^2)</f>
        <v>8.2410366037959717E-2</v>
      </c>
      <c r="D10">
        <f t="shared" si="0"/>
        <v>5.8098644369496182E-6</v>
      </c>
      <c r="E10">
        <f t="shared" si="1"/>
        <v>0.19262345679012341</v>
      </c>
      <c r="H10">
        <v>-45</v>
      </c>
      <c r="I10">
        <f>$B$2+0.5*$D$2 *(1+COS((H10+$A$2)*2*PI()/180))</f>
        <v>8.2410366037959704E-2</v>
      </c>
      <c r="J10">
        <v>0.08</v>
      </c>
      <c r="K10">
        <v>-45</v>
      </c>
      <c r="L10">
        <f>$B$2+$D$2 *(COS((K10+$A$2)*PI()/180)^2)</f>
        <v>8.2410366037959717E-2</v>
      </c>
    </row>
    <row r="11" spans="1:12" x14ac:dyDescent="0.25">
      <c r="A11">
        <v>-35</v>
      </c>
      <c r="B11">
        <v>0.09</v>
      </c>
      <c r="C11">
        <f>$B$2+$D$2 *(COS((A11+$A$2)*PI()/180)^2)</f>
        <v>9.3069880438561556E-2</v>
      </c>
      <c r="D11">
        <f t="shared" si="0"/>
        <v>9.4241659070629104E-6</v>
      </c>
      <c r="E11">
        <f t="shared" si="1"/>
        <v>0.18394567901234568</v>
      </c>
      <c r="H11">
        <v>-35</v>
      </c>
      <c r="I11">
        <f>$B$2+0.5*$D$2 *(1+COS((H11+$A$2)*2*PI()/180))</f>
        <v>9.3069880438561556E-2</v>
      </c>
      <c r="K11">
        <v>-35</v>
      </c>
      <c r="L11">
        <f>$B$2+$D$2 *(COS((K11+$A$2)*PI()/180)^2)</f>
        <v>9.3069880438561556E-2</v>
      </c>
    </row>
    <row r="12" spans="1:12" x14ac:dyDescent="0.25">
      <c r="A12">
        <v>-25</v>
      </c>
      <c r="B12">
        <v>0.15</v>
      </c>
      <c r="C12">
        <f>$B$2+$D$2 *(COS((A12+$A$2)*PI()/180)^2)</f>
        <v>0.15522346807578169</v>
      </c>
      <c r="D12">
        <f t="shared" si="0"/>
        <v>2.7284618738710527E-5</v>
      </c>
      <c r="E12">
        <f t="shared" si="1"/>
        <v>0.13607901234567896</v>
      </c>
      <c r="H12">
        <v>-25</v>
      </c>
      <c r="I12">
        <f>$B$2+0.5*$D$2 *(1+COS((H12+$A$2)*2*PI()/180))</f>
        <v>0.15522346807578169</v>
      </c>
      <c r="K12">
        <v>-25</v>
      </c>
      <c r="L12">
        <f>$B$2+$D$2 *(COS((K12+$A$2)*PI()/180)^2)</f>
        <v>0.15522346807578169</v>
      </c>
    </row>
    <row r="13" spans="1:12" x14ac:dyDescent="0.25">
      <c r="A13">
        <v>-15</v>
      </c>
      <c r="B13">
        <v>0.26500000000000001</v>
      </c>
      <c r="C13">
        <f>$B$2+$D$2 *(COS((A13+$A$2)*PI()/180)^2)</f>
        <v>0.26137448899131183</v>
      </c>
      <c r="D13">
        <f t="shared" si="0"/>
        <v>1.3144330074119234E-5</v>
      </c>
      <c r="E13">
        <f t="shared" si="1"/>
        <v>6.4459567901234541E-2</v>
      </c>
      <c r="H13">
        <v>-15</v>
      </c>
      <c r="I13">
        <f>$B$2+0.5*$D$2 *(1+COS((H13+$A$2)*2*PI()/180))</f>
        <v>0.26137448899131188</v>
      </c>
      <c r="K13">
        <v>-15</v>
      </c>
      <c r="L13">
        <f>$B$2+$D$2 *(COS((K13+$A$2)*PI()/180)^2)</f>
        <v>0.26137448899131183</v>
      </c>
    </row>
    <row r="14" spans="1:12" x14ac:dyDescent="0.25">
      <c r="A14">
        <v>-5</v>
      </c>
      <c r="B14">
        <v>0.41499999999999998</v>
      </c>
      <c r="C14">
        <f>$B$2+$D$2 *(COS((A14+$A$2)*PI()/180)^2)</f>
        <v>0.39871956344052045</v>
      </c>
      <c r="D14">
        <f t="shared" si="0"/>
        <v>2.6505261456723759E-4</v>
      </c>
      <c r="E14">
        <f t="shared" si="1"/>
        <v>1.0792901234567895E-2</v>
      </c>
      <c r="H14">
        <v>-5</v>
      </c>
      <c r="I14">
        <f>$B$2+0.5*$D$2 *(1+COS((H14+$A$2)*2*PI()/180))</f>
        <v>0.3987195634405204</v>
      </c>
      <c r="K14">
        <v>-5</v>
      </c>
      <c r="L14">
        <f>$B$2+$D$2 *(COS((K14+$A$2)*PI()/180)^2)</f>
        <v>0.39871956344052045</v>
      </c>
    </row>
    <row r="15" spans="1:12" x14ac:dyDescent="0.25">
      <c r="A15">
        <v>5</v>
      </c>
      <c r="B15">
        <v>0.52500000000000002</v>
      </c>
      <c r="C15">
        <f>$B$2+$D$2 *(COS((A15+$A$2)*PI()/180)^2)</f>
        <v>0.55069284844741528</v>
      </c>
      <c r="D15">
        <f t="shared" si="0"/>
        <v>6.601224613418488E-4</v>
      </c>
      <c r="E15">
        <f t="shared" si="1"/>
        <v>3.7345679012346501E-5</v>
      </c>
      <c r="H15">
        <v>5</v>
      </c>
      <c r="I15">
        <f>$B$2+0.5*$D$2 *(1+COS((H15+$A$2)*2*PI()/180))</f>
        <v>0.55069284844741517</v>
      </c>
      <c r="K15">
        <v>5</v>
      </c>
      <c r="L15">
        <f>$B$2+$D$2 *(COS((K15+$A$2)*PI()/180)^2)</f>
        <v>0.55069284844741528</v>
      </c>
    </row>
    <row r="16" spans="1:12" x14ac:dyDescent="0.25">
      <c r="A16">
        <v>15</v>
      </c>
      <c r="B16">
        <v>0.71</v>
      </c>
      <c r="C16">
        <f>$B$2+$D$2 *(COS((A16+$A$2)*PI()/180)^2)</f>
        <v>0.69896412295335208</v>
      </c>
      <c r="D16">
        <f t="shared" si="0"/>
        <v>1.2179058218872953E-4</v>
      </c>
      <c r="E16">
        <f t="shared" si="1"/>
        <v>3.6523456790123462E-2</v>
      </c>
      <c r="H16">
        <v>15</v>
      </c>
      <c r="I16">
        <f>$B$2+0.5*$D$2 *(1+COS((H16+$A$2)*2*PI()/180))</f>
        <v>0.69896412295335208</v>
      </c>
      <c r="K16">
        <v>15</v>
      </c>
      <c r="L16">
        <f>$B$2+$D$2 *(COS((K16+$A$2)*PI()/180)^2)</f>
        <v>0.69896412295335208</v>
      </c>
    </row>
    <row r="17" spans="1:12" x14ac:dyDescent="0.25">
      <c r="A17">
        <v>25</v>
      </c>
      <c r="B17">
        <v>0.82</v>
      </c>
      <c r="C17">
        <f>$B$2+$D$2 *(COS((A17+$A$2)*PI()/180)^2)</f>
        <v>0.82564968300195885</v>
      </c>
      <c r="D17">
        <f t="shared" si="0"/>
        <v>3.191891802262326E-5</v>
      </c>
      <c r="E17">
        <f t="shared" si="1"/>
        <v>9.0667901234567902E-2</v>
      </c>
      <c r="H17">
        <v>25</v>
      </c>
      <c r="I17">
        <f>$B$2+0.5*$D$2 *(1+COS((H17+$A$2)*2*PI()/180))</f>
        <v>0.82564968300195873</v>
      </c>
      <c r="K17">
        <v>25</v>
      </c>
      <c r="L17">
        <f>$B$2+$D$2 *(COS((K17+$A$2)*PI()/180)^2)</f>
        <v>0.82564968300195885</v>
      </c>
    </row>
    <row r="18" spans="1:12" x14ac:dyDescent="0.25">
      <c r="A18">
        <v>35</v>
      </c>
      <c r="B18">
        <v>0.87</v>
      </c>
      <c r="C18">
        <f>$B$2+$D$2 *(COS((A18+$A$2)*PI()/180)^2)</f>
        <v>0.9154693803716335</v>
      </c>
      <c r="D18">
        <f t="shared" si="0"/>
        <v>2.0674645513802901E-3</v>
      </c>
      <c r="E18">
        <f t="shared" si="1"/>
        <v>0.12327901234567903</v>
      </c>
      <c r="H18">
        <v>35</v>
      </c>
      <c r="I18">
        <f>$B$2+0.5*$D$2 *(1+COS((H18+$A$2)*2*PI()/180))</f>
        <v>0.9154693803716335</v>
      </c>
      <c r="K18">
        <v>35</v>
      </c>
      <c r="L18">
        <f>$B$2+$D$2 *(COS((K18+$A$2)*PI()/180)^2)</f>
        <v>0.9154693803716335</v>
      </c>
    </row>
    <row r="19" spans="1:12" x14ac:dyDescent="0.25">
      <c r="A19">
        <v>45</v>
      </c>
      <c r="B19">
        <v>0.96</v>
      </c>
      <c r="C19">
        <f>$B$2+$D$2 *(COS((A19+$A$2)*PI()/180)^2)</f>
        <v>0.95758963396204011</v>
      </c>
      <c r="D19">
        <f t="shared" si="0"/>
        <v>5.8098644369502873E-6</v>
      </c>
      <c r="E19">
        <f t="shared" si="1"/>
        <v>0.19457901234567901</v>
      </c>
      <c r="H19">
        <v>45</v>
      </c>
      <c r="I19">
        <f>$B$2+0.5*$D$2 *(1+COS((H19+$A$2)*2*PI()/180))</f>
        <v>0.95758963396204022</v>
      </c>
      <c r="K19">
        <v>45</v>
      </c>
      <c r="L19">
        <f>$B$2+$D$2 *(COS((K19+$A$2)*PI()/180)^2)</f>
        <v>0.95758963396204011</v>
      </c>
    </row>
    <row r="20" spans="1:12" x14ac:dyDescent="0.25">
      <c r="A20">
        <v>55</v>
      </c>
      <c r="B20">
        <v>0.98</v>
      </c>
      <c r="C20">
        <f>$B$2+$D$2 *(COS((A20+$A$2)*PI()/180)^2)</f>
        <v>0.94693011956143835</v>
      </c>
      <c r="D20">
        <f t="shared" si="0"/>
        <v>1.093616992220761E-3</v>
      </c>
      <c r="E20">
        <f t="shared" si="1"/>
        <v>0.21262345679012348</v>
      </c>
      <c r="H20">
        <v>55</v>
      </c>
      <c r="I20">
        <f>$B$2+0.5*$D$2 *(1+COS((H20+$A$2)*2*PI()/180))</f>
        <v>0.94693011956143835</v>
      </c>
      <c r="J20">
        <f>0.99-J10</f>
        <v>0.91</v>
      </c>
      <c r="K20">
        <v>55</v>
      </c>
      <c r="L20">
        <f>$B$2+$D$2 *(COS((K20+$A$2)*PI()/180)^2)</f>
        <v>0.94693011956143835</v>
      </c>
    </row>
    <row r="21" spans="1:12" x14ac:dyDescent="0.25">
      <c r="A21">
        <v>65</v>
      </c>
      <c r="B21">
        <v>0.88</v>
      </c>
      <c r="C21">
        <f>$B$2+$D$2 *(COS((A21+$A$2)*PI()/180)^2)</f>
        <v>0.88477653192421823</v>
      </c>
      <c r="D21">
        <f t="shared" si="0"/>
        <v>2.2815257223075909E-5</v>
      </c>
      <c r="E21">
        <f t="shared" si="1"/>
        <v>0.13040123456790126</v>
      </c>
      <c r="H21">
        <v>65</v>
      </c>
      <c r="I21">
        <f>$B$2+0.5*$D$2 *(1+COS((H21+$A$2)*2*PI()/180))</f>
        <v>0.88477653192421823</v>
      </c>
      <c r="K21">
        <v>65</v>
      </c>
      <c r="L21">
        <f>$B$2+$D$2 *(COS((K21+$A$2)*PI()/180)^2)</f>
        <v>0.88477653192421823</v>
      </c>
    </row>
    <row r="22" spans="1:12" x14ac:dyDescent="0.25">
      <c r="A22">
        <v>75</v>
      </c>
      <c r="B22">
        <v>0.78</v>
      </c>
      <c r="C22">
        <f>$B$2+$D$2 *(COS((A22+$A$2)*PI()/180)^2)</f>
        <v>0.77862551100868826</v>
      </c>
      <c r="D22">
        <f t="shared" si="0"/>
        <v>1.8892199872372247E-6</v>
      </c>
      <c r="E22">
        <f t="shared" si="1"/>
        <v>6.8179012345679052E-2</v>
      </c>
      <c r="H22">
        <v>75</v>
      </c>
      <c r="I22">
        <f>$B$2+0.5*$D$2 *(1+COS((H22+$A$2)*2*PI()/180))</f>
        <v>0.77862551100868815</v>
      </c>
      <c r="K22">
        <v>75</v>
      </c>
      <c r="L22">
        <f>$B$2+$D$2 *(COS((K22+$A$2)*PI()/180)^2)</f>
        <v>0.77862551100868826</v>
      </c>
    </row>
    <row r="23" spans="1:12" x14ac:dyDescent="0.25">
      <c r="A23">
        <v>85</v>
      </c>
      <c r="B23">
        <v>0.66</v>
      </c>
      <c r="C23">
        <f>$B$2+$D$2 *(COS((A23+$A$2)*PI()/180)^2)</f>
        <v>0.64128043655947953</v>
      </c>
      <c r="D23">
        <f t="shared" si="0"/>
        <v>3.5042205540367186E-4</v>
      </c>
      <c r="E23">
        <f t="shared" si="1"/>
        <v>1.9912345679012369E-2</v>
      </c>
      <c r="H23">
        <v>85</v>
      </c>
      <c r="I23">
        <f>$B$2+0.5*$D$2 *(1+COS((H23+$A$2)*2*PI()/180))</f>
        <v>0.64128043655947953</v>
      </c>
      <c r="K23">
        <v>85</v>
      </c>
      <c r="L23">
        <f>$B$2+$D$2 *(COS((K23+$A$2)*PI()/180)^2)</f>
        <v>0.64128043655947953</v>
      </c>
    </row>
    <row r="24" spans="1:12" x14ac:dyDescent="0.25">
      <c r="D24" t="s">
        <v>8</v>
      </c>
      <c r="E24" t="s">
        <v>9</v>
      </c>
    </row>
    <row r="25" spans="1:12" x14ac:dyDescent="0.25">
      <c r="B25">
        <f>AVERAGE(B6:B23)</f>
        <v>0.51888888888888884</v>
      </c>
      <c r="C25">
        <f>AVERAGE(C6:C23)</f>
        <v>0.52</v>
      </c>
      <c r="D25">
        <f>SUM(D6:D23)</f>
        <v>4.8829755286699779E-3</v>
      </c>
      <c r="E25">
        <f>SUM(E6:E23)</f>
        <v>1.745527777777778</v>
      </c>
    </row>
    <row r="27" spans="1:12" x14ac:dyDescent="0.25">
      <c r="D27" t="s">
        <v>10</v>
      </c>
    </row>
    <row r="28" spans="1:12" x14ac:dyDescent="0.25">
      <c r="D28">
        <f>1-(D25/E25)</f>
        <v>0.99720257930533396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</dc:creator>
  <cp:lastModifiedBy>jc</cp:lastModifiedBy>
  <dcterms:created xsi:type="dcterms:W3CDTF">2017-03-13T05:12:21Z</dcterms:created>
  <dcterms:modified xsi:type="dcterms:W3CDTF">2017-03-13T07:00:13Z</dcterms:modified>
</cp:coreProperties>
</file>