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bmr-file01-srv\Groups\BBMR - Revenue Team\2. Revenue Accounts\XXX - Revenue History (1978-Present)\"/>
    </mc:Choice>
  </mc:AlternateContent>
  <bookViews>
    <workbookView xWindow="0" yWindow="0" windowWidth="20730" windowHeight="11760"/>
  </bookViews>
  <sheets>
    <sheet name="Budget vs Actuals FY03-Present" sheetId="4" r:id="rId1"/>
    <sheet name="Actuals Summary" sheetId="2" r:id="rId2"/>
    <sheet name="Actuals Data" sheetId="1" r:id="rId3"/>
    <sheet name="Budget Data" sheetId="3" r:id="rId4"/>
    <sheet name="Notes" sheetId="5" r:id="rId5"/>
    <sheet name="Sheet1" sheetId="6" r:id="rId6"/>
  </sheets>
  <definedNames>
    <definedName name="_xlnm._FilterDatabase" localSheetId="2" hidden="1">'Actuals Data'!$A$3:$AT$427</definedName>
    <definedName name="_xlnm._FilterDatabase" localSheetId="3" hidden="1">'Budget Data'!$A$1:$U$346</definedName>
    <definedName name="_xlnm._FilterDatabase" localSheetId="0" hidden="1">'Budget vs Actuals FY03-Present'!$B$3:$AX$470</definedName>
    <definedName name="_xlnm.Print_Area" localSheetId="1">'Actuals Summary'!$A$1:$AT$515</definedName>
    <definedName name="_xlnm.Print_Titles" localSheetId="1">'Actuals Summary'!$B:$D,'Actuals Summary'!$1:$3</definedName>
  </definedNames>
  <calcPr calcId="162913"/>
</workbook>
</file>

<file path=xl/calcChain.xml><?xml version="1.0" encoding="utf-8"?>
<calcChain xmlns="http://schemas.openxmlformats.org/spreadsheetml/2006/main">
  <c r="K16" i="6" l="1"/>
  <c r="L16" i="6"/>
  <c r="M16" i="6"/>
  <c r="N16" i="6"/>
  <c r="J16" i="6"/>
  <c r="J14" i="6"/>
  <c r="L14" i="6" s="1"/>
  <c r="M14" i="6" s="1"/>
  <c r="N14" i="6" s="1"/>
  <c r="AS397" i="2" l="1"/>
  <c r="AS398" i="2"/>
  <c r="AS484" i="2"/>
  <c r="AS485" i="2"/>
  <c r="AS486" i="2"/>
  <c r="AS487" i="2"/>
  <c r="AS488" i="2"/>
  <c r="AS444" i="2"/>
  <c r="AS445" i="2"/>
  <c r="AS446" i="2"/>
  <c r="AS455" i="2"/>
  <c r="AS447" i="2"/>
  <c r="AS448" i="2"/>
  <c r="AS449" i="2"/>
  <c r="AS458" i="2"/>
  <c r="AS441" i="2"/>
  <c r="AS450" i="2"/>
  <c r="AS438" i="2"/>
  <c r="AS451" i="2"/>
  <c r="AS410" i="2"/>
  <c r="AS411" i="2"/>
  <c r="AS412" i="2"/>
  <c r="AS413" i="2"/>
  <c r="AS414" i="2"/>
  <c r="AS415" i="2"/>
  <c r="AS416" i="2"/>
  <c r="AS417" i="2"/>
  <c r="AS418" i="2"/>
  <c r="AS405" i="2"/>
  <c r="AS424" i="2"/>
  <c r="AS419" i="2"/>
  <c r="AS430" i="2"/>
  <c r="AS406" i="2"/>
  <c r="AS425" i="2"/>
  <c r="AS420" i="2"/>
  <c r="AS426" i="2"/>
  <c r="AS466" i="2"/>
  <c r="AS468" i="2"/>
  <c r="AS469" i="2"/>
  <c r="AS470" i="2"/>
  <c r="AS471" i="2"/>
  <c r="AS467" i="2"/>
  <c r="AS475" i="2"/>
  <c r="AS476" i="2"/>
  <c r="AS494" i="2"/>
  <c r="AS495" i="2"/>
  <c r="AS496" i="2"/>
  <c r="AS497" i="2"/>
  <c r="AS498" i="2"/>
  <c r="AS499" i="2"/>
  <c r="AS368" i="2"/>
  <c r="AS371" i="2"/>
  <c r="AS374" i="2"/>
  <c r="AS375" i="2"/>
  <c r="AS379" i="2"/>
  <c r="AS382" i="2"/>
  <c r="AS385" i="2"/>
  <c r="AS389" i="2"/>
  <c r="AS390" i="2"/>
  <c r="AS343" i="2"/>
  <c r="AS346" i="2"/>
  <c r="AS349" i="2"/>
  <c r="AS350" i="2"/>
  <c r="AS351" i="2"/>
  <c r="AS352" i="2"/>
  <c r="AS353" i="2"/>
  <c r="AS359" i="2"/>
  <c r="AS360" i="2"/>
  <c r="AS399" i="2" l="1"/>
  <c r="AS391" i="2"/>
  <c r="AS376" i="2"/>
  <c r="AS386" i="2" s="1"/>
  <c r="AS509" i="2"/>
  <c r="AS472" i="2"/>
  <c r="AS501" i="2"/>
  <c r="AS514" i="2" s="1"/>
  <c r="AS407" i="2"/>
  <c r="AS489" i="2"/>
  <c r="AS513" i="2" s="1"/>
  <c r="AS421" i="2"/>
  <c r="AS477" i="2"/>
  <c r="AS427" i="2"/>
  <c r="AS452" i="2"/>
  <c r="AS460" i="2" s="1"/>
  <c r="AS511" i="2" s="1"/>
  <c r="AS361" i="2"/>
  <c r="AS354" i="2"/>
  <c r="AS356" i="2" s="1"/>
  <c r="AS9" i="2"/>
  <c r="AS10" i="2"/>
  <c r="AS11" i="2"/>
  <c r="AS16" i="2"/>
  <c r="AS17" i="2"/>
  <c r="AS21" i="2"/>
  <c r="AS22" i="2"/>
  <c r="AS23" i="2"/>
  <c r="AS24" i="2"/>
  <c r="AS25" i="2"/>
  <c r="AS26" i="2"/>
  <c r="AS27" i="2"/>
  <c r="AS12" i="2"/>
  <c r="AS28" i="2"/>
  <c r="AS29" i="2"/>
  <c r="AS30" i="2"/>
  <c r="AS31" i="2"/>
  <c r="AS32" i="2"/>
  <c r="AS33" i="2"/>
  <c r="AS34" i="2"/>
  <c r="AS35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6" i="2"/>
  <c r="AS57" i="2"/>
  <c r="AS58" i="2"/>
  <c r="AS59" i="2"/>
  <c r="AS60" i="2"/>
  <c r="AS61" i="2"/>
  <c r="AS62" i="2"/>
  <c r="AS66" i="2"/>
  <c r="AS67" i="2"/>
  <c r="AS68" i="2"/>
  <c r="AS69" i="2"/>
  <c r="AS73" i="2"/>
  <c r="AS74" i="2"/>
  <c r="AS75" i="2"/>
  <c r="AS79" i="2"/>
  <c r="AS80" i="2"/>
  <c r="AS81" i="2"/>
  <c r="AS88" i="2"/>
  <c r="AS89" i="2"/>
  <c r="AS90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8" i="2"/>
  <c r="AS119" i="2"/>
  <c r="AS120" i="2"/>
  <c r="AS124" i="2"/>
  <c r="AS125" i="2"/>
  <c r="AS126" i="2"/>
  <c r="AS127" i="2"/>
  <c r="AS128" i="2"/>
  <c r="AS129" i="2"/>
  <c r="AS130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4" i="2"/>
  <c r="AS183" i="2"/>
  <c r="AS155" i="2"/>
  <c r="AS156" i="2"/>
  <c r="AS157" i="2"/>
  <c r="AS158" i="2"/>
  <c r="AS159" i="2"/>
  <c r="AS184" i="2"/>
  <c r="AS185" i="2"/>
  <c r="AS186" i="2"/>
  <c r="AS160" i="2"/>
  <c r="AS161" i="2"/>
  <c r="AS187" i="2"/>
  <c r="AS162" i="2"/>
  <c r="AS163" i="2"/>
  <c r="AS164" i="2"/>
  <c r="AS165" i="2"/>
  <c r="AS188" i="2"/>
  <c r="AS189" i="2"/>
  <c r="AS190" i="2"/>
  <c r="AS166" i="2"/>
  <c r="AS167" i="2"/>
  <c r="AS168" i="2"/>
  <c r="AS169" i="2"/>
  <c r="AS191" i="2"/>
  <c r="AS170" i="2"/>
  <c r="AS171" i="2"/>
  <c r="AS192" i="2"/>
  <c r="AS193" i="2"/>
  <c r="AS194" i="2"/>
  <c r="AS195" i="2"/>
  <c r="AS196" i="2"/>
  <c r="AS197" i="2"/>
  <c r="AS198" i="2"/>
  <c r="AS172" i="2"/>
  <c r="AS173" i="2"/>
  <c r="AS174" i="2"/>
  <c r="AS175" i="2"/>
  <c r="AS176" i="2"/>
  <c r="AS177" i="2"/>
  <c r="AS178" i="2"/>
  <c r="AS179" i="2"/>
  <c r="AS199" i="2"/>
  <c r="AS200" i="2"/>
  <c r="AS204" i="2"/>
  <c r="AS205" i="2" s="1"/>
  <c r="AS208" i="2"/>
  <c r="AS209" i="2"/>
  <c r="AS210" i="2"/>
  <c r="AS211" i="2"/>
  <c r="AS212" i="2"/>
  <c r="AS213" i="2"/>
  <c r="AS214" i="2"/>
  <c r="AS218" i="2"/>
  <c r="AS219" i="2"/>
  <c r="AS220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5" i="2"/>
  <c r="AS266" i="2"/>
  <c r="AS267" i="2"/>
  <c r="AS268" i="2"/>
  <c r="AS272" i="2"/>
  <c r="AS273" i="2" s="1"/>
  <c r="AS276" i="2"/>
  <c r="AS277" i="2"/>
  <c r="AS278" i="2"/>
  <c r="AS279" i="2"/>
  <c r="AS283" i="2"/>
  <c r="AS284" i="2"/>
  <c r="AS285" i="2"/>
  <c r="AS286" i="2"/>
  <c r="AS287" i="2"/>
  <c r="AS288" i="2"/>
  <c r="AS289" i="2"/>
  <c r="AS293" i="2"/>
  <c r="AS294" i="2"/>
  <c r="AS295" i="2"/>
  <c r="AS296" i="2"/>
  <c r="AS297" i="2"/>
  <c r="AS304" i="2"/>
  <c r="AS305" i="2"/>
  <c r="AS306" i="2"/>
  <c r="AS307" i="2"/>
  <c r="AS308" i="2"/>
  <c r="AS309" i="2"/>
  <c r="AS310" i="2"/>
  <c r="AS311" i="2"/>
  <c r="AS312" i="2"/>
  <c r="AS313" i="2"/>
  <c r="AS314" i="2"/>
  <c r="AS318" i="2"/>
  <c r="AS319" i="2" s="1"/>
  <c r="AS325" i="2"/>
  <c r="AS326" i="2"/>
  <c r="AS328" i="2"/>
  <c r="AS329" i="2"/>
  <c r="AS330" i="2"/>
  <c r="AS331" i="2"/>
  <c r="AS332" i="2"/>
  <c r="AS327" i="2"/>
  <c r="AS336" i="2"/>
  <c r="AS8" i="2"/>
  <c r="AS392" i="2" l="1"/>
  <c r="AS508" i="2" s="1"/>
  <c r="AS76" i="2"/>
  <c r="AS63" i="2"/>
  <c r="AS221" i="2"/>
  <c r="AS432" i="2"/>
  <c r="AS510" i="2" s="1"/>
  <c r="AS479" i="2"/>
  <c r="AS512" i="2" s="1"/>
  <c r="AS298" i="2"/>
  <c r="AS262" i="2"/>
  <c r="AS215" i="2"/>
  <c r="AS290" i="2"/>
  <c r="AS246" i="2"/>
  <c r="AS201" i="2"/>
  <c r="AS131" i="2"/>
  <c r="AS91" i="2"/>
  <c r="AS53" i="2"/>
  <c r="AS36" i="2"/>
  <c r="AS315" i="2"/>
  <c r="AS321" i="2" s="1"/>
  <c r="AS280" i="2"/>
  <c r="AS269" i="2"/>
  <c r="AS180" i="2"/>
  <c r="AS70" i="2"/>
  <c r="AS13" i="2"/>
  <c r="AS362" i="2"/>
  <c r="AS507" i="2" s="1"/>
  <c r="AS333" i="2"/>
  <c r="AS151" i="2"/>
  <c r="AS121" i="2"/>
  <c r="AS115" i="2"/>
  <c r="AS82" i="2"/>
  <c r="AS18" i="2"/>
  <c r="AS300" i="2" l="1"/>
  <c r="AS84" i="2"/>
  <c r="AS133" i="2"/>
  <c r="AS337" i="2" l="1"/>
  <c r="AS506" i="2" s="1"/>
  <c r="AS322" i="2"/>
  <c r="AW470" i="4" l="1"/>
  <c r="AW469" i="4"/>
  <c r="AW468" i="4"/>
  <c r="AW467" i="4"/>
  <c r="AW466" i="4"/>
  <c r="AW465" i="4"/>
  <c r="AW464" i="4"/>
  <c r="AW463" i="4"/>
  <c r="AW462" i="4"/>
  <c r="AW461" i="4"/>
  <c r="AW460" i="4"/>
  <c r="AW459" i="4"/>
  <c r="AW458" i="4"/>
  <c r="AW457" i="4"/>
  <c r="AW456" i="4"/>
  <c r="AW455" i="4"/>
  <c r="AW454" i="4"/>
  <c r="AW453" i="4"/>
  <c r="AW452" i="4"/>
  <c r="AW451" i="4"/>
  <c r="AW450" i="4"/>
  <c r="AW449" i="4"/>
  <c r="AW448" i="4"/>
  <c r="AW447" i="4"/>
  <c r="AW446" i="4"/>
  <c r="AW445" i="4"/>
  <c r="AW444" i="4"/>
  <c r="AW443" i="4"/>
  <c r="AW442" i="4"/>
  <c r="AW441" i="4"/>
  <c r="AW440" i="4"/>
  <c r="AW439" i="4"/>
  <c r="AW438" i="4"/>
  <c r="AW437" i="4"/>
  <c r="AW436" i="4"/>
  <c r="AW435" i="4"/>
  <c r="AW434" i="4"/>
  <c r="AW433" i="4"/>
  <c r="AW432" i="4"/>
  <c r="AW431" i="4"/>
  <c r="AW430" i="4"/>
  <c r="AW429" i="4"/>
  <c r="AW428" i="4"/>
  <c r="AW427" i="4"/>
  <c r="AW426" i="4"/>
  <c r="AW425" i="4"/>
  <c r="AW424" i="4"/>
  <c r="AW423" i="4"/>
  <c r="AW422" i="4"/>
  <c r="AW421" i="4"/>
  <c r="AW420" i="4"/>
  <c r="AW419" i="4"/>
  <c r="AW418" i="4"/>
  <c r="AW417" i="4"/>
  <c r="AW416" i="4"/>
  <c r="AW415" i="4"/>
  <c r="AW414" i="4"/>
  <c r="AW413" i="4"/>
  <c r="AW412" i="4"/>
  <c r="AW411" i="4"/>
  <c r="AW410" i="4"/>
  <c r="AW409" i="4"/>
  <c r="AW408" i="4"/>
  <c r="AW407" i="4"/>
  <c r="AW406" i="4"/>
  <c r="AW405" i="4"/>
  <c r="AW404" i="4"/>
  <c r="AW403" i="4"/>
  <c r="AW402" i="4"/>
  <c r="AW401" i="4"/>
  <c r="AW400" i="4"/>
  <c r="AW399" i="4"/>
  <c r="AW398" i="4"/>
  <c r="AW397" i="4"/>
  <c r="AW396" i="4"/>
  <c r="AW395" i="4"/>
  <c r="AW394" i="4"/>
  <c r="AW393" i="4"/>
  <c r="AW392" i="4"/>
  <c r="AW391" i="4"/>
  <c r="AW390" i="4"/>
  <c r="AW389" i="4"/>
  <c r="AW388" i="4"/>
  <c r="AW387" i="4"/>
  <c r="AW386" i="4"/>
  <c r="AW385" i="4"/>
  <c r="AW384" i="4"/>
  <c r="AW383" i="4"/>
  <c r="AW382" i="4"/>
  <c r="AW381" i="4"/>
  <c r="AW380" i="4"/>
  <c r="AW379" i="4"/>
  <c r="AW378" i="4"/>
  <c r="AW377" i="4"/>
  <c r="AW376" i="4"/>
  <c r="AW375" i="4"/>
  <c r="AW374" i="4"/>
  <c r="AW373" i="4"/>
  <c r="AW372" i="4"/>
  <c r="AW371" i="4"/>
  <c r="AW370" i="4"/>
  <c r="AW369" i="4"/>
  <c r="AW368" i="4"/>
  <c r="AW367" i="4"/>
  <c r="AW366" i="4"/>
  <c r="AW365" i="4"/>
  <c r="AW364" i="4"/>
  <c r="AW363" i="4"/>
  <c r="AW362" i="4"/>
  <c r="AW361" i="4"/>
  <c r="AW360" i="4"/>
  <c r="AW359" i="4"/>
  <c r="AW358" i="4"/>
  <c r="AW357" i="4"/>
  <c r="AW356" i="4"/>
  <c r="AW355" i="4"/>
  <c r="AW354" i="4"/>
  <c r="AW353" i="4"/>
  <c r="AW352" i="4"/>
  <c r="AW351" i="4"/>
  <c r="AW350" i="4"/>
  <c r="AW349" i="4"/>
  <c r="AW348" i="4"/>
  <c r="AW347" i="4"/>
  <c r="AW346" i="4"/>
  <c r="AW345" i="4"/>
  <c r="AW344" i="4"/>
  <c r="AW343" i="4"/>
  <c r="AW342" i="4"/>
  <c r="AW341" i="4"/>
  <c r="AW340" i="4"/>
  <c r="AW339" i="4"/>
  <c r="AW338" i="4"/>
  <c r="AW337" i="4"/>
  <c r="AW336" i="4"/>
  <c r="AW335" i="4"/>
  <c r="AW334" i="4"/>
  <c r="AW333" i="4"/>
  <c r="AW332" i="4"/>
  <c r="AW331" i="4"/>
  <c r="AW330" i="4"/>
  <c r="AW329" i="4"/>
  <c r="AW328" i="4"/>
  <c r="AW327" i="4"/>
  <c r="AW326" i="4"/>
  <c r="AW325" i="4"/>
  <c r="AW324" i="4"/>
  <c r="AW323" i="4"/>
  <c r="AW322" i="4"/>
  <c r="AW321" i="4"/>
  <c r="AW320" i="4"/>
  <c r="AW319" i="4"/>
  <c r="AW318" i="4"/>
  <c r="AW317" i="4"/>
  <c r="AW316" i="4"/>
  <c r="AW315" i="4"/>
  <c r="AW314" i="4"/>
  <c r="AW313" i="4"/>
  <c r="AW312" i="4"/>
  <c r="AW311" i="4"/>
  <c r="AW310" i="4"/>
  <c r="AW309" i="4"/>
  <c r="AW308" i="4"/>
  <c r="AW307" i="4"/>
  <c r="AW306" i="4"/>
  <c r="AW305" i="4"/>
  <c r="AW304" i="4"/>
  <c r="AW303" i="4"/>
  <c r="AW302" i="4"/>
  <c r="AW301" i="4"/>
  <c r="AW300" i="4"/>
  <c r="AW299" i="4"/>
  <c r="AW298" i="4"/>
  <c r="AW297" i="4"/>
  <c r="AW296" i="4"/>
  <c r="AW295" i="4"/>
  <c r="AW294" i="4"/>
  <c r="AW293" i="4"/>
  <c r="AW292" i="4"/>
  <c r="AW291" i="4"/>
  <c r="AW290" i="4"/>
  <c r="AW289" i="4"/>
  <c r="AW288" i="4"/>
  <c r="AW287" i="4"/>
  <c r="AW286" i="4"/>
  <c r="AW285" i="4"/>
  <c r="AW284" i="4"/>
  <c r="AW283" i="4"/>
  <c r="AW282" i="4"/>
  <c r="AW281" i="4"/>
  <c r="AW280" i="4"/>
  <c r="AW279" i="4"/>
  <c r="AW278" i="4"/>
  <c r="AW277" i="4"/>
  <c r="AW276" i="4"/>
  <c r="AW275" i="4"/>
  <c r="AW274" i="4"/>
  <c r="AW273" i="4"/>
  <c r="AW272" i="4"/>
  <c r="AW271" i="4"/>
  <c r="AW270" i="4"/>
  <c r="AW269" i="4"/>
  <c r="AW268" i="4"/>
  <c r="AW267" i="4"/>
  <c r="AW266" i="4"/>
  <c r="AW265" i="4"/>
  <c r="AW264" i="4"/>
  <c r="AW263" i="4"/>
  <c r="AW262" i="4"/>
  <c r="AW261" i="4"/>
  <c r="AW260" i="4"/>
  <c r="AW259" i="4"/>
  <c r="AW258" i="4"/>
  <c r="AW257" i="4"/>
  <c r="AW256" i="4"/>
  <c r="AW255" i="4"/>
  <c r="AW254" i="4"/>
  <c r="AW253" i="4"/>
  <c r="AW252" i="4"/>
  <c r="AW251" i="4"/>
  <c r="AW250" i="4"/>
  <c r="AW249" i="4"/>
  <c r="AW248" i="4"/>
  <c r="AW247" i="4"/>
  <c r="AW246" i="4"/>
  <c r="AW245" i="4"/>
  <c r="AW244" i="4"/>
  <c r="AW243" i="4"/>
  <c r="AW242" i="4"/>
  <c r="AW241" i="4"/>
  <c r="AW240" i="4"/>
  <c r="AW239" i="4"/>
  <c r="AW238" i="4"/>
  <c r="AW237" i="4"/>
  <c r="AW236" i="4"/>
  <c r="AW235" i="4"/>
  <c r="AW234" i="4"/>
  <c r="AW233" i="4"/>
  <c r="AW232" i="4"/>
  <c r="AW231" i="4"/>
  <c r="AW230" i="4"/>
  <c r="AW229" i="4"/>
  <c r="AW228" i="4"/>
  <c r="AW227" i="4"/>
  <c r="AW226" i="4"/>
  <c r="AW225" i="4"/>
  <c r="AW224" i="4"/>
  <c r="AW223" i="4"/>
  <c r="AW222" i="4"/>
  <c r="AW221" i="4"/>
  <c r="AW220" i="4"/>
  <c r="AW219" i="4"/>
  <c r="AW218" i="4"/>
  <c r="AW217" i="4"/>
  <c r="AW216" i="4"/>
  <c r="AW215" i="4"/>
  <c r="AW214" i="4"/>
  <c r="AW213" i="4"/>
  <c r="AW212" i="4"/>
  <c r="AW211" i="4"/>
  <c r="AW210" i="4"/>
  <c r="AW209" i="4"/>
  <c r="AW208" i="4"/>
  <c r="AW207" i="4"/>
  <c r="AW206" i="4"/>
  <c r="AW205" i="4"/>
  <c r="AW204" i="4"/>
  <c r="AW203" i="4"/>
  <c r="AW202" i="4"/>
  <c r="AW201" i="4"/>
  <c r="AW200" i="4"/>
  <c r="AW199" i="4"/>
  <c r="AW198" i="4"/>
  <c r="AW197" i="4"/>
  <c r="AW196" i="4"/>
  <c r="AW195" i="4"/>
  <c r="AW194" i="4"/>
  <c r="AW193" i="4"/>
  <c r="AW192" i="4"/>
  <c r="AW191" i="4"/>
  <c r="AW190" i="4"/>
  <c r="AW189" i="4"/>
  <c r="AW188" i="4"/>
  <c r="AW187" i="4"/>
  <c r="AW186" i="4"/>
  <c r="AW185" i="4"/>
  <c r="AW184" i="4"/>
  <c r="AW183" i="4"/>
  <c r="AW182" i="4"/>
  <c r="AW181" i="4"/>
  <c r="AW180" i="4"/>
  <c r="AW179" i="4"/>
  <c r="AW178" i="4"/>
  <c r="AW177" i="4"/>
  <c r="AW176" i="4"/>
  <c r="AW175" i="4"/>
  <c r="AW174" i="4"/>
  <c r="AW173" i="4"/>
  <c r="AW172" i="4"/>
  <c r="AW171" i="4"/>
  <c r="AW170" i="4"/>
  <c r="AW169" i="4"/>
  <c r="AW168" i="4"/>
  <c r="AW167" i="4"/>
  <c r="AW166" i="4"/>
  <c r="AW165" i="4"/>
  <c r="AW164" i="4"/>
  <c r="AW163" i="4"/>
  <c r="AW162" i="4"/>
  <c r="AW161" i="4"/>
  <c r="AW160" i="4"/>
  <c r="AW159" i="4"/>
  <c r="AW158" i="4"/>
  <c r="AW157" i="4"/>
  <c r="AW156" i="4"/>
  <c r="AW155" i="4"/>
  <c r="AW154" i="4"/>
  <c r="AW153" i="4"/>
  <c r="AW152" i="4"/>
  <c r="AW151" i="4"/>
  <c r="AW150" i="4"/>
  <c r="AW149" i="4"/>
  <c r="AW148" i="4"/>
  <c r="AW147" i="4"/>
  <c r="AW146" i="4"/>
  <c r="AW145" i="4"/>
  <c r="AW144" i="4"/>
  <c r="AW143" i="4"/>
  <c r="AW142" i="4"/>
  <c r="AW141" i="4"/>
  <c r="AW140" i="4"/>
  <c r="AW139" i="4"/>
  <c r="AW138" i="4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T470" i="4"/>
  <c r="AT469" i="4"/>
  <c r="AT468" i="4"/>
  <c r="AT467" i="4"/>
  <c r="AT466" i="4"/>
  <c r="AT465" i="4"/>
  <c r="AT464" i="4"/>
  <c r="AT463" i="4"/>
  <c r="AT462" i="4"/>
  <c r="AT461" i="4"/>
  <c r="AT460" i="4"/>
  <c r="AT459" i="4"/>
  <c r="AT458" i="4"/>
  <c r="AT457" i="4"/>
  <c r="AT456" i="4"/>
  <c r="AT455" i="4"/>
  <c r="AT454" i="4"/>
  <c r="AT453" i="4"/>
  <c r="AT452" i="4"/>
  <c r="AT451" i="4"/>
  <c r="AT450" i="4"/>
  <c r="AT449" i="4"/>
  <c r="AT448" i="4"/>
  <c r="AT447" i="4"/>
  <c r="AT446" i="4"/>
  <c r="AT445" i="4"/>
  <c r="AT444" i="4"/>
  <c r="AT443" i="4"/>
  <c r="AT442" i="4"/>
  <c r="AT441" i="4"/>
  <c r="AT440" i="4"/>
  <c r="AT439" i="4"/>
  <c r="AT438" i="4"/>
  <c r="AT437" i="4"/>
  <c r="AT436" i="4"/>
  <c r="AT435" i="4"/>
  <c r="AT434" i="4"/>
  <c r="AT433" i="4"/>
  <c r="AT432" i="4"/>
  <c r="AT431" i="4"/>
  <c r="AT430" i="4"/>
  <c r="AT429" i="4"/>
  <c r="AT428" i="4"/>
  <c r="AT427" i="4"/>
  <c r="AT426" i="4"/>
  <c r="AT425" i="4"/>
  <c r="AT424" i="4"/>
  <c r="AT423" i="4"/>
  <c r="AT422" i="4"/>
  <c r="AT421" i="4"/>
  <c r="AT420" i="4"/>
  <c r="AT419" i="4"/>
  <c r="AT418" i="4"/>
  <c r="AT417" i="4"/>
  <c r="AT416" i="4"/>
  <c r="AT415" i="4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T389" i="4"/>
  <c r="AT388" i="4"/>
  <c r="AT387" i="4"/>
  <c r="AT386" i="4"/>
  <c r="AT385" i="4"/>
  <c r="AT384" i="4"/>
  <c r="AT383" i="4"/>
  <c r="AT382" i="4"/>
  <c r="AT381" i="4"/>
  <c r="AT380" i="4"/>
  <c r="AT379" i="4"/>
  <c r="AT378" i="4"/>
  <c r="AT377" i="4"/>
  <c r="AT376" i="4"/>
  <c r="AT375" i="4"/>
  <c r="AT374" i="4"/>
  <c r="AT373" i="4"/>
  <c r="AT372" i="4"/>
  <c r="AT371" i="4"/>
  <c r="AT370" i="4"/>
  <c r="AT369" i="4"/>
  <c r="AT368" i="4"/>
  <c r="AT367" i="4"/>
  <c r="AT366" i="4"/>
  <c r="AT365" i="4"/>
  <c r="AT364" i="4"/>
  <c r="AT363" i="4"/>
  <c r="AT362" i="4"/>
  <c r="AT361" i="4"/>
  <c r="AT360" i="4"/>
  <c r="AT359" i="4"/>
  <c r="AT358" i="4"/>
  <c r="AT357" i="4"/>
  <c r="AT356" i="4"/>
  <c r="AT355" i="4"/>
  <c r="AT354" i="4"/>
  <c r="AT353" i="4"/>
  <c r="AT352" i="4"/>
  <c r="AT351" i="4"/>
  <c r="AT350" i="4"/>
  <c r="AT349" i="4"/>
  <c r="AT348" i="4"/>
  <c r="AT347" i="4"/>
  <c r="AT346" i="4"/>
  <c r="AT345" i="4"/>
  <c r="AT344" i="4"/>
  <c r="AT343" i="4"/>
  <c r="AT342" i="4"/>
  <c r="AT341" i="4"/>
  <c r="AT340" i="4"/>
  <c r="AT339" i="4"/>
  <c r="AT338" i="4"/>
  <c r="AT337" i="4"/>
  <c r="AT336" i="4"/>
  <c r="AT335" i="4"/>
  <c r="AT334" i="4"/>
  <c r="AT333" i="4"/>
  <c r="AT332" i="4"/>
  <c r="AT331" i="4"/>
  <c r="AT330" i="4"/>
  <c r="AT329" i="4"/>
  <c r="AT328" i="4"/>
  <c r="AT327" i="4"/>
  <c r="AT326" i="4"/>
  <c r="AT325" i="4"/>
  <c r="AT324" i="4"/>
  <c r="AT323" i="4"/>
  <c r="AT322" i="4"/>
  <c r="AT321" i="4"/>
  <c r="AT320" i="4"/>
  <c r="AT319" i="4"/>
  <c r="AT318" i="4"/>
  <c r="AT317" i="4"/>
  <c r="AT316" i="4"/>
  <c r="AT315" i="4"/>
  <c r="AT314" i="4"/>
  <c r="AT313" i="4"/>
  <c r="AT312" i="4"/>
  <c r="AT311" i="4"/>
  <c r="AT310" i="4"/>
  <c r="AT309" i="4"/>
  <c r="AT308" i="4"/>
  <c r="AT307" i="4"/>
  <c r="AT306" i="4"/>
  <c r="AT305" i="4"/>
  <c r="AT304" i="4"/>
  <c r="AT303" i="4"/>
  <c r="AT302" i="4"/>
  <c r="AT301" i="4"/>
  <c r="AT300" i="4"/>
  <c r="AT299" i="4"/>
  <c r="AT298" i="4"/>
  <c r="AT297" i="4"/>
  <c r="AT296" i="4"/>
  <c r="AT295" i="4"/>
  <c r="AT294" i="4"/>
  <c r="AT293" i="4"/>
  <c r="AT292" i="4"/>
  <c r="AT291" i="4"/>
  <c r="AT290" i="4"/>
  <c r="AT289" i="4"/>
  <c r="AT288" i="4"/>
  <c r="AT287" i="4"/>
  <c r="AT286" i="4"/>
  <c r="AT285" i="4"/>
  <c r="AT284" i="4"/>
  <c r="AT283" i="4"/>
  <c r="AT282" i="4"/>
  <c r="AT281" i="4"/>
  <c r="AT280" i="4"/>
  <c r="AT279" i="4"/>
  <c r="AT278" i="4"/>
  <c r="AT277" i="4"/>
  <c r="AT276" i="4"/>
  <c r="AT275" i="4"/>
  <c r="AT274" i="4"/>
  <c r="AT273" i="4"/>
  <c r="AT272" i="4"/>
  <c r="AT271" i="4"/>
  <c r="AT270" i="4"/>
  <c r="AT269" i="4"/>
  <c r="AT268" i="4"/>
  <c r="AT267" i="4"/>
  <c r="AT266" i="4"/>
  <c r="AT265" i="4"/>
  <c r="AT264" i="4"/>
  <c r="AT263" i="4"/>
  <c r="AT262" i="4"/>
  <c r="AT261" i="4"/>
  <c r="AT260" i="4"/>
  <c r="AT259" i="4"/>
  <c r="AT258" i="4"/>
  <c r="AT257" i="4"/>
  <c r="AT256" i="4"/>
  <c r="AT255" i="4"/>
  <c r="AT254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AT211" i="4"/>
  <c r="AT210" i="4"/>
  <c r="AT209" i="4"/>
  <c r="AT208" i="4"/>
  <c r="AT207" i="4"/>
  <c r="AT206" i="4"/>
  <c r="AT205" i="4"/>
  <c r="AT204" i="4"/>
  <c r="AT203" i="4"/>
  <c r="AT202" i="4"/>
  <c r="AT201" i="4"/>
  <c r="AT200" i="4"/>
  <c r="AT199" i="4"/>
  <c r="AT198" i="4"/>
  <c r="AT197" i="4"/>
  <c r="AT196" i="4"/>
  <c r="AT195" i="4"/>
  <c r="AT194" i="4"/>
  <c r="AT193" i="4"/>
  <c r="AT192" i="4"/>
  <c r="AT191" i="4"/>
  <c r="AT190" i="4"/>
  <c r="AT189" i="4"/>
  <c r="AT188" i="4"/>
  <c r="AT187" i="4"/>
  <c r="AT186" i="4"/>
  <c r="AT185" i="4"/>
  <c r="AT184" i="4"/>
  <c r="AT183" i="4"/>
  <c r="AT182" i="4"/>
  <c r="AT181" i="4"/>
  <c r="AT180" i="4"/>
  <c r="AT179" i="4"/>
  <c r="AT178" i="4"/>
  <c r="AT177" i="4"/>
  <c r="AT176" i="4"/>
  <c r="AT175" i="4"/>
  <c r="AT174" i="4"/>
  <c r="AT173" i="4"/>
  <c r="AT172" i="4"/>
  <c r="AT171" i="4"/>
  <c r="AT170" i="4"/>
  <c r="AT169" i="4"/>
  <c r="AT168" i="4"/>
  <c r="AT167" i="4"/>
  <c r="AT166" i="4"/>
  <c r="AT165" i="4"/>
  <c r="AT164" i="4"/>
  <c r="AT163" i="4"/>
  <c r="AT162" i="4"/>
  <c r="AT161" i="4"/>
  <c r="AT160" i="4"/>
  <c r="AT159" i="4"/>
  <c r="AT158" i="4"/>
  <c r="AT157" i="4"/>
  <c r="AT156" i="4"/>
  <c r="AT155" i="4"/>
  <c r="AT154" i="4"/>
  <c r="AT153" i="4"/>
  <c r="AT152" i="4"/>
  <c r="AT151" i="4"/>
  <c r="AT150" i="4"/>
  <c r="AT149" i="4"/>
  <c r="AT148" i="4"/>
  <c r="AT147" i="4"/>
  <c r="AT146" i="4"/>
  <c r="AT145" i="4"/>
  <c r="AT144" i="4"/>
  <c r="AT143" i="4"/>
  <c r="AT142" i="4"/>
  <c r="AT141" i="4"/>
  <c r="AT140" i="4"/>
  <c r="AT139" i="4"/>
  <c r="AT138" i="4"/>
  <c r="AT137" i="4"/>
  <c r="AT136" i="4"/>
  <c r="AT135" i="4"/>
  <c r="AT134" i="4"/>
  <c r="AT133" i="4"/>
  <c r="AT132" i="4"/>
  <c r="AT131" i="4"/>
  <c r="AT130" i="4"/>
  <c r="AT129" i="4"/>
  <c r="AT128" i="4"/>
  <c r="AT127" i="4"/>
  <c r="AT126" i="4"/>
  <c r="AT125" i="4"/>
  <c r="AT124" i="4"/>
  <c r="AT123" i="4"/>
  <c r="AT122" i="4"/>
  <c r="AT121" i="4"/>
  <c r="AT120" i="4"/>
  <c r="AT119" i="4"/>
  <c r="AT118" i="4"/>
  <c r="AT117" i="4"/>
  <c r="AT116" i="4"/>
  <c r="AT115" i="4"/>
  <c r="AT114" i="4"/>
  <c r="AT113" i="4"/>
  <c r="AT112" i="4"/>
  <c r="AT111" i="4"/>
  <c r="AT110" i="4"/>
  <c r="AT109" i="4"/>
  <c r="AT108" i="4"/>
  <c r="AT107" i="4"/>
  <c r="AT106" i="4"/>
  <c r="AT105" i="4"/>
  <c r="AT104" i="4"/>
  <c r="AT103" i="4"/>
  <c r="AT102" i="4"/>
  <c r="AT101" i="4"/>
  <c r="AT100" i="4"/>
  <c r="AT99" i="4"/>
  <c r="AT98" i="4"/>
  <c r="AT97" i="4"/>
  <c r="AT96" i="4"/>
  <c r="AT95" i="4"/>
  <c r="AT94" i="4"/>
  <c r="AT93" i="4"/>
  <c r="AT92" i="4"/>
  <c r="AT91" i="4"/>
  <c r="AT90" i="4"/>
  <c r="AT89" i="4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Q470" i="4"/>
  <c r="AQ469" i="4"/>
  <c r="AQ468" i="4"/>
  <c r="AQ467" i="4"/>
  <c r="AQ466" i="4"/>
  <c r="AQ465" i="4"/>
  <c r="AQ464" i="4"/>
  <c r="AQ463" i="4"/>
  <c r="AQ462" i="4"/>
  <c r="AQ461" i="4"/>
  <c r="AQ460" i="4"/>
  <c r="AQ459" i="4"/>
  <c r="AQ458" i="4"/>
  <c r="AQ457" i="4"/>
  <c r="AQ456" i="4"/>
  <c r="AQ455" i="4"/>
  <c r="AQ454" i="4"/>
  <c r="AQ453" i="4"/>
  <c r="AQ452" i="4"/>
  <c r="AQ451" i="4"/>
  <c r="AQ450" i="4"/>
  <c r="AQ449" i="4"/>
  <c r="AQ448" i="4"/>
  <c r="AQ447" i="4"/>
  <c r="AQ446" i="4"/>
  <c r="AQ445" i="4"/>
  <c r="AQ444" i="4"/>
  <c r="AQ443" i="4"/>
  <c r="AQ442" i="4"/>
  <c r="AQ441" i="4"/>
  <c r="AQ440" i="4"/>
  <c r="AQ439" i="4"/>
  <c r="AQ438" i="4"/>
  <c r="AQ437" i="4"/>
  <c r="AQ436" i="4"/>
  <c r="AQ435" i="4"/>
  <c r="AQ434" i="4"/>
  <c r="AQ433" i="4"/>
  <c r="AQ432" i="4"/>
  <c r="AQ431" i="4"/>
  <c r="AQ430" i="4"/>
  <c r="AQ429" i="4"/>
  <c r="AQ428" i="4"/>
  <c r="AQ427" i="4"/>
  <c r="AQ426" i="4"/>
  <c r="AQ425" i="4"/>
  <c r="AQ424" i="4"/>
  <c r="AQ423" i="4"/>
  <c r="AQ422" i="4"/>
  <c r="AQ421" i="4"/>
  <c r="AQ420" i="4"/>
  <c r="AQ419" i="4"/>
  <c r="AQ418" i="4"/>
  <c r="AQ417" i="4"/>
  <c r="AQ416" i="4"/>
  <c r="AQ415" i="4"/>
  <c r="AQ414" i="4"/>
  <c r="AQ413" i="4"/>
  <c r="AQ412" i="4"/>
  <c r="AQ411" i="4"/>
  <c r="AQ410" i="4"/>
  <c r="AQ409" i="4"/>
  <c r="AQ408" i="4"/>
  <c r="AQ407" i="4"/>
  <c r="AQ406" i="4"/>
  <c r="AQ405" i="4"/>
  <c r="AQ404" i="4"/>
  <c r="AQ403" i="4"/>
  <c r="AQ402" i="4"/>
  <c r="AQ401" i="4"/>
  <c r="AQ400" i="4"/>
  <c r="AQ399" i="4"/>
  <c r="AQ398" i="4"/>
  <c r="AQ397" i="4"/>
  <c r="AQ396" i="4"/>
  <c r="AQ395" i="4"/>
  <c r="AQ394" i="4"/>
  <c r="AQ393" i="4"/>
  <c r="AQ392" i="4"/>
  <c r="AQ391" i="4"/>
  <c r="AQ390" i="4"/>
  <c r="AQ389" i="4"/>
  <c r="AQ388" i="4"/>
  <c r="AQ387" i="4"/>
  <c r="AQ386" i="4"/>
  <c r="AQ385" i="4"/>
  <c r="AQ384" i="4"/>
  <c r="AQ383" i="4"/>
  <c r="AQ382" i="4"/>
  <c r="AQ381" i="4"/>
  <c r="AQ380" i="4"/>
  <c r="AQ379" i="4"/>
  <c r="AQ378" i="4"/>
  <c r="AQ377" i="4"/>
  <c r="AQ376" i="4"/>
  <c r="AQ375" i="4"/>
  <c r="AQ374" i="4"/>
  <c r="AQ373" i="4"/>
  <c r="AQ372" i="4"/>
  <c r="AQ371" i="4"/>
  <c r="AQ370" i="4"/>
  <c r="AQ369" i="4"/>
  <c r="AQ368" i="4"/>
  <c r="AQ367" i="4"/>
  <c r="AQ366" i="4"/>
  <c r="AQ365" i="4"/>
  <c r="AQ364" i="4"/>
  <c r="AQ363" i="4"/>
  <c r="AQ362" i="4"/>
  <c r="AQ361" i="4"/>
  <c r="AQ360" i="4"/>
  <c r="AQ359" i="4"/>
  <c r="AQ358" i="4"/>
  <c r="AQ357" i="4"/>
  <c r="AQ356" i="4"/>
  <c r="AQ355" i="4"/>
  <c r="AQ354" i="4"/>
  <c r="AQ353" i="4"/>
  <c r="AQ352" i="4"/>
  <c r="AQ351" i="4"/>
  <c r="AQ350" i="4"/>
  <c r="AQ349" i="4"/>
  <c r="AQ348" i="4"/>
  <c r="AQ347" i="4"/>
  <c r="AQ346" i="4"/>
  <c r="AQ345" i="4"/>
  <c r="AQ344" i="4"/>
  <c r="AQ343" i="4"/>
  <c r="AQ342" i="4"/>
  <c r="AQ341" i="4"/>
  <c r="AQ340" i="4"/>
  <c r="AQ339" i="4"/>
  <c r="AQ338" i="4"/>
  <c r="AQ337" i="4"/>
  <c r="AQ336" i="4"/>
  <c r="AQ335" i="4"/>
  <c r="AQ334" i="4"/>
  <c r="AQ333" i="4"/>
  <c r="AQ332" i="4"/>
  <c r="AQ331" i="4"/>
  <c r="AQ330" i="4"/>
  <c r="AQ329" i="4"/>
  <c r="AQ328" i="4"/>
  <c r="AQ327" i="4"/>
  <c r="AQ326" i="4"/>
  <c r="AQ325" i="4"/>
  <c r="AQ324" i="4"/>
  <c r="AQ323" i="4"/>
  <c r="AQ322" i="4"/>
  <c r="AQ321" i="4"/>
  <c r="AQ320" i="4"/>
  <c r="AQ319" i="4"/>
  <c r="AQ318" i="4"/>
  <c r="AQ317" i="4"/>
  <c r="AQ316" i="4"/>
  <c r="AQ315" i="4"/>
  <c r="AQ314" i="4"/>
  <c r="AQ313" i="4"/>
  <c r="AQ312" i="4"/>
  <c r="AQ311" i="4"/>
  <c r="AQ310" i="4"/>
  <c r="AQ309" i="4"/>
  <c r="AQ308" i="4"/>
  <c r="AQ307" i="4"/>
  <c r="AQ306" i="4"/>
  <c r="AQ305" i="4"/>
  <c r="AQ304" i="4"/>
  <c r="AQ303" i="4"/>
  <c r="AQ302" i="4"/>
  <c r="AQ301" i="4"/>
  <c r="AQ300" i="4"/>
  <c r="AQ299" i="4"/>
  <c r="AQ298" i="4"/>
  <c r="AQ297" i="4"/>
  <c r="AQ296" i="4"/>
  <c r="AQ295" i="4"/>
  <c r="AQ294" i="4"/>
  <c r="AQ293" i="4"/>
  <c r="AQ292" i="4"/>
  <c r="AQ291" i="4"/>
  <c r="AQ290" i="4"/>
  <c r="AQ289" i="4"/>
  <c r="AQ288" i="4"/>
  <c r="AQ287" i="4"/>
  <c r="AQ286" i="4"/>
  <c r="AQ285" i="4"/>
  <c r="AQ284" i="4"/>
  <c r="AQ283" i="4"/>
  <c r="AQ282" i="4"/>
  <c r="AQ281" i="4"/>
  <c r="AQ280" i="4"/>
  <c r="AQ279" i="4"/>
  <c r="AQ278" i="4"/>
  <c r="AQ277" i="4"/>
  <c r="AQ276" i="4"/>
  <c r="AQ275" i="4"/>
  <c r="AQ274" i="4"/>
  <c r="AQ273" i="4"/>
  <c r="AQ272" i="4"/>
  <c r="AQ271" i="4"/>
  <c r="AQ270" i="4"/>
  <c r="AQ269" i="4"/>
  <c r="AQ268" i="4"/>
  <c r="AQ267" i="4"/>
  <c r="AQ266" i="4"/>
  <c r="AQ265" i="4"/>
  <c r="AQ264" i="4"/>
  <c r="AQ263" i="4"/>
  <c r="AQ262" i="4"/>
  <c r="AQ261" i="4"/>
  <c r="AQ260" i="4"/>
  <c r="AQ259" i="4"/>
  <c r="AQ258" i="4"/>
  <c r="AQ257" i="4"/>
  <c r="AQ256" i="4"/>
  <c r="AQ255" i="4"/>
  <c r="AQ254" i="4"/>
  <c r="AQ253" i="4"/>
  <c r="AQ252" i="4"/>
  <c r="AQ251" i="4"/>
  <c r="AQ250" i="4"/>
  <c r="AQ249" i="4"/>
  <c r="AQ248" i="4"/>
  <c r="AQ247" i="4"/>
  <c r="AQ246" i="4"/>
  <c r="AQ245" i="4"/>
  <c r="AQ244" i="4"/>
  <c r="AQ243" i="4"/>
  <c r="AQ242" i="4"/>
  <c r="AQ241" i="4"/>
  <c r="AQ240" i="4"/>
  <c r="AQ239" i="4"/>
  <c r="AQ238" i="4"/>
  <c r="AQ237" i="4"/>
  <c r="AQ236" i="4"/>
  <c r="AQ235" i="4"/>
  <c r="AQ234" i="4"/>
  <c r="AQ233" i="4"/>
  <c r="AQ232" i="4"/>
  <c r="AQ231" i="4"/>
  <c r="AQ230" i="4"/>
  <c r="AQ229" i="4"/>
  <c r="AQ228" i="4"/>
  <c r="AQ227" i="4"/>
  <c r="AQ226" i="4"/>
  <c r="AQ225" i="4"/>
  <c r="AQ224" i="4"/>
  <c r="AQ223" i="4"/>
  <c r="AQ222" i="4"/>
  <c r="AQ221" i="4"/>
  <c r="AQ220" i="4"/>
  <c r="AQ219" i="4"/>
  <c r="AQ218" i="4"/>
  <c r="AQ217" i="4"/>
  <c r="AQ216" i="4"/>
  <c r="AQ215" i="4"/>
  <c r="AQ214" i="4"/>
  <c r="AQ213" i="4"/>
  <c r="AQ212" i="4"/>
  <c r="AQ211" i="4"/>
  <c r="AQ210" i="4"/>
  <c r="AQ209" i="4"/>
  <c r="AQ208" i="4"/>
  <c r="AQ207" i="4"/>
  <c r="AQ206" i="4"/>
  <c r="AQ205" i="4"/>
  <c r="AQ204" i="4"/>
  <c r="AQ203" i="4"/>
  <c r="AQ202" i="4"/>
  <c r="AQ201" i="4"/>
  <c r="AQ200" i="4"/>
  <c r="AQ199" i="4"/>
  <c r="AQ198" i="4"/>
  <c r="AQ197" i="4"/>
  <c r="AQ196" i="4"/>
  <c r="AQ195" i="4"/>
  <c r="AQ194" i="4"/>
  <c r="AQ193" i="4"/>
  <c r="AQ192" i="4"/>
  <c r="AQ191" i="4"/>
  <c r="AQ190" i="4"/>
  <c r="AQ189" i="4"/>
  <c r="AQ188" i="4"/>
  <c r="AQ187" i="4"/>
  <c r="AQ186" i="4"/>
  <c r="AQ185" i="4"/>
  <c r="AQ184" i="4"/>
  <c r="AQ183" i="4"/>
  <c r="AQ182" i="4"/>
  <c r="AQ181" i="4"/>
  <c r="AQ180" i="4"/>
  <c r="AQ179" i="4"/>
  <c r="AQ178" i="4"/>
  <c r="AQ177" i="4"/>
  <c r="AQ176" i="4"/>
  <c r="AQ175" i="4"/>
  <c r="AQ174" i="4"/>
  <c r="AQ173" i="4"/>
  <c r="AQ172" i="4"/>
  <c r="AQ171" i="4"/>
  <c r="AQ170" i="4"/>
  <c r="AQ169" i="4"/>
  <c r="AQ168" i="4"/>
  <c r="AQ167" i="4"/>
  <c r="AQ166" i="4"/>
  <c r="AQ165" i="4"/>
  <c r="AQ164" i="4"/>
  <c r="AQ163" i="4"/>
  <c r="AQ162" i="4"/>
  <c r="AQ161" i="4"/>
  <c r="AQ160" i="4"/>
  <c r="AQ159" i="4"/>
  <c r="AQ158" i="4"/>
  <c r="AQ157" i="4"/>
  <c r="AQ156" i="4"/>
  <c r="AQ155" i="4"/>
  <c r="AQ154" i="4"/>
  <c r="AQ153" i="4"/>
  <c r="AQ152" i="4"/>
  <c r="AQ151" i="4"/>
  <c r="AQ150" i="4"/>
  <c r="AQ149" i="4"/>
  <c r="AQ148" i="4"/>
  <c r="AQ147" i="4"/>
  <c r="AQ146" i="4"/>
  <c r="AQ145" i="4"/>
  <c r="AQ144" i="4"/>
  <c r="AQ143" i="4"/>
  <c r="AQ142" i="4"/>
  <c r="AQ141" i="4"/>
  <c r="AQ140" i="4"/>
  <c r="AQ139" i="4"/>
  <c r="AQ138" i="4"/>
  <c r="AQ137" i="4"/>
  <c r="AQ136" i="4"/>
  <c r="AQ135" i="4"/>
  <c r="AQ134" i="4"/>
  <c r="AQ133" i="4"/>
  <c r="AQ132" i="4"/>
  <c r="AQ131" i="4"/>
  <c r="AQ130" i="4"/>
  <c r="AQ129" i="4"/>
  <c r="AQ128" i="4"/>
  <c r="AQ127" i="4"/>
  <c r="AQ126" i="4"/>
  <c r="AQ125" i="4"/>
  <c r="AQ124" i="4"/>
  <c r="AQ123" i="4"/>
  <c r="AQ122" i="4"/>
  <c r="AQ121" i="4"/>
  <c r="AQ120" i="4"/>
  <c r="AQ119" i="4"/>
  <c r="AQ118" i="4"/>
  <c r="AQ117" i="4"/>
  <c r="AQ116" i="4"/>
  <c r="AQ115" i="4"/>
  <c r="AQ114" i="4"/>
  <c r="AQ113" i="4"/>
  <c r="AQ112" i="4"/>
  <c r="AQ111" i="4"/>
  <c r="AQ110" i="4"/>
  <c r="AQ109" i="4"/>
  <c r="AQ108" i="4"/>
  <c r="AQ107" i="4"/>
  <c r="AQ106" i="4"/>
  <c r="AQ105" i="4"/>
  <c r="AQ104" i="4"/>
  <c r="AQ103" i="4"/>
  <c r="AQ102" i="4"/>
  <c r="AQ101" i="4"/>
  <c r="AQ100" i="4"/>
  <c r="AQ99" i="4"/>
  <c r="AQ98" i="4"/>
  <c r="AQ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N470" i="4"/>
  <c r="AN469" i="4"/>
  <c r="AN468" i="4"/>
  <c r="AN467" i="4"/>
  <c r="AN466" i="4"/>
  <c r="AN465" i="4"/>
  <c r="AN464" i="4"/>
  <c r="AN463" i="4"/>
  <c r="AN462" i="4"/>
  <c r="AN461" i="4"/>
  <c r="AN460" i="4"/>
  <c r="AN459" i="4"/>
  <c r="AN458" i="4"/>
  <c r="AN457" i="4"/>
  <c r="AN456" i="4"/>
  <c r="AN455" i="4"/>
  <c r="AN454" i="4"/>
  <c r="AN453" i="4"/>
  <c r="AN452" i="4"/>
  <c r="AN451" i="4"/>
  <c r="AN450" i="4"/>
  <c r="AN449" i="4"/>
  <c r="AN448" i="4"/>
  <c r="AN447" i="4"/>
  <c r="AN446" i="4"/>
  <c r="AN445" i="4"/>
  <c r="AN444" i="4"/>
  <c r="AN443" i="4"/>
  <c r="AN442" i="4"/>
  <c r="AN441" i="4"/>
  <c r="AN440" i="4"/>
  <c r="AN439" i="4"/>
  <c r="AN438" i="4"/>
  <c r="AN437" i="4"/>
  <c r="AN436" i="4"/>
  <c r="AN435" i="4"/>
  <c r="AN434" i="4"/>
  <c r="AN433" i="4"/>
  <c r="AN432" i="4"/>
  <c r="AN431" i="4"/>
  <c r="AN430" i="4"/>
  <c r="AN429" i="4"/>
  <c r="AN428" i="4"/>
  <c r="AN427" i="4"/>
  <c r="AN426" i="4"/>
  <c r="AN425" i="4"/>
  <c r="AN424" i="4"/>
  <c r="AN423" i="4"/>
  <c r="AN422" i="4"/>
  <c r="AN421" i="4"/>
  <c r="AN420" i="4"/>
  <c r="AN419" i="4"/>
  <c r="AN418" i="4"/>
  <c r="AN417" i="4"/>
  <c r="AN416" i="4"/>
  <c r="AN415" i="4"/>
  <c r="AN414" i="4"/>
  <c r="AN413" i="4"/>
  <c r="AN412" i="4"/>
  <c r="AN411" i="4"/>
  <c r="AN410" i="4"/>
  <c r="AN409" i="4"/>
  <c r="AN408" i="4"/>
  <c r="AN407" i="4"/>
  <c r="AN406" i="4"/>
  <c r="AN405" i="4"/>
  <c r="AN404" i="4"/>
  <c r="AN403" i="4"/>
  <c r="AN402" i="4"/>
  <c r="AN401" i="4"/>
  <c r="AN400" i="4"/>
  <c r="AN399" i="4"/>
  <c r="AN398" i="4"/>
  <c r="AN397" i="4"/>
  <c r="AN396" i="4"/>
  <c r="AN395" i="4"/>
  <c r="AN394" i="4"/>
  <c r="AN393" i="4"/>
  <c r="AN392" i="4"/>
  <c r="AN391" i="4"/>
  <c r="AN390" i="4"/>
  <c r="AN389" i="4"/>
  <c r="AN388" i="4"/>
  <c r="AN387" i="4"/>
  <c r="AN386" i="4"/>
  <c r="AN385" i="4"/>
  <c r="AN384" i="4"/>
  <c r="AN383" i="4"/>
  <c r="AN382" i="4"/>
  <c r="AN381" i="4"/>
  <c r="AN380" i="4"/>
  <c r="AN379" i="4"/>
  <c r="AN378" i="4"/>
  <c r="AN377" i="4"/>
  <c r="AN376" i="4"/>
  <c r="AN375" i="4"/>
  <c r="AN374" i="4"/>
  <c r="AN373" i="4"/>
  <c r="AN372" i="4"/>
  <c r="AN371" i="4"/>
  <c r="AN370" i="4"/>
  <c r="AN369" i="4"/>
  <c r="AN368" i="4"/>
  <c r="AN367" i="4"/>
  <c r="AN366" i="4"/>
  <c r="AN365" i="4"/>
  <c r="AN364" i="4"/>
  <c r="AN363" i="4"/>
  <c r="AN362" i="4"/>
  <c r="AN361" i="4"/>
  <c r="AN360" i="4"/>
  <c r="AN359" i="4"/>
  <c r="AN358" i="4"/>
  <c r="AN357" i="4"/>
  <c r="AN356" i="4"/>
  <c r="AN355" i="4"/>
  <c r="AN354" i="4"/>
  <c r="AN353" i="4"/>
  <c r="AN352" i="4"/>
  <c r="AN351" i="4"/>
  <c r="AN350" i="4"/>
  <c r="AN349" i="4"/>
  <c r="AN348" i="4"/>
  <c r="AN347" i="4"/>
  <c r="AN346" i="4"/>
  <c r="AN345" i="4"/>
  <c r="AN344" i="4"/>
  <c r="AN343" i="4"/>
  <c r="AN342" i="4"/>
  <c r="AN341" i="4"/>
  <c r="AN340" i="4"/>
  <c r="AN339" i="4"/>
  <c r="AN338" i="4"/>
  <c r="AN337" i="4"/>
  <c r="AN336" i="4"/>
  <c r="AN335" i="4"/>
  <c r="AN334" i="4"/>
  <c r="AN333" i="4"/>
  <c r="AN332" i="4"/>
  <c r="AN331" i="4"/>
  <c r="AN330" i="4"/>
  <c r="AN329" i="4"/>
  <c r="AN328" i="4"/>
  <c r="AN327" i="4"/>
  <c r="AN326" i="4"/>
  <c r="AN325" i="4"/>
  <c r="AN324" i="4"/>
  <c r="AN323" i="4"/>
  <c r="AN322" i="4"/>
  <c r="AN321" i="4"/>
  <c r="AN320" i="4"/>
  <c r="AN319" i="4"/>
  <c r="AN318" i="4"/>
  <c r="AN317" i="4"/>
  <c r="AN316" i="4"/>
  <c r="AN315" i="4"/>
  <c r="AN314" i="4"/>
  <c r="AN313" i="4"/>
  <c r="AN312" i="4"/>
  <c r="AN311" i="4"/>
  <c r="AN310" i="4"/>
  <c r="AN309" i="4"/>
  <c r="AN308" i="4"/>
  <c r="AN307" i="4"/>
  <c r="AN306" i="4"/>
  <c r="AN305" i="4"/>
  <c r="AN304" i="4"/>
  <c r="AN303" i="4"/>
  <c r="AN302" i="4"/>
  <c r="AN301" i="4"/>
  <c r="AN300" i="4"/>
  <c r="AN299" i="4"/>
  <c r="AN298" i="4"/>
  <c r="AN297" i="4"/>
  <c r="AN296" i="4"/>
  <c r="AN295" i="4"/>
  <c r="AN294" i="4"/>
  <c r="AN293" i="4"/>
  <c r="AN292" i="4"/>
  <c r="AN291" i="4"/>
  <c r="AN290" i="4"/>
  <c r="AN289" i="4"/>
  <c r="AN288" i="4"/>
  <c r="AN287" i="4"/>
  <c r="AN286" i="4"/>
  <c r="AN285" i="4"/>
  <c r="AN284" i="4"/>
  <c r="AN283" i="4"/>
  <c r="AN282" i="4"/>
  <c r="AN281" i="4"/>
  <c r="AN280" i="4"/>
  <c r="AN279" i="4"/>
  <c r="AN278" i="4"/>
  <c r="AN277" i="4"/>
  <c r="AN276" i="4"/>
  <c r="AN275" i="4"/>
  <c r="AN274" i="4"/>
  <c r="AN273" i="4"/>
  <c r="AN272" i="4"/>
  <c r="AN271" i="4"/>
  <c r="AN270" i="4"/>
  <c r="AN269" i="4"/>
  <c r="AN268" i="4"/>
  <c r="AN267" i="4"/>
  <c r="AN266" i="4"/>
  <c r="AN265" i="4"/>
  <c r="AN264" i="4"/>
  <c r="AN263" i="4"/>
  <c r="AN262" i="4"/>
  <c r="AN261" i="4"/>
  <c r="AN260" i="4"/>
  <c r="AN259" i="4"/>
  <c r="AN258" i="4"/>
  <c r="AN257" i="4"/>
  <c r="AN256" i="4"/>
  <c r="AN255" i="4"/>
  <c r="AN254" i="4"/>
  <c r="AN253" i="4"/>
  <c r="AN252" i="4"/>
  <c r="AN251" i="4"/>
  <c r="AN250" i="4"/>
  <c r="AN249" i="4"/>
  <c r="AN248" i="4"/>
  <c r="AN247" i="4"/>
  <c r="AN246" i="4"/>
  <c r="AN245" i="4"/>
  <c r="AN244" i="4"/>
  <c r="AN243" i="4"/>
  <c r="AN242" i="4"/>
  <c r="AN241" i="4"/>
  <c r="AN240" i="4"/>
  <c r="AN239" i="4"/>
  <c r="AN238" i="4"/>
  <c r="AN237" i="4"/>
  <c r="AN236" i="4"/>
  <c r="AN235" i="4"/>
  <c r="AN234" i="4"/>
  <c r="AN233" i="4"/>
  <c r="AN232" i="4"/>
  <c r="AN231" i="4"/>
  <c r="AN230" i="4"/>
  <c r="AN229" i="4"/>
  <c r="AN228" i="4"/>
  <c r="AN227" i="4"/>
  <c r="AN226" i="4"/>
  <c r="AN225" i="4"/>
  <c r="AN224" i="4"/>
  <c r="AN223" i="4"/>
  <c r="AN222" i="4"/>
  <c r="AN221" i="4"/>
  <c r="AN220" i="4"/>
  <c r="AN219" i="4"/>
  <c r="AN218" i="4"/>
  <c r="AN217" i="4"/>
  <c r="AN216" i="4"/>
  <c r="AN215" i="4"/>
  <c r="AN214" i="4"/>
  <c r="AN213" i="4"/>
  <c r="AN212" i="4"/>
  <c r="AN211" i="4"/>
  <c r="AN210" i="4"/>
  <c r="AN209" i="4"/>
  <c r="AN208" i="4"/>
  <c r="AN207" i="4"/>
  <c r="AN206" i="4"/>
  <c r="AN205" i="4"/>
  <c r="AN204" i="4"/>
  <c r="AN203" i="4"/>
  <c r="AN202" i="4"/>
  <c r="AN201" i="4"/>
  <c r="AN200" i="4"/>
  <c r="AN199" i="4"/>
  <c r="AN198" i="4"/>
  <c r="AN197" i="4"/>
  <c r="AN196" i="4"/>
  <c r="AN195" i="4"/>
  <c r="AN194" i="4"/>
  <c r="AN193" i="4"/>
  <c r="AN192" i="4"/>
  <c r="AN191" i="4"/>
  <c r="AN190" i="4"/>
  <c r="AN189" i="4"/>
  <c r="AN188" i="4"/>
  <c r="AN187" i="4"/>
  <c r="AN186" i="4"/>
  <c r="AN185" i="4"/>
  <c r="AN184" i="4"/>
  <c r="AN183" i="4"/>
  <c r="AN182" i="4"/>
  <c r="AN181" i="4"/>
  <c r="AN180" i="4"/>
  <c r="AN179" i="4"/>
  <c r="AN178" i="4"/>
  <c r="AN177" i="4"/>
  <c r="AN176" i="4"/>
  <c r="AN175" i="4"/>
  <c r="AN174" i="4"/>
  <c r="AN173" i="4"/>
  <c r="AN172" i="4"/>
  <c r="AN171" i="4"/>
  <c r="AN170" i="4"/>
  <c r="AN169" i="4"/>
  <c r="AN168" i="4"/>
  <c r="AN167" i="4"/>
  <c r="AN166" i="4"/>
  <c r="AN165" i="4"/>
  <c r="AN164" i="4"/>
  <c r="AN163" i="4"/>
  <c r="AN162" i="4"/>
  <c r="AN161" i="4"/>
  <c r="AN160" i="4"/>
  <c r="AN159" i="4"/>
  <c r="AN158" i="4"/>
  <c r="AN157" i="4"/>
  <c r="AN156" i="4"/>
  <c r="AN155" i="4"/>
  <c r="AN154" i="4"/>
  <c r="AN153" i="4"/>
  <c r="AN152" i="4"/>
  <c r="AN151" i="4"/>
  <c r="AN150" i="4"/>
  <c r="AN149" i="4"/>
  <c r="AN148" i="4"/>
  <c r="AN147" i="4"/>
  <c r="AN146" i="4"/>
  <c r="AN145" i="4"/>
  <c r="AN144" i="4"/>
  <c r="AN143" i="4"/>
  <c r="AN142" i="4"/>
  <c r="AN141" i="4"/>
  <c r="AN140" i="4"/>
  <c r="AN139" i="4"/>
  <c r="AN138" i="4"/>
  <c r="AN137" i="4"/>
  <c r="AN136" i="4"/>
  <c r="AN135" i="4"/>
  <c r="AN134" i="4"/>
  <c r="AN133" i="4"/>
  <c r="AN132" i="4"/>
  <c r="AN131" i="4"/>
  <c r="AN130" i="4"/>
  <c r="AN129" i="4"/>
  <c r="AN128" i="4"/>
  <c r="AN127" i="4"/>
  <c r="AN126" i="4"/>
  <c r="AN125" i="4"/>
  <c r="AN124" i="4"/>
  <c r="AN123" i="4"/>
  <c r="AN122" i="4"/>
  <c r="AN121" i="4"/>
  <c r="AN120" i="4"/>
  <c r="AN119" i="4"/>
  <c r="AN118" i="4"/>
  <c r="AN117" i="4"/>
  <c r="AN116" i="4"/>
  <c r="AN115" i="4"/>
  <c r="AN114" i="4"/>
  <c r="AN113" i="4"/>
  <c r="AN112" i="4"/>
  <c r="AN111" i="4"/>
  <c r="AN110" i="4"/>
  <c r="AN109" i="4"/>
  <c r="AN108" i="4"/>
  <c r="AN107" i="4"/>
  <c r="AN106" i="4"/>
  <c r="AN105" i="4"/>
  <c r="AN10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N4" i="4"/>
  <c r="AK470" i="4"/>
  <c r="AK469" i="4"/>
  <c r="AK468" i="4"/>
  <c r="AK467" i="4"/>
  <c r="AK466" i="4"/>
  <c r="AK465" i="4"/>
  <c r="AK464" i="4"/>
  <c r="AK463" i="4"/>
  <c r="AK462" i="4"/>
  <c r="AK461" i="4"/>
  <c r="AK460" i="4"/>
  <c r="AK459" i="4"/>
  <c r="AK458" i="4"/>
  <c r="AK457" i="4"/>
  <c r="AK456" i="4"/>
  <c r="AK455" i="4"/>
  <c r="AK454" i="4"/>
  <c r="AK453" i="4"/>
  <c r="AK452" i="4"/>
  <c r="AK451" i="4"/>
  <c r="AK450" i="4"/>
  <c r="AK449" i="4"/>
  <c r="AK448" i="4"/>
  <c r="AK447" i="4"/>
  <c r="AK446" i="4"/>
  <c r="AK445" i="4"/>
  <c r="AK444" i="4"/>
  <c r="AK443" i="4"/>
  <c r="AK442" i="4"/>
  <c r="AK441" i="4"/>
  <c r="AK440" i="4"/>
  <c r="AK439" i="4"/>
  <c r="AK438" i="4"/>
  <c r="AK437" i="4"/>
  <c r="AK436" i="4"/>
  <c r="AK435" i="4"/>
  <c r="AK434" i="4"/>
  <c r="AK433" i="4"/>
  <c r="AK432" i="4"/>
  <c r="AK431" i="4"/>
  <c r="AK430" i="4"/>
  <c r="AK429" i="4"/>
  <c r="AK428" i="4"/>
  <c r="AK427" i="4"/>
  <c r="AK426" i="4"/>
  <c r="AK425" i="4"/>
  <c r="AK424" i="4"/>
  <c r="AK423" i="4"/>
  <c r="AK422" i="4"/>
  <c r="AK421" i="4"/>
  <c r="AK420" i="4"/>
  <c r="AK419" i="4"/>
  <c r="AK418" i="4"/>
  <c r="AK417" i="4"/>
  <c r="AK416" i="4"/>
  <c r="AK415" i="4"/>
  <c r="AK414" i="4"/>
  <c r="AK413" i="4"/>
  <c r="AK412" i="4"/>
  <c r="AK411" i="4"/>
  <c r="AK410" i="4"/>
  <c r="AK409" i="4"/>
  <c r="AK408" i="4"/>
  <c r="AK407" i="4"/>
  <c r="AK406" i="4"/>
  <c r="AK405" i="4"/>
  <c r="AK404" i="4"/>
  <c r="AK403" i="4"/>
  <c r="AK402" i="4"/>
  <c r="AK401" i="4"/>
  <c r="AK400" i="4"/>
  <c r="AK399" i="4"/>
  <c r="AK398" i="4"/>
  <c r="AK397" i="4"/>
  <c r="AK396" i="4"/>
  <c r="AK395" i="4"/>
  <c r="AK394" i="4"/>
  <c r="AK393" i="4"/>
  <c r="AK392" i="4"/>
  <c r="AK391" i="4"/>
  <c r="AK390" i="4"/>
  <c r="AK389" i="4"/>
  <c r="AK388" i="4"/>
  <c r="AK387" i="4"/>
  <c r="AK386" i="4"/>
  <c r="AK385" i="4"/>
  <c r="AK384" i="4"/>
  <c r="AK383" i="4"/>
  <c r="AK382" i="4"/>
  <c r="AK381" i="4"/>
  <c r="AK380" i="4"/>
  <c r="AK379" i="4"/>
  <c r="AK378" i="4"/>
  <c r="AK377" i="4"/>
  <c r="AK376" i="4"/>
  <c r="AK375" i="4"/>
  <c r="AK374" i="4"/>
  <c r="AK373" i="4"/>
  <c r="AK372" i="4"/>
  <c r="AK371" i="4"/>
  <c r="AK370" i="4"/>
  <c r="AK369" i="4"/>
  <c r="AK368" i="4"/>
  <c r="AK367" i="4"/>
  <c r="AK366" i="4"/>
  <c r="AK365" i="4"/>
  <c r="AK364" i="4"/>
  <c r="AK363" i="4"/>
  <c r="AK362" i="4"/>
  <c r="AK361" i="4"/>
  <c r="AK360" i="4"/>
  <c r="AK359" i="4"/>
  <c r="AK358" i="4"/>
  <c r="AK357" i="4"/>
  <c r="AK356" i="4"/>
  <c r="AK355" i="4"/>
  <c r="AK354" i="4"/>
  <c r="AK353" i="4"/>
  <c r="AK352" i="4"/>
  <c r="AK351" i="4"/>
  <c r="AK350" i="4"/>
  <c r="AK349" i="4"/>
  <c r="AK348" i="4"/>
  <c r="AK347" i="4"/>
  <c r="AK346" i="4"/>
  <c r="AK345" i="4"/>
  <c r="AK344" i="4"/>
  <c r="AK343" i="4"/>
  <c r="AK342" i="4"/>
  <c r="AK341" i="4"/>
  <c r="AK340" i="4"/>
  <c r="AK339" i="4"/>
  <c r="AK338" i="4"/>
  <c r="AK337" i="4"/>
  <c r="AK336" i="4"/>
  <c r="AK335" i="4"/>
  <c r="AK334" i="4"/>
  <c r="AK333" i="4"/>
  <c r="AK332" i="4"/>
  <c r="AK331" i="4"/>
  <c r="AK330" i="4"/>
  <c r="AK329" i="4"/>
  <c r="AK328" i="4"/>
  <c r="AK327" i="4"/>
  <c r="AK326" i="4"/>
  <c r="AK325" i="4"/>
  <c r="AK324" i="4"/>
  <c r="AK323" i="4"/>
  <c r="AK322" i="4"/>
  <c r="AK321" i="4"/>
  <c r="AK320" i="4"/>
  <c r="AK319" i="4"/>
  <c r="AK318" i="4"/>
  <c r="AK317" i="4"/>
  <c r="AK316" i="4"/>
  <c r="AK315" i="4"/>
  <c r="AK314" i="4"/>
  <c r="AK313" i="4"/>
  <c r="AK312" i="4"/>
  <c r="AK311" i="4"/>
  <c r="AK310" i="4"/>
  <c r="AK309" i="4"/>
  <c r="AK308" i="4"/>
  <c r="AK307" i="4"/>
  <c r="AK306" i="4"/>
  <c r="AK305" i="4"/>
  <c r="AK304" i="4"/>
  <c r="AK303" i="4"/>
  <c r="AK302" i="4"/>
  <c r="AK301" i="4"/>
  <c r="AK300" i="4"/>
  <c r="AK299" i="4"/>
  <c r="AK298" i="4"/>
  <c r="AK297" i="4"/>
  <c r="AK296" i="4"/>
  <c r="AK295" i="4"/>
  <c r="AK294" i="4"/>
  <c r="AK293" i="4"/>
  <c r="AK292" i="4"/>
  <c r="AK291" i="4"/>
  <c r="AK290" i="4"/>
  <c r="AK289" i="4"/>
  <c r="AK288" i="4"/>
  <c r="AK287" i="4"/>
  <c r="AK286" i="4"/>
  <c r="AK285" i="4"/>
  <c r="AK284" i="4"/>
  <c r="AK283" i="4"/>
  <c r="AK282" i="4"/>
  <c r="AK281" i="4"/>
  <c r="AK280" i="4"/>
  <c r="AK279" i="4"/>
  <c r="AK278" i="4"/>
  <c r="AK277" i="4"/>
  <c r="AK276" i="4"/>
  <c r="AK275" i="4"/>
  <c r="AK274" i="4"/>
  <c r="AK273" i="4"/>
  <c r="AK272" i="4"/>
  <c r="AK271" i="4"/>
  <c r="AK270" i="4"/>
  <c r="AK269" i="4"/>
  <c r="AK268" i="4"/>
  <c r="AK267" i="4"/>
  <c r="AK266" i="4"/>
  <c r="AK265" i="4"/>
  <c r="AK264" i="4"/>
  <c r="AK263" i="4"/>
  <c r="AK262" i="4"/>
  <c r="AK261" i="4"/>
  <c r="AK260" i="4"/>
  <c r="AK259" i="4"/>
  <c r="AK258" i="4"/>
  <c r="AK257" i="4"/>
  <c r="AK256" i="4"/>
  <c r="AK255" i="4"/>
  <c r="AK254" i="4"/>
  <c r="AK253" i="4"/>
  <c r="AK252" i="4"/>
  <c r="AK251" i="4"/>
  <c r="AK250" i="4"/>
  <c r="AK249" i="4"/>
  <c r="AK248" i="4"/>
  <c r="AK247" i="4"/>
  <c r="AK246" i="4"/>
  <c r="AK245" i="4"/>
  <c r="AK244" i="4"/>
  <c r="AK243" i="4"/>
  <c r="AK242" i="4"/>
  <c r="AK241" i="4"/>
  <c r="AK240" i="4"/>
  <c r="AK239" i="4"/>
  <c r="AK238" i="4"/>
  <c r="AK237" i="4"/>
  <c r="AK236" i="4"/>
  <c r="AK235" i="4"/>
  <c r="AK234" i="4"/>
  <c r="AK233" i="4"/>
  <c r="AK232" i="4"/>
  <c r="AK231" i="4"/>
  <c r="AK230" i="4"/>
  <c r="AK229" i="4"/>
  <c r="AK228" i="4"/>
  <c r="AK227" i="4"/>
  <c r="AK226" i="4"/>
  <c r="AK225" i="4"/>
  <c r="AK224" i="4"/>
  <c r="AK223" i="4"/>
  <c r="AK222" i="4"/>
  <c r="AK221" i="4"/>
  <c r="AK220" i="4"/>
  <c r="AK219" i="4"/>
  <c r="AK218" i="4"/>
  <c r="AK217" i="4"/>
  <c r="AK216" i="4"/>
  <c r="AK215" i="4"/>
  <c r="AK214" i="4"/>
  <c r="AK213" i="4"/>
  <c r="AK212" i="4"/>
  <c r="AK211" i="4"/>
  <c r="AK210" i="4"/>
  <c r="AK209" i="4"/>
  <c r="AK208" i="4"/>
  <c r="AK207" i="4"/>
  <c r="AK206" i="4"/>
  <c r="AK205" i="4"/>
  <c r="AK204" i="4"/>
  <c r="AK203" i="4"/>
  <c r="AK202" i="4"/>
  <c r="AK201" i="4"/>
  <c r="AK200" i="4"/>
  <c r="AK199" i="4"/>
  <c r="AK198" i="4"/>
  <c r="AK197" i="4"/>
  <c r="AK196" i="4"/>
  <c r="AK195" i="4"/>
  <c r="AK194" i="4"/>
  <c r="AK193" i="4"/>
  <c r="AK192" i="4"/>
  <c r="AK191" i="4"/>
  <c r="AK190" i="4"/>
  <c r="AK189" i="4"/>
  <c r="AK188" i="4"/>
  <c r="AK187" i="4"/>
  <c r="AK186" i="4"/>
  <c r="AK185" i="4"/>
  <c r="AK184" i="4"/>
  <c r="AK183" i="4"/>
  <c r="AK182" i="4"/>
  <c r="AK181" i="4"/>
  <c r="AK180" i="4"/>
  <c r="AK179" i="4"/>
  <c r="AK178" i="4"/>
  <c r="AK177" i="4"/>
  <c r="AK176" i="4"/>
  <c r="AK175" i="4"/>
  <c r="AK174" i="4"/>
  <c r="AK173" i="4"/>
  <c r="AK172" i="4"/>
  <c r="AK171" i="4"/>
  <c r="AK170" i="4"/>
  <c r="AK169" i="4"/>
  <c r="AK168" i="4"/>
  <c r="AK167" i="4"/>
  <c r="AK166" i="4"/>
  <c r="AK165" i="4"/>
  <c r="AK164" i="4"/>
  <c r="AK163" i="4"/>
  <c r="AK162" i="4"/>
  <c r="AK161" i="4"/>
  <c r="AK160" i="4"/>
  <c r="AK159" i="4"/>
  <c r="AK158" i="4"/>
  <c r="AK157" i="4"/>
  <c r="AK156" i="4"/>
  <c r="AK155" i="4"/>
  <c r="AK154" i="4"/>
  <c r="AK153" i="4"/>
  <c r="AK152" i="4"/>
  <c r="AK151" i="4"/>
  <c r="AK150" i="4"/>
  <c r="AK149" i="4"/>
  <c r="AK148" i="4"/>
  <c r="AK147" i="4"/>
  <c r="AK146" i="4"/>
  <c r="AK145" i="4"/>
  <c r="AK144" i="4"/>
  <c r="AK143" i="4"/>
  <c r="AK142" i="4"/>
  <c r="AK141" i="4"/>
  <c r="AK140" i="4"/>
  <c r="AK139" i="4"/>
  <c r="AK138" i="4"/>
  <c r="AK137" i="4"/>
  <c r="AK136" i="4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H470" i="4"/>
  <c r="AH469" i="4"/>
  <c r="AH468" i="4"/>
  <c r="AH467" i="4"/>
  <c r="AH466" i="4"/>
  <c r="AH465" i="4"/>
  <c r="AH464" i="4"/>
  <c r="AH463" i="4"/>
  <c r="AH462" i="4"/>
  <c r="AH461" i="4"/>
  <c r="AH460" i="4"/>
  <c r="AH459" i="4"/>
  <c r="AH458" i="4"/>
  <c r="AH457" i="4"/>
  <c r="AH456" i="4"/>
  <c r="AH455" i="4"/>
  <c r="AH454" i="4"/>
  <c r="AH453" i="4"/>
  <c r="AH452" i="4"/>
  <c r="AH451" i="4"/>
  <c r="AH450" i="4"/>
  <c r="AH449" i="4"/>
  <c r="AH448" i="4"/>
  <c r="AH447" i="4"/>
  <c r="AH446" i="4"/>
  <c r="AH445" i="4"/>
  <c r="AH444" i="4"/>
  <c r="AH443" i="4"/>
  <c r="AH442" i="4"/>
  <c r="AH441" i="4"/>
  <c r="AH440" i="4"/>
  <c r="AH439" i="4"/>
  <c r="AH438" i="4"/>
  <c r="AH437" i="4"/>
  <c r="AH436" i="4"/>
  <c r="AH435" i="4"/>
  <c r="AH434" i="4"/>
  <c r="AH433" i="4"/>
  <c r="AH432" i="4"/>
  <c r="AH431" i="4"/>
  <c r="AH430" i="4"/>
  <c r="AH429" i="4"/>
  <c r="AH428" i="4"/>
  <c r="AH427" i="4"/>
  <c r="AH426" i="4"/>
  <c r="AH425" i="4"/>
  <c r="AH424" i="4"/>
  <c r="AH423" i="4"/>
  <c r="AH422" i="4"/>
  <c r="AH421" i="4"/>
  <c r="AH420" i="4"/>
  <c r="AH419" i="4"/>
  <c r="AH418" i="4"/>
  <c r="AH417" i="4"/>
  <c r="AH416" i="4"/>
  <c r="AH415" i="4"/>
  <c r="AH414" i="4"/>
  <c r="AH413" i="4"/>
  <c r="AH412" i="4"/>
  <c r="AH411" i="4"/>
  <c r="AH410" i="4"/>
  <c r="AH409" i="4"/>
  <c r="AH408" i="4"/>
  <c r="AH407" i="4"/>
  <c r="AH406" i="4"/>
  <c r="AH405" i="4"/>
  <c r="AH404" i="4"/>
  <c r="AH403" i="4"/>
  <c r="AH402" i="4"/>
  <c r="AH401" i="4"/>
  <c r="AH400" i="4"/>
  <c r="AH399" i="4"/>
  <c r="AH398" i="4"/>
  <c r="AH397" i="4"/>
  <c r="AH396" i="4"/>
  <c r="AH395" i="4"/>
  <c r="AH394" i="4"/>
  <c r="AH393" i="4"/>
  <c r="AH392" i="4"/>
  <c r="AH391" i="4"/>
  <c r="AH390" i="4"/>
  <c r="AH389" i="4"/>
  <c r="AH388" i="4"/>
  <c r="AH387" i="4"/>
  <c r="AH386" i="4"/>
  <c r="AH385" i="4"/>
  <c r="AH384" i="4"/>
  <c r="AH383" i="4"/>
  <c r="AH382" i="4"/>
  <c r="AH381" i="4"/>
  <c r="AH380" i="4"/>
  <c r="AH379" i="4"/>
  <c r="AH378" i="4"/>
  <c r="AH377" i="4"/>
  <c r="AH376" i="4"/>
  <c r="AH375" i="4"/>
  <c r="AH374" i="4"/>
  <c r="AH373" i="4"/>
  <c r="AH372" i="4"/>
  <c r="AH371" i="4"/>
  <c r="AH370" i="4"/>
  <c r="AH369" i="4"/>
  <c r="AH368" i="4"/>
  <c r="AH367" i="4"/>
  <c r="AH366" i="4"/>
  <c r="AH365" i="4"/>
  <c r="AH364" i="4"/>
  <c r="AH363" i="4"/>
  <c r="AH362" i="4"/>
  <c r="AH361" i="4"/>
  <c r="AH360" i="4"/>
  <c r="AH359" i="4"/>
  <c r="AH358" i="4"/>
  <c r="AH357" i="4"/>
  <c r="AH356" i="4"/>
  <c r="AH355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AH336" i="4"/>
  <c r="AH335" i="4"/>
  <c r="AH334" i="4"/>
  <c r="AH333" i="4"/>
  <c r="AH332" i="4"/>
  <c r="AH331" i="4"/>
  <c r="AH330" i="4"/>
  <c r="AH329" i="4"/>
  <c r="AH328" i="4"/>
  <c r="AH327" i="4"/>
  <c r="AH326" i="4"/>
  <c r="AH325" i="4"/>
  <c r="AH324" i="4"/>
  <c r="AH323" i="4"/>
  <c r="AH322" i="4"/>
  <c r="AH321" i="4"/>
  <c r="AH320" i="4"/>
  <c r="AH319" i="4"/>
  <c r="AH318" i="4"/>
  <c r="AH317" i="4"/>
  <c r="AH316" i="4"/>
  <c r="AH315" i="4"/>
  <c r="AH314" i="4"/>
  <c r="AH313" i="4"/>
  <c r="AH312" i="4"/>
  <c r="AH311" i="4"/>
  <c r="AH310" i="4"/>
  <c r="AH309" i="4"/>
  <c r="AH308" i="4"/>
  <c r="AH307" i="4"/>
  <c r="AH306" i="4"/>
  <c r="AH305" i="4"/>
  <c r="AH304" i="4"/>
  <c r="AH303" i="4"/>
  <c r="AH302" i="4"/>
  <c r="AH301" i="4"/>
  <c r="AH300" i="4"/>
  <c r="AH299" i="4"/>
  <c r="AH298" i="4"/>
  <c r="AH297" i="4"/>
  <c r="AH296" i="4"/>
  <c r="AH295" i="4"/>
  <c r="AH294" i="4"/>
  <c r="AH293" i="4"/>
  <c r="AH292" i="4"/>
  <c r="AH291" i="4"/>
  <c r="AH290" i="4"/>
  <c r="AH289" i="4"/>
  <c r="AH288" i="4"/>
  <c r="AH287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AH270" i="4"/>
  <c r="AH269" i="4"/>
  <c r="AH268" i="4"/>
  <c r="AH267" i="4"/>
  <c r="AH266" i="4"/>
  <c r="AH265" i="4"/>
  <c r="AH264" i="4"/>
  <c r="AH263" i="4"/>
  <c r="AH262" i="4"/>
  <c r="AH261" i="4"/>
  <c r="AH260" i="4"/>
  <c r="AH259" i="4"/>
  <c r="AH258" i="4"/>
  <c r="AH257" i="4"/>
  <c r="AH256" i="4"/>
  <c r="AH255" i="4"/>
  <c r="AH254" i="4"/>
  <c r="AH253" i="4"/>
  <c r="AH252" i="4"/>
  <c r="AH251" i="4"/>
  <c r="AH250" i="4"/>
  <c r="AH249" i="4"/>
  <c r="AH248" i="4"/>
  <c r="AH247" i="4"/>
  <c r="AH246" i="4"/>
  <c r="AH245" i="4"/>
  <c r="AH244" i="4"/>
  <c r="AH243" i="4"/>
  <c r="AH242" i="4"/>
  <c r="AH241" i="4"/>
  <c r="AH240" i="4"/>
  <c r="AH239" i="4"/>
  <c r="AH238" i="4"/>
  <c r="AH237" i="4"/>
  <c r="AH236" i="4"/>
  <c r="AH235" i="4"/>
  <c r="AH234" i="4"/>
  <c r="AH233" i="4"/>
  <c r="AH232" i="4"/>
  <c r="AH231" i="4"/>
  <c r="AH230" i="4"/>
  <c r="AH229" i="4"/>
  <c r="AH228" i="4"/>
  <c r="AH227" i="4"/>
  <c r="AH226" i="4"/>
  <c r="AH225" i="4"/>
  <c r="AH224" i="4"/>
  <c r="AH223" i="4"/>
  <c r="AH222" i="4"/>
  <c r="AH221" i="4"/>
  <c r="AH220" i="4"/>
  <c r="AH219" i="4"/>
  <c r="AH218" i="4"/>
  <c r="AH217" i="4"/>
  <c r="AH216" i="4"/>
  <c r="AH215" i="4"/>
  <c r="AH214" i="4"/>
  <c r="AH213" i="4"/>
  <c r="AH212" i="4"/>
  <c r="AH211" i="4"/>
  <c r="AH210" i="4"/>
  <c r="AH209" i="4"/>
  <c r="AH208" i="4"/>
  <c r="AH207" i="4"/>
  <c r="AH206" i="4"/>
  <c r="AH205" i="4"/>
  <c r="AH204" i="4"/>
  <c r="AH203" i="4"/>
  <c r="AH202" i="4"/>
  <c r="AH201" i="4"/>
  <c r="AH200" i="4"/>
  <c r="AH199" i="4"/>
  <c r="AH198" i="4"/>
  <c r="AH197" i="4"/>
  <c r="AH196" i="4"/>
  <c r="AH195" i="4"/>
  <c r="AH194" i="4"/>
  <c r="AH193" i="4"/>
  <c r="AH192" i="4"/>
  <c r="AH191" i="4"/>
  <c r="AH190" i="4"/>
  <c r="AH189" i="4"/>
  <c r="AH188" i="4"/>
  <c r="AH187" i="4"/>
  <c r="AH186" i="4"/>
  <c r="AH185" i="4"/>
  <c r="AH184" i="4"/>
  <c r="AH183" i="4"/>
  <c r="AH182" i="4"/>
  <c r="AH181" i="4"/>
  <c r="AH180" i="4"/>
  <c r="AH179" i="4"/>
  <c r="AH178" i="4"/>
  <c r="AH177" i="4"/>
  <c r="AH176" i="4"/>
  <c r="AH175" i="4"/>
  <c r="AH174" i="4"/>
  <c r="AH173" i="4"/>
  <c r="AH172" i="4"/>
  <c r="AH171" i="4"/>
  <c r="AH170" i="4"/>
  <c r="AH169" i="4"/>
  <c r="AH168" i="4"/>
  <c r="AH167" i="4"/>
  <c r="AH166" i="4"/>
  <c r="AH165" i="4"/>
  <c r="AH164" i="4"/>
  <c r="AH163" i="4"/>
  <c r="AH162" i="4"/>
  <c r="AH161" i="4"/>
  <c r="AH160" i="4"/>
  <c r="AH159" i="4"/>
  <c r="AH158" i="4"/>
  <c r="AH157" i="4"/>
  <c r="AH156" i="4"/>
  <c r="AH155" i="4"/>
  <c r="AH154" i="4"/>
  <c r="AH153" i="4"/>
  <c r="AH152" i="4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E470" i="4"/>
  <c r="AE469" i="4"/>
  <c r="AE468" i="4"/>
  <c r="AE467" i="4"/>
  <c r="AE466" i="4"/>
  <c r="AE465" i="4"/>
  <c r="AE464" i="4"/>
  <c r="AE463" i="4"/>
  <c r="AE462" i="4"/>
  <c r="AE461" i="4"/>
  <c r="AE460" i="4"/>
  <c r="AE459" i="4"/>
  <c r="AE458" i="4"/>
  <c r="AE457" i="4"/>
  <c r="AE456" i="4"/>
  <c r="AE455" i="4"/>
  <c r="AE454" i="4"/>
  <c r="AE453" i="4"/>
  <c r="AE452" i="4"/>
  <c r="AE451" i="4"/>
  <c r="AE450" i="4"/>
  <c r="AE449" i="4"/>
  <c r="AE448" i="4"/>
  <c r="AE447" i="4"/>
  <c r="AE446" i="4"/>
  <c r="AE445" i="4"/>
  <c r="AE444" i="4"/>
  <c r="AE443" i="4"/>
  <c r="AE442" i="4"/>
  <c r="AE441" i="4"/>
  <c r="AE440" i="4"/>
  <c r="AE439" i="4"/>
  <c r="AE438" i="4"/>
  <c r="AE437" i="4"/>
  <c r="AE436" i="4"/>
  <c r="AE435" i="4"/>
  <c r="AE434" i="4"/>
  <c r="AE433" i="4"/>
  <c r="AE432" i="4"/>
  <c r="AE431" i="4"/>
  <c r="AE430" i="4"/>
  <c r="AE429" i="4"/>
  <c r="AE428" i="4"/>
  <c r="AE427" i="4"/>
  <c r="AE426" i="4"/>
  <c r="AE425" i="4"/>
  <c r="AE424" i="4"/>
  <c r="AE423" i="4"/>
  <c r="AE422" i="4"/>
  <c r="AE421" i="4"/>
  <c r="AE420" i="4"/>
  <c r="AE419" i="4"/>
  <c r="AE418" i="4"/>
  <c r="AE417" i="4"/>
  <c r="AE416" i="4"/>
  <c r="AE415" i="4"/>
  <c r="AE414" i="4"/>
  <c r="AE413" i="4"/>
  <c r="AE412" i="4"/>
  <c r="AE411" i="4"/>
  <c r="AE410" i="4"/>
  <c r="AE409" i="4"/>
  <c r="AE408" i="4"/>
  <c r="AE407" i="4"/>
  <c r="AE406" i="4"/>
  <c r="AE405" i="4"/>
  <c r="AE404" i="4"/>
  <c r="AE403" i="4"/>
  <c r="AE402" i="4"/>
  <c r="AE401" i="4"/>
  <c r="AE400" i="4"/>
  <c r="AE399" i="4"/>
  <c r="AE398" i="4"/>
  <c r="AE397" i="4"/>
  <c r="AE396" i="4"/>
  <c r="AE395" i="4"/>
  <c r="AE394" i="4"/>
  <c r="AE393" i="4"/>
  <c r="AE392" i="4"/>
  <c r="AE391" i="4"/>
  <c r="AE390" i="4"/>
  <c r="AE389" i="4"/>
  <c r="AE388" i="4"/>
  <c r="AE387" i="4"/>
  <c r="AE386" i="4"/>
  <c r="AE385" i="4"/>
  <c r="AE384" i="4"/>
  <c r="AE383" i="4"/>
  <c r="AE382" i="4"/>
  <c r="AE381" i="4"/>
  <c r="AE380" i="4"/>
  <c r="AE379" i="4"/>
  <c r="AE378" i="4"/>
  <c r="AE377" i="4"/>
  <c r="AE376" i="4"/>
  <c r="AE375" i="4"/>
  <c r="AE374" i="4"/>
  <c r="AE373" i="4"/>
  <c r="AE372" i="4"/>
  <c r="AE371" i="4"/>
  <c r="AE370" i="4"/>
  <c r="AE369" i="4"/>
  <c r="AE368" i="4"/>
  <c r="AE367" i="4"/>
  <c r="AE366" i="4"/>
  <c r="AE365" i="4"/>
  <c r="AE364" i="4"/>
  <c r="AE363" i="4"/>
  <c r="AE362" i="4"/>
  <c r="AE361" i="4"/>
  <c r="AE360" i="4"/>
  <c r="AE359" i="4"/>
  <c r="AE358" i="4"/>
  <c r="AE357" i="4"/>
  <c r="AE356" i="4"/>
  <c r="AE355" i="4"/>
  <c r="AE354" i="4"/>
  <c r="AE353" i="4"/>
  <c r="AE352" i="4"/>
  <c r="AE351" i="4"/>
  <c r="AE350" i="4"/>
  <c r="AE349" i="4"/>
  <c r="AE348" i="4"/>
  <c r="AE347" i="4"/>
  <c r="AE346" i="4"/>
  <c r="AE345" i="4"/>
  <c r="AE344" i="4"/>
  <c r="AE343" i="4"/>
  <c r="AE342" i="4"/>
  <c r="AE341" i="4"/>
  <c r="AE340" i="4"/>
  <c r="AE339" i="4"/>
  <c r="AE338" i="4"/>
  <c r="AE337" i="4"/>
  <c r="AE336" i="4"/>
  <c r="AE335" i="4"/>
  <c r="AE334" i="4"/>
  <c r="AE333" i="4"/>
  <c r="AE332" i="4"/>
  <c r="AE331" i="4"/>
  <c r="AE330" i="4"/>
  <c r="AE329" i="4"/>
  <c r="AE328" i="4"/>
  <c r="AE327" i="4"/>
  <c r="AE326" i="4"/>
  <c r="AE325" i="4"/>
  <c r="AE324" i="4"/>
  <c r="AE323" i="4"/>
  <c r="AE322" i="4"/>
  <c r="AE321" i="4"/>
  <c r="AE320" i="4"/>
  <c r="AE319" i="4"/>
  <c r="AE318" i="4"/>
  <c r="AE317" i="4"/>
  <c r="AE316" i="4"/>
  <c r="AE315" i="4"/>
  <c r="AE314" i="4"/>
  <c r="AE313" i="4"/>
  <c r="AE312" i="4"/>
  <c r="AE311" i="4"/>
  <c r="AE310" i="4"/>
  <c r="AE309" i="4"/>
  <c r="AE308" i="4"/>
  <c r="AE307" i="4"/>
  <c r="AE306" i="4"/>
  <c r="AE305" i="4"/>
  <c r="AE304" i="4"/>
  <c r="AE303" i="4"/>
  <c r="AE302" i="4"/>
  <c r="AE301" i="4"/>
  <c r="AE300" i="4"/>
  <c r="AE299" i="4"/>
  <c r="AE298" i="4"/>
  <c r="AE297" i="4"/>
  <c r="AE296" i="4"/>
  <c r="AE295" i="4"/>
  <c r="AE294" i="4"/>
  <c r="AE293" i="4"/>
  <c r="AE292" i="4"/>
  <c r="AE291" i="4"/>
  <c r="AE290" i="4"/>
  <c r="AE289" i="4"/>
  <c r="AE288" i="4"/>
  <c r="AE287" i="4"/>
  <c r="AE286" i="4"/>
  <c r="AE285" i="4"/>
  <c r="AE284" i="4"/>
  <c r="AE283" i="4"/>
  <c r="AE282" i="4"/>
  <c r="AE281" i="4"/>
  <c r="AE280" i="4"/>
  <c r="AE279" i="4"/>
  <c r="AE278" i="4"/>
  <c r="AE277" i="4"/>
  <c r="AE276" i="4"/>
  <c r="AE275" i="4"/>
  <c r="AE274" i="4"/>
  <c r="AE273" i="4"/>
  <c r="AE272" i="4"/>
  <c r="AE271" i="4"/>
  <c r="AE270" i="4"/>
  <c r="AE269" i="4"/>
  <c r="AE268" i="4"/>
  <c r="AE267" i="4"/>
  <c r="AE266" i="4"/>
  <c r="AE265" i="4"/>
  <c r="AE264" i="4"/>
  <c r="AE263" i="4"/>
  <c r="AE262" i="4"/>
  <c r="AE261" i="4"/>
  <c r="AE260" i="4"/>
  <c r="AE259" i="4"/>
  <c r="AE258" i="4"/>
  <c r="AE257" i="4"/>
  <c r="AE256" i="4"/>
  <c r="AE255" i="4"/>
  <c r="AE254" i="4"/>
  <c r="AE253" i="4"/>
  <c r="AE252" i="4"/>
  <c r="AE251" i="4"/>
  <c r="AE250" i="4"/>
  <c r="AE249" i="4"/>
  <c r="AE248" i="4"/>
  <c r="AE247" i="4"/>
  <c r="AE246" i="4"/>
  <c r="AE245" i="4"/>
  <c r="AE244" i="4"/>
  <c r="AE243" i="4"/>
  <c r="AE242" i="4"/>
  <c r="AE241" i="4"/>
  <c r="AE240" i="4"/>
  <c r="AE239" i="4"/>
  <c r="AE238" i="4"/>
  <c r="AE237" i="4"/>
  <c r="AE236" i="4"/>
  <c r="AE235" i="4"/>
  <c r="AE234" i="4"/>
  <c r="AE233" i="4"/>
  <c r="AE232" i="4"/>
  <c r="AE231" i="4"/>
  <c r="AE230" i="4"/>
  <c r="AE229" i="4"/>
  <c r="AE228" i="4"/>
  <c r="AE227" i="4"/>
  <c r="AE226" i="4"/>
  <c r="AE225" i="4"/>
  <c r="AE224" i="4"/>
  <c r="AE223" i="4"/>
  <c r="AE222" i="4"/>
  <c r="AE221" i="4"/>
  <c r="AE220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7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B470" i="4"/>
  <c r="AB469" i="4"/>
  <c r="AB468" i="4"/>
  <c r="AB467" i="4"/>
  <c r="AB466" i="4"/>
  <c r="AB465" i="4"/>
  <c r="AB464" i="4"/>
  <c r="AB463" i="4"/>
  <c r="AB462" i="4"/>
  <c r="AB461" i="4"/>
  <c r="AB460" i="4"/>
  <c r="AB459" i="4"/>
  <c r="AB458" i="4"/>
  <c r="AB457" i="4"/>
  <c r="AB456" i="4"/>
  <c r="AB455" i="4"/>
  <c r="AB454" i="4"/>
  <c r="AB453" i="4"/>
  <c r="AB452" i="4"/>
  <c r="AB451" i="4"/>
  <c r="AB450" i="4"/>
  <c r="AB449" i="4"/>
  <c r="AB448" i="4"/>
  <c r="AB447" i="4"/>
  <c r="AB446" i="4"/>
  <c r="AB445" i="4"/>
  <c r="AB444" i="4"/>
  <c r="AB443" i="4"/>
  <c r="AB442" i="4"/>
  <c r="AB441" i="4"/>
  <c r="AB440" i="4"/>
  <c r="AB439" i="4"/>
  <c r="AB438" i="4"/>
  <c r="AB437" i="4"/>
  <c r="AB436" i="4"/>
  <c r="AB435" i="4"/>
  <c r="AB434" i="4"/>
  <c r="AB433" i="4"/>
  <c r="AB432" i="4"/>
  <c r="AB431" i="4"/>
  <c r="AB430" i="4"/>
  <c r="AB429" i="4"/>
  <c r="AB428" i="4"/>
  <c r="AB427" i="4"/>
  <c r="AB426" i="4"/>
  <c r="AB425" i="4"/>
  <c r="AB424" i="4"/>
  <c r="AB423" i="4"/>
  <c r="AB422" i="4"/>
  <c r="AB421" i="4"/>
  <c r="AB420" i="4"/>
  <c r="AB419" i="4"/>
  <c r="AB418" i="4"/>
  <c r="AB417" i="4"/>
  <c r="AB416" i="4"/>
  <c r="AB415" i="4"/>
  <c r="AB414" i="4"/>
  <c r="AB413" i="4"/>
  <c r="AB412" i="4"/>
  <c r="AB411" i="4"/>
  <c r="AB410" i="4"/>
  <c r="AB409" i="4"/>
  <c r="AB408" i="4"/>
  <c r="AB407" i="4"/>
  <c r="AB406" i="4"/>
  <c r="AB405" i="4"/>
  <c r="AB404" i="4"/>
  <c r="AB403" i="4"/>
  <c r="AB402" i="4"/>
  <c r="AB401" i="4"/>
  <c r="AB400" i="4"/>
  <c r="AB399" i="4"/>
  <c r="AB398" i="4"/>
  <c r="AB397" i="4"/>
  <c r="AB396" i="4"/>
  <c r="AB395" i="4"/>
  <c r="AB394" i="4"/>
  <c r="AB393" i="4"/>
  <c r="AB392" i="4"/>
  <c r="AB391" i="4"/>
  <c r="AB390" i="4"/>
  <c r="AB389" i="4"/>
  <c r="AB388" i="4"/>
  <c r="AB387" i="4"/>
  <c r="AB386" i="4"/>
  <c r="AB385" i="4"/>
  <c r="AB384" i="4"/>
  <c r="AB383" i="4"/>
  <c r="AB382" i="4"/>
  <c r="AB381" i="4"/>
  <c r="AB380" i="4"/>
  <c r="AB379" i="4"/>
  <c r="AB378" i="4"/>
  <c r="AB377" i="4"/>
  <c r="AB376" i="4"/>
  <c r="AB375" i="4"/>
  <c r="AB374" i="4"/>
  <c r="AB373" i="4"/>
  <c r="AB372" i="4"/>
  <c r="AB371" i="4"/>
  <c r="AB370" i="4"/>
  <c r="AB369" i="4"/>
  <c r="AB368" i="4"/>
  <c r="AB367" i="4"/>
  <c r="AB366" i="4"/>
  <c r="AB365" i="4"/>
  <c r="AB364" i="4"/>
  <c r="AB363" i="4"/>
  <c r="AB362" i="4"/>
  <c r="AB361" i="4"/>
  <c r="AB360" i="4"/>
  <c r="AB359" i="4"/>
  <c r="AB358" i="4"/>
  <c r="AB357" i="4"/>
  <c r="AB356" i="4"/>
  <c r="AB355" i="4"/>
  <c r="AB354" i="4"/>
  <c r="AB353" i="4"/>
  <c r="AB352" i="4"/>
  <c r="AB351" i="4"/>
  <c r="AB350" i="4"/>
  <c r="AB349" i="4"/>
  <c r="AB348" i="4"/>
  <c r="AB347" i="4"/>
  <c r="AB346" i="4"/>
  <c r="AB345" i="4"/>
  <c r="AB344" i="4"/>
  <c r="AB343" i="4"/>
  <c r="AB342" i="4"/>
  <c r="AB341" i="4"/>
  <c r="AB340" i="4"/>
  <c r="AB339" i="4"/>
  <c r="AB338" i="4"/>
  <c r="AB337" i="4"/>
  <c r="AB336" i="4"/>
  <c r="AB335" i="4"/>
  <c r="AB334" i="4"/>
  <c r="AB333" i="4"/>
  <c r="AB332" i="4"/>
  <c r="AB331" i="4"/>
  <c r="AB330" i="4"/>
  <c r="AB329" i="4"/>
  <c r="AB328" i="4"/>
  <c r="AB327" i="4"/>
  <c r="AB326" i="4"/>
  <c r="AB325" i="4"/>
  <c r="AB324" i="4"/>
  <c r="AB323" i="4"/>
  <c r="AB322" i="4"/>
  <c r="AB321" i="4"/>
  <c r="AB320" i="4"/>
  <c r="AB319" i="4"/>
  <c r="AB318" i="4"/>
  <c r="AB317" i="4"/>
  <c r="AB316" i="4"/>
  <c r="AB315" i="4"/>
  <c r="AB314" i="4"/>
  <c r="AB313" i="4"/>
  <c r="AB312" i="4"/>
  <c r="AB311" i="4"/>
  <c r="AB310" i="4"/>
  <c r="AB309" i="4"/>
  <c r="AB308" i="4"/>
  <c r="AB307" i="4"/>
  <c r="AB306" i="4"/>
  <c r="AB305" i="4"/>
  <c r="AB304" i="4"/>
  <c r="AB303" i="4"/>
  <c r="AB302" i="4"/>
  <c r="AB301" i="4"/>
  <c r="AB300" i="4"/>
  <c r="AB299" i="4"/>
  <c r="AB298" i="4"/>
  <c r="AB297" i="4"/>
  <c r="AB296" i="4"/>
  <c r="AB295" i="4"/>
  <c r="AB294" i="4"/>
  <c r="AB293" i="4"/>
  <c r="AB292" i="4"/>
  <c r="AB291" i="4"/>
  <c r="AB290" i="4"/>
  <c r="AB289" i="4"/>
  <c r="AB288" i="4"/>
  <c r="AB287" i="4"/>
  <c r="AB286" i="4"/>
  <c r="AB285" i="4"/>
  <c r="AB284" i="4"/>
  <c r="AB283" i="4"/>
  <c r="AB282" i="4"/>
  <c r="AB281" i="4"/>
  <c r="AB280" i="4"/>
  <c r="AB279" i="4"/>
  <c r="AB278" i="4"/>
  <c r="AB277" i="4"/>
  <c r="AB276" i="4"/>
  <c r="AB275" i="4"/>
  <c r="AB274" i="4"/>
  <c r="AB273" i="4"/>
  <c r="AB272" i="4"/>
  <c r="AB271" i="4"/>
  <c r="AB270" i="4"/>
  <c r="AB269" i="4"/>
  <c r="AB268" i="4"/>
  <c r="AB267" i="4"/>
  <c r="AB266" i="4"/>
  <c r="AB265" i="4"/>
  <c r="AB264" i="4"/>
  <c r="AB263" i="4"/>
  <c r="AB262" i="4"/>
  <c r="AB261" i="4"/>
  <c r="AB260" i="4"/>
  <c r="AB259" i="4"/>
  <c r="AB258" i="4"/>
  <c r="AB257" i="4"/>
  <c r="AB256" i="4"/>
  <c r="AB255" i="4"/>
  <c r="AB254" i="4"/>
  <c r="AB253" i="4"/>
  <c r="AB252" i="4"/>
  <c r="AB251" i="4"/>
  <c r="AB250" i="4"/>
  <c r="AB249" i="4"/>
  <c r="AB248" i="4"/>
  <c r="AB247" i="4"/>
  <c r="AB246" i="4"/>
  <c r="AB245" i="4"/>
  <c r="AB244" i="4"/>
  <c r="AB243" i="4"/>
  <c r="AB242" i="4"/>
  <c r="AB241" i="4"/>
  <c r="AB240" i="4"/>
  <c r="AB239" i="4"/>
  <c r="AB238" i="4"/>
  <c r="AB237" i="4"/>
  <c r="AB236" i="4"/>
  <c r="AB235" i="4"/>
  <c r="AB234" i="4"/>
  <c r="AB233" i="4"/>
  <c r="AB232" i="4"/>
  <c r="AB231" i="4"/>
  <c r="AB230" i="4"/>
  <c r="AB229" i="4"/>
  <c r="AB228" i="4"/>
  <c r="AB227" i="4"/>
  <c r="AB226" i="4"/>
  <c r="AB225" i="4"/>
  <c r="AB224" i="4"/>
  <c r="AB223" i="4"/>
  <c r="AB222" i="4"/>
  <c r="AB221" i="4"/>
  <c r="AB220" i="4"/>
  <c r="AB219" i="4"/>
  <c r="AB218" i="4"/>
  <c r="AB217" i="4"/>
  <c r="AB216" i="4"/>
  <c r="AB215" i="4"/>
  <c r="AB214" i="4"/>
  <c r="AB213" i="4"/>
  <c r="AB212" i="4"/>
  <c r="AB211" i="4"/>
  <c r="AB210" i="4"/>
  <c r="AB209" i="4"/>
  <c r="AB208" i="4"/>
  <c r="AB207" i="4"/>
  <c r="AB206" i="4"/>
  <c r="AB205" i="4"/>
  <c r="AB204" i="4"/>
  <c r="AB203" i="4"/>
  <c r="AB202" i="4"/>
  <c r="AB201" i="4"/>
  <c r="AB200" i="4"/>
  <c r="AB199" i="4"/>
  <c r="AB198" i="4"/>
  <c r="AB197" i="4"/>
  <c r="AB196" i="4"/>
  <c r="AB195" i="4"/>
  <c r="AB194" i="4"/>
  <c r="AB193" i="4"/>
  <c r="AB192" i="4"/>
  <c r="AB191" i="4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B175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Y470" i="4"/>
  <c r="Y469" i="4"/>
  <c r="Y468" i="4"/>
  <c r="Y467" i="4"/>
  <c r="Y466" i="4"/>
  <c r="Y465" i="4"/>
  <c r="Y464" i="4"/>
  <c r="Y463" i="4"/>
  <c r="Y462" i="4"/>
  <c r="Y461" i="4"/>
  <c r="Y460" i="4"/>
  <c r="Y459" i="4"/>
  <c r="Y458" i="4"/>
  <c r="Y457" i="4"/>
  <c r="Y456" i="4"/>
  <c r="Y455" i="4"/>
  <c r="Y454" i="4"/>
  <c r="Y453" i="4"/>
  <c r="Y452" i="4"/>
  <c r="Y451" i="4"/>
  <c r="Y450" i="4"/>
  <c r="Y449" i="4"/>
  <c r="Y448" i="4"/>
  <c r="Y447" i="4"/>
  <c r="Y446" i="4"/>
  <c r="Y445" i="4"/>
  <c r="Y444" i="4"/>
  <c r="Y443" i="4"/>
  <c r="Y442" i="4"/>
  <c r="Y441" i="4"/>
  <c r="Y440" i="4"/>
  <c r="Y439" i="4"/>
  <c r="Y438" i="4"/>
  <c r="Y437" i="4"/>
  <c r="Y436" i="4"/>
  <c r="Y435" i="4"/>
  <c r="Y434" i="4"/>
  <c r="Y433" i="4"/>
  <c r="Y432" i="4"/>
  <c r="Y431" i="4"/>
  <c r="Y430" i="4"/>
  <c r="Y429" i="4"/>
  <c r="Y428" i="4"/>
  <c r="Y427" i="4"/>
  <c r="Y426" i="4"/>
  <c r="Y425" i="4"/>
  <c r="Y424" i="4"/>
  <c r="Y423" i="4"/>
  <c r="Y422" i="4"/>
  <c r="Y421" i="4"/>
  <c r="Y420" i="4"/>
  <c r="Y419" i="4"/>
  <c r="Y418" i="4"/>
  <c r="Y417" i="4"/>
  <c r="Y416" i="4"/>
  <c r="Y415" i="4"/>
  <c r="Y414" i="4"/>
  <c r="Y413" i="4"/>
  <c r="Y412" i="4"/>
  <c r="Y411" i="4"/>
  <c r="Y410" i="4"/>
  <c r="Y409" i="4"/>
  <c r="Y408" i="4"/>
  <c r="Y407" i="4"/>
  <c r="Y406" i="4"/>
  <c r="Y405" i="4"/>
  <c r="Y404" i="4"/>
  <c r="Y403" i="4"/>
  <c r="Y402" i="4"/>
  <c r="Y401" i="4"/>
  <c r="Y400" i="4"/>
  <c r="Y399" i="4"/>
  <c r="Y398" i="4"/>
  <c r="Y397" i="4"/>
  <c r="Y396" i="4"/>
  <c r="Y395" i="4"/>
  <c r="Y394" i="4"/>
  <c r="Y393" i="4"/>
  <c r="Y392" i="4"/>
  <c r="Y391" i="4"/>
  <c r="Y390" i="4"/>
  <c r="Y389" i="4"/>
  <c r="Y388" i="4"/>
  <c r="Y387" i="4"/>
  <c r="Y386" i="4"/>
  <c r="Y385" i="4"/>
  <c r="Y384" i="4"/>
  <c r="Y383" i="4"/>
  <c r="Y382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1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" i="4"/>
  <c r="J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I3" i="4"/>
  <c r="H3" i="4"/>
  <c r="G3" i="4"/>
  <c r="AX458" i="4" l="1"/>
  <c r="AX426" i="4"/>
  <c r="AX410" i="4"/>
  <c r="AX394" i="4"/>
  <c r="AX362" i="4"/>
  <c r="AX346" i="4"/>
  <c r="AX468" i="4"/>
  <c r="AX464" i="4"/>
  <c r="AX460" i="4"/>
  <c r="AX456" i="4"/>
  <c r="AX452" i="4"/>
  <c r="AX448" i="4"/>
  <c r="AX444" i="4"/>
  <c r="AX440" i="4"/>
  <c r="AX436" i="4"/>
  <c r="AX432" i="4"/>
  <c r="AX428" i="4"/>
  <c r="AX424" i="4"/>
  <c r="AX420" i="4"/>
  <c r="AX416" i="4"/>
  <c r="AX412" i="4"/>
  <c r="AX408" i="4"/>
  <c r="AX404" i="4"/>
  <c r="AX400" i="4"/>
  <c r="AX396" i="4"/>
  <c r="AX392" i="4"/>
  <c r="AX388" i="4"/>
  <c r="AX384" i="4"/>
  <c r="AX380" i="4"/>
  <c r="AX376" i="4"/>
  <c r="AX372" i="4"/>
  <c r="AX368" i="4"/>
  <c r="AX364" i="4"/>
  <c r="AX360" i="4"/>
  <c r="AX356" i="4"/>
  <c r="AX352" i="4"/>
  <c r="AX348" i="4"/>
  <c r="AX344" i="4"/>
  <c r="AX340" i="4"/>
  <c r="AX336" i="4"/>
  <c r="AX332" i="4"/>
  <c r="AX328" i="4"/>
  <c r="AX324" i="4"/>
  <c r="AX320" i="4"/>
  <c r="AX316" i="4"/>
  <c r="AX312" i="4"/>
  <c r="AX308" i="4"/>
  <c r="AX304" i="4"/>
  <c r="AX300" i="4"/>
  <c r="AX296" i="4"/>
  <c r="AX292" i="4"/>
  <c r="AX288" i="4"/>
  <c r="AX284" i="4"/>
  <c r="AX280" i="4"/>
  <c r="AX276" i="4"/>
  <c r="AX272" i="4"/>
  <c r="AX268" i="4"/>
  <c r="AX264" i="4"/>
  <c r="AX260" i="4"/>
  <c r="AX256" i="4"/>
  <c r="AX252" i="4"/>
  <c r="AX248" i="4"/>
  <c r="AX244" i="4"/>
  <c r="AX240" i="4"/>
  <c r="AX236" i="4"/>
  <c r="AX232" i="4"/>
  <c r="AX228" i="4"/>
  <c r="AX224" i="4"/>
  <c r="AX220" i="4"/>
  <c r="AX216" i="4"/>
  <c r="AX212" i="4"/>
  <c r="AX208" i="4"/>
  <c r="AX204" i="4"/>
  <c r="AX200" i="4"/>
  <c r="AX196" i="4"/>
  <c r="AX192" i="4"/>
  <c r="AX188" i="4"/>
  <c r="AX184" i="4"/>
  <c r="AX180" i="4"/>
  <c r="AX176" i="4"/>
  <c r="AX172" i="4"/>
  <c r="AX168" i="4"/>
  <c r="AX164" i="4"/>
  <c r="AX160" i="4"/>
  <c r="AX156" i="4"/>
  <c r="AX152" i="4"/>
  <c r="AX148" i="4"/>
  <c r="AX144" i="4"/>
  <c r="AX140" i="4"/>
  <c r="AX136" i="4"/>
  <c r="AX132" i="4"/>
  <c r="AX128" i="4"/>
  <c r="AX124" i="4"/>
  <c r="AX120" i="4"/>
  <c r="AX116" i="4"/>
  <c r="AX112" i="4"/>
  <c r="AX108" i="4"/>
  <c r="AX104" i="4"/>
  <c r="AX100" i="4"/>
  <c r="AX96" i="4"/>
  <c r="AX92" i="4"/>
  <c r="AX88" i="4"/>
  <c r="AX84" i="4"/>
  <c r="AX80" i="4"/>
  <c r="AX76" i="4"/>
  <c r="AX72" i="4"/>
  <c r="AX68" i="4"/>
  <c r="AX64" i="4"/>
  <c r="AX60" i="4"/>
  <c r="AX56" i="4"/>
  <c r="AX52" i="4"/>
  <c r="AX48" i="4"/>
  <c r="AX44" i="4"/>
  <c r="AX40" i="4"/>
  <c r="AX36" i="4"/>
  <c r="AX32" i="4"/>
  <c r="AX28" i="4"/>
  <c r="AX24" i="4"/>
  <c r="AX20" i="4"/>
  <c r="AX16" i="4"/>
  <c r="AX12" i="4"/>
  <c r="AX8" i="4"/>
  <c r="AX378" i="4"/>
  <c r="AX442" i="4"/>
  <c r="AX467" i="4"/>
  <c r="AX455" i="4"/>
  <c r="AX439" i="4"/>
  <c r="AX427" i="4"/>
  <c r="AX415" i="4"/>
  <c r="AX411" i="4"/>
  <c r="AX399" i="4"/>
  <c r="AX395" i="4"/>
  <c r="AX391" i="4"/>
  <c r="AX387" i="4"/>
  <c r="AX383" i="4"/>
  <c r="AX379" i="4"/>
  <c r="AX375" i="4"/>
  <c r="AX371" i="4"/>
  <c r="AX367" i="4"/>
  <c r="AX363" i="4"/>
  <c r="AX359" i="4"/>
  <c r="AX355" i="4"/>
  <c r="AX351" i="4"/>
  <c r="AX347" i="4"/>
  <c r="AX343" i="4"/>
  <c r="AX339" i="4"/>
  <c r="AX335" i="4"/>
  <c r="AX331" i="4"/>
  <c r="AX327" i="4"/>
  <c r="AX323" i="4"/>
  <c r="AX319" i="4"/>
  <c r="AX315" i="4"/>
  <c r="AX311" i="4"/>
  <c r="AX307" i="4"/>
  <c r="AX303" i="4"/>
  <c r="AX299" i="4"/>
  <c r="AX295" i="4"/>
  <c r="AX291" i="4"/>
  <c r="AX287" i="4"/>
  <c r="AX283" i="4"/>
  <c r="AX279" i="4"/>
  <c r="AX275" i="4"/>
  <c r="AX271" i="4"/>
  <c r="AX267" i="4"/>
  <c r="AX263" i="4"/>
  <c r="AX259" i="4"/>
  <c r="AX255" i="4"/>
  <c r="AX251" i="4"/>
  <c r="AX247" i="4"/>
  <c r="AX243" i="4"/>
  <c r="AX239" i="4"/>
  <c r="AX235" i="4"/>
  <c r="AX231" i="4"/>
  <c r="AX227" i="4"/>
  <c r="AX223" i="4"/>
  <c r="AX219" i="4"/>
  <c r="AX215" i="4"/>
  <c r="AX211" i="4"/>
  <c r="AX207" i="4"/>
  <c r="AX203" i="4"/>
  <c r="AX199" i="4"/>
  <c r="AX195" i="4"/>
  <c r="AX191" i="4"/>
  <c r="AX187" i="4"/>
  <c r="AX183" i="4"/>
  <c r="AX179" i="4"/>
  <c r="AX175" i="4"/>
  <c r="AX171" i="4"/>
  <c r="AX167" i="4"/>
  <c r="AX163" i="4"/>
  <c r="AX159" i="4"/>
  <c r="AX155" i="4"/>
  <c r="AX151" i="4"/>
  <c r="AX147" i="4"/>
  <c r="AX143" i="4"/>
  <c r="AX139" i="4"/>
  <c r="AX135" i="4"/>
  <c r="AX131" i="4"/>
  <c r="AX127" i="4"/>
  <c r="AX123" i="4"/>
  <c r="AX119" i="4"/>
  <c r="AX115" i="4"/>
  <c r="AX111" i="4"/>
  <c r="AX107" i="4"/>
  <c r="AX103" i="4"/>
  <c r="AX99" i="4"/>
  <c r="AX95" i="4"/>
  <c r="AX91" i="4"/>
  <c r="AX87" i="4"/>
  <c r="AX83" i="4"/>
  <c r="AX79" i="4"/>
  <c r="AX75" i="4"/>
  <c r="AX71" i="4"/>
  <c r="AX67" i="4"/>
  <c r="AX63" i="4"/>
  <c r="AX59" i="4"/>
  <c r="AX55" i="4"/>
  <c r="AX51" i="4"/>
  <c r="AX47" i="4"/>
  <c r="AX43" i="4"/>
  <c r="AX39" i="4"/>
  <c r="AX35" i="4"/>
  <c r="AX31" i="4"/>
  <c r="AX27" i="4"/>
  <c r="AX23" i="4"/>
  <c r="AX19" i="4"/>
  <c r="AX15" i="4"/>
  <c r="AX11" i="4"/>
  <c r="AX7" i="4"/>
  <c r="AX459" i="4"/>
  <c r="AX447" i="4"/>
  <c r="AX435" i="4"/>
  <c r="AX423" i="4"/>
  <c r="AX403" i="4"/>
  <c r="AX466" i="4"/>
  <c r="AX450" i="4"/>
  <c r="AX434" i="4"/>
  <c r="AX422" i="4"/>
  <c r="AX414" i="4"/>
  <c r="AX402" i="4"/>
  <c r="AX386" i="4"/>
  <c r="AX370" i="4"/>
  <c r="AX358" i="4"/>
  <c r="AX350" i="4"/>
  <c r="AX330" i="4"/>
  <c r="AX322" i="4"/>
  <c r="AX314" i="4"/>
  <c r="AX306" i="4"/>
  <c r="AX298" i="4"/>
  <c r="AX286" i="4"/>
  <c r="AX278" i="4"/>
  <c r="AX270" i="4"/>
  <c r="AX262" i="4"/>
  <c r="AX254" i="4"/>
  <c r="AX246" i="4"/>
  <c r="AX234" i="4"/>
  <c r="AX226" i="4"/>
  <c r="AX218" i="4"/>
  <c r="AX210" i="4"/>
  <c r="AX202" i="4"/>
  <c r="AX194" i="4"/>
  <c r="AX182" i="4"/>
  <c r="AX174" i="4"/>
  <c r="AX166" i="4"/>
  <c r="AX158" i="4"/>
  <c r="AX150" i="4"/>
  <c r="AX142" i="4"/>
  <c r="AX134" i="4"/>
  <c r="AX126" i="4"/>
  <c r="AX118" i="4"/>
  <c r="AX110" i="4"/>
  <c r="AX102" i="4"/>
  <c r="AX94" i="4"/>
  <c r="AX86" i="4"/>
  <c r="AX78" i="4"/>
  <c r="AX70" i="4"/>
  <c r="AX58" i="4"/>
  <c r="AX50" i="4"/>
  <c r="AX42" i="4"/>
  <c r="AX26" i="4"/>
  <c r="AX18" i="4"/>
  <c r="AX6" i="4"/>
  <c r="AX4" i="4"/>
  <c r="AX463" i="4"/>
  <c r="AX451" i="4"/>
  <c r="AX443" i="4"/>
  <c r="AX431" i="4"/>
  <c r="AX419" i="4"/>
  <c r="AX407" i="4"/>
  <c r="AX470" i="4"/>
  <c r="AX462" i="4"/>
  <c r="AX454" i="4"/>
  <c r="AX446" i="4"/>
  <c r="AX438" i="4"/>
  <c r="AX430" i="4"/>
  <c r="AX418" i="4"/>
  <c r="AX406" i="4"/>
  <c r="AX398" i="4"/>
  <c r="AX390" i="4"/>
  <c r="AX382" i="4"/>
  <c r="AX374" i="4"/>
  <c r="AX366" i="4"/>
  <c r="AX354" i="4"/>
  <c r="AX342" i="4"/>
  <c r="AX338" i="4"/>
  <c r="AX334" i="4"/>
  <c r="AX326" i="4"/>
  <c r="AX318" i="4"/>
  <c r="AX310" i="4"/>
  <c r="AX302" i="4"/>
  <c r="AX294" i="4"/>
  <c r="AX290" i="4"/>
  <c r="AX282" i="4"/>
  <c r="AX274" i="4"/>
  <c r="AX266" i="4"/>
  <c r="AX258" i="4"/>
  <c r="AX250" i="4"/>
  <c r="AX242" i="4"/>
  <c r="AX238" i="4"/>
  <c r="AX230" i="4"/>
  <c r="AX222" i="4"/>
  <c r="AX214" i="4"/>
  <c r="AX206" i="4"/>
  <c r="AX198" i="4"/>
  <c r="AX190" i="4"/>
  <c r="AX186" i="4"/>
  <c r="AX178" i="4"/>
  <c r="AX170" i="4"/>
  <c r="AX162" i="4"/>
  <c r="AX154" i="4"/>
  <c r="AX146" i="4"/>
  <c r="AX138" i="4"/>
  <c r="AX130" i="4"/>
  <c r="AX122" i="4"/>
  <c r="AX114" i="4"/>
  <c r="AX106" i="4"/>
  <c r="AX98" i="4"/>
  <c r="AX90" i="4"/>
  <c r="AX82" i="4"/>
  <c r="AX74" i="4"/>
  <c r="AX66" i="4"/>
  <c r="AX62" i="4"/>
  <c r="AX54" i="4"/>
  <c r="AX46" i="4"/>
  <c r="AX38" i="4"/>
  <c r="AX34" i="4"/>
  <c r="AX30" i="4"/>
  <c r="AX22" i="4"/>
  <c r="AX14" i="4"/>
  <c r="AX10" i="4"/>
  <c r="AX469" i="4"/>
  <c r="AX465" i="4"/>
  <c r="AX461" i="4"/>
  <c r="AX457" i="4"/>
  <c r="AX453" i="4"/>
  <c r="AX449" i="4"/>
  <c r="AX445" i="4"/>
  <c r="AX441" i="4"/>
  <c r="AX437" i="4"/>
  <c r="AX433" i="4"/>
  <c r="AX429" i="4"/>
  <c r="AX425" i="4"/>
  <c r="AX421" i="4"/>
  <c r="AX417" i="4"/>
  <c r="AX413" i="4"/>
  <c r="AX409" i="4"/>
  <c r="AX405" i="4"/>
  <c r="AX401" i="4"/>
  <c r="AX397" i="4"/>
  <c r="AX393" i="4"/>
  <c r="AX389" i="4"/>
  <c r="AX385" i="4"/>
  <c r="AX381" i="4"/>
  <c r="AX377" i="4"/>
  <c r="AX373" i="4"/>
  <c r="AX369" i="4"/>
  <c r="AX365" i="4"/>
  <c r="AX361" i="4"/>
  <c r="AX357" i="4"/>
  <c r="AX353" i="4"/>
  <c r="AX349" i="4"/>
  <c r="AX345" i="4"/>
  <c r="AX341" i="4"/>
  <c r="AX337" i="4"/>
  <c r="AX333" i="4"/>
  <c r="AX329" i="4"/>
  <c r="AX325" i="4"/>
  <c r="AX321" i="4"/>
  <c r="AX317" i="4"/>
  <c r="AX313" i="4"/>
  <c r="AX309" i="4"/>
  <c r="AX305" i="4"/>
  <c r="AX301" i="4"/>
  <c r="AX297" i="4"/>
  <c r="AX293" i="4"/>
  <c r="AX289" i="4"/>
  <c r="AX285" i="4"/>
  <c r="AX281" i="4"/>
  <c r="AX277" i="4"/>
  <c r="AX273" i="4"/>
  <c r="AX269" i="4"/>
  <c r="AX265" i="4"/>
  <c r="AX261" i="4"/>
  <c r="AX257" i="4"/>
  <c r="AX253" i="4"/>
  <c r="AX249" i="4"/>
  <c r="AX245" i="4"/>
  <c r="AX241" i="4"/>
  <c r="AX237" i="4"/>
  <c r="AX233" i="4"/>
  <c r="AX229" i="4"/>
  <c r="AX225" i="4"/>
  <c r="AX221" i="4"/>
  <c r="AX217" i="4"/>
  <c r="AX213" i="4"/>
  <c r="AX209" i="4"/>
  <c r="AX205" i="4"/>
  <c r="AX201" i="4"/>
  <c r="AX197" i="4"/>
  <c r="AX193" i="4"/>
  <c r="AX189" i="4"/>
  <c r="AX185" i="4"/>
  <c r="AX181" i="4"/>
  <c r="AX177" i="4"/>
  <c r="AX173" i="4"/>
  <c r="AX169" i="4"/>
  <c r="AX165" i="4"/>
  <c r="AX161" i="4"/>
  <c r="AX157" i="4"/>
  <c r="AX153" i="4"/>
  <c r="AX149" i="4"/>
  <c r="AX145" i="4"/>
  <c r="AX141" i="4"/>
  <c r="AX137" i="4"/>
  <c r="AX133" i="4"/>
  <c r="AX129" i="4"/>
  <c r="AX125" i="4"/>
  <c r="AX121" i="4"/>
  <c r="AX117" i="4"/>
  <c r="AX113" i="4"/>
  <c r="AX109" i="4"/>
  <c r="AX105" i="4"/>
  <c r="AX101" i="4"/>
  <c r="AX97" i="4"/>
  <c r="AX93" i="4"/>
  <c r="AX89" i="4"/>
  <c r="AX85" i="4"/>
  <c r="AX81" i="4"/>
  <c r="AX77" i="4"/>
  <c r="AX73" i="4"/>
  <c r="AX69" i="4"/>
  <c r="AX65" i="4"/>
  <c r="AX61" i="4"/>
  <c r="AX57" i="4"/>
  <c r="AX53" i="4"/>
  <c r="AX49" i="4"/>
  <c r="AX45" i="4"/>
  <c r="AX41" i="4"/>
  <c r="AX37" i="4"/>
  <c r="AX33" i="4"/>
  <c r="AX29" i="4"/>
  <c r="AX25" i="4"/>
  <c r="AX21" i="4"/>
  <c r="AX17" i="4"/>
  <c r="AX13" i="4"/>
  <c r="AX9" i="4"/>
  <c r="AX5" i="4"/>
  <c r="F3" i="4"/>
  <c r="E3" i="4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2" i="3"/>
  <c r="E488" i="2" l="1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T488" i="2"/>
  <c r="E305" i="2" l="1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T305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T198" i="2"/>
  <c r="E468" i="2" l="1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T468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T469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T470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T471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T466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T191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T31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T294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T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T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T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T261" i="2"/>
  <c r="AR258" i="2"/>
  <c r="AR259" i="2"/>
  <c r="AR139" i="2"/>
  <c r="AR193" i="2"/>
  <c r="AR42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6" i="2"/>
  <c r="AR57" i="2"/>
  <c r="AR58" i="2"/>
  <c r="AR59" i="2"/>
  <c r="AR60" i="2"/>
  <c r="AR61" i="2"/>
  <c r="AR62" i="2"/>
  <c r="AR66" i="2"/>
  <c r="AR67" i="2"/>
  <c r="AR68" i="2"/>
  <c r="AR69" i="2"/>
  <c r="AR73" i="2"/>
  <c r="AR74" i="2"/>
  <c r="AR75" i="2"/>
  <c r="AR79" i="2"/>
  <c r="AR80" i="2"/>
  <c r="AR81" i="2"/>
  <c r="AR88" i="2"/>
  <c r="AR89" i="2"/>
  <c r="AR90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8" i="2"/>
  <c r="AR119" i="2"/>
  <c r="AR120" i="2"/>
  <c r="AR124" i="2"/>
  <c r="AR125" i="2"/>
  <c r="AR126" i="2"/>
  <c r="AR127" i="2"/>
  <c r="AR128" i="2"/>
  <c r="AR129" i="2"/>
  <c r="AR130" i="2"/>
  <c r="AR136" i="2"/>
  <c r="AR137" i="2"/>
  <c r="AR138" i="2"/>
  <c r="AR140" i="2"/>
  <c r="AR141" i="2"/>
  <c r="AR142" i="2"/>
  <c r="AR143" i="2"/>
  <c r="AR144" i="2"/>
  <c r="AR145" i="2"/>
  <c r="AR146" i="2"/>
  <c r="AR147" i="2"/>
  <c r="AR148" i="2"/>
  <c r="AR149" i="2"/>
  <c r="AR150" i="2"/>
  <c r="AR154" i="2"/>
  <c r="AR183" i="2"/>
  <c r="AR155" i="2"/>
  <c r="AR156" i="2"/>
  <c r="AR157" i="2"/>
  <c r="AR158" i="2"/>
  <c r="AR159" i="2"/>
  <c r="AR184" i="2"/>
  <c r="AR185" i="2"/>
  <c r="AR186" i="2"/>
  <c r="AR160" i="2"/>
  <c r="AR161" i="2"/>
  <c r="AR187" i="2"/>
  <c r="AR162" i="2"/>
  <c r="AR163" i="2"/>
  <c r="AR164" i="2"/>
  <c r="AR165" i="2"/>
  <c r="AR188" i="2"/>
  <c r="AR189" i="2"/>
  <c r="AR190" i="2"/>
  <c r="AR166" i="2"/>
  <c r="AR167" i="2"/>
  <c r="AR168" i="2"/>
  <c r="AR169" i="2"/>
  <c r="AR170" i="2"/>
  <c r="AR171" i="2"/>
  <c r="AR192" i="2"/>
  <c r="AR194" i="2"/>
  <c r="AR195" i="2"/>
  <c r="AR196" i="2"/>
  <c r="AR197" i="2"/>
  <c r="AR172" i="2"/>
  <c r="AR173" i="2"/>
  <c r="AR174" i="2"/>
  <c r="AR175" i="2"/>
  <c r="AR176" i="2"/>
  <c r="AR177" i="2"/>
  <c r="AR178" i="2"/>
  <c r="AR179" i="2"/>
  <c r="AR199" i="2"/>
  <c r="AR200" i="2"/>
  <c r="AR204" i="2"/>
  <c r="AR205" i="2" s="1"/>
  <c r="AR208" i="2"/>
  <c r="AR209" i="2"/>
  <c r="AR210" i="2"/>
  <c r="AR211" i="2"/>
  <c r="AR212" i="2"/>
  <c r="AR213" i="2"/>
  <c r="AR214" i="2"/>
  <c r="AR218" i="2"/>
  <c r="AR219" i="2"/>
  <c r="AR220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9" i="2"/>
  <c r="AR250" i="2"/>
  <c r="AR251" i="2"/>
  <c r="AR252" i="2"/>
  <c r="AR253" i="2"/>
  <c r="AR254" i="2"/>
  <c r="AR255" i="2"/>
  <c r="AR256" i="2"/>
  <c r="AR257" i="2"/>
  <c r="AR265" i="2"/>
  <c r="AR266" i="2"/>
  <c r="AR267" i="2"/>
  <c r="AR268" i="2"/>
  <c r="AR272" i="2"/>
  <c r="AR273" i="2" s="1"/>
  <c r="AR276" i="2"/>
  <c r="AR277" i="2"/>
  <c r="AR278" i="2"/>
  <c r="AR279" i="2"/>
  <c r="AR283" i="2"/>
  <c r="AR284" i="2"/>
  <c r="AR285" i="2"/>
  <c r="AR286" i="2"/>
  <c r="AR287" i="2"/>
  <c r="AR288" i="2"/>
  <c r="AR289" i="2"/>
  <c r="AR293" i="2"/>
  <c r="AR295" i="2"/>
  <c r="AR296" i="2"/>
  <c r="AR297" i="2"/>
  <c r="AR304" i="2"/>
  <c r="AR306" i="2"/>
  <c r="AR307" i="2"/>
  <c r="AR308" i="2"/>
  <c r="AR309" i="2"/>
  <c r="AR310" i="2"/>
  <c r="AR311" i="2"/>
  <c r="AR312" i="2"/>
  <c r="AR313" i="2"/>
  <c r="AR318" i="2"/>
  <c r="AR319" i="2" s="1"/>
  <c r="AR325" i="2"/>
  <c r="AR326" i="2"/>
  <c r="AR328" i="2"/>
  <c r="AR329" i="2"/>
  <c r="AR330" i="2"/>
  <c r="AR331" i="2"/>
  <c r="AR332" i="2"/>
  <c r="AR327" i="2"/>
  <c r="AR336" i="2"/>
  <c r="AR397" i="2"/>
  <c r="AR398" i="2"/>
  <c r="AR484" i="2"/>
  <c r="AR485" i="2"/>
  <c r="AR486" i="2"/>
  <c r="AR487" i="2"/>
  <c r="AR444" i="2"/>
  <c r="AR445" i="2"/>
  <c r="AR446" i="2"/>
  <c r="AR455" i="2"/>
  <c r="AR447" i="2"/>
  <c r="AR448" i="2"/>
  <c r="AR449" i="2"/>
  <c r="AR458" i="2"/>
  <c r="AR441" i="2"/>
  <c r="AR450" i="2"/>
  <c r="AR438" i="2"/>
  <c r="AR451" i="2"/>
  <c r="AR410" i="2"/>
  <c r="AR411" i="2"/>
  <c r="AR412" i="2"/>
  <c r="AR413" i="2"/>
  <c r="AR414" i="2"/>
  <c r="AR415" i="2"/>
  <c r="AR416" i="2"/>
  <c r="AR417" i="2"/>
  <c r="AR418" i="2"/>
  <c r="AR405" i="2"/>
  <c r="AR424" i="2"/>
  <c r="AR419" i="2"/>
  <c r="AR430" i="2"/>
  <c r="AR406" i="2"/>
  <c r="AR425" i="2"/>
  <c r="AR426" i="2"/>
  <c r="AR467" i="2"/>
  <c r="AR475" i="2"/>
  <c r="AR476" i="2"/>
  <c r="AR494" i="2"/>
  <c r="AR495" i="2"/>
  <c r="AR496" i="2"/>
  <c r="AR497" i="2"/>
  <c r="AR498" i="2"/>
  <c r="AR499" i="2"/>
  <c r="AR368" i="2"/>
  <c r="AR371" i="2"/>
  <c r="AR374" i="2"/>
  <c r="AR375" i="2"/>
  <c r="AR379" i="2"/>
  <c r="AR382" i="2"/>
  <c r="AR385" i="2"/>
  <c r="AR389" i="2"/>
  <c r="AR390" i="2"/>
  <c r="AR343" i="2"/>
  <c r="AR346" i="2"/>
  <c r="AR349" i="2"/>
  <c r="AR350" i="2"/>
  <c r="AR351" i="2"/>
  <c r="AR352" i="2"/>
  <c r="AR353" i="2"/>
  <c r="AR359" i="2"/>
  <c r="AR360" i="2"/>
  <c r="AR9" i="2"/>
  <c r="AR10" i="2"/>
  <c r="AR11" i="2"/>
  <c r="AR16" i="2"/>
  <c r="AR17" i="2"/>
  <c r="AR21" i="2"/>
  <c r="AR22" i="2"/>
  <c r="AR23" i="2"/>
  <c r="AR24" i="2"/>
  <c r="AR25" i="2"/>
  <c r="AR26" i="2"/>
  <c r="AR27" i="2"/>
  <c r="AR12" i="2"/>
  <c r="AR28" i="2"/>
  <c r="AR29" i="2"/>
  <c r="AR30" i="2"/>
  <c r="AR31" i="2"/>
  <c r="AR32" i="2"/>
  <c r="AR33" i="2"/>
  <c r="AR34" i="2"/>
  <c r="AR35" i="2"/>
  <c r="AR39" i="2"/>
  <c r="AR40" i="2"/>
  <c r="AR8" i="2"/>
  <c r="AR472" i="2" l="1"/>
  <c r="AR315" i="2"/>
  <c r="AR321" i="2" s="1"/>
  <c r="AR262" i="2"/>
  <c r="AR82" i="2"/>
  <c r="AR354" i="2"/>
  <c r="AR356" i="2" s="1"/>
  <c r="AR376" i="2"/>
  <c r="AR386" i="2" s="1"/>
  <c r="AR18" i="2"/>
  <c r="AR427" i="2"/>
  <c r="AR421" i="2"/>
  <c r="AR221" i="2"/>
  <c r="AR477" i="2"/>
  <c r="AR407" i="2"/>
  <c r="AR215" i="2"/>
  <c r="AR501" i="2"/>
  <c r="AR514" i="2" s="1"/>
  <c r="AR290" i="2"/>
  <c r="AR201" i="2"/>
  <c r="AR452" i="2"/>
  <c r="AR460" i="2" s="1"/>
  <c r="AR511" i="2" s="1"/>
  <c r="AR63" i="2"/>
  <c r="AR180" i="2"/>
  <c r="AR36" i="2"/>
  <c r="AR361" i="2"/>
  <c r="AR151" i="2"/>
  <c r="AR115" i="2"/>
  <c r="AR399" i="2"/>
  <c r="AR509" i="2" s="1"/>
  <c r="AR53" i="2"/>
  <c r="AR280" i="2"/>
  <c r="AR246" i="2"/>
  <c r="AR70" i="2"/>
  <c r="AR76" i="2"/>
  <c r="AR333" i="2"/>
  <c r="AR269" i="2"/>
  <c r="AR391" i="2"/>
  <c r="AR298" i="2"/>
  <c r="AR131" i="2"/>
  <c r="AR121" i="2"/>
  <c r="AR489" i="2"/>
  <c r="AR513" i="2" s="1"/>
  <c r="AR13" i="2"/>
  <c r="AR91" i="2"/>
  <c r="AR432" i="2" l="1"/>
  <c r="AR510" i="2" s="1"/>
  <c r="AR362" i="2"/>
  <c r="AR507" i="2" s="1"/>
  <c r="AR133" i="2"/>
  <c r="AR300" i="2"/>
  <c r="AR84" i="2"/>
  <c r="AR479" i="2"/>
  <c r="AR512" i="2" s="1"/>
  <c r="AR392" i="2"/>
  <c r="AR508" i="2" s="1"/>
  <c r="AR322" i="2" l="1"/>
  <c r="AR337" i="2"/>
  <c r="AR506" i="2" s="1"/>
  <c r="AK24" i="2" l="1"/>
  <c r="AL24" i="2"/>
  <c r="AM24" i="2"/>
  <c r="AN24" i="2"/>
  <c r="AO24" i="2"/>
  <c r="AP24" i="2"/>
  <c r="AQ24" i="2"/>
  <c r="AT24" i="2"/>
  <c r="AO31" i="2"/>
  <c r="AP31" i="2"/>
  <c r="AQ31" i="2"/>
  <c r="AT31" i="2"/>
  <c r="AK31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E204" i="2"/>
  <c r="E205" i="2" s="1"/>
  <c r="F204" i="2"/>
  <c r="F205" i="2" s="1"/>
  <c r="G204" i="2"/>
  <c r="G205" i="2" s="1"/>
  <c r="H204" i="2"/>
  <c r="H205" i="2" s="1"/>
  <c r="I204" i="2"/>
  <c r="I205" i="2" s="1"/>
  <c r="J204" i="2"/>
  <c r="J205" i="2" s="1"/>
  <c r="K204" i="2"/>
  <c r="K205" i="2" s="1"/>
  <c r="L204" i="2"/>
  <c r="L205" i="2" s="1"/>
  <c r="M204" i="2"/>
  <c r="M205" i="2" s="1"/>
  <c r="N204" i="2"/>
  <c r="N205" i="2" s="1"/>
  <c r="O204" i="2"/>
  <c r="O205" i="2" s="1"/>
  <c r="P204" i="2"/>
  <c r="P205" i="2" s="1"/>
  <c r="Q204" i="2"/>
  <c r="Q205" i="2" s="1"/>
  <c r="R204" i="2"/>
  <c r="R205" i="2" s="1"/>
  <c r="S204" i="2"/>
  <c r="S205" i="2" s="1"/>
  <c r="T204" i="2"/>
  <c r="T205" i="2" s="1"/>
  <c r="U204" i="2"/>
  <c r="U205" i="2" s="1"/>
  <c r="V204" i="2"/>
  <c r="V205" i="2" s="1"/>
  <c r="W204" i="2"/>
  <c r="W205" i="2" s="1"/>
  <c r="X204" i="2"/>
  <c r="X205" i="2" s="1"/>
  <c r="Y204" i="2"/>
  <c r="Y205" i="2" s="1"/>
  <c r="Z204" i="2"/>
  <c r="Z205" i="2" s="1"/>
  <c r="AA204" i="2"/>
  <c r="AA205" i="2" s="1"/>
  <c r="AB204" i="2"/>
  <c r="AB205" i="2" s="1"/>
  <c r="AC204" i="2"/>
  <c r="AC205" i="2" s="1"/>
  <c r="AD204" i="2"/>
  <c r="AD205" i="2" s="1"/>
  <c r="AE204" i="2"/>
  <c r="AE205" i="2" s="1"/>
  <c r="AF204" i="2"/>
  <c r="AF205" i="2" s="1"/>
  <c r="AG204" i="2"/>
  <c r="AG205" i="2" s="1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E272" i="2"/>
  <c r="E273" i="2" s="1"/>
  <c r="F272" i="2"/>
  <c r="G272" i="2"/>
  <c r="H272" i="2"/>
  <c r="I272" i="2"/>
  <c r="I273" i="2" s="1"/>
  <c r="J272" i="2"/>
  <c r="J273" i="2" s="1"/>
  <c r="K272" i="2"/>
  <c r="K273" i="2" s="1"/>
  <c r="L272" i="2"/>
  <c r="L273" i="2" s="1"/>
  <c r="M272" i="2"/>
  <c r="M273" i="2" s="1"/>
  <c r="N272" i="2"/>
  <c r="N273" i="2" s="1"/>
  <c r="O272" i="2"/>
  <c r="O273" i="2" s="1"/>
  <c r="P272" i="2"/>
  <c r="P273" i="2" s="1"/>
  <c r="Q272" i="2"/>
  <c r="Q273" i="2" s="1"/>
  <c r="R272" i="2"/>
  <c r="R273" i="2" s="1"/>
  <c r="S272" i="2"/>
  <c r="S273" i="2" s="1"/>
  <c r="T272" i="2"/>
  <c r="T273" i="2" s="1"/>
  <c r="U272" i="2"/>
  <c r="U273" i="2" s="1"/>
  <c r="V272" i="2"/>
  <c r="V273" i="2" s="1"/>
  <c r="W272" i="2"/>
  <c r="W273" i="2" s="1"/>
  <c r="X272" i="2"/>
  <c r="X273" i="2" s="1"/>
  <c r="Y272" i="2"/>
  <c r="Y273" i="2" s="1"/>
  <c r="Z272" i="2"/>
  <c r="Z273" i="2" s="1"/>
  <c r="AA272" i="2"/>
  <c r="AA273" i="2" s="1"/>
  <c r="AB272" i="2"/>
  <c r="AB273" i="2" s="1"/>
  <c r="AC272" i="2"/>
  <c r="AC273" i="2" s="1"/>
  <c r="AD272" i="2"/>
  <c r="AD273" i="2" s="1"/>
  <c r="AE272" i="2"/>
  <c r="AE273" i="2" s="1"/>
  <c r="AF272" i="2"/>
  <c r="AF273" i="2" s="1"/>
  <c r="AG272" i="2"/>
  <c r="AG273" i="2" s="1"/>
  <c r="F273" i="2"/>
  <c r="G273" i="2"/>
  <c r="H273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E318" i="2"/>
  <c r="E319" i="2" s="1"/>
  <c r="F318" i="2"/>
  <c r="F319" i="2" s="1"/>
  <c r="G318" i="2"/>
  <c r="G319" i="2" s="1"/>
  <c r="H318" i="2"/>
  <c r="H319" i="2" s="1"/>
  <c r="I318" i="2"/>
  <c r="I319" i="2" s="1"/>
  <c r="J318" i="2"/>
  <c r="J319" i="2" s="1"/>
  <c r="K318" i="2"/>
  <c r="K319" i="2" s="1"/>
  <c r="L318" i="2"/>
  <c r="L319" i="2" s="1"/>
  <c r="M318" i="2"/>
  <c r="M319" i="2" s="1"/>
  <c r="N318" i="2"/>
  <c r="N319" i="2" s="1"/>
  <c r="O318" i="2"/>
  <c r="O319" i="2" s="1"/>
  <c r="P318" i="2"/>
  <c r="P319" i="2" s="1"/>
  <c r="Q318" i="2"/>
  <c r="Q319" i="2" s="1"/>
  <c r="R318" i="2"/>
  <c r="R319" i="2" s="1"/>
  <c r="S318" i="2"/>
  <c r="S319" i="2" s="1"/>
  <c r="T318" i="2"/>
  <c r="T319" i="2" s="1"/>
  <c r="U318" i="2"/>
  <c r="U319" i="2" s="1"/>
  <c r="V318" i="2"/>
  <c r="V319" i="2" s="1"/>
  <c r="W318" i="2"/>
  <c r="W319" i="2" s="1"/>
  <c r="X318" i="2"/>
  <c r="X319" i="2" s="1"/>
  <c r="Y318" i="2"/>
  <c r="Y319" i="2" s="1"/>
  <c r="Z318" i="2"/>
  <c r="Z319" i="2" s="1"/>
  <c r="AA318" i="2"/>
  <c r="AA319" i="2" s="1"/>
  <c r="AB318" i="2"/>
  <c r="AB319" i="2" s="1"/>
  <c r="AC318" i="2"/>
  <c r="AC319" i="2" s="1"/>
  <c r="AD318" i="2"/>
  <c r="AD319" i="2" s="1"/>
  <c r="AE318" i="2"/>
  <c r="AE319" i="2" s="1"/>
  <c r="AF318" i="2"/>
  <c r="AF319" i="2" s="1"/>
  <c r="AG318" i="2"/>
  <c r="AG319" i="2" s="1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E467" i="2"/>
  <c r="E472" i="2" s="1"/>
  <c r="F467" i="2"/>
  <c r="F472" i="2" s="1"/>
  <c r="G467" i="2"/>
  <c r="G472" i="2" s="1"/>
  <c r="H467" i="2"/>
  <c r="H472" i="2" s="1"/>
  <c r="I467" i="2"/>
  <c r="I472" i="2" s="1"/>
  <c r="J467" i="2"/>
  <c r="J472" i="2" s="1"/>
  <c r="K467" i="2"/>
  <c r="K472" i="2" s="1"/>
  <c r="L467" i="2"/>
  <c r="L472" i="2" s="1"/>
  <c r="M467" i="2"/>
  <c r="M472" i="2" s="1"/>
  <c r="N467" i="2"/>
  <c r="N472" i="2" s="1"/>
  <c r="O467" i="2"/>
  <c r="O472" i="2" s="1"/>
  <c r="P467" i="2"/>
  <c r="P472" i="2" s="1"/>
  <c r="Q467" i="2"/>
  <c r="Q472" i="2" s="1"/>
  <c r="R467" i="2"/>
  <c r="R472" i="2" s="1"/>
  <c r="S467" i="2"/>
  <c r="S472" i="2" s="1"/>
  <c r="T467" i="2"/>
  <c r="T472" i="2" s="1"/>
  <c r="U467" i="2"/>
  <c r="U472" i="2" s="1"/>
  <c r="V467" i="2"/>
  <c r="V472" i="2" s="1"/>
  <c r="W467" i="2"/>
  <c r="W472" i="2" s="1"/>
  <c r="X467" i="2"/>
  <c r="X472" i="2" s="1"/>
  <c r="Y467" i="2"/>
  <c r="Y472" i="2" s="1"/>
  <c r="Z467" i="2"/>
  <c r="Z472" i="2" s="1"/>
  <c r="AA467" i="2"/>
  <c r="AA472" i="2" s="1"/>
  <c r="AB467" i="2"/>
  <c r="AB472" i="2" s="1"/>
  <c r="AC467" i="2"/>
  <c r="AC472" i="2" s="1"/>
  <c r="AD467" i="2"/>
  <c r="AD472" i="2" s="1"/>
  <c r="AE467" i="2"/>
  <c r="AE472" i="2" s="1"/>
  <c r="AF467" i="2"/>
  <c r="AF472" i="2" s="1"/>
  <c r="AG467" i="2"/>
  <c r="AG472" i="2" s="1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A315" i="2" l="1"/>
  <c r="AA321" i="2" s="1"/>
  <c r="S315" i="2"/>
  <c r="S321" i="2" s="1"/>
  <c r="O315" i="2"/>
  <c r="O321" i="2" s="1"/>
  <c r="G315" i="2"/>
  <c r="G321" i="2" s="1"/>
  <c r="AG315" i="2"/>
  <c r="AC315" i="2"/>
  <c r="AC321" i="2" s="1"/>
  <c r="Y315" i="2"/>
  <c r="Y321" i="2" s="1"/>
  <c r="U315" i="2"/>
  <c r="U321" i="2" s="1"/>
  <c r="Q315" i="2"/>
  <c r="Q321" i="2" s="1"/>
  <c r="M315" i="2"/>
  <c r="M321" i="2" s="1"/>
  <c r="I315" i="2"/>
  <c r="I321" i="2" s="1"/>
  <c r="E315" i="2"/>
  <c r="E321" i="2" s="1"/>
  <c r="AB315" i="2"/>
  <c r="T315" i="2"/>
  <c r="T321" i="2" s="1"/>
  <c r="L315" i="2"/>
  <c r="L321" i="2" s="1"/>
  <c r="AF315" i="2"/>
  <c r="AF321" i="2" s="1"/>
  <c r="X315" i="2"/>
  <c r="X321" i="2" s="1"/>
  <c r="P315" i="2"/>
  <c r="P321" i="2" s="1"/>
  <c r="H315" i="2"/>
  <c r="H321" i="2" s="1"/>
  <c r="AE315" i="2"/>
  <c r="AE321" i="2" s="1"/>
  <c r="W315" i="2"/>
  <c r="W321" i="2" s="1"/>
  <c r="K315" i="2"/>
  <c r="K321" i="2" s="1"/>
  <c r="AD315" i="2"/>
  <c r="AD321" i="2" s="1"/>
  <c r="Z315" i="2"/>
  <c r="Z321" i="2" s="1"/>
  <c r="V315" i="2"/>
  <c r="R315" i="2"/>
  <c r="R321" i="2" s="1"/>
  <c r="N315" i="2"/>
  <c r="N321" i="2" s="1"/>
  <c r="J315" i="2"/>
  <c r="J321" i="2" s="1"/>
  <c r="F315" i="2"/>
  <c r="F321" i="2" s="1"/>
  <c r="AG262" i="2"/>
  <c r="AC262" i="2"/>
  <c r="Y262" i="2"/>
  <c r="U262" i="2"/>
  <c r="Q262" i="2"/>
  <c r="M262" i="2"/>
  <c r="I262" i="2"/>
  <c r="E262" i="2"/>
  <c r="AF262" i="2"/>
  <c r="AB262" i="2"/>
  <c r="X262" i="2"/>
  <c r="T262" i="2"/>
  <c r="P262" i="2"/>
  <c r="L262" i="2"/>
  <c r="H262" i="2"/>
  <c r="AE262" i="2"/>
  <c r="AA262" i="2"/>
  <c r="W262" i="2"/>
  <c r="S262" i="2"/>
  <c r="O262" i="2"/>
  <c r="K262" i="2"/>
  <c r="G262" i="2"/>
  <c r="AD262" i="2"/>
  <c r="Z262" i="2"/>
  <c r="V262" i="2"/>
  <c r="R262" i="2"/>
  <c r="N262" i="2"/>
  <c r="J262" i="2"/>
  <c r="F262" i="2"/>
  <c r="K18" i="2"/>
  <c r="Y477" i="2"/>
  <c r="U399" i="2"/>
  <c r="U509" i="2" s="1"/>
  <c r="F399" i="2"/>
  <c r="F509" i="2" s="1"/>
  <c r="AF376" i="2"/>
  <c r="AF386" i="2" s="1"/>
  <c r="T376" i="2"/>
  <c r="T386" i="2" s="1"/>
  <c r="AG376" i="2"/>
  <c r="AG386" i="2" s="1"/>
  <c r="AC376" i="2"/>
  <c r="AC386" i="2" s="1"/>
  <c r="Y376" i="2"/>
  <c r="Y386" i="2" s="1"/>
  <c r="U376" i="2"/>
  <c r="U386" i="2" s="1"/>
  <c r="Q376" i="2"/>
  <c r="Q386" i="2" s="1"/>
  <c r="M376" i="2"/>
  <c r="M386" i="2" s="1"/>
  <c r="I376" i="2"/>
  <c r="I386" i="2" s="1"/>
  <c r="E376" i="2"/>
  <c r="E386" i="2" s="1"/>
  <c r="N501" i="2"/>
  <c r="N514" i="2" s="1"/>
  <c r="F361" i="2"/>
  <c r="R354" i="2"/>
  <c r="R356" i="2" s="1"/>
  <c r="AE221" i="2"/>
  <c r="S221" i="2"/>
  <c r="O221" i="2"/>
  <c r="W53" i="2"/>
  <c r="L477" i="2"/>
  <c r="Q70" i="2"/>
  <c r="AF477" i="2"/>
  <c r="X477" i="2"/>
  <c r="P477" i="2"/>
  <c r="H477" i="2"/>
  <c r="U489" i="2"/>
  <c r="U513" i="2" s="1"/>
  <c r="J489" i="2"/>
  <c r="J513" i="2" s="1"/>
  <c r="AE489" i="2"/>
  <c r="AE513" i="2" s="1"/>
  <c r="S489" i="2"/>
  <c r="S513" i="2" s="1"/>
  <c r="O489" i="2"/>
  <c r="O513" i="2" s="1"/>
  <c r="F407" i="2"/>
  <c r="N391" i="2"/>
  <c r="J391" i="2"/>
  <c r="K280" i="2"/>
  <c r="U36" i="2"/>
  <c r="M201" i="2"/>
  <c r="AB477" i="2"/>
  <c r="T477" i="2"/>
  <c r="Z82" i="2"/>
  <c r="R82" i="2"/>
  <c r="J82" i="2"/>
  <c r="AG18" i="2"/>
  <c r="AC18" i="2"/>
  <c r="Y18" i="2"/>
  <c r="U18" i="2"/>
  <c r="Q18" i="2"/>
  <c r="M18" i="2"/>
  <c r="I18" i="2"/>
  <c r="E18" i="2"/>
  <c r="AG477" i="2"/>
  <c r="AC477" i="2"/>
  <c r="U477" i="2"/>
  <c r="M477" i="2"/>
  <c r="I477" i="2"/>
  <c r="AD361" i="2"/>
  <c r="Z361" i="2"/>
  <c r="V361" i="2"/>
  <c r="R361" i="2"/>
  <c r="N361" i="2"/>
  <c r="J361" i="2"/>
  <c r="O361" i="2"/>
  <c r="I91" i="2"/>
  <c r="AD91" i="2"/>
  <c r="V91" i="2"/>
  <c r="R91" i="2"/>
  <c r="N91" i="2"/>
  <c r="F91" i="2"/>
  <c r="AE18" i="2"/>
  <c r="AA18" i="2"/>
  <c r="S18" i="2"/>
  <c r="O18" i="2"/>
  <c r="V269" i="2"/>
  <c r="AG82" i="2"/>
  <c r="AC82" i="2"/>
  <c r="U82" i="2"/>
  <c r="Q82" i="2"/>
  <c r="M82" i="2"/>
  <c r="I82" i="2"/>
  <c r="E82" i="2"/>
  <c r="V63" i="2"/>
  <c r="J36" i="2"/>
  <c r="AD407" i="2"/>
  <c r="Z407" i="2"/>
  <c r="V407" i="2"/>
  <c r="R407" i="2"/>
  <c r="N407" i="2"/>
  <c r="J407" i="2"/>
  <c r="O407" i="2"/>
  <c r="G407" i="2"/>
  <c r="Z399" i="2"/>
  <c r="Z509" i="2" s="1"/>
  <c r="V399" i="2"/>
  <c r="V509" i="2" s="1"/>
  <c r="R399" i="2"/>
  <c r="R509" i="2" s="1"/>
  <c r="J399" i="2"/>
  <c r="J509" i="2" s="1"/>
  <c r="AE361" i="2"/>
  <c r="AA361" i="2"/>
  <c r="K361" i="2"/>
  <c r="S290" i="2"/>
  <c r="S280" i="2"/>
  <c r="W215" i="2"/>
  <c r="G215" i="2"/>
  <c r="W201" i="2"/>
  <c r="Y82" i="2"/>
  <c r="E70" i="2"/>
  <c r="Z70" i="2"/>
  <c r="AG36" i="2"/>
  <c r="I399" i="2"/>
  <c r="I509" i="2" s="1"/>
  <c r="AB376" i="2"/>
  <c r="AB386" i="2" s="1"/>
  <c r="X376" i="2"/>
  <c r="X386" i="2" s="1"/>
  <c r="P376" i="2"/>
  <c r="P386" i="2" s="1"/>
  <c r="L376" i="2"/>
  <c r="L386" i="2" s="1"/>
  <c r="H376" i="2"/>
  <c r="H386" i="2" s="1"/>
  <c r="AG361" i="2"/>
  <c r="AC361" i="2"/>
  <c r="Y361" i="2"/>
  <c r="U361" i="2"/>
  <c r="Q361" i="2"/>
  <c r="M361" i="2"/>
  <c r="I361" i="2"/>
  <c r="E361" i="2"/>
  <c r="AA280" i="2"/>
  <c r="AD221" i="2"/>
  <c r="Z221" i="2"/>
  <c r="V221" i="2"/>
  <c r="R221" i="2"/>
  <c r="N221" i="2"/>
  <c r="J221" i="2"/>
  <c r="F221" i="2"/>
  <c r="U76" i="2"/>
  <c r="F63" i="2"/>
  <c r="W18" i="2"/>
  <c r="G18" i="2"/>
  <c r="AF18" i="2"/>
  <c r="Z290" i="2"/>
  <c r="J290" i="2"/>
  <c r="F501" i="2"/>
  <c r="F514" i="2" s="1"/>
  <c r="Q477" i="2"/>
  <c r="E477" i="2"/>
  <c r="AD399" i="2"/>
  <c r="AD509" i="2" s="1"/>
  <c r="N399" i="2"/>
  <c r="N509" i="2" s="1"/>
  <c r="V391" i="2"/>
  <c r="N269" i="2"/>
  <c r="AD501" i="2"/>
  <c r="AD514" i="2" s="1"/>
  <c r="R501" i="2"/>
  <c r="R514" i="2" s="1"/>
  <c r="W501" i="2"/>
  <c r="W514" i="2" s="1"/>
  <c r="AB501" i="2"/>
  <c r="AB514" i="2" s="1"/>
  <c r="L501" i="2"/>
  <c r="L514" i="2" s="1"/>
  <c r="U246" i="2"/>
  <c r="Q452" i="2"/>
  <c r="Q460" i="2" s="1"/>
  <c r="Q511" i="2" s="1"/>
  <c r="AA427" i="2"/>
  <c r="G427" i="2"/>
  <c r="R421" i="2"/>
  <c r="AG399" i="2"/>
  <c r="AG509" i="2" s="1"/>
  <c r="AC399" i="2"/>
  <c r="AC509" i="2" s="1"/>
  <c r="Y399" i="2"/>
  <c r="Y509" i="2" s="1"/>
  <c r="Q399" i="2"/>
  <c r="Q509" i="2" s="1"/>
  <c r="M399" i="2"/>
  <c r="M509" i="2" s="1"/>
  <c r="E399" i="2"/>
  <c r="E509" i="2" s="1"/>
  <c r="AD391" i="2"/>
  <c r="Z391" i="2"/>
  <c r="R391" i="2"/>
  <c r="F391" i="2"/>
  <c r="N298" i="2"/>
  <c r="F298" i="2"/>
  <c r="R290" i="2"/>
  <c r="F269" i="2"/>
  <c r="AE180" i="2"/>
  <c r="O180" i="2"/>
  <c r="O53" i="2"/>
  <c r="AC36" i="2"/>
  <c r="Y36" i="2"/>
  <c r="Q36" i="2"/>
  <c r="M36" i="2"/>
  <c r="I36" i="2"/>
  <c r="E36" i="2"/>
  <c r="Z36" i="2"/>
  <c r="R36" i="2"/>
  <c r="G13" i="2"/>
  <c r="AG13" i="2"/>
  <c r="AC13" i="2"/>
  <c r="Y13" i="2"/>
  <c r="U13" i="2"/>
  <c r="Q13" i="2"/>
  <c r="M13" i="2"/>
  <c r="I13" i="2"/>
  <c r="E13" i="2"/>
  <c r="AD13" i="2"/>
  <c r="Z13" i="2"/>
  <c r="V13" i="2"/>
  <c r="R13" i="2"/>
  <c r="N13" i="2"/>
  <c r="J13" i="2"/>
  <c r="F13" i="2"/>
  <c r="O13" i="2"/>
  <c r="W427" i="2"/>
  <c r="K427" i="2"/>
  <c r="AA477" i="2"/>
  <c r="S477" i="2"/>
  <c r="O477" i="2"/>
  <c r="K477" i="2"/>
  <c r="G477" i="2"/>
  <c r="AB427" i="2"/>
  <c r="L427" i="2"/>
  <c r="Z427" i="2"/>
  <c r="V427" i="2"/>
  <c r="R427" i="2"/>
  <c r="J427" i="2"/>
  <c r="F427" i="2"/>
  <c r="AG391" i="2"/>
  <c r="AC391" i="2"/>
  <c r="Y391" i="2"/>
  <c r="U391" i="2"/>
  <c r="Q391" i="2"/>
  <c r="M391" i="2"/>
  <c r="I391" i="2"/>
  <c r="E391" i="2"/>
  <c r="Z354" i="2"/>
  <c r="Z356" i="2" s="1"/>
  <c r="J354" i="2"/>
  <c r="J356" i="2" s="1"/>
  <c r="AA290" i="2"/>
  <c r="K290" i="2"/>
  <c r="Z280" i="2"/>
  <c r="R280" i="2"/>
  <c r="J280" i="2"/>
  <c r="AA221" i="2"/>
  <c r="W221" i="2"/>
  <c r="K221" i="2"/>
  <c r="G221" i="2"/>
  <c r="AA215" i="2"/>
  <c r="S215" i="2"/>
  <c r="K215" i="2"/>
  <c r="W151" i="2"/>
  <c r="N151" i="2"/>
  <c r="H121" i="2"/>
  <c r="AD63" i="2"/>
  <c r="N63" i="2"/>
  <c r="AE63" i="2"/>
  <c r="W63" i="2"/>
  <c r="O63" i="2"/>
  <c r="G63" i="2"/>
  <c r="AB18" i="2"/>
  <c r="X18" i="2"/>
  <c r="T18" i="2"/>
  <c r="P18" i="2"/>
  <c r="L18" i="2"/>
  <c r="H18" i="2"/>
  <c r="E246" i="2"/>
  <c r="AE215" i="2"/>
  <c r="O215" i="2"/>
  <c r="T131" i="2"/>
  <c r="W361" i="2"/>
  <c r="S361" i="2"/>
  <c r="G361" i="2"/>
  <c r="V333" i="2"/>
  <c r="AD280" i="2"/>
  <c r="V280" i="2"/>
  <c r="N280" i="2"/>
  <c r="F280" i="2"/>
  <c r="AE280" i="2"/>
  <c r="W280" i="2"/>
  <c r="O280" i="2"/>
  <c r="G280" i="2"/>
  <c r="AD269" i="2"/>
  <c r="AG201" i="2"/>
  <c r="N121" i="2"/>
  <c r="AE121" i="2"/>
  <c r="AA121" i="2"/>
  <c r="W121" i="2"/>
  <c r="S121" i="2"/>
  <c r="O121" i="2"/>
  <c r="K121" i="2"/>
  <c r="G121" i="2"/>
  <c r="S115" i="2"/>
  <c r="AF91" i="2"/>
  <c r="AB91" i="2"/>
  <c r="X91" i="2"/>
  <c r="T91" i="2"/>
  <c r="P91" i="2"/>
  <c r="L91" i="2"/>
  <c r="H91" i="2"/>
  <c r="AG91" i="2"/>
  <c r="AC91" i="2"/>
  <c r="Y91" i="2"/>
  <c r="Q91" i="2"/>
  <c r="M91" i="2"/>
  <c r="AC76" i="2"/>
  <c r="M76" i="2"/>
  <c r="E76" i="2"/>
  <c r="AD70" i="2"/>
  <c r="V70" i="2"/>
  <c r="R70" i="2"/>
  <c r="N70" i="2"/>
  <c r="J70" i="2"/>
  <c r="F70" i="2"/>
  <c r="AE70" i="2"/>
  <c r="AA70" i="2"/>
  <c r="W70" i="2"/>
  <c r="S70" i="2"/>
  <c r="O70" i="2"/>
  <c r="K70" i="2"/>
  <c r="G70" i="2"/>
  <c r="AF70" i="2"/>
  <c r="AB70" i="2"/>
  <c r="X70" i="2"/>
  <c r="T70" i="2"/>
  <c r="P70" i="2"/>
  <c r="L70" i="2"/>
  <c r="H70" i="2"/>
  <c r="AG70" i="2"/>
  <c r="AC70" i="2"/>
  <c r="Y70" i="2"/>
  <c r="U70" i="2"/>
  <c r="M70" i="2"/>
  <c r="I70" i="2"/>
  <c r="V501" i="2"/>
  <c r="V514" i="2" s="1"/>
  <c r="G421" i="2"/>
  <c r="AE407" i="2"/>
  <c r="W407" i="2"/>
  <c r="W421" i="2"/>
  <c r="AB421" i="2"/>
  <c r="L421" i="2"/>
  <c r="AG452" i="2"/>
  <c r="AG460" i="2" s="1"/>
  <c r="AG511" i="2" s="1"/>
  <c r="U452" i="2"/>
  <c r="U460" i="2" s="1"/>
  <c r="U511" i="2" s="1"/>
  <c r="E452" i="2"/>
  <c r="E460" i="2" s="1"/>
  <c r="E511" i="2" s="1"/>
  <c r="E489" i="2"/>
  <c r="E513" i="2" s="1"/>
  <c r="G501" i="2"/>
  <c r="G514" i="2" s="1"/>
  <c r="AE477" i="2"/>
  <c r="W477" i="2"/>
  <c r="AA354" i="2"/>
  <c r="AA356" i="2" s="1"/>
  <c r="S354" i="2"/>
  <c r="S356" i="2" s="1"/>
  <c r="K354" i="2"/>
  <c r="K356" i="2" s="1"/>
  <c r="AD489" i="2"/>
  <c r="AD513" i="2" s="1"/>
  <c r="N489" i="2"/>
  <c r="N513" i="2" s="1"/>
  <c r="AD477" i="2"/>
  <c r="Z477" i="2"/>
  <c r="V477" i="2"/>
  <c r="R477" i="2"/>
  <c r="N477" i="2"/>
  <c r="J477" i="2"/>
  <c r="F477" i="2"/>
  <c r="AC452" i="2"/>
  <c r="AC460" i="2" s="1"/>
  <c r="AC511" i="2" s="1"/>
  <c r="Y452" i="2"/>
  <c r="Y460" i="2" s="1"/>
  <c r="Y511" i="2" s="1"/>
  <c r="M452" i="2"/>
  <c r="M460" i="2" s="1"/>
  <c r="M511" i="2" s="1"/>
  <c r="I452" i="2"/>
  <c r="I460" i="2" s="1"/>
  <c r="I511" i="2" s="1"/>
  <c r="AE427" i="2"/>
  <c r="S427" i="2"/>
  <c r="O427" i="2"/>
  <c r="AF427" i="2"/>
  <c r="X427" i="2"/>
  <c r="T427" i="2"/>
  <c r="P427" i="2"/>
  <c r="H427" i="2"/>
  <c r="AG427" i="2"/>
  <c r="AC427" i="2"/>
  <c r="Y427" i="2"/>
  <c r="U427" i="2"/>
  <c r="Q427" i="2"/>
  <c r="M427" i="2"/>
  <c r="I427" i="2"/>
  <c r="E427" i="2"/>
  <c r="AD421" i="2"/>
  <c r="Z421" i="2"/>
  <c r="V421" i="2"/>
  <c r="N421" i="2"/>
  <c r="J421" i="2"/>
  <c r="F421" i="2"/>
  <c r="AE421" i="2"/>
  <c r="AA421" i="2"/>
  <c r="S421" i="2"/>
  <c r="O421" i="2"/>
  <c r="K421" i="2"/>
  <c r="AF421" i="2"/>
  <c r="X421" i="2"/>
  <c r="T421" i="2"/>
  <c r="P421" i="2"/>
  <c r="H421" i="2"/>
  <c r="AF399" i="2"/>
  <c r="AF509" i="2" s="1"/>
  <c r="AB399" i="2"/>
  <c r="AB509" i="2" s="1"/>
  <c r="X399" i="2"/>
  <c r="X509" i="2" s="1"/>
  <c r="T399" i="2"/>
  <c r="T509" i="2" s="1"/>
  <c r="P399" i="2"/>
  <c r="P509" i="2" s="1"/>
  <c r="L399" i="2"/>
  <c r="L509" i="2" s="1"/>
  <c r="H399" i="2"/>
  <c r="H509" i="2" s="1"/>
  <c r="AF391" i="2"/>
  <c r="AB391" i="2"/>
  <c r="X391" i="2"/>
  <c r="T391" i="2"/>
  <c r="P391" i="2"/>
  <c r="L391" i="2"/>
  <c r="H391" i="2"/>
  <c r="AB333" i="2"/>
  <c r="Q333" i="2"/>
  <c r="F333" i="2"/>
  <c r="AA501" i="2"/>
  <c r="AA514" i="2" s="1"/>
  <c r="S501" i="2"/>
  <c r="S514" i="2" s="1"/>
  <c r="K501" i="2"/>
  <c r="K514" i="2" s="1"/>
  <c r="AF501" i="2"/>
  <c r="AF514" i="2" s="1"/>
  <c r="X501" i="2"/>
  <c r="X514" i="2" s="1"/>
  <c r="P501" i="2"/>
  <c r="P514" i="2" s="1"/>
  <c r="H501" i="2"/>
  <c r="H514" i="2" s="1"/>
  <c r="Z501" i="2"/>
  <c r="Z514" i="2" s="1"/>
  <c r="J501" i="2"/>
  <c r="J514" i="2" s="1"/>
  <c r="AE501" i="2"/>
  <c r="AE514" i="2" s="1"/>
  <c r="O501" i="2"/>
  <c r="O514" i="2" s="1"/>
  <c r="T501" i="2"/>
  <c r="T514" i="2" s="1"/>
  <c r="Z489" i="2"/>
  <c r="Z513" i="2" s="1"/>
  <c r="V489" i="2"/>
  <c r="V513" i="2" s="1"/>
  <c r="R489" i="2"/>
  <c r="R513" i="2" s="1"/>
  <c r="F489" i="2"/>
  <c r="F513" i="2" s="1"/>
  <c r="AA489" i="2"/>
  <c r="AA513" i="2" s="1"/>
  <c r="W489" i="2"/>
  <c r="W513" i="2" s="1"/>
  <c r="K489" i="2"/>
  <c r="K513" i="2" s="1"/>
  <c r="G489" i="2"/>
  <c r="G513" i="2" s="1"/>
  <c r="AF489" i="2"/>
  <c r="AF513" i="2" s="1"/>
  <c r="AB489" i="2"/>
  <c r="AB513" i="2" s="1"/>
  <c r="X489" i="2"/>
  <c r="X513" i="2" s="1"/>
  <c r="T489" i="2"/>
  <c r="T513" i="2" s="1"/>
  <c r="P489" i="2"/>
  <c r="P513" i="2" s="1"/>
  <c r="L489" i="2"/>
  <c r="L513" i="2" s="1"/>
  <c r="H489" i="2"/>
  <c r="H513" i="2" s="1"/>
  <c r="AG489" i="2"/>
  <c r="AG513" i="2" s="1"/>
  <c r="AC489" i="2"/>
  <c r="AC513" i="2" s="1"/>
  <c r="Y489" i="2"/>
  <c r="Y513" i="2" s="1"/>
  <c r="Q489" i="2"/>
  <c r="Q513" i="2" s="1"/>
  <c r="M489" i="2"/>
  <c r="M513" i="2" s="1"/>
  <c r="I489" i="2"/>
  <c r="I513" i="2" s="1"/>
  <c r="AF407" i="2"/>
  <c r="AB407" i="2"/>
  <c r="X407" i="2"/>
  <c r="X432" i="2" s="1"/>
  <c r="X510" i="2" s="1"/>
  <c r="T407" i="2"/>
  <c r="T432" i="2" s="1"/>
  <c r="T510" i="2" s="1"/>
  <c r="P407" i="2"/>
  <c r="P432" i="2" s="1"/>
  <c r="P510" i="2" s="1"/>
  <c r="AG333" i="2"/>
  <c r="AD427" i="2"/>
  <c r="N427" i="2"/>
  <c r="AA407" i="2"/>
  <c r="S407" i="2"/>
  <c r="K407" i="2"/>
  <c r="AD354" i="2"/>
  <c r="AD356" i="2" s="1"/>
  <c r="V354" i="2"/>
  <c r="V356" i="2" s="1"/>
  <c r="N354" i="2"/>
  <c r="N356" i="2" s="1"/>
  <c r="F354" i="2"/>
  <c r="F356" i="2" s="1"/>
  <c r="AE354" i="2"/>
  <c r="AE356" i="2" s="1"/>
  <c r="W354" i="2"/>
  <c r="W356" i="2" s="1"/>
  <c r="O354" i="2"/>
  <c r="O356" i="2" s="1"/>
  <c r="G354" i="2"/>
  <c r="G356" i="2" s="1"/>
  <c r="L333" i="2"/>
  <c r="AE290" i="2"/>
  <c r="W290" i="2"/>
  <c r="O290" i="2"/>
  <c r="G290" i="2"/>
  <c r="AD290" i="2"/>
  <c r="V290" i="2"/>
  <c r="N290" i="2"/>
  <c r="F290" i="2"/>
  <c r="AC269" i="2"/>
  <c r="U269" i="2"/>
  <c r="M269" i="2"/>
  <c r="E269" i="2"/>
  <c r="Z269" i="2"/>
  <c r="R269" i="2"/>
  <c r="J269" i="2"/>
  <c r="AG221" i="2"/>
  <c r="AC221" i="2"/>
  <c r="Y221" i="2"/>
  <c r="U221" i="2"/>
  <c r="Q221" i="2"/>
  <c r="M221" i="2"/>
  <c r="I221" i="2"/>
  <c r="E221" i="2"/>
  <c r="AC201" i="2"/>
  <c r="R201" i="2"/>
  <c r="G201" i="2"/>
  <c r="AB131" i="2"/>
  <c r="L131" i="2"/>
  <c r="L407" i="2"/>
  <c r="H407" i="2"/>
  <c r="AE376" i="2"/>
  <c r="AE386" i="2" s="1"/>
  <c r="AA376" i="2"/>
  <c r="AA386" i="2" s="1"/>
  <c r="W376" i="2"/>
  <c r="W386" i="2" s="1"/>
  <c r="S376" i="2"/>
  <c r="S386" i="2" s="1"/>
  <c r="O376" i="2"/>
  <c r="O386" i="2" s="1"/>
  <c r="K376" i="2"/>
  <c r="K386" i="2" s="1"/>
  <c r="G376" i="2"/>
  <c r="G386" i="2" s="1"/>
  <c r="AF361" i="2"/>
  <c r="AB361" i="2"/>
  <c r="X361" i="2"/>
  <c r="T361" i="2"/>
  <c r="P361" i="2"/>
  <c r="L361" i="2"/>
  <c r="H361" i="2"/>
  <c r="AG269" i="2"/>
  <c r="Y269" i="2"/>
  <c r="Q269" i="2"/>
  <c r="I269" i="2"/>
  <c r="AG246" i="2"/>
  <c r="AC246" i="2"/>
  <c r="Y246" i="2"/>
  <c r="Q246" i="2"/>
  <c r="M246" i="2"/>
  <c r="I246" i="2"/>
  <c r="AF221" i="2"/>
  <c r="AB221" i="2"/>
  <c r="X221" i="2"/>
  <c r="T221" i="2"/>
  <c r="P221" i="2"/>
  <c r="L221" i="2"/>
  <c r="H221" i="2"/>
  <c r="AD215" i="2"/>
  <c r="Z215" i="2"/>
  <c r="V215" i="2"/>
  <c r="AD115" i="2"/>
  <c r="N115" i="2"/>
  <c r="AG280" i="2"/>
  <c r="AC280" i="2"/>
  <c r="Y280" i="2"/>
  <c r="U280" i="2"/>
  <c r="Q280" i="2"/>
  <c r="M280" i="2"/>
  <c r="I280" i="2"/>
  <c r="E280" i="2"/>
  <c r="AG215" i="2"/>
  <c r="AC215" i="2"/>
  <c r="Y215" i="2"/>
  <c r="U215" i="2"/>
  <c r="Q215" i="2"/>
  <c r="M215" i="2"/>
  <c r="I215" i="2"/>
  <c r="E215" i="2"/>
  <c r="AD151" i="2"/>
  <c r="V151" i="2"/>
  <c r="F151" i="2"/>
  <c r="AE151" i="2"/>
  <c r="AA151" i="2"/>
  <c r="S151" i="2"/>
  <c r="O151" i="2"/>
  <c r="K151" i="2"/>
  <c r="G151" i="2"/>
  <c r="AC298" i="2"/>
  <c r="U298" i="2"/>
  <c r="M298" i="2"/>
  <c r="E298" i="2"/>
  <c r="AD298" i="2"/>
  <c r="Z298" i="2"/>
  <c r="V298" i="2"/>
  <c r="R298" i="2"/>
  <c r="J298" i="2"/>
  <c r="AF280" i="2"/>
  <c r="AB280" i="2"/>
  <c r="X280" i="2"/>
  <c r="T280" i="2"/>
  <c r="P280" i="2"/>
  <c r="L280" i="2"/>
  <c r="H280" i="2"/>
  <c r="AF215" i="2"/>
  <c r="W180" i="2"/>
  <c r="G180" i="2"/>
  <c r="AB180" i="2"/>
  <c r="T180" i="2"/>
  <c r="L180" i="2"/>
  <c r="H115" i="2"/>
  <c r="Y201" i="2"/>
  <c r="U201" i="2"/>
  <c r="I201" i="2"/>
  <c r="E201" i="2"/>
  <c r="AD201" i="2"/>
  <c r="Z201" i="2"/>
  <c r="N201" i="2"/>
  <c r="J201" i="2"/>
  <c r="Z151" i="2"/>
  <c r="R151" i="2"/>
  <c r="J151" i="2"/>
  <c r="AA131" i="2"/>
  <c r="S131" i="2"/>
  <c r="K131" i="2"/>
  <c r="AE53" i="2"/>
  <c r="G53" i="2"/>
  <c r="AE13" i="2"/>
  <c r="W13" i="2"/>
  <c r="AB215" i="2"/>
  <c r="X215" i="2"/>
  <c r="T215" i="2"/>
  <c r="P215" i="2"/>
  <c r="L215" i="2"/>
  <c r="H215" i="2"/>
  <c r="AA180" i="2"/>
  <c r="S180" i="2"/>
  <c r="K180" i="2"/>
  <c r="AF180" i="2"/>
  <c r="X180" i="2"/>
  <c r="P180" i="2"/>
  <c r="H180" i="2"/>
  <c r="AE131" i="2"/>
  <c r="W131" i="2"/>
  <c r="O131" i="2"/>
  <c r="G131" i="2"/>
  <c r="AF131" i="2"/>
  <c r="X131" i="2"/>
  <c r="P131" i="2"/>
  <c r="H131" i="2"/>
  <c r="AG76" i="2"/>
  <c r="Y76" i="2"/>
  <c r="Q76" i="2"/>
  <c r="I76" i="2"/>
  <c r="X115" i="2"/>
  <c r="U91" i="2"/>
  <c r="E91" i="2"/>
  <c r="Z91" i="2"/>
  <c r="J91" i="2"/>
  <c r="AD76" i="2"/>
  <c r="Z76" i="2"/>
  <c r="V76" i="2"/>
  <c r="R76" i="2"/>
  <c r="N76" i="2"/>
  <c r="J76" i="2"/>
  <c r="F76" i="2"/>
  <c r="AE76" i="2"/>
  <c r="AA76" i="2"/>
  <c r="W76" i="2"/>
  <c r="S76" i="2"/>
  <c r="O76" i="2"/>
  <c r="K76" i="2"/>
  <c r="G76" i="2"/>
  <c r="AF76" i="2"/>
  <c r="AB76" i="2"/>
  <c r="X76" i="2"/>
  <c r="T76" i="2"/>
  <c r="P76" i="2"/>
  <c r="L76" i="2"/>
  <c r="H76" i="2"/>
  <c r="AD36" i="2"/>
  <c r="V36" i="2"/>
  <c r="N36" i="2"/>
  <c r="F36" i="2"/>
  <c r="R215" i="2"/>
  <c r="N215" i="2"/>
  <c r="J215" i="2"/>
  <c r="F215" i="2"/>
  <c r="AF201" i="2"/>
  <c r="Q201" i="2"/>
  <c r="V201" i="2"/>
  <c r="F201" i="2"/>
  <c r="AE201" i="2"/>
  <c r="AA201" i="2"/>
  <c r="S201" i="2"/>
  <c r="O201" i="2"/>
  <c r="K201" i="2"/>
  <c r="AF121" i="2"/>
  <c r="AB121" i="2"/>
  <c r="X121" i="2"/>
  <c r="T121" i="2"/>
  <c r="P121" i="2"/>
  <c r="L121" i="2"/>
  <c r="AG121" i="2"/>
  <c r="AC121" i="2"/>
  <c r="Y121" i="2"/>
  <c r="U121" i="2"/>
  <c r="AD121" i="2"/>
  <c r="Z121" i="2"/>
  <c r="V121" i="2"/>
  <c r="R121" i="2"/>
  <c r="J121" i="2"/>
  <c r="F121" i="2"/>
  <c r="AD82" i="2"/>
  <c r="V82" i="2"/>
  <c r="N82" i="2"/>
  <c r="F82" i="2"/>
  <c r="AE82" i="2"/>
  <c r="AA82" i="2"/>
  <c r="W82" i="2"/>
  <c r="S82" i="2"/>
  <c r="O82" i="2"/>
  <c r="K82" i="2"/>
  <c r="G82" i="2"/>
  <c r="AF82" i="2"/>
  <c r="AB82" i="2"/>
  <c r="X82" i="2"/>
  <c r="T82" i="2"/>
  <c r="P82" i="2"/>
  <c r="L82" i="2"/>
  <c r="H82" i="2"/>
  <c r="Z63" i="2"/>
  <c r="R63" i="2"/>
  <c r="J63" i="2"/>
  <c r="AA63" i="2"/>
  <c r="S63" i="2"/>
  <c r="K63" i="2"/>
  <c r="AD18" i="2"/>
  <c r="Z18" i="2"/>
  <c r="V18" i="2"/>
  <c r="R18" i="2"/>
  <c r="N18" i="2"/>
  <c r="J18" i="2"/>
  <c r="F18" i="2"/>
  <c r="AG501" i="2"/>
  <c r="AG514" i="2" s="1"/>
  <c r="AC501" i="2"/>
  <c r="AC514" i="2" s="1"/>
  <c r="Y501" i="2"/>
  <c r="Y514" i="2" s="1"/>
  <c r="U501" i="2"/>
  <c r="U514" i="2" s="1"/>
  <c r="Q501" i="2"/>
  <c r="Q514" i="2" s="1"/>
  <c r="M501" i="2"/>
  <c r="M514" i="2" s="1"/>
  <c r="I501" i="2"/>
  <c r="I514" i="2" s="1"/>
  <c r="E501" i="2"/>
  <c r="E514" i="2" s="1"/>
  <c r="AD452" i="2"/>
  <c r="AD460" i="2" s="1"/>
  <c r="AD511" i="2" s="1"/>
  <c r="Z452" i="2"/>
  <c r="Z460" i="2" s="1"/>
  <c r="Z511" i="2" s="1"/>
  <c r="V452" i="2"/>
  <c r="V460" i="2" s="1"/>
  <c r="V511" i="2" s="1"/>
  <c r="R452" i="2"/>
  <c r="R460" i="2" s="1"/>
  <c r="R511" i="2" s="1"/>
  <c r="N452" i="2"/>
  <c r="N460" i="2" s="1"/>
  <c r="N511" i="2" s="1"/>
  <c r="J452" i="2"/>
  <c r="J460" i="2" s="1"/>
  <c r="J511" i="2" s="1"/>
  <c r="F452" i="2"/>
  <c r="F460" i="2" s="1"/>
  <c r="F511" i="2" s="1"/>
  <c r="AE452" i="2"/>
  <c r="AE460" i="2" s="1"/>
  <c r="AE511" i="2" s="1"/>
  <c r="AA452" i="2"/>
  <c r="AA460" i="2" s="1"/>
  <c r="AA511" i="2" s="1"/>
  <c r="W452" i="2"/>
  <c r="W460" i="2" s="1"/>
  <c r="W511" i="2" s="1"/>
  <c r="S452" i="2"/>
  <c r="S460" i="2" s="1"/>
  <c r="S511" i="2" s="1"/>
  <c r="O452" i="2"/>
  <c r="O460" i="2" s="1"/>
  <c r="O511" i="2" s="1"/>
  <c r="K452" i="2"/>
  <c r="K460" i="2" s="1"/>
  <c r="K511" i="2" s="1"/>
  <c r="G452" i="2"/>
  <c r="G460" i="2" s="1"/>
  <c r="G511" i="2" s="1"/>
  <c r="AF452" i="2"/>
  <c r="AF460" i="2" s="1"/>
  <c r="AF511" i="2" s="1"/>
  <c r="AB452" i="2"/>
  <c r="AB460" i="2" s="1"/>
  <c r="AB511" i="2" s="1"/>
  <c r="X452" i="2"/>
  <c r="X460" i="2" s="1"/>
  <c r="X511" i="2" s="1"/>
  <c r="T452" i="2"/>
  <c r="T460" i="2" s="1"/>
  <c r="T511" i="2" s="1"/>
  <c r="P452" i="2"/>
  <c r="P460" i="2" s="1"/>
  <c r="P511" i="2" s="1"/>
  <c r="L452" i="2"/>
  <c r="L460" i="2" s="1"/>
  <c r="L511" i="2" s="1"/>
  <c r="H452" i="2"/>
  <c r="H460" i="2" s="1"/>
  <c r="H511" i="2" s="1"/>
  <c r="AB321" i="2"/>
  <c r="AG407" i="2"/>
  <c r="AC407" i="2"/>
  <c r="Y407" i="2"/>
  <c r="U407" i="2"/>
  <c r="Q407" i="2"/>
  <c r="M407" i="2"/>
  <c r="I407" i="2"/>
  <c r="E407" i="2"/>
  <c r="AE399" i="2"/>
  <c r="AE509" i="2" s="1"/>
  <c r="AA399" i="2"/>
  <c r="AA509" i="2" s="1"/>
  <c r="W399" i="2"/>
  <c r="W509" i="2" s="1"/>
  <c r="S399" i="2"/>
  <c r="S509" i="2" s="1"/>
  <c r="O399" i="2"/>
  <c r="O509" i="2" s="1"/>
  <c r="K399" i="2"/>
  <c r="K509" i="2" s="1"/>
  <c r="G399" i="2"/>
  <c r="G509" i="2" s="1"/>
  <c r="AE391" i="2"/>
  <c r="AA391" i="2"/>
  <c r="W391" i="2"/>
  <c r="S391" i="2"/>
  <c r="O391" i="2"/>
  <c r="K391" i="2"/>
  <c r="G391" i="2"/>
  <c r="AD376" i="2"/>
  <c r="AD386" i="2" s="1"/>
  <c r="Z376" i="2"/>
  <c r="Z386" i="2" s="1"/>
  <c r="V376" i="2"/>
  <c r="V386" i="2" s="1"/>
  <c r="R376" i="2"/>
  <c r="R386" i="2" s="1"/>
  <c r="N376" i="2"/>
  <c r="N386" i="2" s="1"/>
  <c r="J376" i="2"/>
  <c r="J386" i="2" s="1"/>
  <c r="F376" i="2"/>
  <c r="F386" i="2" s="1"/>
  <c r="V321" i="2"/>
  <c r="AG421" i="2"/>
  <c r="AC421" i="2"/>
  <c r="Y421" i="2"/>
  <c r="U421" i="2"/>
  <c r="Q421" i="2"/>
  <c r="M421" i="2"/>
  <c r="I421" i="2"/>
  <c r="E421" i="2"/>
  <c r="AF354" i="2"/>
  <c r="AF356" i="2" s="1"/>
  <c r="AB354" i="2"/>
  <c r="AB356" i="2" s="1"/>
  <c r="X354" i="2"/>
  <c r="X356" i="2" s="1"/>
  <c r="T354" i="2"/>
  <c r="T356" i="2" s="1"/>
  <c r="P354" i="2"/>
  <c r="P356" i="2" s="1"/>
  <c r="L354" i="2"/>
  <c r="L356" i="2" s="1"/>
  <c r="H354" i="2"/>
  <c r="H356" i="2" s="1"/>
  <c r="AF333" i="2"/>
  <c r="P333" i="2"/>
  <c r="U333" i="2"/>
  <c r="E333" i="2"/>
  <c r="AD333" i="2"/>
  <c r="Z333" i="2"/>
  <c r="R333" i="2"/>
  <c r="N333" i="2"/>
  <c r="J333" i="2"/>
  <c r="AG354" i="2"/>
  <c r="AG356" i="2" s="1"/>
  <c r="AC354" i="2"/>
  <c r="AC356" i="2" s="1"/>
  <c r="Y354" i="2"/>
  <c r="Y356" i="2" s="1"/>
  <c r="U354" i="2"/>
  <c r="U356" i="2" s="1"/>
  <c r="Q354" i="2"/>
  <c r="Q356" i="2" s="1"/>
  <c r="M354" i="2"/>
  <c r="M356" i="2" s="1"/>
  <c r="I354" i="2"/>
  <c r="I356" i="2" s="1"/>
  <c r="E354" i="2"/>
  <c r="E356" i="2" s="1"/>
  <c r="X333" i="2"/>
  <c r="T333" i="2"/>
  <c r="H333" i="2"/>
  <c r="AC333" i="2"/>
  <c r="Y333" i="2"/>
  <c r="M333" i="2"/>
  <c r="I333" i="2"/>
  <c r="AG298" i="2"/>
  <c r="Y298" i="2"/>
  <c r="Q298" i="2"/>
  <c r="I298" i="2"/>
  <c r="AF246" i="2"/>
  <c r="AB246" i="2"/>
  <c r="X246" i="2"/>
  <c r="T246" i="2"/>
  <c r="P246" i="2"/>
  <c r="L246" i="2"/>
  <c r="H246" i="2"/>
  <c r="AD246" i="2"/>
  <c r="Z246" i="2"/>
  <c r="V246" i="2"/>
  <c r="R246" i="2"/>
  <c r="N246" i="2"/>
  <c r="J246" i="2"/>
  <c r="F246" i="2"/>
  <c r="AG321" i="2"/>
  <c r="AF298" i="2"/>
  <c r="AB298" i="2"/>
  <c r="X298" i="2"/>
  <c r="T298" i="2"/>
  <c r="P298" i="2"/>
  <c r="L298" i="2"/>
  <c r="H298" i="2"/>
  <c r="AF269" i="2"/>
  <c r="AB269" i="2"/>
  <c r="X269" i="2"/>
  <c r="T269" i="2"/>
  <c r="P269" i="2"/>
  <c r="L269" i="2"/>
  <c r="H269" i="2"/>
  <c r="AE246" i="2"/>
  <c r="AA246" i="2"/>
  <c r="W246" i="2"/>
  <c r="S246" i="2"/>
  <c r="O246" i="2"/>
  <c r="K246" i="2"/>
  <c r="G246" i="2"/>
  <c r="AE333" i="2"/>
  <c r="AA333" i="2"/>
  <c r="W333" i="2"/>
  <c r="S333" i="2"/>
  <c r="O333" i="2"/>
  <c r="K333" i="2"/>
  <c r="G333" i="2"/>
  <c r="AE298" i="2"/>
  <c r="AA298" i="2"/>
  <c r="W298" i="2"/>
  <c r="S298" i="2"/>
  <c r="O298" i="2"/>
  <c r="K298" i="2"/>
  <c r="G298" i="2"/>
  <c r="AG290" i="2"/>
  <c r="AC290" i="2"/>
  <c r="Y290" i="2"/>
  <c r="U290" i="2"/>
  <c r="Q290" i="2"/>
  <c r="M290" i="2"/>
  <c r="I290" i="2"/>
  <c r="E290" i="2"/>
  <c r="AE269" i="2"/>
  <c r="AA269" i="2"/>
  <c r="W269" i="2"/>
  <c r="S269" i="2"/>
  <c r="O269" i="2"/>
  <c r="K269" i="2"/>
  <c r="G269" i="2"/>
  <c r="AF290" i="2"/>
  <c r="AB290" i="2"/>
  <c r="X290" i="2"/>
  <c r="T290" i="2"/>
  <c r="P290" i="2"/>
  <c r="L290" i="2"/>
  <c r="H290" i="2"/>
  <c r="AF151" i="2"/>
  <c r="AB151" i="2"/>
  <c r="X151" i="2"/>
  <c r="T151" i="2"/>
  <c r="P151" i="2"/>
  <c r="L151" i="2"/>
  <c r="H151" i="2"/>
  <c r="AG151" i="2"/>
  <c r="AC151" i="2"/>
  <c r="Y151" i="2"/>
  <c r="U151" i="2"/>
  <c r="Q151" i="2"/>
  <c r="M151" i="2"/>
  <c r="I151" i="2"/>
  <c r="E151" i="2"/>
  <c r="Z115" i="2"/>
  <c r="V115" i="2"/>
  <c r="R115" i="2"/>
  <c r="J115" i="2"/>
  <c r="F115" i="2"/>
  <c r="AE115" i="2"/>
  <c r="AA115" i="2"/>
  <c r="W115" i="2"/>
  <c r="O115" i="2"/>
  <c r="K115" i="2"/>
  <c r="G115" i="2"/>
  <c r="AF115" i="2"/>
  <c r="AB115" i="2"/>
  <c r="T115" i="2"/>
  <c r="P115" i="2"/>
  <c r="L115" i="2"/>
  <c r="AA13" i="2"/>
  <c r="S13" i="2"/>
  <c r="K13" i="2"/>
  <c r="AB201" i="2"/>
  <c r="X201" i="2"/>
  <c r="T201" i="2"/>
  <c r="P201" i="2"/>
  <c r="L201" i="2"/>
  <c r="H201" i="2"/>
  <c r="AD180" i="2"/>
  <c r="Z180" i="2"/>
  <c r="V180" i="2"/>
  <c r="R180" i="2"/>
  <c r="N180" i="2"/>
  <c r="J180" i="2"/>
  <c r="F180" i="2"/>
  <c r="AG131" i="2"/>
  <c r="AC131" i="2"/>
  <c r="Y131" i="2"/>
  <c r="U131" i="2"/>
  <c r="Q131" i="2"/>
  <c r="M131" i="2"/>
  <c r="I131" i="2"/>
  <c r="E131" i="2"/>
  <c r="AD131" i="2"/>
  <c r="Z131" i="2"/>
  <c r="V131" i="2"/>
  <c r="R131" i="2"/>
  <c r="N131" i="2"/>
  <c r="J131" i="2"/>
  <c r="F131" i="2"/>
  <c r="AD53" i="2"/>
  <c r="Z53" i="2"/>
  <c r="V53" i="2"/>
  <c r="R53" i="2"/>
  <c r="N53" i="2"/>
  <c r="J53" i="2"/>
  <c r="F53" i="2"/>
  <c r="AA53" i="2"/>
  <c r="S53" i="2"/>
  <c r="K53" i="2"/>
  <c r="AF53" i="2"/>
  <c r="AB53" i="2"/>
  <c r="X53" i="2"/>
  <c r="T53" i="2"/>
  <c r="P53" i="2"/>
  <c r="L53" i="2"/>
  <c r="H53" i="2"/>
  <c r="AG180" i="2"/>
  <c r="AC180" i="2"/>
  <c r="Y180" i="2"/>
  <c r="U180" i="2"/>
  <c r="Q180" i="2"/>
  <c r="M180" i="2"/>
  <c r="I180" i="2"/>
  <c r="E180" i="2"/>
  <c r="AG115" i="2"/>
  <c r="AC115" i="2"/>
  <c r="Y115" i="2"/>
  <c r="U115" i="2"/>
  <c r="Q115" i="2"/>
  <c r="M115" i="2"/>
  <c r="I115" i="2"/>
  <c r="E115" i="2"/>
  <c r="AF63" i="2"/>
  <c r="AB63" i="2"/>
  <c r="X63" i="2"/>
  <c r="T63" i="2"/>
  <c r="P63" i="2"/>
  <c r="L63" i="2"/>
  <c r="H63" i="2"/>
  <c r="AG63" i="2"/>
  <c r="AC63" i="2"/>
  <c r="Y63" i="2"/>
  <c r="U63" i="2"/>
  <c r="Q63" i="2"/>
  <c r="M63" i="2"/>
  <c r="I63" i="2"/>
  <c r="E63" i="2"/>
  <c r="AG53" i="2"/>
  <c r="AC53" i="2"/>
  <c r="Y53" i="2"/>
  <c r="U53" i="2"/>
  <c r="Q53" i="2"/>
  <c r="M53" i="2"/>
  <c r="I53" i="2"/>
  <c r="E53" i="2"/>
  <c r="AF13" i="2"/>
  <c r="AB13" i="2"/>
  <c r="X13" i="2"/>
  <c r="T13" i="2"/>
  <c r="P13" i="2"/>
  <c r="L13" i="2"/>
  <c r="H13" i="2"/>
  <c r="Q121" i="2"/>
  <c r="M121" i="2"/>
  <c r="I121" i="2"/>
  <c r="E121" i="2"/>
  <c r="AE36" i="2"/>
  <c r="AA36" i="2"/>
  <c r="W36" i="2"/>
  <c r="S36" i="2"/>
  <c r="O36" i="2"/>
  <c r="K36" i="2"/>
  <c r="G36" i="2"/>
  <c r="AE91" i="2"/>
  <c r="AA91" i="2"/>
  <c r="W91" i="2"/>
  <c r="S91" i="2"/>
  <c r="O91" i="2"/>
  <c r="K91" i="2"/>
  <c r="G91" i="2"/>
  <c r="AF36" i="2"/>
  <c r="AB36" i="2"/>
  <c r="X36" i="2"/>
  <c r="T36" i="2"/>
  <c r="P36" i="2"/>
  <c r="L36" i="2"/>
  <c r="H36" i="2"/>
  <c r="AK451" i="2"/>
  <c r="AL451" i="2"/>
  <c r="AM451" i="2"/>
  <c r="AN451" i="2"/>
  <c r="AO451" i="2"/>
  <c r="AP451" i="2"/>
  <c r="AQ451" i="2"/>
  <c r="AT451" i="2"/>
  <c r="Y479" i="2" l="1"/>
  <c r="Y512" i="2" s="1"/>
  <c r="L479" i="2"/>
  <c r="L512" i="2" s="1"/>
  <c r="T479" i="2"/>
  <c r="T512" i="2" s="1"/>
  <c r="AE362" i="2"/>
  <c r="AE507" i="2" s="1"/>
  <c r="AD362" i="2"/>
  <c r="AD507" i="2" s="1"/>
  <c r="I362" i="2"/>
  <c r="I507" i="2" s="1"/>
  <c r="Y362" i="2"/>
  <c r="Y507" i="2" s="1"/>
  <c r="X392" i="2"/>
  <c r="X508" i="2" s="1"/>
  <c r="Z362" i="2"/>
  <c r="Z507" i="2" s="1"/>
  <c r="L362" i="2"/>
  <c r="L507" i="2" s="1"/>
  <c r="AB362" i="2"/>
  <c r="AB507" i="2" s="1"/>
  <c r="J392" i="2"/>
  <c r="J508" i="2" s="1"/>
  <c r="Q362" i="2"/>
  <c r="Q507" i="2" s="1"/>
  <c r="AG362" i="2"/>
  <c r="AG507" i="2" s="1"/>
  <c r="T362" i="2"/>
  <c r="T507" i="2" s="1"/>
  <c r="O362" i="2"/>
  <c r="O507" i="2" s="1"/>
  <c r="R362" i="2"/>
  <c r="R507" i="2" s="1"/>
  <c r="AF432" i="2"/>
  <c r="AF510" i="2" s="1"/>
  <c r="I479" i="2"/>
  <c r="I512" i="2" s="1"/>
  <c r="AB392" i="2"/>
  <c r="AB508" i="2" s="1"/>
  <c r="AG479" i="2"/>
  <c r="AG512" i="2" s="1"/>
  <c r="Q392" i="2"/>
  <c r="Q508" i="2" s="1"/>
  <c r="T133" i="2"/>
  <c r="S133" i="2"/>
  <c r="AG133" i="2"/>
  <c r="V392" i="2"/>
  <c r="V508" i="2" s="1"/>
  <c r="O479" i="2"/>
  <c r="O512" i="2" s="1"/>
  <c r="J432" i="2"/>
  <c r="J510" i="2" s="1"/>
  <c r="AA362" i="2"/>
  <c r="AA507" i="2" s="1"/>
  <c r="J362" i="2"/>
  <c r="J507" i="2" s="1"/>
  <c r="M392" i="2"/>
  <c r="M508" i="2" s="1"/>
  <c r="H479" i="2"/>
  <c r="H512" i="2" s="1"/>
  <c r="O432" i="2"/>
  <c r="O510" i="2" s="1"/>
  <c r="M479" i="2"/>
  <c r="M512" i="2" s="1"/>
  <c r="AD392" i="2"/>
  <c r="AD508" i="2" s="1"/>
  <c r="G479" i="2"/>
  <c r="G512" i="2" s="1"/>
  <c r="X479" i="2"/>
  <c r="X512" i="2" s="1"/>
  <c r="U479" i="2"/>
  <c r="U512" i="2" s="1"/>
  <c r="AC479" i="2"/>
  <c r="AC512" i="2" s="1"/>
  <c r="F432" i="2"/>
  <c r="F510" i="2" s="1"/>
  <c r="K432" i="2"/>
  <c r="K510" i="2" s="1"/>
  <c r="AB479" i="2"/>
  <c r="AB512" i="2" s="1"/>
  <c r="AA432" i="2"/>
  <c r="AA510" i="2" s="1"/>
  <c r="U392" i="2"/>
  <c r="U508" i="2" s="1"/>
  <c r="E479" i="2"/>
  <c r="E512" i="2" s="1"/>
  <c r="N432" i="2"/>
  <c r="N510" i="2" s="1"/>
  <c r="P362" i="2"/>
  <c r="P507" i="2" s="1"/>
  <c r="AF362" i="2"/>
  <c r="AF507" i="2" s="1"/>
  <c r="H392" i="2"/>
  <c r="H508" i="2" s="1"/>
  <c r="V362" i="2"/>
  <c r="V507" i="2" s="1"/>
  <c r="AD432" i="2"/>
  <c r="AD510" i="2" s="1"/>
  <c r="W432" i="2"/>
  <c r="W510" i="2" s="1"/>
  <c r="AF479" i="2"/>
  <c r="AF512" i="2" s="1"/>
  <c r="G84" i="2"/>
  <c r="W84" i="2"/>
  <c r="Z84" i="2"/>
  <c r="N133" i="2"/>
  <c r="AD133" i="2"/>
  <c r="AF392" i="2"/>
  <c r="AF508" i="2" s="1"/>
  <c r="H432" i="2"/>
  <c r="H510" i="2" s="1"/>
  <c r="F362" i="2"/>
  <c r="F507" i="2" s="1"/>
  <c r="V432" i="2"/>
  <c r="V510" i="2" s="1"/>
  <c r="Z479" i="2"/>
  <c r="Z512" i="2" s="1"/>
  <c r="K362" i="2"/>
  <c r="K507" i="2" s="1"/>
  <c r="F392" i="2"/>
  <c r="F508" i="2" s="1"/>
  <c r="V84" i="2"/>
  <c r="X133" i="2"/>
  <c r="K479" i="2"/>
  <c r="K512" i="2" s="1"/>
  <c r="AD479" i="2"/>
  <c r="AD512" i="2" s="1"/>
  <c r="P479" i="2"/>
  <c r="P512" i="2" s="1"/>
  <c r="Q479" i="2"/>
  <c r="Q512" i="2" s="1"/>
  <c r="H362" i="2"/>
  <c r="H507" i="2" s="1"/>
  <c r="X362" i="2"/>
  <c r="X507" i="2" s="1"/>
  <c r="N392" i="2"/>
  <c r="N508" i="2" s="1"/>
  <c r="H133" i="2"/>
  <c r="G362" i="2"/>
  <c r="G507" i="2" s="1"/>
  <c r="Y392" i="2"/>
  <c r="Y508" i="2" s="1"/>
  <c r="P392" i="2"/>
  <c r="P508" i="2" s="1"/>
  <c r="G432" i="2"/>
  <c r="G510" i="2" s="1"/>
  <c r="K133" i="2"/>
  <c r="AA133" i="2"/>
  <c r="E84" i="2"/>
  <c r="U84" i="2"/>
  <c r="L133" i="2"/>
  <c r="V300" i="2"/>
  <c r="N362" i="2"/>
  <c r="N507" i="2" s="1"/>
  <c r="AE432" i="2"/>
  <c r="AE510" i="2" s="1"/>
  <c r="AB133" i="2"/>
  <c r="M300" i="2"/>
  <c r="AC300" i="2"/>
  <c r="R300" i="2"/>
  <c r="M362" i="2"/>
  <c r="M507" i="2" s="1"/>
  <c r="AC362" i="2"/>
  <c r="AC507" i="2" s="1"/>
  <c r="R392" i="2"/>
  <c r="R508" i="2" s="1"/>
  <c r="AG392" i="2"/>
  <c r="AG508" i="2" s="1"/>
  <c r="F479" i="2"/>
  <c r="F512" i="2" s="1"/>
  <c r="V479" i="2"/>
  <c r="V512" i="2" s="1"/>
  <c r="G133" i="2"/>
  <c r="Q84" i="2"/>
  <c r="AG84" i="2"/>
  <c r="U133" i="2"/>
  <c r="N84" i="2"/>
  <c r="AD84" i="2"/>
  <c r="J300" i="2"/>
  <c r="E362" i="2"/>
  <c r="E507" i="2" s="1"/>
  <c r="U362" i="2"/>
  <c r="U507" i="2" s="1"/>
  <c r="S392" i="2"/>
  <c r="S508" i="2" s="1"/>
  <c r="T392" i="2"/>
  <c r="T508" i="2" s="1"/>
  <c r="AA479" i="2"/>
  <c r="AA512" i="2" s="1"/>
  <c r="Z432" i="2"/>
  <c r="Z510" i="2" s="1"/>
  <c r="S362" i="2"/>
  <c r="S507" i="2" s="1"/>
  <c r="P133" i="2"/>
  <c r="AC392" i="2"/>
  <c r="AC508" i="2" s="1"/>
  <c r="R432" i="2"/>
  <c r="R510" i="2" s="1"/>
  <c r="E392" i="2"/>
  <c r="E508" i="2" s="1"/>
  <c r="I392" i="2"/>
  <c r="I508" i="2" s="1"/>
  <c r="O84" i="2"/>
  <c r="AE84" i="2"/>
  <c r="Y133" i="2"/>
  <c r="R84" i="2"/>
  <c r="AF133" i="2"/>
  <c r="F300" i="2"/>
  <c r="Z392" i="2"/>
  <c r="Z508" i="2" s="1"/>
  <c r="S479" i="2"/>
  <c r="S512" i="2" s="1"/>
  <c r="O133" i="2"/>
  <c r="AE133" i="2"/>
  <c r="I84" i="2"/>
  <c r="Y84" i="2"/>
  <c r="AC133" i="2"/>
  <c r="F84" i="2"/>
  <c r="E300" i="2"/>
  <c r="U300" i="2"/>
  <c r="Z300" i="2"/>
  <c r="K392" i="2"/>
  <c r="K508" i="2" s="1"/>
  <c r="AA392" i="2"/>
  <c r="AA508" i="2" s="1"/>
  <c r="L392" i="2"/>
  <c r="L508" i="2" s="1"/>
  <c r="S432" i="2"/>
  <c r="S510" i="2" s="1"/>
  <c r="J479" i="2"/>
  <c r="J512" i="2" s="1"/>
  <c r="M84" i="2"/>
  <c r="AC84" i="2"/>
  <c r="J84" i="2"/>
  <c r="AA300" i="2"/>
  <c r="N300" i="2"/>
  <c r="AD300" i="2"/>
  <c r="W362" i="2"/>
  <c r="W507" i="2" s="1"/>
  <c r="N479" i="2"/>
  <c r="N512" i="2" s="1"/>
  <c r="P84" i="2"/>
  <c r="AF84" i="2"/>
  <c r="E133" i="2"/>
  <c r="AB432" i="2"/>
  <c r="AB510" i="2" s="1"/>
  <c r="V133" i="2"/>
  <c r="M432" i="2"/>
  <c r="M510" i="2" s="1"/>
  <c r="AC432" i="2"/>
  <c r="AC510" i="2" s="1"/>
  <c r="W479" i="2"/>
  <c r="W512" i="2" s="1"/>
  <c r="H84" i="2"/>
  <c r="X84" i="2"/>
  <c r="M133" i="2"/>
  <c r="AE479" i="2"/>
  <c r="AE512" i="2" s="1"/>
  <c r="Q133" i="2"/>
  <c r="J133" i="2"/>
  <c r="S300" i="2"/>
  <c r="G392" i="2"/>
  <c r="G508" i="2" s="1"/>
  <c r="W392" i="2"/>
  <c r="W508" i="2" s="1"/>
  <c r="E432" i="2"/>
  <c r="E510" i="2" s="1"/>
  <c r="U432" i="2"/>
  <c r="U510" i="2" s="1"/>
  <c r="R479" i="2"/>
  <c r="R512" i="2" s="1"/>
  <c r="L432" i="2"/>
  <c r="L510" i="2" s="1"/>
  <c r="AB300" i="2"/>
  <c r="W133" i="2"/>
  <c r="T84" i="2"/>
  <c r="I133" i="2"/>
  <c r="AA84" i="2"/>
  <c r="F133" i="2"/>
  <c r="Z133" i="2"/>
  <c r="O300" i="2"/>
  <c r="AE300" i="2"/>
  <c r="H300" i="2"/>
  <c r="X300" i="2"/>
  <c r="Y300" i="2"/>
  <c r="Q432" i="2"/>
  <c r="Q510" i="2" s="1"/>
  <c r="AG432" i="2"/>
  <c r="AG510" i="2" s="1"/>
  <c r="L300" i="2"/>
  <c r="L84" i="2"/>
  <c r="AB84" i="2"/>
  <c r="K84" i="2"/>
  <c r="R133" i="2"/>
  <c r="G300" i="2"/>
  <c r="W300" i="2"/>
  <c r="P300" i="2"/>
  <c r="AF300" i="2"/>
  <c r="I300" i="2"/>
  <c r="I432" i="2"/>
  <c r="I510" i="2" s="1"/>
  <c r="Y432" i="2"/>
  <c r="Y510" i="2" s="1"/>
  <c r="AG300" i="2"/>
  <c r="S84" i="2"/>
  <c r="K300" i="2"/>
  <c r="T300" i="2"/>
  <c r="Q300" i="2"/>
  <c r="O392" i="2"/>
  <c r="O508" i="2" s="1"/>
  <c r="AE392" i="2"/>
  <c r="AE508" i="2" s="1"/>
  <c r="AT487" i="2"/>
  <c r="AQ487" i="2"/>
  <c r="AP487" i="2"/>
  <c r="AO487" i="2"/>
  <c r="AN487" i="2"/>
  <c r="AM487" i="2"/>
  <c r="AL487" i="2"/>
  <c r="AK487" i="2"/>
  <c r="AP485" i="2"/>
  <c r="AP486" i="2"/>
  <c r="AQ485" i="2"/>
  <c r="AQ486" i="2"/>
  <c r="AH487" i="2"/>
  <c r="AI487" i="2"/>
  <c r="AJ487" i="2"/>
  <c r="AT485" i="2"/>
  <c r="AT486" i="2"/>
  <c r="AE337" i="2" l="1"/>
  <c r="AE506" i="2" s="1"/>
  <c r="AG337" i="2"/>
  <c r="AG506" i="2" s="1"/>
  <c r="F322" i="2"/>
  <c r="G322" i="2"/>
  <c r="AD322" i="2"/>
  <c r="O322" i="2"/>
  <c r="V322" i="2"/>
  <c r="N322" i="2"/>
  <c r="M322" i="2"/>
  <c r="E322" i="2"/>
  <c r="N337" i="2"/>
  <c r="N506" i="2" s="1"/>
  <c r="E337" i="2"/>
  <c r="E506" i="2" s="1"/>
  <c r="J337" i="2"/>
  <c r="J506" i="2" s="1"/>
  <c r="H322" i="2"/>
  <c r="Q322" i="2"/>
  <c r="P322" i="2"/>
  <c r="F337" i="2"/>
  <c r="F506" i="2" s="1"/>
  <c r="V337" i="2"/>
  <c r="V506" i="2" s="1"/>
  <c r="M337" i="2"/>
  <c r="M506" i="2" s="1"/>
  <c r="Z337" i="2"/>
  <c r="Z506" i="2" s="1"/>
  <c r="J322" i="2"/>
  <c r="X322" i="2"/>
  <c r="AD337" i="2"/>
  <c r="AD506" i="2" s="1"/>
  <c r="AC337" i="2"/>
  <c r="AC506" i="2" s="1"/>
  <c r="U322" i="2"/>
  <c r="AE322" i="2"/>
  <c r="Y322" i="2"/>
  <c r="AC322" i="2"/>
  <c r="X337" i="2"/>
  <c r="X506" i="2" s="1"/>
  <c r="U337" i="2"/>
  <c r="U506" i="2" s="1"/>
  <c r="AF322" i="2"/>
  <c r="R322" i="2"/>
  <c r="H337" i="2"/>
  <c r="H506" i="2" s="1"/>
  <c r="W322" i="2"/>
  <c r="W337" i="2"/>
  <c r="W506" i="2" s="1"/>
  <c r="Q337" i="2"/>
  <c r="Q506" i="2" s="1"/>
  <c r="Y337" i="2"/>
  <c r="Y506" i="2" s="1"/>
  <c r="O337" i="2"/>
  <c r="O506" i="2" s="1"/>
  <c r="I337" i="2"/>
  <c r="I506" i="2" s="1"/>
  <c r="AF337" i="2"/>
  <c r="AF506" i="2" s="1"/>
  <c r="AB322" i="2"/>
  <c r="AB337" i="2"/>
  <c r="AB506" i="2" s="1"/>
  <c r="L322" i="2"/>
  <c r="L337" i="2"/>
  <c r="L506" i="2" s="1"/>
  <c r="Z322" i="2"/>
  <c r="S337" i="2"/>
  <c r="S506" i="2" s="1"/>
  <c r="S322" i="2"/>
  <c r="K337" i="2"/>
  <c r="K506" i="2" s="1"/>
  <c r="K322" i="2"/>
  <c r="P337" i="2"/>
  <c r="P506" i="2" s="1"/>
  <c r="I322" i="2"/>
  <c r="G337" i="2"/>
  <c r="G506" i="2" s="1"/>
  <c r="R337" i="2"/>
  <c r="R506" i="2" s="1"/>
  <c r="AG322" i="2"/>
  <c r="T322" i="2"/>
  <c r="T337" i="2"/>
  <c r="T506" i="2" s="1"/>
  <c r="AA337" i="2"/>
  <c r="AA506" i="2" s="1"/>
  <c r="AA322" i="2"/>
  <c r="AT476" i="2"/>
  <c r="AQ476" i="2"/>
  <c r="AP476" i="2"/>
  <c r="AO476" i="2"/>
  <c r="AN476" i="2"/>
  <c r="AM476" i="2"/>
  <c r="AL476" i="2"/>
  <c r="AK476" i="2"/>
  <c r="AJ476" i="2"/>
  <c r="AI476" i="2"/>
  <c r="AH476" i="2"/>
  <c r="AT475" i="2"/>
  <c r="AQ475" i="2"/>
  <c r="AP475" i="2"/>
  <c r="AO475" i="2"/>
  <c r="AN475" i="2"/>
  <c r="AM475" i="2"/>
  <c r="AL475" i="2"/>
  <c r="AK475" i="2"/>
  <c r="AJ475" i="2"/>
  <c r="AI475" i="2"/>
  <c r="AH475" i="2"/>
  <c r="AT467" i="2"/>
  <c r="AT472" i="2" s="1"/>
  <c r="AQ467" i="2"/>
  <c r="AQ472" i="2" s="1"/>
  <c r="AP467" i="2"/>
  <c r="AP472" i="2" s="1"/>
  <c r="AO467" i="2"/>
  <c r="AO472" i="2" s="1"/>
  <c r="AN467" i="2"/>
  <c r="AN472" i="2" s="1"/>
  <c r="AM467" i="2"/>
  <c r="AM472" i="2" s="1"/>
  <c r="AL467" i="2"/>
  <c r="AL472" i="2" s="1"/>
  <c r="AK467" i="2"/>
  <c r="AK472" i="2" s="1"/>
  <c r="AJ467" i="2"/>
  <c r="AJ472" i="2" s="1"/>
  <c r="AI467" i="2"/>
  <c r="AI472" i="2" s="1"/>
  <c r="AH467" i="2"/>
  <c r="AH472" i="2" s="1"/>
  <c r="AH484" i="2"/>
  <c r="AI484" i="2"/>
  <c r="AJ484" i="2"/>
  <c r="AK484" i="2"/>
  <c r="AL484" i="2"/>
  <c r="AM484" i="2"/>
  <c r="AN484" i="2"/>
  <c r="AO484" i="2"/>
  <c r="AP484" i="2"/>
  <c r="AQ484" i="2"/>
  <c r="AH485" i="2"/>
  <c r="AI485" i="2"/>
  <c r="AJ485" i="2"/>
  <c r="AK485" i="2"/>
  <c r="AL485" i="2"/>
  <c r="AM485" i="2"/>
  <c r="AN485" i="2"/>
  <c r="AO485" i="2"/>
  <c r="AH486" i="2"/>
  <c r="AI486" i="2"/>
  <c r="AJ486" i="2"/>
  <c r="AK486" i="2"/>
  <c r="AL486" i="2"/>
  <c r="AM486" i="2"/>
  <c r="AN486" i="2"/>
  <c r="AO486" i="2"/>
  <c r="AH494" i="2"/>
  <c r="AI494" i="2"/>
  <c r="AJ494" i="2"/>
  <c r="AK494" i="2"/>
  <c r="AL494" i="2"/>
  <c r="AM494" i="2"/>
  <c r="AN494" i="2"/>
  <c r="AO494" i="2"/>
  <c r="AP494" i="2"/>
  <c r="AQ494" i="2"/>
  <c r="AH495" i="2"/>
  <c r="AI495" i="2"/>
  <c r="AJ495" i="2"/>
  <c r="AK495" i="2"/>
  <c r="AL495" i="2"/>
  <c r="AM495" i="2"/>
  <c r="AN495" i="2"/>
  <c r="AO495" i="2"/>
  <c r="AP495" i="2"/>
  <c r="AQ495" i="2"/>
  <c r="AH496" i="2"/>
  <c r="AI496" i="2"/>
  <c r="AJ496" i="2"/>
  <c r="AK496" i="2"/>
  <c r="AL496" i="2"/>
  <c r="AM496" i="2"/>
  <c r="AN496" i="2"/>
  <c r="AO496" i="2"/>
  <c r="AP496" i="2"/>
  <c r="AQ496" i="2"/>
  <c r="AH497" i="2"/>
  <c r="AI497" i="2"/>
  <c r="AJ497" i="2"/>
  <c r="AK497" i="2"/>
  <c r="AL497" i="2"/>
  <c r="AM497" i="2"/>
  <c r="AN497" i="2"/>
  <c r="AO497" i="2"/>
  <c r="AP497" i="2"/>
  <c r="AQ497" i="2"/>
  <c r="AH498" i="2"/>
  <c r="AI498" i="2"/>
  <c r="AJ498" i="2"/>
  <c r="AK498" i="2"/>
  <c r="AL498" i="2"/>
  <c r="AM498" i="2"/>
  <c r="AN498" i="2"/>
  <c r="AO498" i="2"/>
  <c r="AP498" i="2"/>
  <c r="AQ498" i="2"/>
  <c r="AH499" i="2"/>
  <c r="AI499" i="2"/>
  <c r="AJ499" i="2"/>
  <c r="AK499" i="2"/>
  <c r="AL499" i="2"/>
  <c r="AM499" i="2"/>
  <c r="AN499" i="2"/>
  <c r="AO499" i="2"/>
  <c r="AP499" i="2"/>
  <c r="AQ499" i="2"/>
  <c r="AH438" i="2"/>
  <c r="AI438" i="2"/>
  <c r="AJ438" i="2"/>
  <c r="AK438" i="2"/>
  <c r="AL438" i="2"/>
  <c r="AM438" i="2"/>
  <c r="AN438" i="2"/>
  <c r="AO438" i="2"/>
  <c r="AP438" i="2"/>
  <c r="AQ438" i="2"/>
  <c r="AH441" i="2"/>
  <c r="AI441" i="2"/>
  <c r="AJ441" i="2"/>
  <c r="AK441" i="2"/>
  <c r="AL441" i="2"/>
  <c r="AM441" i="2"/>
  <c r="AN441" i="2"/>
  <c r="AO441" i="2"/>
  <c r="AP441" i="2"/>
  <c r="AQ441" i="2"/>
  <c r="AH444" i="2"/>
  <c r="AI444" i="2"/>
  <c r="AJ444" i="2"/>
  <c r="AK444" i="2"/>
  <c r="AL444" i="2"/>
  <c r="AM444" i="2"/>
  <c r="AN444" i="2"/>
  <c r="AO444" i="2"/>
  <c r="AP444" i="2"/>
  <c r="AQ444" i="2"/>
  <c r="AH445" i="2"/>
  <c r="AI445" i="2"/>
  <c r="AJ445" i="2"/>
  <c r="AK445" i="2"/>
  <c r="AL445" i="2"/>
  <c r="AM445" i="2"/>
  <c r="AN445" i="2"/>
  <c r="AO445" i="2"/>
  <c r="AP445" i="2"/>
  <c r="AQ445" i="2"/>
  <c r="AH446" i="2"/>
  <c r="AI446" i="2"/>
  <c r="AJ446" i="2"/>
  <c r="AK446" i="2"/>
  <c r="AL446" i="2"/>
  <c r="AM446" i="2"/>
  <c r="AN446" i="2"/>
  <c r="AO446" i="2"/>
  <c r="AP446" i="2"/>
  <c r="AQ446" i="2"/>
  <c r="AH447" i="2"/>
  <c r="AI447" i="2"/>
  <c r="AJ447" i="2"/>
  <c r="AK447" i="2"/>
  <c r="AL447" i="2"/>
  <c r="AM447" i="2"/>
  <c r="AN447" i="2"/>
  <c r="AO447" i="2"/>
  <c r="AP447" i="2"/>
  <c r="AQ447" i="2"/>
  <c r="AH448" i="2"/>
  <c r="AI448" i="2"/>
  <c r="AJ448" i="2"/>
  <c r="AK448" i="2"/>
  <c r="AL448" i="2"/>
  <c r="AM448" i="2"/>
  <c r="AN448" i="2"/>
  <c r="AO448" i="2"/>
  <c r="AP448" i="2"/>
  <c r="AQ448" i="2"/>
  <c r="AH449" i="2"/>
  <c r="AI449" i="2"/>
  <c r="AJ449" i="2"/>
  <c r="AK449" i="2"/>
  <c r="AL449" i="2"/>
  <c r="AM449" i="2"/>
  <c r="AN449" i="2"/>
  <c r="AO449" i="2"/>
  <c r="AP449" i="2"/>
  <c r="AQ449" i="2"/>
  <c r="AH450" i="2"/>
  <c r="AI450" i="2"/>
  <c r="AJ450" i="2"/>
  <c r="AK450" i="2"/>
  <c r="AL450" i="2"/>
  <c r="AM450" i="2"/>
  <c r="AN450" i="2"/>
  <c r="AO450" i="2"/>
  <c r="AP450" i="2"/>
  <c r="AQ450" i="2"/>
  <c r="AH455" i="2"/>
  <c r="AI455" i="2"/>
  <c r="AJ455" i="2"/>
  <c r="AK455" i="2"/>
  <c r="AL455" i="2"/>
  <c r="AM455" i="2"/>
  <c r="AN455" i="2"/>
  <c r="AO455" i="2"/>
  <c r="AP455" i="2"/>
  <c r="AQ455" i="2"/>
  <c r="AH458" i="2"/>
  <c r="AI458" i="2"/>
  <c r="AJ458" i="2"/>
  <c r="AK458" i="2"/>
  <c r="AL458" i="2"/>
  <c r="AM458" i="2"/>
  <c r="AN458" i="2"/>
  <c r="AO458" i="2"/>
  <c r="AP458" i="2"/>
  <c r="AQ458" i="2"/>
  <c r="AH405" i="2"/>
  <c r="AI405" i="2"/>
  <c r="AJ405" i="2"/>
  <c r="AK405" i="2"/>
  <c r="AL405" i="2"/>
  <c r="AM405" i="2"/>
  <c r="AN405" i="2"/>
  <c r="AO405" i="2"/>
  <c r="AH406" i="2"/>
  <c r="AI406" i="2"/>
  <c r="AJ406" i="2"/>
  <c r="AK406" i="2"/>
  <c r="AL406" i="2"/>
  <c r="AM406" i="2"/>
  <c r="AN406" i="2"/>
  <c r="AO406" i="2"/>
  <c r="AH410" i="2"/>
  <c r="AI410" i="2"/>
  <c r="AJ410" i="2"/>
  <c r="AK410" i="2"/>
  <c r="AL410" i="2"/>
  <c r="AM410" i="2"/>
  <c r="AN410" i="2"/>
  <c r="AO410" i="2"/>
  <c r="AH411" i="2"/>
  <c r="AI411" i="2"/>
  <c r="AJ411" i="2"/>
  <c r="AK411" i="2"/>
  <c r="AL411" i="2"/>
  <c r="AM411" i="2"/>
  <c r="AN411" i="2"/>
  <c r="AO411" i="2"/>
  <c r="AH412" i="2"/>
  <c r="AI412" i="2"/>
  <c r="AJ412" i="2"/>
  <c r="AK412" i="2"/>
  <c r="AL412" i="2"/>
  <c r="AM412" i="2"/>
  <c r="AN412" i="2"/>
  <c r="AO412" i="2"/>
  <c r="AH413" i="2"/>
  <c r="AI413" i="2"/>
  <c r="AJ413" i="2"/>
  <c r="AK413" i="2"/>
  <c r="AL413" i="2"/>
  <c r="AM413" i="2"/>
  <c r="AN413" i="2"/>
  <c r="AO413" i="2"/>
  <c r="AH414" i="2"/>
  <c r="AI414" i="2"/>
  <c r="AJ414" i="2"/>
  <c r="AK414" i="2"/>
  <c r="AL414" i="2"/>
  <c r="AM414" i="2"/>
  <c r="AN414" i="2"/>
  <c r="AO414" i="2"/>
  <c r="AH415" i="2"/>
  <c r="AI415" i="2"/>
  <c r="AJ415" i="2"/>
  <c r="AK415" i="2"/>
  <c r="AL415" i="2"/>
  <c r="AM415" i="2"/>
  <c r="AN415" i="2"/>
  <c r="AO415" i="2"/>
  <c r="AH416" i="2"/>
  <c r="AI416" i="2"/>
  <c r="AJ416" i="2"/>
  <c r="AK416" i="2"/>
  <c r="AL416" i="2"/>
  <c r="AM416" i="2"/>
  <c r="AN416" i="2"/>
  <c r="AO416" i="2"/>
  <c r="AH417" i="2"/>
  <c r="AI417" i="2"/>
  <c r="AJ417" i="2"/>
  <c r="AK417" i="2"/>
  <c r="AL417" i="2"/>
  <c r="AM417" i="2"/>
  <c r="AN417" i="2"/>
  <c r="AO417" i="2"/>
  <c r="AH418" i="2"/>
  <c r="AI418" i="2"/>
  <c r="AJ418" i="2"/>
  <c r="AK418" i="2"/>
  <c r="AL418" i="2"/>
  <c r="AM418" i="2"/>
  <c r="AN418" i="2"/>
  <c r="AO418" i="2"/>
  <c r="AH419" i="2"/>
  <c r="AI419" i="2"/>
  <c r="AJ419" i="2"/>
  <c r="AK419" i="2"/>
  <c r="AL419" i="2"/>
  <c r="AM419" i="2"/>
  <c r="AN419" i="2"/>
  <c r="AO419" i="2"/>
  <c r="AH420" i="2"/>
  <c r="AI420" i="2"/>
  <c r="AJ420" i="2"/>
  <c r="AK420" i="2"/>
  <c r="AL420" i="2"/>
  <c r="AM420" i="2"/>
  <c r="AN420" i="2"/>
  <c r="AO420" i="2"/>
  <c r="AH424" i="2"/>
  <c r="AI424" i="2"/>
  <c r="AJ424" i="2"/>
  <c r="AK424" i="2"/>
  <c r="AL424" i="2"/>
  <c r="AM424" i="2"/>
  <c r="AN424" i="2"/>
  <c r="AO424" i="2"/>
  <c r="AH425" i="2"/>
  <c r="AI425" i="2"/>
  <c r="AJ425" i="2"/>
  <c r="AK425" i="2"/>
  <c r="AL425" i="2"/>
  <c r="AM425" i="2"/>
  <c r="AN425" i="2"/>
  <c r="AO425" i="2"/>
  <c r="AH426" i="2"/>
  <c r="AI426" i="2"/>
  <c r="AJ426" i="2"/>
  <c r="AK426" i="2"/>
  <c r="AL426" i="2"/>
  <c r="AM426" i="2"/>
  <c r="AN426" i="2"/>
  <c r="AO426" i="2"/>
  <c r="AH430" i="2"/>
  <c r="AI430" i="2"/>
  <c r="AJ430" i="2"/>
  <c r="AK430" i="2"/>
  <c r="AL430" i="2"/>
  <c r="AM430" i="2"/>
  <c r="AN430" i="2"/>
  <c r="AO430" i="2"/>
  <c r="AP405" i="2"/>
  <c r="AQ405" i="2"/>
  <c r="AP406" i="2"/>
  <c r="AQ406" i="2"/>
  <c r="AP410" i="2"/>
  <c r="AQ410" i="2"/>
  <c r="AP411" i="2"/>
  <c r="AQ411" i="2"/>
  <c r="AP412" i="2"/>
  <c r="AQ412" i="2"/>
  <c r="AP413" i="2"/>
  <c r="AQ413" i="2"/>
  <c r="AP414" i="2"/>
  <c r="AQ414" i="2"/>
  <c r="AP415" i="2"/>
  <c r="AQ415" i="2"/>
  <c r="AP416" i="2"/>
  <c r="AQ416" i="2"/>
  <c r="AP417" i="2"/>
  <c r="AQ417" i="2"/>
  <c r="AP418" i="2"/>
  <c r="AQ418" i="2"/>
  <c r="AP419" i="2"/>
  <c r="AQ419" i="2"/>
  <c r="AP420" i="2"/>
  <c r="AQ420" i="2"/>
  <c r="AP424" i="2"/>
  <c r="AQ424" i="2"/>
  <c r="AP425" i="2"/>
  <c r="AQ425" i="2"/>
  <c r="AP426" i="2"/>
  <c r="AQ426" i="2"/>
  <c r="AP430" i="2"/>
  <c r="AQ430" i="2"/>
  <c r="AT499" i="2"/>
  <c r="AT498" i="2"/>
  <c r="AT497" i="2"/>
  <c r="AT496" i="2"/>
  <c r="AT495" i="2"/>
  <c r="AT494" i="2"/>
  <c r="AT484" i="2"/>
  <c r="AT458" i="2"/>
  <c r="AT455" i="2"/>
  <c r="AT450" i="2"/>
  <c r="AT449" i="2"/>
  <c r="AT448" i="2"/>
  <c r="AT447" i="2"/>
  <c r="AT446" i="2"/>
  <c r="AT445" i="2"/>
  <c r="AT444" i="2"/>
  <c r="AT441" i="2"/>
  <c r="AT438" i="2"/>
  <c r="AT430" i="2"/>
  <c r="AT426" i="2"/>
  <c r="AT425" i="2"/>
  <c r="AT424" i="2"/>
  <c r="AT420" i="2"/>
  <c r="AT419" i="2"/>
  <c r="AT418" i="2"/>
  <c r="AT417" i="2"/>
  <c r="AT416" i="2"/>
  <c r="AT415" i="2"/>
  <c r="AT414" i="2"/>
  <c r="AT413" i="2"/>
  <c r="AT412" i="2"/>
  <c r="AT411" i="2"/>
  <c r="AT410" i="2"/>
  <c r="AT406" i="2"/>
  <c r="AT405" i="2"/>
  <c r="AT318" i="2"/>
  <c r="AM477" i="2" l="1"/>
  <c r="AQ477" i="2"/>
  <c r="AT452" i="2"/>
  <c r="AT460" i="2" s="1"/>
  <c r="AT511" i="2" s="1"/>
  <c r="AL452" i="2"/>
  <c r="AL460" i="2" s="1"/>
  <c r="AL511" i="2" s="1"/>
  <c r="AH452" i="2"/>
  <c r="AH460" i="2" s="1"/>
  <c r="AH511" i="2" s="1"/>
  <c r="AK452" i="2"/>
  <c r="AK460" i="2" s="1"/>
  <c r="AK511" i="2" s="1"/>
  <c r="AN452" i="2"/>
  <c r="AN460" i="2" s="1"/>
  <c r="AN511" i="2" s="1"/>
  <c r="AJ452" i="2"/>
  <c r="AJ460" i="2" s="1"/>
  <c r="AJ511" i="2" s="1"/>
  <c r="AP452" i="2"/>
  <c r="AP460" i="2" s="1"/>
  <c r="AP511" i="2" s="1"/>
  <c r="AI477" i="2"/>
  <c r="AO452" i="2"/>
  <c r="AO460" i="2" s="1"/>
  <c r="AO511" i="2" s="1"/>
  <c r="AQ452" i="2"/>
  <c r="AQ460" i="2" s="1"/>
  <c r="AQ511" i="2" s="1"/>
  <c r="AM452" i="2"/>
  <c r="AM460" i="2" s="1"/>
  <c r="AM511" i="2" s="1"/>
  <c r="AI452" i="2"/>
  <c r="AI460" i="2" s="1"/>
  <c r="AI511" i="2" s="1"/>
  <c r="AJ477" i="2"/>
  <c r="AN477" i="2"/>
  <c r="AT477" i="2"/>
  <c r="AH477" i="2"/>
  <c r="AL477" i="2"/>
  <c r="AP477" i="2"/>
  <c r="AL407" i="2"/>
  <c r="AI489" i="2"/>
  <c r="AI513" i="2" s="1"/>
  <c r="AK477" i="2"/>
  <c r="AO477" i="2"/>
  <c r="AQ407" i="2"/>
  <c r="AM407" i="2"/>
  <c r="AI407" i="2"/>
  <c r="AO407" i="2"/>
  <c r="AK407" i="2"/>
  <c r="AJ407" i="2"/>
  <c r="AM427" i="2"/>
  <c r="AI427" i="2"/>
  <c r="AN427" i="2"/>
  <c r="AJ427" i="2"/>
  <c r="AH421" i="2"/>
  <c r="AH407" i="2"/>
  <c r="AP421" i="2"/>
  <c r="AI421" i="2"/>
  <c r="AP427" i="2"/>
  <c r="AP407" i="2"/>
  <c r="AP489" i="2"/>
  <c r="AP513" i="2" s="1"/>
  <c r="AL489" i="2"/>
  <c r="AL513" i="2" s="1"/>
  <c r="AH489" i="2"/>
  <c r="AH513" i="2" s="1"/>
  <c r="AO489" i="2"/>
  <c r="AO513" i="2" s="1"/>
  <c r="AK489" i="2"/>
  <c r="AK513" i="2" s="1"/>
  <c r="AM421" i="2"/>
  <c r="AQ421" i="2"/>
  <c r="AH501" i="2"/>
  <c r="AH514" i="2" s="1"/>
  <c r="AL421" i="2"/>
  <c r="AQ427" i="2"/>
  <c r="AQ489" i="2"/>
  <c r="AQ513" i="2" s="1"/>
  <c r="AT427" i="2"/>
  <c r="AT501" i="2"/>
  <c r="AT514" i="2" s="1"/>
  <c r="AP501" i="2"/>
  <c r="AP514" i="2" s="1"/>
  <c r="AL501" i="2"/>
  <c r="AL514" i="2" s="1"/>
  <c r="AM489" i="2"/>
  <c r="AM513" i="2" s="1"/>
  <c r="AT421" i="2"/>
  <c r="AL427" i="2"/>
  <c r="AH427" i="2"/>
  <c r="AN421" i="2"/>
  <c r="AJ421" i="2"/>
  <c r="AO421" i="2"/>
  <c r="AK421" i="2"/>
  <c r="AN407" i="2"/>
  <c r="AQ501" i="2"/>
  <c r="AQ514" i="2" s="1"/>
  <c r="AI501" i="2"/>
  <c r="AI514" i="2" s="1"/>
  <c r="AO501" i="2"/>
  <c r="AO514" i="2" s="1"/>
  <c r="AK501" i="2"/>
  <c r="AK514" i="2" s="1"/>
  <c r="AN501" i="2"/>
  <c r="AN514" i="2" s="1"/>
  <c r="AJ501" i="2"/>
  <c r="AJ514" i="2" s="1"/>
  <c r="AM501" i="2"/>
  <c r="AM514" i="2" s="1"/>
  <c r="AN489" i="2"/>
  <c r="AN513" i="2" s="1"/>
  <c r="AJ489" i="2"/>
  <c r="AJ513" i="2" s="1"/>
  <c r="AO427" i="2"/>
  <c r="AK427" i="2"/>
  <c r="AT489" i="2"/>
  <c r="AT513" i="2" s="1"/>
  <c r="AT407" i="2"/>
  <c r="AT398" i="2"/>
  <c r="AQ398" i="2"/>
  <c r="AP398" i="2"/>
  <c r="AO398" i="2"/>
  <c r="AN398" i="2"/>
  <c r="AM398" i="2"/>
  <c r="AL398" i="2"/>
  <c r="AK398" i="2"/>
  <c r="AJ398" i="2"/>
  <c r="AI398" i="2"/>
  <c r="AH398" i="2"/>
  <c r="AT397" i="2"/>
  <c r="AQ397" i="2"/>
  <c r="AP397" i="2"/>
  <c r="AO397" i="2"/>
  <c r="AN397" i="2"/>
  <c r="AM397" i="2"/>
  <c r="AL397" i="2"/>
  <c r="AK397" i="2"/>
  <c r="AJ397" i="2"/>
  <c r="AI397" i="2"/>
  <c r="AH397" i="2"/>
  <c r="AT390" i="2"/>
  <c r="AQ390" i="2"/>
  <c r="AP390" i="2"/>
  <c r="AO390" i="2"/>
  <c r="AN390" i="2"/>
  <c r="AM390" i="2"/>
  <c r="AL390" i="2"/>
  <c r="AK390" i="2"/>
  <c r="AJ390" i="2"/>
  <c r="AI390" i="2"/>
  <c r="AH390" i="2"/>
  <c r="AT389" i="2"/>
  <c r="AQ389" i="2"/>
  <c r="AP389" i="2"/>
  <c r="AO389" i="2"/>
  <c r="AN389" i="2"/>
  <c r="AM389" i="2"/>
  <c r="AL389" i="2"/>
  <c r="AK389" i="2"/>
  <c r="AJ389" i="2"/>
  <c r="AI389" i="2"/>
  <c r="AH389" i="2"/>
  <c r="AT385" i="2"/>
  <c r="AQ385" i="2"/>
  <c r="AP385" i="2"/>
  <c r="AO385" i="2"/>
  <c r="AN385" i="2"/>
  <c r="AM385" i="2"/>
  <c r="AL385" i="2"/>
  <c r="AK385" i="2"/>
  <c r="AJ385" i="2"/>
  <c r="AI385" i="2"/>
  <c r="AH385" i="2"/>
  <c r="AT382" i="2"/>
  <c r="AQ382" i="2"/>
  <c r="AP382" i="2"/>
  <c r="AO382" i="2"/>
  <c r="AN382" i="2"/>
  <c r="AM382" i="2"/>
  <c r="AL382" i="2"/>
  <c r="AK382" i="2"/>
  <c r="AJ382" i="2"/>
  <c r="AI382" i="2"/>
  <c r="AH382" i="2"/>
  <c r="AT379" i="2"/>
  <c r="AQ379" i="2"/>
  <c r="AP379" i="2"/>
  <c r="AO379" i="2"/>
  <c r="AN379" i="2"/>
  <c r="AM379" i="2"/>
  <c r="AL379" i="2"/>
  <c r="AK379" i="2"/>
  <c r="AJ379" i="2"/>
  <c r="AI379" i="2"/>
  <c r="AH379" i="2"/>
  <c r="AT375" i="2"/>
  <c r="AQ375" i="2"/>
  <c r="AP375" i="2"/>
  <c r="AO375" i="2"/>
  <c r="AN375" i="2"/>
  <c r="AM375" i="2"/>
  <c r="AL375" i="2"/>
  <c r="AK375" i="2"/>
  <c r="AJ375" i="2"/>
  <c r="AI375" i="2"/>
  <c r="AH375" i="2"/>
  <c r="AT374" i="2"/>
  <c r="AQ374" i="2"/>
  <c r="AP374" i="2"/>
  <c r="AO374" i="2"/>
  <c r="AN374" i="2"/>
  <c r="AM374" i="2"/>
  <c r="AL374" i="2"/>
  <c r="AK374" i="2"/>
  <c r="AJ374" i="2"/>
  <c r="AI374" i="2"/>
  <c r="AH374" i="2"/>
  <c r="AT371" i="2"/>
  <c r="AQ371" i="2"/>
  <c r="AP371" i="2"/>
  <c r="AO371" i="2"/>
  <c r="AN371" i="2"/>
  <c r="AM371" i="2"/>
  <c r="AL371" i="2"/>
  <c r="AK371" i="2"/>
  <c r="AJ371" i="2"/>
  <c r="AI371" i="2"/>
  <c r="AH371" i="2"/>
  <c r="AT368" i="2"/>
  <c r="AQ368" i="2"/>
  <c r="AP368" i="2"/>
  <c r="AO368" i="2"/>
  <c r="AN368" i="2"/>
  <c r="AM368" i="2"/>
  <c r="AL368" i="2"/>
  <c r="AK368" i="2"/>
  <c r="AJ368" i="2"/>
  <c r="AI368" i="2"/>
  <c r="AH368" i="2"/>
  <c r="AT360" i="2"/>
  <c r="AQ360" i="2"/>
  <c r="AP360" i="2"/>
  <c r="AO360" i="2"/>
  <c r="AN360" i="2"/>
  <c r="AM360" i="2"/>
  <c r="AL360" i="2"/>
  <c r="AK360" i="2"/>
  <c r="AJ360" i="2"/>
  <c r="AI360" i="2"/>
  <c r="AH360" i="2"/>
  <c r="AT359" i="2"/>
  <c r="AQ359" i="2"/>
  <c r="AP359" i="2"/>
  <c r="AO359" i="2"/>
  <c r="AN359" i="2"/>
  <c r="AM359" i="2"/>
  <c r="AL359" i="2"/>
  <c r="AK359" i="2"/>
  <c r="AJ359" i="2"/>
  <c r="AI359" i="2"/>
  <c r="AH359" i="2"/>
  <c r="AT353" i="2"/>
  <c r="AQ353" i="2"/>
  <c r="AP353" i="2"/>
  <c r="AO353" i="2"/>
  <c r="AN353" i="2"/>
  <c r="AM353" i="2"/>
  <c r="AL353" i="2"/>
  <c r="AK353" i="2"/>
  <c r="AJ353" i="2"/>
  <c r="AI353" i="2"/>
  <c r="AH353" i="2"/>
  <c r="AT352" i="2"/>
  <c r="AQ352" i="2"/>
  <c r="AP352" i="2"/>
  <c r="AO352" i="2"/>
  <c r="AN352" i="2"/>
  <c r="AM352" i="2"/>
  <c r="AL352" i="2"/>
  <c r="AK352" i="2"/>
  <c r="AJ352" i="2"/>
  <c r="AI352" i="2"/>
  <c r="AH352" i="2"/>
  <c r="AT351" i="2"/>
  <c r="AQ351" i="2"/>
  <c r="AP351" i="2"/>
  <c r="AO351" i="2"/>
  <c r="AN351" i="2"/>
  <c r="AM351" i="2"/>
  <c r="AL351" i="2"/>
  <c r="AK351" i="2"/>
  <c r="AJ351" i="2"/>
  <c r="AI351" i="2"/>
  <c r="AH351" i="2"/>
  <c r="AT350" i="2"/>
  <c r="AQ350" i="2"/>
  <c r="AP350" i="2"/>
  <c r="AO350" i="2"/>
  <c r="AN350" i="2"/>
  <c r="AM350" i="2"/>
  <c r="AL350" i="2"/>
  <c r="AK350" i="2"/>
  <c r="AJ350" i="2"/>
  <c r="AI350" i="2"/>
  <c r="AH350" i="2"/>
  <c r="AT349" i="2"/>
  <c r="AQ349" i="2"/>
  <c r="AP349" i="2"/>
  <c r="AO349" i="2"/>
  <c r="AN349" i="2"/>
  <c r="AM349" i="2"/>
  <c r="AL349" i="2"/>
  <c r="AK349" i="2"/>
  <c r="AJ349" i="2"/>
  <c r="AI349" i="2"/>
  <c r="AH349" i="2"/>
  <c r="AT346" i="2"/>
  <c r="AQ346" i="2"/>
  <c r="AP346" i="2"/>
  <c r="AO346" i="2"/>
  <c r="AN346" i="2"/>
  <c r="AM346" i="2"/>
  <c r="AL346" i="2"/>
  <c r="AK346" i="2"/>
  <c r="AJ346" i="2"/>
  <c r="AI346" i="2"/>
  <c r="AH346" i="2"/>
  <c r="AH343" i="2"/>
  <c r="AI343" i="2"/>
  <c r="AJ343" i="2"/>
  <c r="AK343" i="2"/>
  <c r="AL343" i="2"/>
  <c r="AM343" i="2"/>
  <c r="AN343" i="2"/>
  <c r="AO343" i="2"/>
  <c r="AQ343" i="2"/>
  <c r="AT343" i="2"/>
  <c r="AP343" i="2"/>
  <c r="AM479" i="2" l="1"/>
  <c r="AM512" i="2" s="1"/>
  <c r="AO479" i="2"/>
  <c r="AO512" i="2" s="1"/>
  <c r="AQ479" i="2"/>
  <c r="AQ512" i="2" s="1"/>
  <c r="AI479" i="2"/>
  <c r="AI512" i="2" s="1"/>
  <c r="AK479" i="2"/>
  <c r="AK512" i="2" s="1"/>
  <c r="AP479" i="2"/>
  <c r="AP512" i="2" s="1"/>
  <c r="AL479" i="2"/>
  <c r="AL512" i="2" s="1"/>
  <c r="AN479" i="2"/>
  <c r="AN512" i="2" s="1"/>
  <c r="AK432" i="2"/>
  <c r="AK510" i="2" s="1"/>
  <c r="AJ479" i="2"/>
  <c r="AJ512" i="2" s="1"/>
  <c r="AT479" i="2"/>
  <c r="AT512" i="2" s="1"/>
  <c r="AH479" i="2"/>
  <c r="AH512" i="2" s="1"/>
  <c r="AJ432" i="2"/>
  <c r="AJ510" i="2" s="1"/>
  <c r="AI432" i="2"/>
  <c r="AI510" i="2" s="1"/>
  <c r="AT432" i="2"/>
  <c r="AT510" i="2" s="1"/>
  <c r="AO432" i="2"/>
  <c r="AO510" i="2" s="1"/>
  <c r="AP432" i="2"/>
  <c r="AP510" i="2" s="1"/>
  <c r="AM432" i="2"/>
  <c r="AM510" i="2" s="1"/>
  <c r="AQ432" i="2"/>
  <c r="AQ510" i="2" s="1"/>
  <c r="AN432" i="2"/>
  <c r="AN510" i="2" s="1"/>
  <c r="AL432" i="2"/>
  <c r="AL510" i="2" s="1"/>
  <c r="AH432" i="2"/>
  <c r="AH510" i="2" s="1"/>
  <c r="AI376" i="2"/>
  <c r="AI386" i="2" s="1"/>
  <c r="AM376" i="2"/>
  <c r="AM386" i="2" s="1"/>
  <c r="AH391" i="2"/>
  <c r="AL391" i="2"/>
  <c r="AP391" i="2"/>
  <c r="AJ399" i="2"/>
  <c r="AJ509" i="2" s="1"/>
  <c r="AN399" i="2"/>
  <c r="AN509" i="2" s="1"/>
  <c r="AJ376" i="2"/>
  <c r="AJ386" i="2" s="1"/>
  <c r="AN376" i="2"/>
  <c r="AN386" i="2" s="1"/>
  <c r="AT376" i="2"/>
  <c r="AT386" i="2" s="1"/>
  <c r="AK376" i="2"/>
  <c r="AK386" i="2" s="1"/>
  <c r="AO376" i="2"/>
  <c r="AO386" i="2" s="1"/>
  <c r="AJ391" i="2"/>
  <c r="AN391" i="2"/>
  <c r="AT391" i="2"/>
  <c r="AM391" i="2"/>
  <c r="AH376" i="2"/>
  <c r="AH386" i="2" s="1"/>
  <c r="AL376" i="2"/>
  <c r="AL386" i="2" s="1"/>
  <c r="AP376" i="2"/>
  <c r="AP386" i="2" s="1"/>
  <c r="AK391" i="2"/>
  <c r="AO391" i="2"/>
  <c r="AI391" i="2"/>
  <c r="AI399" i="2"/>
  <c r="AI509" i="2" s="1"/>
  <c r="AM399" i="2"/>
  <c r="AM509" i="2" s="1"/>
  <c r="AH399" i="2"/>
  <c r="AH509" i="2" s="1"/>
  <c r="AL399" i="2"/>
  <c r="AL509" i="2" s="1"/>
  <c r="AP399" i="2"/>
  <c r="AP509" i="2" s="1"/>
  <c r="AK399" i="2"/>
  <c r="AK509" i="2" s="1"/>
  <c r="AO399" i="2"/>
  <c r="AO509" i="2" s="1"/>
  <c r="AT399" i="2"/>
  <c r="AT509" i="2" s="1"/>
  <c r="AI361" i="2"/>
  <c r="AM361" i="2"/>
  <c r="AT361" i="2"/>
  <c r="AM354" i="2"/>
  <c r="AM356" i="2" s="1"/>
  <c r="AH354" i="2"/>
  <c r="AH356" i="2" s="1"/>
  <c r="AP354" i="2"/>
  <c r="AP356" i="2" s="1"/>
  <c r="AK361" i="2"/>
  <c r="AO361" i="2"/>
  <c r="AJ354" i="2"/>
  <c r="AJ356" i="2" s="1"/>
  <c r="AN354" i="2"/>
  <c r="AN356" i="2" s="1"/>
  <c r="AT354" i="2"/>
  <c r="AT356" i="2" s="1"/>
  <c r="AH361" i="2"/>
  <c r="AL361" i="2"/>
  <c r="AP361" i="2"/>
  <c r="AI354" i="2"/>
  <c r="AI356" i="2" s="1"/>
  <c r="AL354" i="2"/>
  <c r="AL356" i="2" s="1"/>
  <c r="AK354" i="2"/>
  <c r="AK356" i="2" s="1"/>
  <c r="AO354" i="2"/>
  <c r="AO356" i="2" s="1"/>
  <c r="AJ361" i="2"/>
  <c r="AN361" i="2"/>
  <c r="AQ376" i="2"/>
  <c r="AQ386" i="2" s="1"/>
  <c r="AQ354" i="2"/>
  <c r="AQ399" i="2"/>
  <c r="AQ509" i="2" s="1"/>
  <c r="AH330" i="2"/>
  <c r="AI330" i="2"/>
  <c r="AJ330" i="2"/>
  <c r="AK330" i="2"/>
  <c r="AL330" i="2"/>
  <c r="AM330" i="2"/>
  <c r="AN330" i="2"/>
  <c r="AO330" i="2"/>
  <c r="AP330" i="2"/>
  <c r="AQ330" i="2"/>
  <c r="AT330" i="2"/>
  <c r="AK362" i="2" l="1"/>
  <c r="AK507" i="2" s="1"/>
  <c r="AP392" i="2"/>
  <c r="AP508" i="2" s="1"/>
  <c r="AO362" i="2"/>
  <c r="AO507" i="2" s="1"/>
  <c r="AI362" i="2"/>
  <c r="AI507" i="2" s="1"/>
  <c r="AH392" i="2"/>
  <c r="AH508" i="2" s="1"/>
  <c r="AL392" i="2"/>
  <c r="AL508" i="2" s="1"/>
  <c r="AT392" i="2"/>
  <c r="AT508" i="2" s="1"/>
  <c r="AK392" i="2"/>
  <c r="AK508" i="2" s="1"/>
  <c r="AJ392" i="2"/>
  <c r="AJ508" i="2" s="1"/>
  <c r="AM392" i="2"/>
  <c r="AM508" i="2" s="1"/>
  <c r="AO392" i="2"/>
  <c r="AO508" i="2" s="1"/>
  <c r="AN392" i="2"/>
  <c r="AN508" i="2" s="1"/>
  <c r="AI392" i="2"/>
  <c r="AI508" i="2" s="1"/>
  <c r="AM362" i="2"/>
  <c r="AM507" i="2" s="1"/>
  <c r="AJ362" i="2"/>
  <c r="AJ507" i="2" s="1"/>
  <c r="AT362" i="2"/>
  <c r="AT507" i="2" s="1"/>
  <c r="AN362" i="2"/>
  <c r="AN507" i="2" s="1"/>
  <c r="AL362" i="2"/>
  <c r="AL507" i="2" s="1"/>
  <c r="AP362" i="2"/>
  <c r="AP507" i="2" s="1"/>
  <c r="AH362" i="2"/>
  <c r="AH507" i="2" s="1"/>
  <c r="AQ356" i="2"/>
  <c r="AQ361" i="2" s="1"/>
  <c r="AQ362" i="2" s="1"/>
  <c r="AQ507" i="2" s="1"/>
  <c r="AH130" i="2"/>
  <c r="AI130" i="2"/>
  <c r="AJ130" i="2"/>
  <c r="AK130" i="2"/>
  <c r="AL130" i="2"/>
  <c r="AM130" i="2"/>
  <c r="AN130" i="2"/>
  <c r="AO130" i="2"/>
  <c r="AP130" i="2"/>
  <c r="AQ130" i="2"/>
  <c r="AT130" i="2"/>
  <c r="AT12" i="2"/>
  <c r="AQ12" i="2"/>
  <c r="AP12" i="2"/>
  <c r="AO12" i="2"/>
  <c r="AN12" i="2"/>
  <c r="AM12" i="2"/>
  <c r="AL12" i="2"/>
  <c r="AK12" i="2"/>
  <c r="AJ12" i="2"/>
  <c r="AI12" i="2"/>
  <c r="AH12" i="2"/>
  <c r="AT11" i="2"/>
  <c r="AQ11" i="2"/>
  <c r="AP11" i="2"/>
  <c r="AO11" i="2"/>
  <c r="AN11" i="2"/>
  <c r="AM11" i="2"/>
  <c r="AL11" i="2"/>
  <c r="AK11" i="2"/>
  <c r="AJ11" i="2"/>
  <c r="AI11" i="2"/>
  <c r="AH11" i="2"/>
  <c r="AT10" i="2"/>
  <c r="AQ10" i="2"/>
  <c r="AP10" i="2"/>
  <c r="AO10" i="2"/>
  <c r="AN10" i="2"/>
  <c r="AM10" i="2"/>
  <c r="AL10" i="2"/>
  <c r="AK10" i="2"/>
  <c r="AJ10" i="2"/>
  <c r="AI10" i="2"/>
  <c r="AH10" i="2"/>
  <c r="AT9" i="2"/>
  <c r="AQ9" i="2"/>
  <c r="AP9" i="2"/>
  <c r="AO9" i="2"/>
  <c r="AN9" i="2"/>
  <c r="AM9" i="2"/>
  <c r="AL9" i="2"/>
  <c r="AK9" i="2"/>
  <c r="AJ9" i="2"/>
  <c r="AI9" i="2"/>
  <c r="AH9" i="2"/>
  <c r="AT8" i="2"/>
  <c r="AQ8" i="2"/>
  <c r="AP8" i="2"/>
  <c r="AO8" i="2"/>
  <c r="AN8" i="2"/>
  <c r="AM8" i="2"/>
  <c r="AL8" i="2"/>
  <c r="AK8" i="2"/>
  <c r="AJ8" i="2"/>
  <c r="AI8" i="2"/>
  <c r="AH8" i="2"/>
  <c r="AT17" i="2"/>
  <c r="AQ17" i="2"/>
  <c r="AP17" i="2"/>
  <c r="AO17" i="2"/>
  <c r="AN17" i="2"/>
  <c r="AM17" i="2"/>
  <c r="AL17" i="2"/>
  <c r="AK17" i="2"/>
  <c r="AJ17" i="2"/>
  <c r="AI17" i="2"/>
  <c r="AH17" i="2"/>
  <c r="AT16" i="2"/>
  <c r="AQ16" i="2"/>
  <c r="AP16" i="2"/>
  <c r="AO16" i="2"/>
  <c r="AN16" i="2"/>
  <c r="AM16" i="2"/>
  <c r="AL16" i="2"/>
  <c r="AK16" i="2"/>
  <c r="AJ16" i="2"/>
  <c r="AI16" i="2"/>
  <c r="AH16" i="2"/>
  <c r="AT35" i="2"/>
  <c r="AQ35" i="2"/>
  <c r="AP35" i="2"/>
  <c r="AO35" i="2"/>
  <c r="AN35" i="2"/>
  <c r="AM35" i="2"/>
  <c r="AL35" i="2"/>
  <c r="AK35" i="2"/>
  <c r="AJ35" i="2"/>
  <c r="AI35" i="2"/>
  <c r="AH35" i="2"/>
  <c r="AT34" i="2"/>
  <c r="AQ34" i="2"/>
  <c r="AP34" i="2"/>
  <c r="AO34" i="2"/>
  <c r="AN34" i="2"/>
  <c r="AM34" i="2"/>
  <c r="AL34" i="2"/>
  <c r="AK34" i="2"/>
  <c r="AJ34" i="2"/>
  <c r="AI34" i="2"/>
  <c r="AH34" i="2"/>
  <c r="AT33" i="2"/>
  <c r="AQ33" i="2"/>
  <c r="AP33" i="2"/>
  <c r="AO33" i="2"/>
  <c r="AN33" i="2"/>
  <c r="AM33" i="2"/>
  <c r="AL33" i="2"/>
  <c r="AK33" i="2"/>
  <c r="AJ33" i="2"/>
  <c r="AI33" i="2"/>
  <c r="AH33" i="2"/>
  <c r="AT32" i="2"/>
  <c r="AQ32" i="2"/>
  <c r="AP32" i="2"/>
  <c r="AO32" i="2"/>
  <c r="AN32" i="2"/>
  <c r="AM32" i="2"/>
  <c r="AL32" i="2"/>
  <c r="AK32" i="2"/>
  <c r="AJ32" i="2"/>
  <c r="AI32" i="2"/>
  <c r="AH32" i="2"/>
  <c r="AT30" i="2"/>
  <c r="AQ30" i="2"/>
  <c r="AP30" i="2"/>
  <c r="AO30" i="2"/>
  <c r="AN30" i="2"/>
  <c r="AM30" i="2"/>
  <c r="AL30" i="2"/>
  <c r="AK30" i="2"/>
  <c r="AJ30" i="2"/>
  <c r="AI30" i="2"/>
  <c r="AH30" i="2"/>
  <c r="AT29" i="2"/>
  <c r="AQ29" i="2"/>
  <c r="AP29" i="2"/>
  <c r="AO29" i="2"/>
  <c r="AN29" i="2"/>
  <c r="AM29" i="2"/>
  <c r="AL29" i="2"/>
  <c r="AK29" i="2"/>
  <c r="AJ29" i="2"/>
  <c r="AI29" i="2"/>
  <c r="AH29" i="2"/>
  <c r="AT28" i="2"/>
  <c r="AQ28" i="2"/>
  <c r="AP28" i="2"/>
  <c r="AO28" i="2"/>
  <c r="AN28" i="2"/>
  <c r="AM28" i="2"/>
  <c r="AL28" i="2"/>
  <c r="AK28" i="2"/>
  <c r="AJ28" i="2"/>
  <c r="AI28" i="2"/>
  <c r="AH28" i="2"/>
  <c r="AT27" i="2"/>
  <c r="AQ27" i="2"/>
  <c r="AP27" i="2"/>
  <c r="AO27" i="2"/>
  <c r="AN27" i="2"/>
  <c r="AM27" i="2"/>
  <c r="AL27" i="2"/>
  <c r="AK27" i="2"/>
  <c r="AJ27" i="2"/>
  <c r="AI27" i="2"/>
  <c r="AH27" i="2"/>
  <c r="AT26" i="2"/>
  <c r="AQ26" i="2"/>
  <c r="AP26" i="2"/>
  <c r="AO26" i="2"/>
  <c r="AN26" i="2"/>
  <c r="AM26" i="2"/>
  <c r="AL26" i="2"/>
  <c r="AK26" i="2"/>
  <c r="AJ26" i="2"/>
  <c r="AI26" i="2"/>
  <c r="AH26" i="2"/>
  <c r="AT25" i="2"/>
  <c r="AQ25" i="2"/>
  <c r="AP25" i="2"/>
  <c r="AO25" i="2"/>
  <c r="AN25" i="2"/>
  <c r="AM25" i="2"/>
  <c r="AL25" i="2"/>
  <c r="AK25" i="2"/>
  <c r="AJ25" i="2"/>
  <c r="AI25" i="2"/>
  <c r="AH25" i="2"/>
  <c r="AT23" i="2"/>
  <c r="AQ23" i="2"/>
  <c r="AP23" i="2"/>
  <c r="AO23" i="2"/>
  <c r="AN23" i="2"/>
  <c r="AM23" i="2"/>
  <c r="AL23" i="2"/>
  <c r="AK23" i="2"/>
  <c r="AJ23" i="2"/>
  <c r="AI23" i="2"/>
  <c r="AH23" i="2"/>
  <c r="AT22" i="2"/>
  <c r="AQ22" i="2"/>
  <c r="AP22" i="2"/>
  <c r="AO22" i="2"/>
  <c r="AN22" i="2"/>
  <c r="AM22" i="2"/>
  <c r="AL22" i="2"/>
  <c r="AK22" i="2"/>
  <c r="AJ22" i="2"/>
  <c r="AI22" i="2"/>
  <c r="AH22" i="2"/>
  <c r="AT21" i="2"/>
  <c r="AQ21" i="2"/>
  <c r="AP21" i="2"/>
  <c r="AO21" i="2"/>
  <c r="AN21" i="2"/>
  <c r="AM21" i="2"/>
  <c r="AL21" i="2"/>
  <c r="AK21" i="2"/>
  <c r="AJ21" i="2"/>
  <c r="AI21" i="2"/>
  <c r="AH21" i="2"/>
  <c r="AH39" i="2"/>
  <c r="AI39" i="2"/>
  <c r="AJ39" i="2"/>
  <c r="AK39" i="2"/>
  <c r="AL39" i="2"/>
  <c r="AM39" i="2"/>
  <c r="AN39" i="2"/>
  <c r="AO39" i="2"/>
  <c r="AP39" i="2"/>
  <c r="AQ39" i="2"/>
  <c r="AT39" i="2"/>
  <c r="AH40" i="2"/>
  <c r="AI40" i="2"/>
  <c r="AJ40" i="2"/>
  <c r="AK40" i="2"/>
  <c r="AL40" i="2"/>
  <c r="AM40" i="2"/>
  <c r="AN40" i="2"/>
  <c r="AO40" i="2"/>
  <c r="AP40" i="2"/>
  <c r="AQ40" i="2"/>
  <c r="AT40" i="2"/>
  <c r="AH41" i="2"/>
  <c r="AI41" i="2"/>
  <c r="AJ41" i="2"/>
  <c r="AK41" i="2"/>
  <c r="AL41" i="2"/>
  <c r="AM41" i="2"/>
  <c r="AN41" i="2"/>
  <c r="AO41" i="2"/>
  <c r="AP41" i="2"/>
  <c r="AQ41" i="2"/>
  <c r="AT41" i="2"/>
  <c r="AH42" i="2"/>
  <c r="AI42" i="2"/>
  <c r="AJ42" i="2"/>
  <c r="AK42" i="2"/>
  <c r="AL42" i="2"/>
  <c r="AM42" i="2"/>
  <c r="AN42" i="2"/>
  <c r="AO42" i="2"/>
  <c r="AP42" i="2"/>
  <c r="AQ42" i="2"/>
  <c r="AT42" i="2"/>
  <c r="AH43" i="2"/>
  <c r="AI43" i="2"/>
  <c r="AJ43" i="2"/>
  <c r="AK43" i="2"/>
  <c r="AL43" i="2"/>
  <c r="AM43" i="2"/>
  <c r="AN43" i="2"/>
  <c r="AO43" i="2"/>
  <c r="AP43" i="2"/>
  <c r="AQ43" i="2"/>
  <c r="AT43" i="2"/>
  <c r="AH44" i="2"/>
  <c r="AI44" i="2"/>
  <c r="AJ44" i="2"/>
  <c r="AK44" i="2"/>
  <c r="AL44" i="2"/>
  <c r="AM44" i="2"/>
  <c r="AN44" i="2"/>
  <c r="AO44" i="2"/>
  <c r="AP44" i="2"/>
  <c r="AQ44" i="2"/>
  <c r="AT44" i="2"/>
  <c r="AH45" i="2"/>
  <c r="AI45" i="2"/>
  <c r="AJ45" i="2"/>
  <c r="AK45" i="2"/>
  <c r="AL45" i="2"/>
  <c r="AM45" i="2"/>
  <c r="AN45" i="2"/>
  <c r="AO45" i="2"/>
  <c r="AP45" i="2"/>
  <c r="AQ45" i="2"/>
  <c r="AT45" i="2"/>
  <c r="AH46" i="2"/>
  <c r="AI46" i="2"/>
  <c r="AJ46" i="2"/>
  <c r="AK46" i="2"/>
  <c r="AL46" i="2"/>
  <c r="AM46" i="2"/>
  <c r="AN46" i="2"/>
  <c r="AO46" i="2"/>
  <c r="AP46" i="2"/>
  <c r="AQ46" i="2"/>
  <c r="AT46" i="2"/>
  <c r="AH47" i="2"/>
  <c r="AI47" i="2"/>
  <c r="AJ47" i="2"/>
  <c r="AK47" i="2"/>
  <c r="AL47" i="2"/>
  <c r="AM47" i="2"/>
  <c r="AN47" i="2"/>
  <c r="AO47" i="2"/>
  <c r="AP47" i="2"/>
  <c r="AQ47" i="2"/>
  <c r="AT47" i="2"/>
  <c r="AH48" i="2"/>
  <c r="AI48" i="2"/>
  <c r="AJ48" i="2"/>
  <c r="AK48" i="2"/>
  <c r="AL48" i="2"/>
  <c r="AM48" i="2"/>
  <c r="AN48" i="2"/>
  <c r="AO48" i="2"/>
  <c r="AP48" i="2"/>
  <c r="AQ48" i="2"/>
  <c r="AT48" i="2"/>
  <c r="AH49" i="2"/>
  <c r="AI49" i="2"/>
  <c r="AJ49" i="2"/>
  <c r="AK49" i="2"/>
  <c r="AL49" i="2"/>
  <c r="AM49" i="2"/>
  <c r="AN49" i="2"/>
  <c r="AO49" i="2"/>
  <c r="AP49" i="2"/>
  <c r="AQ49" i="2"/>
  <c r="AT49" i="2"/>
  <c r="AH50" i="2"/>
  <c r="AI50" i="2"/>
  <c r="AJ50" i="2"/>
  <c r="AK50" i="2"/>
  <c r="AL50" i="2"/>
  <c r="AM50" i="2"/>
  <c r="AN50" i="2"/>
  <c r="AO50" i="2"/>
  <c r="AP50" i="2"/>
  <c r="AQ50" i="2"/>
  <c r="AT50" i="2"/>
  <c r="AH51" i="2"/>
  <c r="AI51" i="2"/>
  <c r="AJ51" i="2"/>
  <c r="AK51" i="2"/>
  <c r="AL51" i="2"/>
  <c r="AM51" i="2"/>
  <c r="AN51" i="2"/>
  <c r="AO51" i="2"/>
  <c r="AP51" i="2"/>
  <c r="AQ51" i="2"/>
  <c r="AT51" i="2"/>
  <c r="AH52" i="2"/>
  <c r="AI52" i="2"/>
  <c r="AJ52" i="2"/>
  <c r="AK52" i="2"/>
  <c r="AL52" i="2"/>
  <c r="AM52" i="2"/>
  <c r="AN52" i="2"/>
  <c r="AO52" i="2"/>
  <c r="AP52" i="2"/>
  <c r="AQ52" i="2"/>
  <c r="AT52" i="2"/>
  <c r="AT336" i="2"/>
  <c r="AQ336" i="2"/>
  <c r="AP336" i="2"/>
  <c r="AO336" i="2"/>
  <c r="AN336" i="2"/>
  <c r="AM336" i="2"/>
  <c r="AL336" i="2"/>
  <c r="AK336" i="2"/>
  <c r="AJ336" i="2"/>
  <c r="AI336" i="2"/>
  <c r="AH336" i="2"/>
  <c r="AT332" i="2"/>
  <c r="AQ332" i="2"/>
  <c r="AP332" i="2"/>
  <c r="AO332" i="2"/>
  <c r="AN332" i="2"/>
  <c r="AM332" i="2"/>
  <c r="AL332" i="2"/>
  <c r="AK332" i="2"/>
  <c r="AJ332" i="2"/>
  <c r="AI332" i="2"/>
  <c r="AH332" i="2"/>
  <c r="AT331" i="2"/>
  <c r="AQ331" i="2"/>
  <c r="AP331" i="2"/>
  <c r="AO331" i="2"/>
  <c r="AN331" i="2"/>
  <c r="AM331" i="2"/>
  <c r="AL331" i="2"/>
  <c r="AK331" i="2"/>
  <c r="AJ331" i="2"/>
  <c r="AI331" i="2"/>
  <c r="AH331" i="2"/>
  <c r="AT329" i="2"/>
  <c r="AQ329" i="2"/>
  <c r="AP329" i="2"/>
  <c r="AO329" i="2"/>
  <c r="AN329" i="2"/>
  <c r="AM329" i="2"/>
  <c r="AL329" i="2"/>
  <c r="AK329" i="2"/>
  <c r="AJ329" i="2"/>
  <c r="AI329" i="2"/>
  <c r="AH329" i="2"/>
  <c r="AT328" i="2"/>
  <c r="AQ328" i="2"/>
  <c r="AP328" i="2"/>
  <c r="AO328" i="2"/>
  <c r="AN328" i="2"/>
  <c r="AM328" i="2"/>
  <c r="AL328" i="2"/>
  <c r="AK328" i="2"/>
  <c r="AJ328" i="2"/>
  <c r="AI328" i="2"/>
  <c r="AH328" i="2"/>
  <c r="AT327" i="2"/>
  <c r="AQ327" i="2"/>
  <c r="AP327" i="2"/>
  <c r="AO327" i="2"/>
  <c r="AN327" i="2"/>
  <c r="AM327" i="2"/>
  <c r="AL327" i="2"/>
  <c r="AK327" i="2"/>
  <c r="AJ327" i="2"/>
  <c r="AI327" i="2"/>
  <c r="AH327" i="2"/>
  <c r="AT326" i="2"/>
  <c r="AQ326" i="2"/>
  <c r="AP326" i="2"/>
  <c r="AO326" i="2"/>
  <c r="AN326" i="2"/>
  <c r="AM326" i="2"/>
  <c r="AL326" i="2"/>
  <c r="AK326" i="2"/>
  <c r="AJ326" i="2"/>
  <c r="AI326" i="2"/>
  <c r="AH326" i="2"/>
  <c r="AT325" i="2"/>
  <c r="AQ325" i="2"/>
  <c r="AP325" i="2"/>
  <c r="AO325" i="2"/>
  <c r="AN325" i="2"/>
  <c r="AM325" i="2"/>
  <c r="AL325" i="2"/>
  <c r="AK325" i="2"/>
  <c r="AJ325" i="2"/>
  <c r="AI325" i="2"/>
  <c r="AH325" i="2"/>
  <c r="AT319" i="2"/>
  <c r="AQ318" i="2"/>
  <c r="AQ319" i="2" s="1"/>
  <c r="AP318" i="2"/>
  <c r="AP319" i="2" s="1"/>
  <c r="AO318" i="2"/>
  <c r="AO319" i="2" s="1"/>
  <c r="AN318" i="2"/>
  <c r="AN319" i="2" s="1"/>
  <c r="AM318" i="2"/>
  <c r="AM319" i="2" s="1"/>
  <c r="AL318" i="2"/>
  <c r="AL319" i="2" s="1"/>
  <c r="AK318" i="2"/>
  <c r="AK319" i="2" s="1"/>
  <c r="AJ318" i="2"/>
  <c r="AJ319" i="2" s="1"/>
  <c r="AI318" i="2"/>
  <c r="AI319" i="2" s="1"/>
  <c r="AH318" i="2"/>
  <c r="AH319" i="2" s="1"/>
  <c r="AT313" i="2"/>
  <c r="AQ313" i="2"/>
  <c r="AP313" i="2"/>
  <c r="AO313" i="2"/>
  <c r="AN313" i="2"/>
  <c r="AM313" i="2"/>
  <c r="AL313" i="2"/>
  <c r="AK313" i="2"/>
  <c r="AJ313" i="2"/>
  <c r="AI313" i="2"/>
  <c r="AH313" i="2"/>
  <c r="AT312" i="2"/>
  <c r="AQ312" i="2"/>
  <c r="AP312" i="2"/>
  <c r="AO312" i="2"/>
  <c r="AN312" i="2"/>
  <c r="AM312" i="2"/>
  <c r="AL312" i="2"/>
  <c r="AK312" i="2"/>
  <c r="AJ312" i="2"/>
  <c r="AI312" i="2"/>
  <c r="AH312" i="2"/>
  <c r="AT311" i="2"/>
  <c r="AQ311" i="2"/>
  <c r="AP311" i="2"/>
  <c r="AO311" i="2"/>
  <c r="AN311" i="2"/>
  <c r="AM311" i="2"/>
  <c r="AL311" i="2"/>
  <c r="AK311" i="2"/>
  <c r="AJ311" i="2"/>
  <c r="AI311" i="2"/>
  <c r="AH311" i="2"/>
  <c r="AT310" i="2"/>
  <c r="AQ310" i="2"/>
  <c r="AP310" i="2"/>
  <c r="AO310" i="2"/>
  <c r="AN310" i="2"/>
  <c r="AM310" i="2"/>
  <c r="AL310" i="2"/>
  <c r="AK310" i="2"/>
  <c r="AJ310" i="2"/>
  <c r="AI310" i="2"/>
  <c r="AH310" i="2"/>
  <c r="AT309" i="2"/>
  <c r="AQ309" i="2"/>
  <c r="AP309" i="2"/>
  <c r="AO309" i="2"/>
  <c r="AN309" i="2"/>
  <c r="AM309" i="2"/>
  <c r="AL309" i="2"/>
  <c r="AK309" i="2"/>
  <c r="AJ309" i="2"/>
  <c r="AI309" i="2"/>
  <c r="AH309" i="2"/>
  <c r="AT308" i="2"/>
  <c r="AQ308" i="2"/>
  <c r="AP308" i="2"/>
  <c r="AO308" i="2"/>
  <c r="AN308" i="2"/>
  <c r="AM308" i="2"/>
  <c r="AL308" i="2"/>
  <c r="AK308" i="2"/>
  <c r="AJ308" i="2"/>
  <c r="AI308" i="2"/>
  <c r="AH308" i="2"/>
  <c r="AT307" i="2"/>
  <c r="AQ307" i="2"/>
  <c r="AP307" i="2"/>
  <c r="AO307" i="2"/>
  <c r="AN307" i="2"/>
  <c r="AM307" i="2"/>
  <c r="AL307" i="2"/>
  <c r="AK307" i="2"/>
  <c r="AJ307" i="2"/>
  <c r="AI307" i="2"/>
  <c r="AH307" i="2"/>
  <c r="AT306" i="2"/>
  <c r="AQ306" i="2"/>
  <c r="AP306" i="2"/>
  <c r="AO306" i="2"/>
  <c r="AN306" i="2"/>
  <c r="AM306" i="2"/>
  <c r="AL306" i="2"/>
  <c r="AK306" i="2"/>
  <c r="AJ306" i="2"/>
  <c r="AI306" i="2"/>
  <c r="AH306" i="2"/>
  <c r="AT304" i="2"/>
  <c r="AQ304" i="2"/>
  <c r="AP304" i="2"/>
  <c r="AO304" i="2"/>
  <c r="AN304" i="2"/>
  <c r="AM304" i="2"/>
  <c r="AL304" i="2"/>
  <c r="AK304" i="2"/>
  <c r="AJ304" i="2"/>
  <c r="AI304" i="2"/>
  <c r="AH304" i="2"/>
  <c r="AT297" i="2"/>
  <c r="AQ297" i="2"/>
  <c r="AP297" i="2"/>
  <c r="AO297" i="2"/>
  <c r="AN297" i="2"/>
  <c r="AM297" i="2"/>
  <c r="AL297" i="2"/>
  <c r="AK297" i="2"/>
  <c r="AJ297" i="2"/>
  <c r="AI297" i="2"/>
  <c r="AH297" i="2"/>
  <c r="AT296" i="2"/>
  <c r="AQ296" i="2"/>
  <c r="AP296" i="2"/>
  <c r="AO296" i="2"/>
  <c r="AN296" i="2"/>
  <c r="AM296" i="2"/>
  <c r="AL296" i="2"/>
  <c r="AK296" i="2"/>
  <c r="AJ296" i="2"/>
  <c r="AI296" i="2"/>
  <c r="AH296" i="2"/>
  <c r="AT295" i="2"/>
  <c r="AQ295" i="2"/>
  <c r="AP295" i="2"/>
  <c r="AO295" i="2"/>
  <c r="AN295" i="2"/>
  <c r="AM295" i="2"/>
  <c r="AL295" i="2"/>
  <c r="AK295" i="2"/>
  <c r="AJ295" i="2"/>
  <c r="AI295" i="2"/>
  <c r="AH295" i="2"/>
  <c r="AT293" i="2"/>
  <c r="AQ293" i="2"/>
  <c r="AP293" i="2"/>
  <c r="AO293" i="2"/>
  <c r="AN293" i="2"/>
  <c r="AM293" i="2"/>
  <c r="AL293" i="2"/>
  <c r="AK293" i="2"/>
  <c r="AJ293" i="2"/>
  <c r="AI293" i="2"/>
  <c r="AH293" i="2"/>
  <c r="AT289" i="2"/>
  <c r="AQ289" i="2"/>
  <c r="AP289" i="2"/>
  <c r="AO289" i="2"/>
  <c r="AN289" i="2"/>
  <c r="AM289" i="2"/>
  <c r="AL289" i="2"/>
  <c r="AK289" i="2"/>
  <c r="AJ289" i="2"/>
  <c r="AI289" i="2"/>
  <c r="AH289" i="2"/>
  <c r="AT288" i="2"/>
  <c r="AQ288" i="2"/>
  <c r="AP288" i="2"/>
  <c r="AO288" i="2"/>
  <c r="AN288" i="2"/>
  <c r="AM288" i="2"/>
  <c r="AL288" i="2"/>
  <c r="AK288" i="2"/>
  <c r="AJ288" i="2"/>
  <c r="AI288" i="2"/>
  <c r="AH288" i="2"/>
  <c r="AT287" i="2"/>
  <c r="AQ287" i="2"/>
  <c r="AP287" i="2"/>
  <c r="AO287" i="2"/>
  <c r="AN287" i="2"/>
  <c r="AM287" i="2"/>
  <c r="AL287" i="2"/>
  <c r="AK287" i="2"/>
  <c r="AJ287" i="2"/>
  <c r="AI287" i="2"/>
  <c r="AH287" i="2"/>
  <c r="AT286" i="2"/>
  <c r="AQ286" i="2"/>
  <c r="AP286" i="2"/>
  <c r="AO286" i="2"/>
  <c r="AN286" i="2"/>
  <c r="AM286" i="2"/>
  <c r="AL286" i="2"/>
  <c r="AK286" i="2"/>
  <c r="AJ286" i="2"/>
  <c r="AI286" i="2"/>
  <c r="AH286" i="2"/>
  <c r="AT285" i="2"/>
  <c r="AQ285" i="2"/>
  <c r="AP285" i="2"/>
  <c r="AO285" i="2"/>
  <c r="AN285" i="2"/>
  <c r="AM285" i="2"/>
  <c r="AL285" i="2"/>
  <c r="AK285" i="2"/>
  <c r="AJ285" i="2"/>
  <c r="AI285" i="2"/>
  <c r="AH285" i="2"/>
  <c r="AT284" i="2"/>
  <c r="AQ284" i="2"/>
  <c r="AP284" i="2"/>
  <c r="AO284" i="2"/>
  <c r="AN284" i="2"/>
  <c r="AM284" i="2"/>
  <c r="AL284" i="2"/>
  <c r="AK284" i="2"/>
  <c r="AJ284" i="2"/>
  <c r="AI284" i="2"/>
  <c r="AH284" i="2"/>
  <c r="AT283" i="2"/>
  <c r="AQ283" i="2"/>
  <c r="AP283" i="2"/>
  <c r="AO283" i="2"/>
  <c r="AN283" i="2"/>
  <c r="AM283" i="2"/>
  <c r="AL283" i="2"/>
  <c r="AK283" i="2"/>
  <c r="AJ283" i="2"/>
  <c r="AI283" i="2"/>
  <c r="AH283" i="2"/>
  <c r="AT279" i="2"/>
  <c r="AQ279" i="2"/>
  <c r="AP279" i="2"/>
  <c r="AO279" i="2"/>
  <c r="AN279" i="2"/>
  <c r="AM279" i="2"/>
  <c r="AL279" i="2"/>
  <c r="AK279" i="2"/>
  <c r="AJ279" i="2"/>
  <c r="AI279" i="2"/>
  <c r="AH279" i="2"/>
  <c r="AT278" i="2"/>
  <c r="AQ278" i="2"/>
  <c r="AP278" i="2"/>
  <c r="AO278" i="2"/>
  <c r="AN278" i="2"/>
  <c r="AM278" i="2"/>
  <c r="AL278" i="2"/>
  <c r="AK278" i="2"/>
  <c r="AJ278" i="2"/>
  <c r="AI278" i="2"/>
  <c r="AH278" i="2"/>
  <c r="AT277" i="2"/>
  <c r="AQ277" i="2"/>
  <c r="AP277" i="2"/>
  <c r="AO277" i="2"/>
  <c r="AN277" i="2"/>
  <c r="AM277" i="2"/>
  <c r="AL277" i="2"/>
  <c r="AK277" i="2"/>
  <c r="AJ277" i="2"/>
  <c r="AI277" i="2"/>
  <c r="AH277" i="2"/>
  <c r="AT276" i="2"/>
  <c r="AQ276" i="2"/>
  <c r="AP276" i="2"/>
  <c r="AO276" i="2"/>
  <c r="AN276" i="2"/>
  <c r="AM276" i="2"/>
  <c r="AL276" i="2"/>
  <c r="AK276" i="2"/>
  <c r="AJ276" i="2"/>
  <c r="AI276" i="2"/>
  <c r="AH276" i="2"/>
  <c r="AT272" i="2"/>
  <c r="AT273" i="2" s="1"/>
  <c r="AQ272" i="2"/>
  <c r="AQ273" i="2" s="1"/>
  <c r="AP272" i="2"/>
  <c r="AP273" i="2" s="1"/>
  <c r="AO272" i="2"/>
  <c r="AO273" i="2" s="1"/>
  <c r="AN272" i="2"/>
  <c r="AN273" i="2" s="1"/>
  <c r="AM272" i="2"/>
  <c r="AM273" i="2" s="1"/>
  <c r="AL272" i="2"/>
  <c r="AL273" i="2" s="1"/>
  <c r="AK272" i="2"/>
  <c r="AK273" i="2" s="1"/>
  <c r="AJ272" i="2"/>
  <c r="AJ273" i="2" s="1"/>
  <c r="AI272" i="2"/>
  <c r="AI273" i="2" s="1"/>
  <c r="AH272" i="2"/>
  <c r="AH273" i="2" s="1"/>
  <c r="AT268" i="2"/>
  <c r="AQ268" i="2"/>
  <c r="AP268" i="2"/>
  <c r="AO268" i="2"/>
  <c r="AN268" i="2"/>
  <c r="AM268" i="2"/>
  <c r="AL268" i="2"/>
  <c r="AK268" i="2"/>
  <c r="AJ268" i="2"/>
  <c r="AI268" i="2"/>
  <c r="AH268" i="2"/>
  <c r="AT267" i="2"/>
  <c r="AQ267" i="2"/>
  <c r="AP267" i="2"/>
  <c r="AO267" i="2"/>
  <c r="AN267" i="2"/>
  <c r="AM267" i="2"/>
  <c r="AL267" i="2"/>
  <c r="AK267" i="2"/>
  <c r="AJ267" i="2"/>
  <c r="AI267" i="2"/>
  <c r="AH267" i="2"/>
  <c r="AT266" i="2"/>
  <c r="AQ266" i="2"/>
  <c r="AP266" i="2"/>
  <c r="AO266" i="2"/>
  <c r="AN266" i="2"/>
  <c r="AM266" i="2"/>
  <c r="AL266" i="2"/>
  <c r="AK266" i="2"/>
  <c r="AJ266" i="2"/>
  <c r="AI266" i="2"/>
  <c r="AH266" i="2"/>
  <c r="AT265" i="2"/>
  <c r="AQ265" i="2"/>
  <c r="AP265" i="2"/>
  <c r="AO265" i="2"/>
  <c r="AN265" i="2"/>
  <c r="AM265" i="2"/>
  <c r="AL265" i="2"/>
  <c r="AK265" i="2"/>
  <c r="AJ265" i="2"/>
  <c r="AI265" i="2"/>
  <c r="AH265" i="2"/>
  <c r="AT257" i="2"/>
  <c r="AQ257" i="2"/>
  <c r="AP257" i="2"/>
  <c r="AO257" i="2"/>
  <c r="AN257" i="2"/>
  <c r="AM257" i="2"/>
  <c r="AL257" i="2"/>
  <c r="AK257" i="2"/>
  <c r="AJ257" i="2"/>
  <c r="AI257" i="2"/>
  <c r="AH257" i="2"/>
  <c r="AT256" i="2"/>
  <c r="AQ256" i="2"/>
  <c r="AP256" i="2"/>
  <c r="AO256" i="2"/>
  <c r="AN256" i="2"/>
  <c r="AM256" i="2"/>
  <c r="AL256" i="2"/>
  <c r="AK256" i="2"/>
  <c r="AJ256" i="2"/>
  <c r="AI256" i="2"/>
  <c r="AH256" i="2"/>
  <c r="AT255" i="2"/>
  <c r="AQ255" i="2"/>
  <c r="AP255" i="2"/>
  <c r="AO255" i="2"/>
  <c r="AN255" i="2"/>
  <c r="AM255" i="2"/>
  <c r="AL255" i="2"/>
  <c r="AK255" i="2"/>
  <c r="AJ255" i="2"/>
  <c r="AI255" i="2"/>
  <c r="AH255" i="2"/>
  <c r="AT254" i="2"/>
  <c r="AQ254" i="2"/>
  <c r="AP254" i="2"/>
  <c r="AO254" i="2"/>
  <c r="AN254" i="2"/>
  <c r="AM254" i="2"/>
  <c r="AL254" i="2"/>
  <c r="AK254" i="2"/>
  <c r="AJ254" i="2"/>
  <c r="AI254" i="2"/>
  <c r="AH254" i="2"/>
  <c r="AT253" i="2"/>
  <c r="AQ253" i="2"/>
  <c r="AP253" i="2"/>
  <c r="AO253" i="2"/>
  <c r="AN253" i="2"/>
  <c r="AM253" i="2"/>
  <c r="AL253" i="2"/>
  <c r="AK253" i="2"/>
  <c r="AJ253" i="2"/>
  <c r="AI253" i="2"/>
  <c r="AH253" i="2"/>
  <c r="AT252" i="2"/>
  <c r="AQ252" i="2"/>
  <c r="AP252" i="2"/>
  <c r="AO252" i="2"/>
  <c r="AN252" i="2"/>
  <c r="AM252" i="2"/>
  <c r="AL252" i="2"/>
  <c r="AK252" i="2"/>
  <c r="AJ252" i="2"/>
  <c r="AI252" i="2"/>
  <c r="AH252" i="2"/>
  <c r="AT251" i="2"/>
  <c r="AQ251" i="2"/>
  <c r="AP251" i="2"/>
  <c r="AO251" i="2"/>
  <c r="AN251" i="2"/>
  <c r="AM251" i="2"/>
  <c r="AL251" i="2"/>
  <c r="AK251" i="2"/>
  <c r="AJ251" i="2"/>
  <c r="AI251" i="2"/>
  <c r="AH251" i="2"/>
  <c r="AT250" i="2"/>
  <c r="AQ250" i="2"/>
  <c r="AP250" i="2"/>
  <c r="AO250" i="2"/>
  <c r="AN250" i="2"/>
  <c r="AM250" i="2"/>
  <c r="AL250" i="2"/>
  <c r="AK250" i="2"/>
  <c r="AJ250" i="2"/>
  <c r="AI250" i="2"/>
  <c r="AH250" i="2"/>
  <c r="AT249" i="2"/>
  <c r="AQ249" i="2"/>
  <c r="AP249" i="2"/>
  <c r="AO249" i="2"/>
  <c r="AN249" i="2"/>
  <c r="AM249" i="2"/>
  <c r="AL249" i="2"/>
  <c r="AK249" i="2"/>
  <c r="AJ249" i="2"/>
  <c r="AI249" i="2"/>
  <c r="AH249" i="2"/>
  <c r="AT245" i="2"/>
  <c r="AQ245" i="2"/>
  <c r="AP245" i="2"/>
  <c r="AO245" i="2"/>
  <c r="AN245" i="2"/>
  <c r="AM245" i="2"/>
  <c r="AL245" i="2"/>
  <c r="AK245" i="2"/>
  <c r="AJ245" i="2"/>
  <c r="AI245" i="2"/>
  <c r="AH245" i="2"/>
  <c r="AT244" i="2"/>
  <c r="AQ244" i="2"/>
  <c r="AP244" i="2"/>
  <c r="AO244" i="2"/>
  <c r="AN244" i="2"/>
  <c r="AM244" i="2"/>
  <c r="AL244" i="2"/>
  <c r="AK244" i="2"/>
  <c r="AJ244" i="2"/>
  <c r="AI244" i="2"/>
  <c r="AH244" i="2"/>
  <c r="AT243" i="2"/>
  <c r="AQ243" i="2"/>
  <c r="AP243" i="2"/>
  <c r="AO243" i="2"/>
  <c r="AN243" i="2"/>
  <c r="AM243" i="2"/>
  <c r="AL243" i="2"/>
  <c r="AK243" i="2"/>
  <c r="AJ243" i="2"/>
  <c r="AI243" i="2"/>
  <c r="AH243" i="2"/>
  <c r="AT242" i="2"/>
  <c r="AQ242" i="2"/>
  <c r="AP242" i="2"/>
  <c r="AO242" i="2"/>
  <c r="AN242" i="2"/>
  <c r="AM242" i="2"/>
  <c r="AL242" i="2"/>
  <c r="AK242" i="2"/>
  <c r="AJ242" i="2"/>
  <c r="AI242" i="2"/>
  <c r="AH242" i="2"/>
  <c r="AT241" i="2"/>
  <c r="AQ241" i="2"/>
  <c r="AP241" i="2"/>
  <c r="AO241" i="2"/>
  <c r="AN241" i="2"/>
  <c r="AM241" i="2"/>
  <c r="AL241" i="2"/>
  <c r="AK241" i="2"/>
  <c r="AJ241" i="2"/>
  <c r="AI241" i="2"/>
  <c r="AH241" i="2"/>
  <c r="AT240" i="2"/>
  <c r="AQ240" i="2"/>
  <c r="AP240" i="2"/>
  <c r="AO240" i="2"/>
  <c r="AN240" i="2"/>
  <c r="AM240" i="2"/>
  <c r="AL240" i="2"/>
  <c r="AK240" i="2"/>
  <c r="AJ240" i="2"/>
  <c r="AI240" i="2"/>
  <c r="AH240" i="2"/>
  <c r="AT239" i="2"/>
  <c r="AQ239" i="2"/>
  <c r="AP239" i="2"/>
  <c r="AO239" i="2"/>
  <c r="AN239" i="2"/>
  <c r="AM239" i="2"/>
  <c r="AL239" i="2"/>
  <c r="AK239" i="2"/>
  <c r="AJ239" i="2"/>
  <c r="AI239" i="2"/>
  <c r="AH239" i="2"/>
  <c r="AT238" i="2"/>
  <c r="AQ238" i="2"/>
  <c r="AP238" i="2"/>
  <c r="AO238" i="2"/>
  <c r="AN238" i="2"/>
  <c r="AM238" i="2"/>
  <c r="AL238" i="2"/>
  <c r="AK238" i="2"/>
  <c r="AJ238" i="2"/>
  <c r="AI238" i="2"/>
  <c r="AH238" i="2"/>
  <c r="AT237" i="2"/>
  <c r="AQ237" i="2"/>
  <c r="AP237" i="2"/>
  <c r="AO237" i="2"/>
  <c r="AN237" i="2"/>
  <c r="AM237" i="2"/>
  <c r="AL237" i="2"/>
  <c r="AK237" i="2"/>
  <c r="AJ237" i="2"/>
  <c r="AI237" i="2"/>
  <c r="AH237" i="2"/>
  <c r="AT236" i="2"/>
  <c r="AQ236" i="2"/>
  <c r="AP236" i="2"/>
  <c r="AO236" i="2"/>
  <c r="AN236" i="2"/>
  <c r="AM236" i="2"/>
  <c r="AL236" i="2"/>
  <c r="AK236" i="2"/>
  <c r="AJ236" i="2"/>
  <c r="AI236" i="2"/>
  <c r="AH236" i="2"/>
  <c r="AT235" i="2"/>
  <c r="AQ235" i="2"/>
  <c r="AP235" i="2"/>
  <c r="AO235" i="2"/>
  <c r="AN235" i="2"/>
  <c r="AM235" i="2"/>
  <c r="AL235" i="2"/>
  <c r="AK235" i="2"/>
  <c r="AJ235" i="2"/>
  <c r="AI235" i="2"/>
  <c r="AH235" i="2"/>
  <c r="AT234" i="2"/>
  <c r="AQ234" i="2"/>
  <c r="AP234" i="2"/>
  <c r="AO234" i="2"/>
  <c r="AN234" i="2"/>
  <c r="AM234" i="2"/>
  <c r="AL234" i="2"/>
  <c r="AK234" i="2"/>
  <c r="AJ234" i="2"/>
  <c r="AI234" i="2"/>
  <c r="AH234" i="2"/>
  <c r="AT233" i="2"/>
  <c r="AQ233" i="2"/>
  <c r="AP233" i="2"/>
  <c r="AO233" i="2"/>
  <c r="AN233" i="2"/>
  <c r="AM233" i="2"/>
  <c r="AL233" i="2"/>
  <c r="AK233" i="2"/>
  <c r="AJ233" i="2"/>
  <c r="AI233" i="2"/>
  <c r="AH233" i="2"/>
  <c r="AT232" i="2"/>
  <c r="AQ232" i="2"/>
  <c r="AP232" i="2"/>
  <c r="AO232" i="2"/>
  <c r="AN232" i="2"/>
  <c r="AM232" i="2"/>
  <c r="AL232" i="2"/>
  <c r="AK232" i="2"/>
  <c r="AJ232" i="2"/>
  <c r="AI232" i="2"/>
  <c r="AH232" i="2"/>
  <c r="AT231" i="2"/>
  <c r="AQ231" i="2"/>
  <c r="AP231" i="2"/>
  <c r="AO231" i="2"/>
  <c r="AN231" i="2"/>
  <c r="AM231" i="2"/>
  <c r="AL231" i="2"/>
  <c r="AK231" i="2"/>
  <c r="AJ231" i="2"/>
  <c r="AI231" i="2"/>
  <c r="AH231" i="2"/>
  <c r="AT230" i="2"/>
  <c r="AQ230" i="2"/>
  <c r="AP230" i="2"/>
  <c r="AO230" i="2"/>
  <c r="AN230" i="2"/>
  <c r="AM230" i="2"/>
  <c r="AL230" i="2"/>
  <c r="AK230" i="2"/>
  <c r="AJ230" i="2"/>
  <c r="AI230" i="2"/>
  <c r="AH230" i="2"/>
  <c r="AT229" i="2"/>
  <c r="AQ229" i="2"/>
  <c r="AP229" i="2"/>
  <c r="AO229" i="2"/>
  <c r="AN229" i="2"/>
  <c r="AM229" i="2"/>
  <c r="AL229" i="2"/>
  <c r="AK229" i="2"/>
  <c r="AJ229" i="2"/>
  <c r="AI229" i="2"/>
  <c r="AH229" i="2"/>
  <c r="AT228" i="2"/>
  <c r="AQ228" i="2"/>
  <c r="AP228" i="2"/>
  <c r="AO228" i="2"/>
  <c r="AN228" i="2"/>
  <c r="AM228" i="2"/>
  <c r="AL228" i="2"/>
  <c r="AK228" i="2"/>
  <c r="AJ228" i="2"/>
  <c r="AI228" i="2"/>
  <c r="AH228" i="2"/>
  <c r="AT227" i="2"/>
  <c r="AQ227" i="2"/>
  <c r="AP227" i="2"/>
  <c r="AO227" i="2"/>
  <c r="AN227" i="2"/>
  <c r="AM227" i="2"/>
  <c r="AL227" i="2"/>
  <c r="AK227" i="2"/>
  <c r="AJ227" i="2"/>
  <c r="AI227" i="2"/>
  <c r="AH227" i="2"/>
  <c r="AT226" i="2"/>
  <c r="AQ226" i="2"/>
  <c r="AP226" i="2"/>
  <c r="AO226" i="2"/>
  <c r="AN226" i="2"/>
  <c r="AM226" i="2"/>
  <c r="AL226" i="2"/>
  <c r="AK226" i="2"/>
  <c r="AJ226" i="2"/>
  <c r="AI226" i="2"/>
  <c r="AH226" i="2"/>
  <c r="AT225" i="2"/>
  <c r="AQ225" i="2"/>
  <c r="AP225" i="2"/>
  <c r="AO225" i="2"/>
  <c r="AN225" i="2"/>
  <c r="AM225" i="2"/>
  <c r="AL225" i="2"/>
  <c r="AK225" i="2"/>
  <c r="AJ225" i="2"/>
  <c r="AI225" i="2"/>
  <c r="AH225" i="2"/>
  <c r="AT220" i="2"/>
  <c r="AQ220" i="2"/>
  <c r="AP220" i="2"/>
  <c r="AO220" i="2"/>
  <c r="AN220" i="2"/>
  <c r="AM220" i="2"/>
  <c r="AL220" i="2"/>
  <c r="AK220" i="2"/>
  <c r="AJ220" i="2"/>
  <c r="AI220" i="2"/>
  <c r="AH220" i="2"/>
  <c r="AT219" i="2"/>
  <c r="AQ219" i="2"/>
  <c r="AP219" i="2"/>
  <c r="AO219" i="2"/>
  <c r="AN219" i="2"/>
  <c r="AM219" i="2"/>
  <c r="AL219" i="2"/>
  <c r="AK219" i="2"/>
  <c r="AJ219" i="2"/>
  <c r="AI219" i="2"/>
  <c r="AH219" i="2"/>
  <c r="AT218" i="2"/>
  <c r="AQ218" i="2"/>
  <c r="AP218" i="2"/>
  <c r="AO218" i="2"/>
  <c r="AN218" i="2"/>
  <c r="AM218" i="2"/>
  <c r="AL218" i="2"/>
  <c r="AK218" i="2"/>
  <c r="AJ218" i="2"/>
  <c r="AI218" i="2"/>
  <c r="AH218" i="2"/>
  <c r="AT214" i="2"/>
  <c r="AQ214" i="2"/>
  <c r="AP214" i="2"/>
  <c r="AO214" i="2"/>
  <c r="AN214" i="2"/>
  <c r="AM214" i="2"/>
  <c r="AL214" i="2"/>
  <c r="AK214" i="2"/>
  <c r="AJ214" i="2"/>
  <c r="AI214" i="2"/>
  <c r="AH214" i="2"/>
  <c r="AT213" i="2"/>
  <c r="AQ213" i="2"/>
  <c r="AP213" i="2"/>
  <c r="AO213" i="2"/>
  <c r="AN213" i="2"/>
  <c r="AM213" i="2"/>
  <c r="AL213" i="2"/>
  <c r="AK213" i="2"/>
  <c r="AJ213" i="2"/>
  <c r="AI213" i="2"/>
  <c r="AH213" i="2"/>
  <c r="AT212" i="2"/>
  <c r="AQ212" i="2"/>
  <c r="AP212" i="2"/>
  <c r="AO212" i="2"/>
  <c r="AN212" i="2"/>
  <c r="AM212" i="2"/>
  <c r="AL212" i="2"/>
  <c r="AK212" i="2"/>
  <c r="AJ212" i="2"/>
  <c r="AI212" i="2"/>
  <c r="AH212" i="2"/>
  <c r="AT211" i="2"/>
  <c r="AQ211" i="2"/>
  <c r="AP211" i="2"/>
  <c r="AO211" i="2"/>
  <c r="AN211" i="2"/>
  <c r="AM211" i="2"/>
  <c r="AL211" i="2"/>
  <c r="AK211" i="2"/>
  <c r="AJ211" i="2"/>
  <c r="AI211" i="2"/>
  <c r="AH211" i="2"/>
  <c r="AT210" i="2"/>
  <c r="AQ210" i="2"/>
  <c r="AP210" i="2"/>
  <c r="AO210" i="2"/>
  <c r="AN210" i="2"/>
  <c r="AM210" i="2"/>
  <c r="AL210" i="2"/>
  <c r="AK210" i="2"/>
  <c r="AJ210" i="2"/>
  <c r="AI210" i="2"/>
  <c r="AH210" i="2"/>
  <c r="AT209" i="2"/>
  <c r="AQ209" i="2"/>
  <c r="AP209" i="2"/>
  <c r="AO209" i="2"/>
  <c r="AN209" i="2"/>
  <c r="AM209" i="2"/>
  <c r="AL209" i="2"/>
  <c r="AK209" i="2"/>
  <c r="AJ209" i="2"/>
  <c r="AI209" i="2"/>
  <c r="AH209" i="2"/>
  <c r="AT208" i="2"/>
  <c r="AQ208" i="2"/>
  <c r="AP208" i="2"/>
  <c r="AO208" i="2"/>
  <c r="AN208" i="2"/>
  <c r="AM208" i="2"/>
  <c r="AL208" i="2"/>
  <c r="AK208" i="2"/>
  <c r="AJ208" i="2"/>
  <c r="AI208" i="2"/>
  <c r="AH208" i="2"/>
  <c r="AT204" i="2"/>
  <c r="AT205" i="2" s="1"/>
  <c r="AQ204" i="2"/>
  <c r="AQ205" i="2" s="1"/>
  <c r="AP204" i="2"/>
  <c r="AP205" i="2" s="1"/>
  <c r="AO204" i="2"/>
  <c r="AO205" i="2" s="1"/>
  <c r="AN204" i="2"/>
  <c r="AN205" i="2" s="1"/>
  <c r="AM204" i="2"/>
  <c r="AM205" i="2" s="1"/>
  <c r="AL204" i="2"/>
  <c r="AL205" i="2" s="1"/>
  <c r="AK204" i="2"/>
  <c r="AK205" i="2" s="1"/>
  <c r="AJ204" i="2"/>
  <c r="AJ205" i="2" s="1"/>
  <c r="AI204" i="2"/>
  <c r="AI205" i="2" s="1"/>
  <c r="AH204" i="2"/>
  <c r="AH205" i="2" s="1"/>
  <c r="AT200" i="2"/>
  <c r="AQ200" i="2"/>
  <c r="AP200" i="2"/>
  <c r="AO200" i="2"/>
  <c r="AN200" i="2"/>
  <c r="AM200" i="2"/>
  <c r="AL200" i="2"/>
  <c r="AK200" i="2"/>
  <c r="AJ200" i="2"/>
  <c r="AI200" i="2"/>
  <c r="AH200" i="2"/>
  <c r="AT199" i="2"/>
  <c r="AQ199" i="2"/>
  <c r="AP199" i="2"/>
  <c r="AO199" i="2"/>
  <c r="AN199" i="2"/>
  <c r="AM199" i="2"/>
  <c r="AL199" i="2"/>
  <c r="AK199" i="2"/>
  <c r="AJ199" i="2"/>
  <c r="AI199" i="2"/>
  <c r="AH199" i="2"/>
  <c r="AT197" i="2"/>
  <c r="AQ197" i="2"/>
  <c r="AP197" i="2"/>
  <c r="AO197" i="2"/>
  <c r="AN197" i="2"/>
  <c r="AM197" i="2"/>
  <c r="AL197" i="2"/>
  <c r="AK197" i="2"/>
  <c r="AJ197" i="2"/>
  <c r="AI197" i="2"/>
  <c r="AH197" i="2"/>
  <c r="AT196" i="2"/>
  <c r="AQ196" i="2"/>
  <c r="AP196" i="2"/>
  <c r="AO196" i="2"/>
  <c r="AN196" i="2"/>
  <c r="AM196" i="2"/>
  <c r="AL196" i="2"/>
  <c r="AK196" i="2"/>
  <c r="AJ196" i="2"/>
  <c r="AI196" i="2"/>
  <c r="AH196" i="2"/>
  <c r="AT195" i="2"/>
  <c r="AQ195" i="2"/>
  <c r="AP195" i="2"/>
  <c r="AO195" i="2"/>
  <c r="AN195" i="2"/>
  <c r="AM195" i="2"/>
  <c r="AL195" i="2"/>
  <c r="AK195" i="2"/>
  <c r="AJ195" i="2"/>
  <c r="AI195" i="2"/>
  <c r="AH195" i="2"/>
  <c r="AT194" i="2"/>
  <c r="AQ194" i="2"/>
  <c r="AP194" i="2"/>
  <c r="AO194" i="2"/>
  <c r="AN194" i="2"/>
  <c r="AM194" i="2"/>
  <c r="AL194" i="2"/>
  <c r="AK194" i="2"/>
  <c r="AJ194" i="2"/>
  <c r="AI194" i="2"/>
  <c r="AH194" i="2"/>
  <c r="AT193" i="2"/>
  <c r="AQ193" i="2"/>
  <c r="AP193" i="2"/>
  <c r="AO193" i="2"/>
  <c r="AN193" i="2"/>
  <c r="AM193" i="2"/>
  <c r="AL193" i="2"/>
  <c r="AK193" i="2"/>
  <c r="AJ193" i="2"/>
  <c r="AI193" i="2"/>
  <c r="AH193" i="2"/>
  <c r="AT192" i="2"/>
  <c r="AQ192" i="2"/>
  <c r="AP192" i="2"/>
  <c r="AO192" i="2"/>
  <c r="AN192" i="2"/>
  <c r="AM192" i="2"/>
  <c r="AL192" i="2"/>
  <c r="AK192" i="2"/>
  <c r="AJ192" i="2"/>
  <c r="AI192" i="2"/>
  <c r="AH192" i="2"/>
  <c r="AT190" i="2"/>
  <c r="AQ190" i="2"/>
  <c r="AP190" i="2"/>
  <c r="AO190" i="2"/>
  <c r="AN190" i="2"/>
  <c r="AM190" i="2"/>
  <c r="AL190" i="2"/>
  <c r="AK190" i="2"/>
  <c r="AJ190" i="2"/>
  <c r="AI190" i="2"/>
  <c r="AH190" i="2"/>
  <c r="AT189" i="2"/>
  <c r="AQ189" i="2"/>
  <c r="AP189" i="2"/>
  <c r="AO189" i="2"/>
  <c r="AN189" i="2"/>
  <c r="AM189" i="2"/>
  <c r="AL189" i="2"/>
  <c r="AK189" i="2"/>
  <c r="AJ189" i="2"/>
  <c r="AI189" i="2"/>
  <c r="AH189" i="2"/>
  <c r="AT188" i="2"/>
  <c r="AQ188" i="2"/>
  <c r="AP188" i="2"/>
  <c r="AO188" i="2"/>
  <c r="AN188" i="2"/>
  <c r="AM188" i="2"/>
  <c r="AL188" i="2"/>
  <c r="AK188" i="2"/>
  <c r="AJ188" i="2"/>
  <c r="AI188" i="2"/>
  <c r="AH188" i="2"/>
  <c r="AT187" i="2"/>
  <c r="AQ187" i="2"/>
  <c r="AP187" i="2"/>
  <c r="AO187" i="2"/>
  <c r="AN187" i="2"/>
  <c r="AM187" i="2"/>
  <c r="AL187" i="2"/>
  <c r="AK187" i="2"/>
  <c r="AJ187" i="2"/>
  <c r="AI187" i="2"/>
  <c r="AH187" i="2"/>
  <c r="AT186" i="2"/>
  <c r="AQ186" i="2"/>
  <c r="AP186" i="2"/>
  <c r="AO186" i="2"/>
  <c r="AN186" i="2"/>
  <c r="AM186" i="2"/>
  <c r="AL186" i="2"/>
  <c r="AK186" i="2"/>
  <c r="AJ186" i="2"/>
  <c r="AI186" i="2"/>
  <c r="AH186" i="2"/>
  <c r="AT185" i="2"/>
  <c r="AQ185" i="2"/>
  <c r="AP185" i="2"/>
  <c r="AO185" i="2"/>
  <c r="AN185" i="2"/>
  <c r="AM185" i="2"/>
  <c r="AL185" i="2"/>
  <c r="AK185" i="2"/>
  <c r="AJ185" i="2"/>
  <c r="AI185" i="2"/>
  <c r="AH185" i="2"/>
  <c r="AT184" i="2"/>
  <c r="AQ184" i="2"/>
  <c r="AP184" i="2"/>
  <c r="AO184" i="2"/>
  <c r="AN184" i="2"/>
  <c r="AM184" i="2"/>
  <c r="AL184" i="2"/>
  <c r="AK184" i="2"/>
  <c r="AJ184" i="2"/>
  <c r="AI184" i="2"/>
  <c r="AH184" i="2"/>
  <c r="AT183" i="2"/>
  <c r="AQ183" i="2"/>
  <c r="AP183" i="2"/>
  <c r="AO183" i="2"/>
  <c r="AN183" i="2"/>
  <c r="AM183" i="2"/>
  <c r="AL183" i="2"/>
  <c r="AK183" i="2"/>
  <c r="AJ183" i="2"/>
  <c r="AI183" i="2"/>
  <c r="AH183" i="2"/>
  <c r="AT179" i="2"/>
  <c r="AQ179" i="2"/>
  <c r="AP179" i="2"/>
  <c r="AO179" i="2"/>
  <c r="AN179" i="2"/>
  <c r="AM179" i="2"/>
  <c r="AL179" i="2"/>
  <c r="AK179" i="2"/>
  <c r="AJ179" i="2"/>
  <c r="AI179" i="2"/>
  <c r="AH179" i="2"/>
  <c r="AT178" i="2"/>
  <c r="AQ178" i="2"/>
  <c r="AP178" i="2"/>
  <c r="AO178" i="2"/>
  <c r="AN178" i="2"/>
  <c r="AM178" i="2"/>
  <c r="AL178" i="2"/>
  <c r="AK178" i="2"/>
  <c r="AJ178" i="2"/>
  <c r="AI178" i="2"/>
  <c r="AH178" i="2"/>
  <c r="AT177" i="2"/>
  <c r="AQ177" i="2"/>
  <c r="AP177" i="2"/>
  <c r="AO177" i="2"/>
  <c r="AN177" i="2"/>
  <c r="AM177" i="2"/>
  <c r="AL177" i="2"/>
  <c r="AK177" i="2"/>
  <c r="AJ177" i="2"/>
  <c r="AI177" i="2"/>
  <c r="AH177" i="2"/>
  <c r="AT176" i="2"/>
  <c r="AQ176" i="2"/>
  <c r="AP176" i="2"/>
  <c r="AO176" i="2"/>
  <c r="AN176" i="2"/>
  <c r="AM176" i="2"/>
  <c r="AL176" i="2"/>
  <c r="AK176" i="2"/>
  <c r="AJ176" i="2"/>
  <c r="AI176" i="2"/>
  <c r="AH176" i="2"/>
  <c r="AT175" i="2"/>
  <c r="AQ175" i="2"/>
  <c r="AP175" i="2"/>
  <c r="AO175" i="2"/>
  <c r="AN175" i="2"/>
  <c r="AM175" i="2"/>
  <c r="AL175" i="2"/>
  <c r="AK175" i="2"/>
  <c r="AJ175" i="2"/>
  <c r="AI175" i="2"/>
  <c r="AH175" i="2"/>
  <c r="AT174" i="2"/>
  <c r="AQ174" i="2"/>
  <c r="AP174" i="2"/>
  <c r="AO174" i="2"/>
  <c r="AN174" i="2"/>
  <c r="AM174" i="2"/>
  <c r="AL174" i="2"/>
  <c r="AK174" i="2"/>
  <c r="AJ174" i="2"/>
  <c r="AI174" i="2"/>
  <c r="AH174" i="2"/>
  <c r="AT173" i="2"/>
  <c r="AQ173" i="2"/>
  <c r="AP173" i="2"/>
  <c r="AO173" i="2"/>
  <c r="AN173" i="2"/>
  <c r="AM173" i="2"/>
  <c r="AL173" i="2"/>
  <c r="AK173" i="2"/>
  <c r="AJ173" i="2"/>
  <c r="AI173" i="2"/>
  <c r="AH173" i="2"/>
  <c r="AT172" i="2"/>
  <c r="AQ172" i="2"/>
  <c r="AP172" i="2"/>
  <c r="AO172" i="2"/>
  <c r="AN172" i="2"/>
  <c r="AM172" i="2"/>
  <c r="AL172" i="2"/>
  <c r="AK172" i="2"/>
  <c r="AJ172" i="2"/>
  <c r="AI172" i="2"/>
  <c r="AH172" i="2"/>
  <c r="AT171" i="2"/>
  <c r="AQ171" i="2"/>
  <c r="AP171" i="2"/>
  <c r="AO171" i="2"/>
  <c r="AN171" i="2"/>
  <c r="AM171" i="2"/>
  <c r="AL171" i="2"/>
  <c r="AK171" i="2"/>
  <c r="AJ171" i="2"/>
  <c r="AI171" i="2"/>
  <c r="AH171" i="2"/>
  <c r="AT170" i="2"/>
  <c r="AQ170" i="2"/>
  <c r="AP170" i="2"/>
  <c r="AO170" i="2"/>
  <c r="AN170" i="2"/>
  <c r="AM170" i="2"/>
  <c r="AL170" i="2"/>
  <c r="AK170" i="2"/>
  <c r="AJ170" i="2"/>
  <c r="AI170" i="2"/>
  <c r="AH170" i="2"/>
  <c r="AT169" i="2"/>
  <c r="AQ169" i="2"/>
  <c r="AP169" i="2"/>
  <c r="AO169" i="2"/>
  <c r="AN169" i="2"/>
  <c r="AM169" i="2"/>
  <c r="AL169" i="2"/>
  <c r="AK169" i="2"/>
  <c r="AJ169" i="2"/>
  <c r="AI169" i="2"/>
  <c r="AH169" i="2"/>
  <c r="AT168" i="2"/>
  <c r="AQ168" i="2"/>
  <c r="AP168" i="2"/>
  <c r="AO168" i="2"/>
  <c r="AN168" i="2"/>
  <c r="AM168" i="2"/>
  <c r="AL168" i="2"/>
  <c r="AK168" i="2"/>
  <c r="AJ168" i="2"/>
  <c r="AI168" i="2"/>
  <c r="AH168" i="2"/>
  <c r="AT167" i="2"/>
  <c r="AQ167" i="2"/>
  <c r="AP167" i="2"/>
  <c r="AO167" i="2"/>
  <c r="AN167" i="2"/>
  <c r="AM167" i="2"/>
  <c r="AL167" i="2"/>
  <c r="AK167" i="2"/>
  <c r="AJ167" i="2"/>
  <c r="AI167" i="2"/>
  <c r="AH167" i="2"/>
  <c r="AT166" i="2"/>
  <c r="AQ166" i="2"/>
  <c r="AP166" i="2"/>
  <c r="AO166" i="2"/>
  <c r="AN166" i="2"/>
  <c r="AM166" i="2"/>
  <c r="AL166" i="2"/>
  <c r="AK166" i="2"/>
  <c r="AJ166" i="2"/>
  <c r="AI166" i="2"/>
  <c r="AH166" i="2"/>
  <c r="AT165" i="2"/>
  <c r="AQ165" i="2"/>
  <c r="AP165" i="2"/>
  <c r="AO165" i="2"/>
  <c r="AN165" i="2"/>
  <c r="AM165" i="2"/>
  <c r="AL165" i="2"/>
  <c r="AK165" i="2"/>
  <c r="AJ165" i="2"/>
  <c r="AI165" i="2"/>
  <c r="AH165" i="2"/>
  <c r="AT164" i="2"/>
  <c r="AQ164" i="2"/>
  <c r="AP164" i="2"/>
  <c r="AO164" i="2"/>
  <c r="AN164" i="2"/>
  <c r="AM164" i="2"/>
  <c r="AL164" i="2"/>
  <c r="AK164" i="2"/>
  <c r="AJ164" i="2"/>
  <c r="AI164" i="2"/>
  <c r="AH164" i="2"/>
  <c r="AT163" i="2"/>
  <c r="AQ163" i="2"/>
  <c r="AP163" i="2"/>
  <c r="AO163" i="2"/>
  <c r="AN163" i="2"/>
  <c r="AM163" i="2"/>
  <c r="AL163" i="2"/>
  <c r="AK163" i="2"/>
  <c r="AJ163" i="2"/>
  <c r="AI163" i="2"/>
  <c r="AH163" i="2"/>
  <c r="AT162" i="2"/>
  <c r="AQ162" i="2"/>
  <c r="AP162" i="2"/>
  <c r="AO162" i="2"/>
  <c r="AN162" i="2"/>
  <c r="AM162" i="2"/>
  <c r="AL162" i="2"/>
  <c r="AK162" i="2"/>
  <c r="AJ162" i="2"/>
  <c r="AI162" i="2"/>
  <c r="AH162" i="2"/>
  <c r="AT161" i="2"/>
  <c r="AQ161" i="2"/>
  <c r="AP161" i="2"/>
  <c r="AO161" i="2"/>
  <c r="AN161" i="2"/>
  <c r="AM161" i="2"/>
  <c r="AL161" i="2"/>
  <c r="AK161" i="2"/>
  <c r="AJ161" i="2"/>
  <c r="AI161" i="2"/>
  <c r="AH161" i="2"/>
  <c r="AT160" i="2"/>
  <c r="AQ160" i="2"/>
  <c r="AP160" i="2"/>
  <c r="AO160" i="2"/>
  <c r="AN160" i="2"/>
  <c r="AM160" i="2"/>
  <c r="AL160" i="2"/>
  <c r="AK160" i="2"/>
  <c r="AJ160" i="2"/>
  <c r="AI160" i="2"/>
  <c r="AH160" i="2"/>
  <c r="AT159" i="2"/>
  <c r="AQ159" i="2"/>
  <c r="AP159" i="2"/>
  <c r="AO159" i="2"/>
  <c r="AN159" i="2"/>
  <c r="AM159" i="2"/>
  <c r="AL159" i="2"/>
  <c r="AK159" i="2"/>
  <c r="AJ159" i="2"/>
  <c r="AI159" i="2"/>
  <c r="AH159" i="2"/>
  <c r="AT158" i="2"/>
  <c r="AQ158" i="2"/>
  <c r="AP158" i="2"/>
  <c r="AO158" i="2"/>
  <c r="AN158" i="2"/>
  <c r="AM158" i="2"/>
  <c r="AL158" i="2"/>
  <c r="AK158" i="2"/>
  <c r="AJ158" i="2"/>
  <c r="AI158" i="2"/>
  <c r="AH158" i="2"/>
  <c r="AT157" i="2"/>
  <c r="AQ157" i="2"/>
  <c r="AP157" i="2"/>
  <c r="AO157" i="2"/>
  <c r="AN157" i="2"/>
  <c r="AM157" i="2"/>
  <c r="AL157" i="2"/>
  <c r="AK157" i="2"/>
  <c r="AJ157" i="2"/>
  <c r="AI157" i="2"/>
  <c r="AH157" i="2"/>
  <c r="AT156" i="2"/>
  <c r="AQ156" i="2"/>
  <c r="AP156" i="2"/>
  <c r="AO156" i="2"/>
  <c r="AN156" i="2"/>
  <c r="AM156" i="2"/>
  <c r="AL156" i="2"/>
  <c r="AK156" i="2"/>
  <c r="AJ156" i="2"/>
  <c r="AI156" i="2"/>
  <c r="AH156" i="2"/>
  <c r="AT155" i="2"/>
  <c r="AQ155" i="2"/>
  <c r="AP155" i="2"/>
  <c r="AO155" i="2"/>
  <c r="AN155" i="2"/>
  <c r="AM155" i="2"/>
  <c r="AL155" i="2"/>
  <c r="AK155" i="2"/>
  <c r="AJ155" i="2"/>
  <c r="AI155" i="2"/>
  <c r="AH155" i="2"/>
  <c r="AT154" i="2"/>
  <c r="AQ154" i="2"/>
  <c r="AP154" i="2"/>
  <c r="AO154" i="2"/>
  <c r="AN154" i="2"/>
  <c r="AM154" i="2"/>
  <c r="AL154" i="2"/>
  <c r="AK154" i="2"/>
  <c r="AJ154" i="2"/>
  <c r="AI154" i="2"/>
  <c r="AH154" i="2"/>
  <c r="AT150" i="2"/>
  <c r="AQ150" i="2"/>
  <c r="AP150" i="2"/>
  <c r="AO150" i="2"/>
  <c r="AN150" i="2"/>
  <c r="AM150" i="2"/>
  <c r="AL150" i="2"/>
  <c r="AK150" i="2"/>
  <c r="AJ150" i="2"/>
  <c r="AI150" i="2"/>
  <c r="AH150" i="2"/>
  <c r="AT149" i="2"/>
  <c r="AQ149" i="2"/>
  <c r="AP149" i="2"/>
  <c r="AO149" i="2"/>
  <c r="AN149" i="2"/>
  <c r="AM149" i="2"/>
  <c r="AL149" i="2"/>
  <c r="AK149" i="2"/>
  <c r="AJ149" i="2"/>
  <c r="AI149" i="2"/>
  <c r="AH149" i="2"/>
  <c r="AT148" i="2"/>
  <c r="AQ148" i="2"/>
  <c r="AP148" i="2"/>
  <c r="AO148" i="2"/>
  <c r="AN148" i="2"/>
  <c r="AM148" i="2"/>
  <c r="AL148" i="2"/>
  <c r="AK148" i="2"/>
  <c r="AJ148" i="2"/>
  <c r="AI148" i="2"/>
  <c r="AH148" i="2"/>
  <c r="AT147" i="2"/>
  <c r="AQ147" i="2"/>
  <c r="AP147" i="2"/>
  <c r="AO147" i="2"/>
  <c r="AN147" i="2"/>
  <c r="AM147" i="2"/>
  <c r="AL147" i="2"/>
  <c r="AK147" i="2"/>
  <c r="AJ147" i="2"/>
  <c r="AI147" i="2"/>
  <c r="AH147" i="2"/>
  <c r="AT146" i="2"/>
  <c r="AQ146" i="2"/>
  <c r="AP146" i="2"/>
  <c r="AO146" i="2"/>
  <c r="AN146" i="2"/>
  <c r="AM146" i="2"/>
  <c r="AL146" i="2"/>
  <c r="AK146" i="2"/>
  <c r="AJ146" i="2"/>
  <c r="AI146" i="2"/>
  <c r="AH146" i="2"/>
  <c r="AT145" i="2"/>
  <c r="AQ145" i="2"/>
  <c r="AP145" i="2"/>
  <c r="AO145" i="2"/>
  <c r="AN145" i="2"/>
  <c r="AM145" i="2"/>
  <c r="AL145" i="2"/>
  <c r="AK145" i="2"/>
  <c r="AJ145" i="2"/>
  <c r="AI145" i="2"/>
  <c r="AH145" i="2"/>
  <c r="AT144" i="2"/>
  <c r="AQ144" i="2"/>
  <c r="AP144" i="2"/>
  <c r="AO144" i="2"/>
  <c r="AN144" i="2"/>
  <c r="AM144" i="2"/>
  <c r="AL144" i="2"/>
  <c r="AK144" i="2"/>
  <c r="AJ144" i="2"/>
  <c r="AI144" i="2"/>
  <c r="AH144" i="2"/>
  <c r="AT143" i="2"/>
  <c r="AQ143" i="2"/>
  <c r="AP143" i="2"/>
  <c r="AO143" i="2"/>
  <c r="AN143" i="2"/>
  <c r="AM143" i="2"/>
  <c r="AL143" i="2"/>
  <c r="AK143" i="2"/>
  <c r="AJ143" i="2"/>
  <c r="AI143" i="2"/>
  <c r="AH143" i="2"/>
  <c r="AT142" i="2"/>
  <c r="AQ142" i="2"/>
  <c r="AP142" i="2"/>
  <c r="AO142" i="2"/>
  <c r="AN142" i="2"/>
  <c r="AM142" i="2"/>
  <c r="AL142" i="2"/>
  <c r="AK142" i="2"/>
  <c r="AJ142" i="2"/>
  <c r="AI142" i="2"/>
  <c r="AH142" i="2"/>
  <c r="AT141" i="2"/>
  <c r="AQ141" i="2"/>
  <c r="AP141" i="2"/>
  <c r="AO141" i="2"/>
  <c r="AN141" i="2"/>
  <c r="AM141" i="2"/>
  <c r="AL141" i="2"/>
  <c r="AK141" i="2"/>
  <c r="AJ141" i="2"/>
  <c r="AI141" i="2"/>
  <c r="AH141" i="2"/>
  <c r="AT140" i="2"/>
  <c r="AQ140" i="2"/>
  <c r="AP140" i="2"/>
  <c r="AO140" i="2"/>
  <c r="AN140" i="2"/>
  <c r="AM140" i="2"/>
  <c r="AL140" i="2"/>
  <c r="AK140" i="2"/>
  <c r="AJ140" i="2"/>
  <c r="AI140" i="2"/>
  <c r="AH140" i="2"/>
  <c r="AT139" i="2"/>
  <c r="AQ139" i="2"/>
  <c r="AP139" i="2"/>
  <c r="AO139" i="2"/>
  <c r="AN139" i="2"/>
  <c r="AM139" i="2"/>
  <c r="AL139" i="2"/>
  <c r="AK139" i="2"/>
  <c r="AJ139" i="2"/>
  <c r="AI139" i="2"/>
  <c r="AH139" i="2"/>
  <c r="AT138" i="2"/>
  <c r="AQ138" i="2"/>
  <c r="AP138" i="2"/>
  <c r="AO138" i="2"/>
  <c r="AN138" i="2"/>
  <c r="AM138" i="2"/>
  <c r="AL138" i="2"/>
  <c r="AK138" i="2"/>
  <c r="AJ138" i="2"/>
  <c r="AI138" i="2"/>
  <c r="AH138" i="2"/>
  <c r="AT137" i="2"/>
  <c r="AQ137" i="2"/>
  <c r="AP137" i="2"/>
  <c r="AO137" i="2"/>
  <c r="AN137" i="2"/>
  <c r="AM137" i="2"/>
  <c r="AL137" i="2"/>
  <c r="AK137" i="2"/>
  <c r="AJ137" i="2"/>
  <c r="AI137" i="2"/>
  <c r="AH137" i="2"/>
  <c r="AT136" i="2"/>
  <c r="AQ136" i="2"/>
  <c r="AP136" i="2"/>
  <c r="AO136" i="2"/>
  <c r="AN136" i="2"/>
  <c r="AM136" i="2"/>
  <c r="AL136" i="2"/>
  <c r="AK136" i="2"/>
  <c r="AJ136" i="2"/>
  <c r="AI136" i="2"/>
  <c r="AH136" i="2"/>
  <c r="AT129" i="2"/>
  <c r="AQ129" i="2"/>
  <c r="AP129" i="2"/>
  <c r="AO129" i="2"/>
  <c r="AN129" i="2"/>
  <c r="AM129" i="2"/>
  <c r="AL129" i="2"/>
  <c r="AK129" i="2"/>
  <c r="AJ129" i="2"/>
  <c r="AI129" i="2"/>
  <c r="AH129" i="2"/>
  <c r="AT128" i="2"/>
  <c r="AQ128" i="2"/>
  <c r="AP128" i="2"/>
  <c r="AO128" i="2"/>
  <c r="AN128" i="2"/>
  <c r="AM128" i="2"/>
  <c r="AL128" i="2"/>
  <c r="AK128" i="2"/>
  <c r="AJ128" i="2"/>
  <c r="AI128" i="2"/>
  <c r="AH128" i="2"/>
  <c r="AT127" i="2"/>
  <c r="AQ127" i="2"/>
  <c r="AP127" i="2"/>
  <c r="AO127" i="2"/>
  <c r="AN127" i="2"/>
  <c r="AM127" i="2"/>
  <c r="AL127" i="2"/>
  <c r="AK127" i="2"/>
  <c r="AJ127" i="2"/>
  <c r="AI127" i="2"/>
  <c r="AH127" i="2"/>
  <c r="AT126" i="2"/>
  <c r="AQ126" i="2"/>
  <c r="AP126" i="2"/>
  <c r="AO126" i="2"/>
  <c r="AN126" i="2"/>
  <c r="AM126" i="2"/>
  <c r="AL126" i="2"/>
  <c r="AK126" i="2"/>
  <c r="AJ126" i="2"/>
  <c r="AI126" i="2"/>
  <c r="AH126" i="2"/>
  <c r="AT125" i="2"/>
  <c r="AQ125" i="2"/>
  <c r="AP125" i="2"/>
  <c r="AO125" i="2"/>
  <c r="AN125" i="2"/>
  <c r="AM125" i="2"/>
  <c r="AL125" i="2"/>
  <c r="AK125" i="2"/>
  <c r="AJ125" i="2"/>
  <c r="AI125" i="2"/>
  <c r="AH125" i="2"/>
  <c r="AT124" i="2"/>
  <c r="AQ124" i="2"/>
  <c r="AP124" i="2"/>
  <c r="AO124" i="2"/>
  <c r="AN124" i="2"/>
  <c r="AM124" i="2"/>
  <c r="AL124" i="2"/>
  <c r="AK124" i="2"/>
  <c r="AJ124" i="2"/>
  <c r="AI124" i="2"/>
  <c r="AH124" i="2"/>
  <c r="AT120" i="2"/>
  <c r="AQ120" i="2"/>
  <c r="AP120" i="2"/>
  <c r="AO120" i="2"/>
  <c r="AN120" i="2"/>
  <c r="AM120" i="2"/>
  <c r="AL120" i="2"/>
  <c r="AK120" i="2"/>
  <c r="AJ120" i="2"/>
  <c r="AI120" i="2"/>
  <c r="AH120" i="2"/>
  <c r="AT119" i="2"/>
  <c r="AQ119" i="2"/>
  <c r="AP119" i="2"/>
  <c r="AO119" i="2"/>
  <c r="AN119" i="2"/>
  <c r="AM119" i="2"/>
  <c r="AL119" i="2"/>
  <c r="AK119" i="2"/>
  <c r="AJ119" i="2"/>
  <c r="AI119" i="2"/>
  <c r="AH119" i="2"/>
  <c r="AT118" i="2"/>
  <c r="AQ118" i="2"/>
  <c r="AP118" i="2"/>
  <c r="AO118" i="2"/>
  <c r="AN118" i="2"/>
  <c r="AM118" i="2"/>
  <c r="AL118" i="2"/>
  <c r="AK118" i="2"/>
  <c r="AJ118" i="2"/>
  <c r="AI118" i="2"/>
  <c r="AH118" i="2"/>
  <c r="AT114" i="2"/>
  <c r="AQ114" i="2"/>
  <c r="AP114" i="2"/>
  <c r="AO114" i="2"/>
  <c r="AN114" i="2"/>
  <c r="AM114" i="2"/>
  <c r="AL114" i="2"/>
  <c r="AK114" i="2"/>
  <c r="AJ114" i="2"/>
  <c r="AI114" i="2"/>
  <c r="AH114" i="2"/>
  <c r="AT113" i="2"/>
  <c r="AQ113" i="2"/>
  <c r="AP113" i="2"/>
  <c r="AO113" i="2"/>
  <c r="AN113" i="2"/>
  <c r="AM113" i="2"/>
  <c r="AL113" i="2"/>
  <c r="AK113" i="2"/>
  <c r="AJ113" i="2"/>
  <c r="AI113" i="2"/>
  <c r="AH113" i="2"/>
  <c r="AT112" i="2"/>
  <c r="AQ112" i="2"/>
  <c r="AP112" i="2"/>
  <c r="AO112" i="2"/>
  <c r="AN112" i="2"/>
  <c r="AM112" i="2"/>
  <c r="AL112" i="2"/>
  <c r="AK112" i="2"/>
  <c r="AJ112" i="2"/>
  <c r="AI112" i="2"/>
  <c r="AH112" i="2"/>
  <c r="AT111" i="2"/>
  <c r="AQ111" i="2"/>
  <c r="AP111" i="2"/>
  <c r="AO111" i="2"/>
  <c r="AN111" i="2"/>
  <c r="AM111" i="2"/>
  <c r="AL111" i="2"/>
  <c r="AK111" i="2"/>
  <c r="AJ111" i="2"/>
  <c r="AI111" i="2"/>
  <c r="AH111" i="2"/>
  <c r="AT110" i="2"/>
  <c r="AQ110" i="2"/>
  <c r="AP110" i="2"/>
  <c r="AO110" i="2"/>
  <c r="AN110" i="2"/>
  <c r="AM110" i="2"/>
  <c r="AL110" i="2"/>
  <c r="AK110" i="2"/>
  <c r="AJ110" i="2"/>
  <c r="AI110" i="2"/>
  <c r="AH110" i="2"/>
  <c r="AT109" i="2"/>
  <c r="AQ109" i="2"/>
  <c r="AP109" i="2"/>
  <c r="AO109" i="2"/>
  <c r="AN109" i="2"/>
  <c r="AM109" i="2"/>
  <c r="AL109" i="2"/>
  <c r="AK109" i="2"/>
  <c r="AJ109" i="2"/>
  <c r="AI109" i="2"/>
  <c r="AH109" i="2"/>
  <c r="AT108" i="2"/>
  <c r="AQ108" i="2"/>
  <c r="AP108" i="2"/>
  <c r="AO108" i="2"/>
  <c r="AN108" i="2"/>
  <c r="AM108" i="2"/>
  <c r="AL108" i="2"/>
  <c r="AK108" i="2"/>
  <c r="AJ108" i="2"/>
  <c r="AI108" i="2"/>
  <c r="AH108" i="2"/>
  <c r="AT107" i="2"/>
  <c r="AQ107" i="2"/>
  <c r="AP107" i="2"/>
  <c r="AO107" i="2"/>
  <c r="AN107" i="2"/>
  <c r="AM107" i="2"/>
  <c r="AL107" i="2"/>
  <c r="AK107" i="2"/>
  <c r="AJ107" i="2"/>
  <c r="AI107" i="2"/>
  <c r="AH107" i="2"/>
  <c r="AT106" i="2"/>
  <c r="AQ106" i="2"/>
  <c r="AP106" i="2"/>
  <c r="AO106" i="2"/>
  <c r="AN106" i="2"/>
  <c r="AM106" i="2"/>
  <c r="AL106" i="2"/>
  <c r="AK106" i="2"/>
  <c r="AJ106" i="2"/>
  <c r="AI106" i="2"/>
  <c r="AH106" i="2"/>
  <c r="AT105" i="2"/>
  <c r="AQ105" i="2"/>
  <c r="AP105" i="2"/>
  <c r="AO105" i="2"/>
  <c r="AN105" i="2"/>
  <c r="AM105" i="2"/>
  <c r="AL105" i="2"/>
  <c r="AK105" i="2"/>
  <c r="AJ105" i="2"/>
  <c r="AI105" i="2"/>
  <c r="AH105" i="2"/>
  <c r="AT104" i="2"/>
  <c r="AQ104" i="2"/>
  <c r="AP104" i="2"/>
  <c r="AO104" i="2"/>
  <c r="AN104" i="2"/>
  <c r="AM104" i="2"/>
  <c r="AL104" i="2"/>
  <c r="AK104" i="2"/>
  <c r="AJ104" i="2"/>
  <c r="AI104" i="2"/>
  <c r="AH104" i="2"/>
  <c r="AT103" i="2"/>
  <c r="AQ103" i="2"/>
  <c r="AP103" i="2"/>
  <c r="AO103" i="2"/>
  <c r="AN103" i="2"/>
  <c r="AM103" i="2"/>
  <c r="AL103" i="2"/>
  <c r="AK103" i="2"/>
  <c r="AJ103" i="2"/>
  <c r="AI103" i="2"/>
  <c r="AH103" i="2"/>
  <c r="AT102" i="2"/>
  <c r="AQ102" i="2"/>
  <c r="AP102" i="2"/>
  <c r="AO102" i="2"/>
  <c r="AN102" i="2"/>
  <c r="AM102" i="2"/>
  <c r="AL102" i="2"/>
  <c r="AK102" i="2"/>
  <c r="AJ102" i="2"/>
  <c r="AI102" i="2"/>
  <c r="AH102" i="2"/>
  <c r="AT101" i="2"/>
  <c r="AQ101" i="2"/>
  <c r="AP101" i="2"/>
  <c r="AO101" i="2"/>
  <c r="AN101" i="2"/>
  <c r="AM101" i="2"/>
  <c r="AL101" i="2"/>
  <c r="AK101" i="2"/>
  <c r="AJ101" i="2"/>
  <c r="AI101" i="2"/>
  <c r="AH101" i="2"/>
  <c r="AT100" i="2"/>
  <c r="AQ100" i="2"/>
  <c r="AP100" i="2"/>
  <c r="AO100" i="2"/>
  <c r="AN100" i="2"/>
  <c r="AM100" i="2"/>
  <c r="AL100" i="2"/>
  <c r="AK100" i="2"/>
  <c r="AJ100" i="2"/>
  <c r="AI100" i="2"/>
  <c r="AH100" i="2"/>
  <c r="AT99" i="2"/>
  <c r="AQ99" i="2"/>
  <c r="AP99" i="2"/>
  <c r="AO99" i="2"/>
  <c r="AN99" i="2"/>
  <c r="AM99" i="2"/>
  <c r="AL99" i="2"/>
  <c r="AK99" i="2"/>
  <c r="AJ99" i="2"/>
  <c r="AI99" i="2"/>
  <c r="AH99" i="2"/>
  <c r="AT98" i="2"/>
  <c r="AQ98" i="2"/>
  <c r="AP98" i="2"/>
  <c r="AO98" i="2"/>
  <c r="AN98" i="2"/>
  <c r="AM98" i="2"/>
  <c r="AL98" i="2"/>
  <c r="AK98" i="2"/>
  <c r="AJ98" i="2"/>
  <c r="AI98" i="2"/>
  <c r="AH98" i="2"/>
  <c r="AT97" i="2"/>
  <c r="AQ97" i="2"/>
  <c r="AP97" i="2"/>
  <c r="AO97" i="2"/>
  <c r="AN97" i="2"/>
  <c r="AM97" i="2"/>
  <c r="AL97" i="2"/>
  <c r="AK97" i="2"/>
  <c r="AJ97" i="2"/>
  <c r="AI97" i="2"/>
  <c r="AH97" i="2"/>
  <c r="AT96" i="2"/>
  <c r="AQ96" i="2"/>
  <c r="AP96" i="2"/>
  <c r="AO96" i="2"/>
  <c r="AN96" i="2"/>
  <c r="AM96" i="2"/>
  <c r="AL96" i="2"/>
  <c r="AK96" i="2"/>
  <c r="AJ96" i="2"/>
  <c r="AI96" i="2"/>
  <c r="AH96" i="2"/>
  <c r="AT95" i="2"/>
  <c r="AQ95" i="2"/>
  <c r="AP95" i="2"/>
  <c r="AO95" i="2"/>
  <c r="AN95" i="2"/>
  <c r="AM95" i="2"/>
  <c r="AL95" i="2"/>
  <c r="AK95" i="2"/>
  <c r="AJ95" i="2"/>
  <c r="AI95" i="2"/>
  <c r="AH95" i="2"/>
  <c r="AT94" i="2"/>
  <c r="AQ94" i="2"/>
  <c r="AP94" i="2"/>
  <c r="AO94" i="2"/>
  <c r="AN94" i="2"/>
  <c r="AM94" i="2"/>
  <c r="AL94" i="2"/>
  <c r="AK94" i="2"/>
  <c r="AJ94" i="2"/>
  <c r="AI94" i="2"/>
  <c r="AH94" i="2"/>
  <c r="AT90" i="2"/>
  <c r="AQ90" i="2"/>
  <c r="AP90" i="2"/>
  <c r="AO90" i="2"/>
  <c r="AN90" i="2"/>
  <c r="AM90" i="2"/>
  <c r="AL90" i="2"/>
  <c r="AK90" i="2"/>
  <c r="AJ90" i="2"/>
  <c r="AI90" i="2"/>
  <c r="AH90" i="2"/>
  <c r="AT89" i="2"/>
  <c r="AQ89" i="2"/>
  <c r="AP89" i="2"/>
  <c r="AO89" i="2"/>
  <c r="AN89" i="2"/>
  <c r="AM89" i="2"/>
  <c r="AL89" i="2"/>
  <c r="AK89" i="2"/>
  <c r="AJ89" i="2"/>
  <c r="AI89" i="2"/>
  <c r="AH89" i="2"/>
  <c r="AT88" i="2"/>
  <c r="AQ88" i="2"/>
  <c r="AP88" i="2"/>
  <c r="AO88" i="2"/>
  <c r="AN88" i="2"/>
  <c r="AM88" i="2"/>
  <c r="AL88" i="2"/>
  <c r="AK88" i="2"/>
  <c r="AJ88" i="2"/>
  <c r="AI88" i="2"/>
  <c r="AH88" i="2"/>
  <c r="AT81" i="2"/>
  <c r="AQ81" i="2"/>
  <c r="AP81" i="2"/>
  <c r="AO81" i="2"/>
  <c r="AN81" i="2"/>
  <c r="AM81" i="2"/>
  <c r="AL81" i="2"/>
  <c r="AK81" i="2"/>
  <c r="AJ81" i="2"/>
  <c r="AI81" i="2"/>
  <c r="AH81" i="2"/>
  <c r="AT80" i="2"/>
  <c r="AQ80" i="2"/>
  <c r="AP80" i="2"/>
  <c r="AO80" i="2"/>
  <c r="AN80" i="2"/>
  <c r="AM80" i="2"/>
  <c r="AL80" i="2"/>
  <c r="AK80" i="2"/>
  <c r="AJ80" i="2"/>
  <c r="AI80" i="2"/>
  <c r="AH80" i="2"/>
  <c r="AT79" i="2"/>
  <c r="AQ79" i="2"/>
  <c r="AP79" i="2"/>
  <c r="AO79" i="2"/>
  <c r="AN79" i="2"/>
  <c r="AM79" i="2"/>
  <c r="AL79" i="2"/>
  <c r="AK79" i="2"/>
  <c r="AJ79" i="2"/>
  <c r="AI79" i="2"/>
  <c r="AH79" i="2"/>
  <c r="AT75" i="2"/>
  <c r="AQ75" i="2"/>
  <c r="AP75" i="2"/>
  <c r="AO75" i="2"/>
  <c r="AN75" i="2"/>
  <c r="AM75" i="2"/>
  <c r="AL75" i="2"/>
  <c r="AK75" i="2"/>
  <c r="AJ75" i="2"/>
  <c r="AI75" i="2"/>
  <c r="AH75" i="2"/>
  <c r="AT74" i="2"/>
  <c r="AQ74" i="2"/>
  <c r="AP74" i="2"/>
  <c r="AO74" i="2"/>
  <c r="AN74" i="2"/>
  <c r="AM74" i="2"/>
  <c r="AL74" i="2"/>
  <c r="AK74" i="2"/>
  <c r="AJ74" i="2"/>
  <c r="AI74" i="2"/>
  <c r="AH74" i="2"/>
  <c r="AT73" i="2"/>
  <c r="AQ73" i="2"/>
  <c r="AP73" i="2"/>
  <c r="AO73" i="2"/>
  <c r="AN73" i="2"/>
  <c r="AM73" i="2"/>
  <c r="AL73" i="2"/>
  <c r="AK73" i="2"/>
  <c r="AJ73" i="2"/>
  <c r="AI73" i="2"/>
  <c r="AH73" i="2"/>
  <c r="AT69" i="2"/>
  <c r="AQ69" i="2"/>
  <c r="AP69" i="2"/>
  <c r="AO69" i="2"/>
  <c r="AN69" i="2"/>
  <c r="AM69" i="2"/>
  <c r="AL69" i="2"/>
  <c r="AK69" i="2"/>
  <c r="AJ69" i="2"/>
  <c r="AI69" i="2"/>
  <c r="AH69" i="2"/>
  <c r="AT68" i="2"/>
  <c r="AQ68" i="2"/>
  <c r="AP68" i="2"/>
  <c r="AO68" i="2"/>
  <c r="AN68" i="2"/>
  <c r="AM68" i="2"/>
  <c r="AL68" i="2"/>
  <c r="AK68" i="2"/>
  <c r="AJ68" i="2"/>
  <c r="AI68" i="2"/>
  <c r="AH68" i="2"/>
  <c r="AT67" i="2"/>
  <c r="AQ67" i="2"/>
  <c r="AP67" i="2"/>
  <c r="AO67" i="2"/>
  <c r="AN67" i="2"/>
  <c r="AM67" i="2"/>
  <c r="AL67" i="2"/>
  <c r="AK67" i="2"/>
  <c r="AJ67" i="2"/>
  <c r="AI67" i="2"/>
  <c r="AH67" i="2"/>
  <c r="AT66" i="2"/>
  <c r="AQ66" i="2"/>
  <c r="AP66" i="2"/>
  <c r="AO66" i="2"/>
  <c r="AN66" i="2"/>
  <c r="AM66" i="2"/>
  <c r="AL66" i="2"/>
  <c r="AK66" i="2"/>
  <c r="AJ66" i="2"/>
  <c r="AI66" i="2"/>
  <c r="AH66" i="2"/>
  <c r="AT62" i="2"/>
  <c r="AQ62" i="2"/>
  <c r="AP62" i="2"/>
  <c r="AO62" i="2"/>
  <c r="AN62" i="2"/>
  <c r="AM62" i="2"/>
  <c r="AL62" i="2"/>
  <c r="AK62" i="2"/>
  <c r="AJ62" i="2"/>
  <c r="AI62" i="2"/>
  <c r="AH62" i="2"/>
  <c r="AT61" i="2"/>
  <c r="AQ61" i="2"/>
  <c r="AP61" i="2"/>
  <c r="AO61" i="2"/>
  <c r="AN61" i="2"/>
  <c r="AM61" i="2"/>
  <c r="AL61" i="2"/>
  <c r="AK61" i="2"/>
  <c r="AJ61" i="2"/>
  <c r="AI61" i="2"/>
  <c r="AH61" i="2"/>
  <c r="AT60" i="2"/>
  <c r="AQ60" i="2"/>
  <c r="AP60" i="2"/>
  <c r="AO60" i="2"/>
  <c r="AN60" i="2"/>
  <c r="AM60" i="2"/>
  <c r="AL60" i="2"/>
  <c r="AK60" i="2"/>
  <c r="AJ60" i="2"/>
  <c r="AI60" i="2"/>
  <c r="AH60" i="2"/>
  <c r="AT59" i="2"/>
  <c r="AQ59" i="2"/>
  <c r="AP59" i="2"/>
  <c r="AO59" i="2"/>
  <c r="AN59" i="2"/>
  <c r="AM59" i="2"/>
  <c r="AL59" i="2"/>
  <c r="AK59" i="2"/>
  <c r="AJ59" i="2"/>
  <c r="AI59" i="2"/>
  <c r="AH59" i="2"/>
  <c r="AT58" i="2"/>
  <c r="AQ58" i="2"/>
  <c r="AP58" i="2"/>
  <c r="AO58" i="2"/>
  <c r="AN58" i="2"/>
  <c r="AM58" i="2"/>
  <c r="AL58" i="2"/>
  <c r="AK58" i="2"/>
  <c r="AJ58" i="2"/>
  <c r="AI58" i="2"/>
  <c r="AH58" i="2"/>
  <c r="AT57" i="2"/>
  <c r="AQ57" i="2"/>
  <c r="AP57" i="2"/>
  <c r="AO57" i="2"/>
  <c r="AN57" i="2"/>
  <c r="AM57" i="2"/>
  <c r="AL57" i="2"/>
  <c r="AK57" i="2"/>
  <c r="AJ57" i="2"/>
  <c r="AI57" i="2"/>
  <c r="AH57" i="2"/>
  <c r="AT56" i="2"/>
  <c r="AQ56" i="2"/>
  <c r="AP56" i="2"/>
  <c r="AO56" i="2"/>
  <c r="AN56" i="2"/>
  <c r="AM56" i="2"/>
  <c r="AL56" i="2"/>
  <c r="AK56" i="2"/>
  <c r="AJ56" i="2"/>
  <c r="AI56" i="2"/>
  <c r="AH56" i="2"/>
  <c r="AJ315" i="2" l="1"/>
  <c r="AJ321" i="2" s="1"/>
  <c r="AN315" i="2"/>
  <c r="AN321" i="2" s="1"/>
  <c r="AT315" i="2"/>
  <c r="AT321" i="2" s="1"/>
  <c r="AH315" i="2"/>
  <c r="AH321" i="2" s="1"/>
  <c r="AL315" i="2"/>
  <c r="AP315" i="2"/>
  <c r="AP321" i="2" s="1"/>
  <c r="AI315" i="2"/>
  <c r="AI321" i="2" s="1"/>
  <c r="AM315" i="2"/>
  <c r="AM321" i="2" s="1"/>
  <c r="AQ315" i="2"/>
  <c r="AK315" i="2"/>
  <c r="AK321" i="2" s="1"/>
  <c r="AO315" i="2"/>
  <c r="AO321" i="2" s="1"/>
  <c r="AH262" i="2"/>
  <c r="AL262" i="2"/>
  <c r="AP262" i="2"/>
  <c r="AK262" i="2"/>
  <c r="AO262" i="2"/>
  <c r="AI262" i="2"/>
  <c r="AM262" i="2"/>
  <c r="AQ262" i="2"/>
  <c r="AJ262" i="2"/>
  <c r="AN262" i="2"/>
  <c r="AT262" i="2"/>
  <c r="AQ391" i="2"/>
  <c r="AQ392" i="2" s="1"/>
  <c r="AQ508" i="2" s="1"/>
  <c r="AN70" i="2"/>
  <c r="AJ70" i="2"/>
  <c r="AT70" i="2"/>
  <c r="AH70" i="2"/>
  <c r="AL70" i="2"/>
  <c r="AP70" i="2"/>
  <c r="AK70" i="2"/>
  <c r="AO70" i="2"/>
  <c r="AI70" i="2"/>
  <c r="AM70" i="2"/>
  <c r="AQ70" i="2"/>
  <c r="AJ333" i="2"/>
  <c r="AN333" i="2"/>
  <c r="AT333" i="2"/>
  <c r="AH333" i="2"/>
  <c r="AM333" i="2"/>
  <c r="AQ333" i="2"/>
  <c r="AL333" i="2"/>
  <c r="AP333" i="2"/>
  <c r="AK333" i="2"/>
  <c r="AO333" i="2"/>
  <c r="AJ298" i="2"/>
  <c r="AN298" i="2"/>
  <c r="AT298" i="2"/>
  <c r="AH298" i="2"/>
  <c r="AL298" i="2"/>
  <c r="AP298" i="2"/>
  <c r="AK298" i="2"/>
  <c r="AO298" i="2"/>
  <c r="AL321" i="2"/>
  <c r="AM298" i="2"/>
  <c r="AQ298" i="2"/>
  <c r="AQ321" i="2"/>
  <c r="AL290" i="2"/>
  <c r="AP290" i="2"/>
  <c r="AK290" i="2"/>
  <c r="AO290" i="2"/>
  <c r="AM280" i="2"/>
  <c r="AQ280" i="2"/>
  <c r="AM290" i="2"/>
  <c r="AQ290" i="2"/>
  <c r="AH290" i="2"/>
  <c r="AJ290" i="2"/>
  <c r="AN290" i="2"/>
  <c r="AT290" i="2"/>
  <c r="AH280" i="2"/>
  <c r="AL280" i="2"/>
  <c r="AP280" i="2"/>
  <c r="AJ280" i="2"/>
  <c r="AN280" i="2"/>
  <c r="AT280" i="2"/>
  <c r="AK280" i="2"/>
  <c r="AO280" i="2"/>
  <c r="AJ269" i="2"/>
  <c r="AN269" i="2"/>
  <c r="AT269" i="2"/>
  <c r="AK269" i="2"/>
  <c r="AP269" i="2"/>
  <c r="AM269" i="2"/>
  <c r="AQ269" i="2"/>
  <c r="AT246" i="2"/>
  <c r="AJ246" i="2"/>
  <c r="AN246" i="2"/>
  <c r="AO269" i="2"/>
  <c r="AL269" i="2"/>
  <c r="AH269" i="2"/>
  <c r="AK246" i="2"/>
  <c r="AO246" i="2"/>
  <c r="AH246" i="2"/>
  <c r="AL246" i="2"/>
  <c r="AP246" i="2"/>
  <c r="AM246" i="2"/>
  <c r="AQ246" i="2"/>
  <c r="AJ215" i="2"/>
  <c r="AN215" i="2"/>
  <c r="AT215" i="2"/>
  <c r="AH221" i="2"/>
  <c r="AL221" i="2"/>
  <c r="AP221" i="2"/>
  <c r="AO221" i="2"/>
  <c r="AM215" i="2"/>
  <c r="AQ215" i="2"/>
  <c r="AH215" i="2"/>
  <c r="AJ221" i="2"/>
  <c r="AN221" i="2"/>
  <c r="AT221" i="2"/>
  <c r="AM221" i="2"/>
  <c r="AQ221" i="2"/>
  <c r="AH201" i="2"/>
  <c r="AL201" i="2"/>
  <c r="AP201" i="2"/>
  <c r="AK215" i="2"/>
  <c r="AO215" i="2"/>
  <c r="AK221" i="2"/>
  <c r="AL215" i="2"/>
  <c r="AP215" i="2"/>
  <c r="AN201" i="2"/>
  <c r="AT201" i="2"/>
  <c r="AJ201" i="2"/>
  <c r="AK201" i="2"/>
  <c r="AO201" i="2"/>
  <c r="AM201" i="2"/>
  <c r="AQ201" i="2"/>
  <c r="AM151" i="2"/>
  <c r="AQ151" i="2"/>
  <c r="AJ180" i="2"/>
  <c r="AN180" i="2"/>
  <c r="AT180" i="2"/>
  <c r="AM180" i="2"/>
  <c r="AQ180" i="2"/>
  <c r="AN151" i="2"/>
  <c r="AK151" i="2"/>
  <c r="AO151" i="2"/>
  <c r="AH180" i="2"/>
  <c r="AL180" i="2"/>
  <c r="AP180" i="2"/>
  <c r="AH151" i="2"/>
  <c r="AL151" i="2"/>
  <c r="AP151" i="2"/>
  <c r="AJ151" i="2"/>
  <c r="AT151" i="2"/>
  <c r="AK180" i="2"/>
  <c r="AO180" i="2"/>
  <c r="AQ131" i="2"/>
  <c r="AM131" i="2"/>
  <c r="AT131" i="2"/>
  <c r="AN131" i="2"/>
  <c r="AJ121" i="2"/>
  <c r="AT121" i="2"/>
  <c r="AK131" i="2"/>
  <c r="AJ131" i="2"/>
  <c r="AN121" i="2"/>
  <c r="AO131" i="2"/>
  <c r="AH131" i="2"/>
  <c r="AL131" i="2"/>
  <c r="AP131" i="2"/>
  <c r="AJ18" i="2"/>
  <c r="AH121" i="2"/>
  <c r="AL121" i="2"/>
  <c r="AP121" i="2"/>
  <c r="AJ115" i="2"/>
  <c r="AN115" i="2"/>
  <c r="AT115" i="2"/>
  <c r="AM121" i="2"/>
  <c r="AQ121" i="2"/>
  <c r="AK121" i="2"/>
  <c r="AO121" i="2"/>
  <c r="AK115" i="2"/>
  <c r="AO115" i="2"/>
  <c r="AH115" i="2"/>
  <c r="AH91" i="2"/>
  <c r="AL91" i="2"/>
  <c r="AP91" i="2"/>
  <c r="AM115" i="2"/>
  <c r="AQ115" i="2"/>
  <c r="AL115" i="2"/>
  <c r="AP115" i="2"/>
  <c r="AI18" i="2"/>
  <c r="AM91" i="2"/>
  <c r="AQ91" i="2"/>
  <c r="AJ91" i="2"/>
  <c r="AN91" i="2"/>
  <c r="AT91" i="2"/>
  <c r="AK91" i="2"/>
  <c r="AO91" i="2"/>
  <c r="AH82" i="2"/>
  <c r="AL82" i="2"/>
  <c r="AP82" i="2"/>
  <c r="AH76" i="2"/>
  <c r="AL76" i="2"/>
  <c r="AP76" i="2"/>
  <c r="AM82" i="2"/>
  <c r="AQ82" i="2"/>
  <c r="AK82" i="2"/>
  <c r="AO82" i="2"/>
  <c r="AJ82" i="2"/>
  <c r="AN82" i="2"/>
  <c r="AT82" i="2"/>
  <c r="AI76" i="2"/>
  <c r="AQ76" i="2"/>
  <c r="AM76" i="2"/>
  <c r="AJ76" i="2"/>
  <c r="AN76" i="2"/>
  <c r="AT76" i="2"/>
  <c r="AK76" i="2"/>
  <c r="AO76" i="2"/>
  <c r="AQ63" i="2"/>
  <c r="AM63" i="2"/>
  <c r="AT53" i="2"/>
  <c r="AN53" i="2"/>
  <c r="AJ53" i="2"/>
  <c r="AJ63" i="2"/>
  <c r="AN63" i="2"/>
  <c r="AT63" i="2"/>
  <c r="AI215" i="2"/>
  <c r="AI221" i="2"/>
  <c r="AN18" i="2"/>
  <c r="AT18" i="2"/>
  <c r="AO53" i="2"/>
  <c r="AK53" i="2"/>
  <c r="AH53" i="2"/>
  <c r="AQ53" i="2"/>
  <c r="AM53" i="2"/>
  <c r="AP36" i="2"/>
  <c r="AH63" i="2"/>
  <c r="AL63" i="2"/>
  <c r="AP63" i="2"/>
  <c r="AK63" i="2"/>
  <c r="AO63" i="2"/>
  <c r="AI115" i="2"/>
  <c r="AP53" i="2"/>
  <c r="AL53" i="2"/>
  <c r="AI53" i="2"/>
  <c r="AI131" i="2"/>
  <c r="AK18" i="2"/>
  <c r="AO18" i="2"/>
  <c r="AI91" i="2"/>
  <c r="AI201" i="2"/>
  <c r="AI246" i="2"/>
  <c r="AI333" i="2"/>
  <c r="AI180" i="2"/>
  <c r="AI298" i="2"/>
  <c r="AI82" i="2"/>
  <c r="AM18" i="2"/>
  <c r="AQ18" i="2"/>
  <c r="AH18" i="2"/>
  <c r="AL18" i="2"/>
  <c r="AP18" i="2"/>
  <c r="AH13" i="2"/>
  <c r="AI121" i="2"/>
  <c r="AI151" i="2"/>
  <c r="AI269" i="2"/>
  <c r="AI280" i="2"/>
  <c r="AK36" i="2"/>
  <c r="AO36" i="2"/>
  <c r="AJ36" i="2"/>
  <c r="AN36" i="2"/>
  <c r="AT36" i="2"/>
  <c r="AI36" i="2"/>
  <c r="AM36" i="2"/>
  <c r="AQ36" i="2"/>
  <c r="AH36" i="2"/>
  <c r="AL36" i="2"/>
  <c r="AL13" i="2"/>
  <c r="AP13" i="2"/>
  <c r="AO13" i="2"/>
  <c r="AN13" i="2"/>
  <c r="AT13" i="2"/>
  <c r="AI63" i="2"/>
  <c r="AI290" i="2"/>
  <c r="AJ13" i="2"/>
  <c r="AQ13" i="2"/>
  <c r="AM13" i="2"/>
  <c r="AI13" i="2"/>
  <c r="AK13" i="2"/>
  <c r="AH84" i="2" l="1"/>
  <c r="AK84" i="2"/>
  <c r="AJ84" i="2"/>
  <c r="AN84" i="2"/>
  <c r="AL84" i="2"/>
  <c r="AI84" i="2"/>
  <c r="AM84" i="2"/>
  <c r="AO84" i="2"/>
  <c r="AQ84" i="2"/>
  <c r="AT84" i="2"/>
  <c r="AP84" i="2"/>
  <c r="AT300" i="2"/>
  <c r="AH300" i="2"/>
  <c r="AM300" i="2"/>
  <c r="AN300" i="2"/>
  <c r="AO300" i="2"/>
  <c r="AL300" i="2"/>
  <c r="AP300" i="2"/>
  <c r="AJ300" i="2"/>
  <c r="AQ300" i="2"/>
  <c r="AK300" i="2"/>
  <c r="AT133" i="2"/>
  <c r="AM133" i="2"/>
  <c r="AH133" i="2"/>
  <c r="AJ133" i="2"/>
  <c r="AN133" i="2"/>
  <c r="AL133" i="2"/>
  <c r="AO133" i="2"/>
  <c r="AK133" i="2"/>
  <c r="AQ133" i="2"/>
  <c r="AP133" i="2"/>
  <c r="AI133" i="2"/>
  <c r="AI300" i="2"/>
  <c r="AT337" i="2" l="1"/>
  <c r="AT506" i="2" s="1"/>
  <c r="AL337" i="2"/>
  <c r="AL506" i="2" s="1"/>
  <c r="AP337" i="2"/>
  <c r="AP506" i="2" s="1"/>
  <c r="AQ322" i="2"/>
  <c r="AQ337" i="2"/>
  <c r="AQ506" i="2" s="1"/>
  <c r="AN322" i="2"/>
  <c r="AN337" i="2"/>
  <c r="AN506" i="2" s="1"/>
  <c r="AM337" i="2"/>
  <c r="AM506" i="2" s="1"/>
  <c r="AK322" i="2"/>
  <c r="AK337" i="2"/>
  <c r="AK506" i="2" s="1"/>
  <c r="AJ322" i="2"/>
  <c r="AJ337" i="2"/>
  <c r="AJ506" i="2" s="1"/>
  <c r="AH322" i="2"/>
  <c r="AH337" i="2"/>
  <c r="AH506" i="2" s="1"/>
  <c r="AO322" i="2"/>
  <c r="AO337" i="2"/>
  <c r="AO506" i="2" s="1"/>
  <c r="AT322" i="2"/>
  <c r="AP322" i="2"/>
  <c r="AL322" i="2"/>
  <c r="AM322" i="2"/>
  <c r="AI337" i="2"/>
  <c r="AI506" i="2" s="1"/>
  <c r="AI322" i="2"/>
</calcChain>
</file>

<file path=xl/comments1.xml><?xml version="1.0" encoding="utf-8"?>
<comments xmlns="http://schemas.openxmlformats.org/spreadsheetml/2006/main">
  <authors>
    <author>Leu, Darren</author>
  </authors>
  <commentList>
    <comment ref="AS397" authorId="0" shapeId="0">
      <text>
        <r>
          <rPr>
            <b/>
            <sz val="9"/>
            <color indexed="81"/>
            <rFont val="Tahoma"/>
            <charset val="1"/>
          </rPr>
          <t>Leu, Darren:</t>
        </r>
        <r>
          <rPr>
            <sz val="9"/>
            <color indexed="81"/>
            <rFont val="Tahoma"/>
            <charset val="1"/>
          </rPr>
          <t xml:space="preserve">
See notes tab</t>
        </r>
      </text>
    </comment>
  </commentList>
</comments>
</file>

<file path=xl/sharedStrings.xml><?xml version="1.0" encoding="utf-8"?>
<sst xmlns="http://schemas.openxmlformats.org/spreadsheetml/2006/main" count="5369" uniqueCount="1365">
  <si>
    <t>Legacy</t>
  </si>
  <si>
    <t>Revenue Accounts</t>
  </si>
  <si>
    <t>A001-001</t>
  </si>
  <si>
    <t>001</t>
  </si>
  <si>
    <t>Real Property</t>
  </si>
  <si>
    <t>A001-004</t>
  </si>
  <si>
    <t>004</t>
  </si>
  <si>
    <t>Personal Property - Ordinary Business Corps</t>
  </si>
  <si>
    <t>A001-007</t>
  </si>
  <si>
    <t>007</t>
  </si>
  <si>
    <t>Personal Property - Individuals &amp; Firms</t>
  </si>
  <si>
    <t>A001-008</t>
  </si>
  <si>
    <t>008</t>
  </si>
  <si>
    <t>Personal Property - Public Utilities</t>
  </si>
  <si>
    <t>A001-010</t>
  </si>
  <si>
    <t>010</t>
  </si>
  <si>
    <t>A001-011</t>
  </si>
  <si>
    <t>011</t>
  </si>
  <si>
    <t>Personal Property</t>
  </si>
  <si>
    <t>A001-016</t>
  </si>
  <si>
    <t>016</t>
  </si>
  <si>
    <t>Video Lottery Terminals</t>
  </si>
  <si>
    <t>A001-021</t>
  </si>
  <si>
    <t>021</t>
  </si>
  <si>
    <t>Penalties and Interest</t>
  </si>
  <si>
    <t>A001-022</t>
  </si>
  <si>
    <t>022</t>
  </si>
  <si>
    <t>Discounts</t>
  </si>
  <si>
    <t>A001-024</t>
  </si>
  <si>
    <t>024</t>
  </si>
  <si>
    <t>Tax Sale Expense</t>
  </si>
  <si>
    <t>A001-025</t>
  </si>
  <si>
    <t>025</t>
  </si>
  <si>
    <t>Newly Constructed Dwellings Tax Credit</t>
  </si>
  <si>
    <t>A001-026</t>
  </si>
  <si>
    <t>026</t>
  </si>
  <si>
    <t>Conservation Tax Credit</t>
  </si>
  <si>
    <t>A001-027</t>
  </si>
  <si>
    <t>027</t>
  </si>
  <si>
    <t>Phase in Tax Credit</t>
  </si>
  <si>
    <t>A001-028</t>
  </si>
  <si>
    <t>028</t>
  </si>
  <si>
    <t>Other Property Tax Credits</t>
  </si>
  <si>
    <t>A001-029</t>
  </si>
  <si>
    <t>029</t>
  </si>
  <si>
    <t>Enterprise Zone Tax  Credit</t>
  </si>
  <si>
    <t>A001-030</t>
  </si>
  <si>
    <t>030</t>
  </si>
  <si>
    <t>Cemetery Dwellings Tax Credit</t>
  </si>
  <si>
    <t>A001-032</t>
  </si>
  <si>
    <t>032</t>
  </si>
  <si>
    <t>Historic Property Tax Credits</t>
  </si>
  <si>
    <t>A001-038</t>
  </si>
  <si>
    <t>038</t>
  </si>
  <si>
    <t>Tax Increment Financing Districts</t>
  </si>
  <si>
    <t>A001-039</t>
  </si>
  <si>
    <t>039</t>
  </si>
  <si>
    <t>Targeted Homeowners Tax Credit</t>
  </si>
  <si>
    <t>A001-040</t>
  </si>
  <si>
    <t>040</t>
  </si>
  <si>
    <t>High-Performace Market-Rate Rental Housing Tax Credit</t>
  </si>
  <si>
    <t>A001-041</t>
  </si>
  <si>
    <t>041</t>
  </si>
  <si>
    <t>Heavy Equipment Gross Recipts</t>
  </si>
  <si>
    <t>A001-043</t>
  </si>
  <si>
    <t>043</t>
  </si>
  <si>
    <t>Beverage Container Tax</t>
  </si>
  <si>
    <t>A001-045</t>
  </si>
  <si>
    <t>045</t>
  </si>
  <si>
    <t>Gas</t>
  </si>
  <si>
    <t>A001-046</t>
  </si>
  <si>
    <t>046</t>
  </si>
  <si>
    <t>Electricity</t>
  </si>
  <si>
    <t>A001-047</t>
  </si>
  <si>
    <t>047</t>
  </si>
  <si>
    <t>Fuel Oil</t>
  </si>
  <si>
    <t>A001-049</t>
  </si>
  <si>
    <t>049</t>
  </si>
  <si>
    <t>Steam</t>
  </si>
  <si>
    <t>A001-050</t>
  </si>
  <si>
    <t>050</t>
  </si>
  <si>
    <t>Telephone</t>
  </si>
  <si>
    <t>A001-051</t>
  </si>
  <si>
    <t>051</t>
  </si>
  <si>
    <t>Homeless Relief Assistance Tax</t>
  </si>
  <si>
    <t>A001-052</t>
  </si>
  <si>
    <t>052</t>
  </si>
  <si>
    <t>Hotel Tax (transferred from CC Fund)</t>
  </si>
  <si>
    <t>A001-053</t>
  </si>
  <si>
    <t>053</t>
  </si>
  <si>
    <t>Property Transfer</t>
  </si>
  <si>
    <t>A001-054</t>
  </si>
  <si>
    <t>054</t>
  </si>
  <si>
    <t>Liquid Petroleum Gas</t>
  </si>
  <si>
    <t>A001-055</t>
  </si>
  <si>
    <t>055</t>
  </si>
  <si>
    <t>Refund Reserve - Gas</t>
  </si>
  <si>
    <t>A001-056</t>
  </si>
  <si>
    <t>056</t>
  </si>
  <si>
    <t>Refund Reserve - Electricity</t>
  </si>
  <si>
    <t>A001-057</t>
  </si>
  <si>
    <t>057</t>
  </si>
  <si>
    <t>Refund Reserve - Fuel Oil</t>
  </si>
  <si>
    <t>A001-060</t>
  </si>
  <si>
    <t>060</t>
  </si>
  <si>
    <t>Housing Authority</t>
  </si>
  <si>
    <t>A001-062</t>
  </si>
  <si>
    <t>062</t>
  </si>
  <si>
    <t>Urban Renewal</t>
  </si>
  <si>
    <t>A001-063</t>
  </si>
  <si>
    <t>063</t>
  </si>
  <si>
    <t>Off-Street Parking Properties</t>
  </si>
  <si>
    <t>A001-064</t>
  </si>
  <si>
    <t>064</t>
  </si>
  <si>
    <t>Maryland Port and Stadium Authorities</t>
  </si>
  <si>
    <t>A001-065</t>
  </si>
  <si>
    <t>065</t>
  </si>
  <si>
    <t>Apartments</t>
  </si>
  <si>
    <t>A001-067</t>
  </si>
  <si>
    <t>067</t>
  </si>
  <si>
    <t>Economic Development</t>
  </si>
  <si>
    <t>A001-068</t>
  </si>
  <si>
    <t>068</t>
  </si>
  <si>
    <t>Annual Nonprofit Contributions</t>
  </si>
  <si>
    <t>A001-075</t>
  </si>
  <si>
    <t>075</t>
  </si>
  <si>
    <t>Tax Sale Fees and Other</t>
  </si>
  <si>
    <t>A001-076</t>
  </si>
  <si>
    <t>076</t>
  </si>
  <si>
    <t>Simulated Slot Machines</t>
  </si>
  <si>
    <t>A001-077</t>
  </si>
  <si>
    <t>077</t>
  </si>
  <si>
    <t>Billboard tax</t>
  </si>
  <si>
    <t>A001-078</t>
  </si>
  <si>
    <t>078</t>
  </si>
  <si>
    <t>Taxicab Excise tax</t>
  </si>
  <si>
    <t>A001-081</t>
  </si>
  <si>
    <t>081</t>
  </si>
  <si>
    <t>Income Tax - State Collected</t>
  </si>
  <si>
    <t>A001-083</t>
  </si>
  <si>
    <t>083</t>
  </si>
  <si>
    <t>Unallocated Withholding - Regular</t>
  </si>
  <si>
    <t>A001-084</t>
  </si>
  <si>
    <t>084</t>
  </si>
  <si>
    <t>Income Tax - Fiduciary Returns</t>
  </si>
  <si>
    <t>A001-085</t>
  </si>
  <si>
    <t>085</t>
  </si>
  <si>
    <t>Admissions</t>
  </si>
  <si>
    <t>A001-086</t>
  </si>
  <si>
    <t>086</t>
  </si>
  <si>
    <t>Recordation</t>
  </si>
  <si>
    <t>A001-101</t>
  </si>
  <si>
    <t>State Highway User Revenue</t>
  </si>
  <si>
    <t>A001-120</t>
  </si>
  <si>
    <t>120</t>
  </si>
  <si>
    <t>City/State Business</t>
  </si>
  <si>
    <t>A001-122</t>
  </si>
  <si>
    <t>122</t>
  </si>
  <si>
    <t>Alcoholic Beverage</t>
  </si>
  <si>
    <t>A001-123</t>
  </si>
  <si>
    <t>123</t>
  </si>
  <si>
    <t>Marriage</t>
  </si>
  <si>
    <t>A001-126</t>
  </si>
  <si>
    <t>Media Production Services</t>
  </si>
  <si>
    <t>A001-127</t>
  </si>
  <si>
    <t>127</t>
  </si>
  <si>
    <t>Cable TV Franchise Fee</t>
  </si>
  <si>
    <t>A001-128</t>
  </si>
  <si>
    <t>128</t>
  </si>
  <si>
    <t>Fire Prevention - Fire Code</t>
  </si>
  <si>
    <t>A001-129</t>
  </si>
  <si>
    <t>129</t>
  </si>
  <si>
    <t>Rental Property Registrations</t>
  </si>
  <si>
    <t>A001-130</t>
  </si>
  <si>
    <t>130</t>
  </si>
  <si>
    <t>Multiple Family Dwelling Permits</t>
  </si>
  <si>
    <t>A001-131</t>
  </si>
  <si>
    <t>131</t>
  </si>
  <si>
    <t>Miscellaneous Building Inspection Revenue</t>
  </si>
  <si>
    <t>A001-132</t>
  </si>
  <si>
    <t>132</t>
  </si>
  <si>
    <t>Building Construction Permits</t>
  </si>
  <si>
    <t>A001-133</t>
  </si>
  <si>
    <t>133</t>
  </si>
  <si>
    <t>Electrical Installation Permits</t>
  </si>
  <si>
    <t>A001-134</t>
  </si>
  <si>
    <t>134</t>
  </si>
  <si>
    <t>Mechanical Equipment Permits</t>
  </si>
  <si>
    <t>A001-135</t>
  </si>
  <si>
    <t>135</t>
  </si>
  <si>
    <t>Plumbing Permits</t>
  </si>
  <si>
    <t>A001-136</t>
  </si>
  <si>
    <t>136</t>
  </si>
  <si>
    <t>Elevator Permits</t>
  </si>
  <si>
    <t>A001-137</t>
  </si>
  <si>
    <t>137</t>
  </si>
  <si>
    <t>Filing Fees - Building Permits</t>
  </si>
  <si>
    <t>A001-138</t>
  </si>
  <si>
    <t>138</t>
  </si>
  <si>
    <t>Alarm System Registration Permits</t>
  </si>
  <si>
    <t>A001-139</t>
  </si>
  <si>
    <t>139</t>
  </si>
  <si>
    <t>Public Assembly Permits</t>
  </si>
  <si>
    <t>A001-140</t>
  </si>
  <si>
    <t>140</t>
  </si>
  <si>
    <t>Professional and Occupational Licenses</t>
  </si>
  <si>
    <t>A001-141</t>
  </si>
  <si>
    <t>141</t>
  </si>
  <si>
    <t>Vacant Structure Fee</t>
  </si>
  <si>
    <t>A001-143</t>
  </si>
  <si>
    <t>143</t>
  </si>
  <si>
    <t>Amusement Device Licenses</t>
  </si>
  <si>
    <t>A001-145</t>
  </si>
  <si>
    <t>145</t>
  </si>
  <si>
    <t>Dog Licenses and Kennel Permits</t>
  </si>
  <si>
    <t>A001-146</t>
  </si>
  <si>
    <t>146</t>
  </si>
  <si>
    <t>Special Police Appointment Fees</t>
  </si>
  <si>
    <t>A001-149</t>
  </si>
  <si>
    <t>149</t>
  </si>
  <si>
    <t>Vacant Lot Registration Fees</t>
  </si>
  <si>
    <t>A001-150</t>
  </si>
  <si>
    <t>150</t>
  </si>
  <si>
    <t>Trades Licenses</t>
  </si>
  <si>
    <t>A001-151</t>
  </si>
  <si>
    <t>151</t>
  </si>
  <si>
    <t>Food Dealer Permits</t>
  </si>
  <si>
    <t>A001-152</t>
  </si>
  <si>
    <t>152</t>
  </si>
  <si>
    <t>Swimming Pool Licenses</t>
  </si>
  <si>
    <t>A001-154</t>
  </si>
  <si>
    <t>154</t>
  </si>
  <si>
    <t>Solid Waste Collection Permits</t>
  </si>
  <si>
    <t>A001-163</t>
  </si>
  <si>
    <t>163</t>
  </si>
  <si>
    <t>Minor Privilege Permits</t>
  </si>
  <si>
    <t>A001-164</t>
  </si>
  <si>
    <t>164</t>
  </si>
  <si>
    <t>Public Utility Pole Permits</t>
  </si>
  <si>
    <t>A001-166</t>
  </si>
  <si>
    <t>166</t>
  </si>
  <si>
    <t>Telephone Conduit Franchise</t>
  </si>
  <si>
    <t>A001-169</t>
  </si>
  <si>
    <t>Permits and Inspections - Private Paving</t>
  </si>
  <si>
    <t>A001-170</t>
  </si>
  <si>
    <t>Development Agreement Fee</t>
  </si>
  <si>
    <t>A001-171</t>
  </si>
  <si>
    <t>Street Cut Permits</t>
  </si>
  <si>
    <t>A001-177</t>
  </si>
  <si>
    <t>177</t>
  </si>
  <si>
    <t>Court-Ordered Restitution and Misc Fines</t>
  </si>
  <si>
    <t>A001-178</t>
  </si>
  <si>
    <t>178</t>
  </si>
  <si>
    <t>Civil Citations</t>
  </si>
  <si>
    <t>A001-179</t>
  </si>
  <si>
    <t>179</t>
  </si>
  <si>
    <t>Sheriff Revenue</t>
  </si>
  <si>
    <t>A001-180</t>
  </si>
  <si>
    <t>180</t>
  </si>
  <si>
    <t>Forfeitures Drug/Gambling Contraband</t>
  </si>
  <si>
    <t>A001-181</t>
  </si>
  <si>
    <t>181</t>
  </si>
  <si>
    <t>Minimum Wage Violations</t>
  </si>
  <si>
    <t>A001-182</t>
  </si>
  <si>
    <t>182</t>
  </si>
  <si>
    <t>Environmental Control Board Fines</t>
  </si>
  <si>
    <t>A001-185</t>
  </si>
  <si>
    <t>185</t>
  </si>
  <si>
    <t>Bad Check Charge</t>
  </si>
  <si>
    <t>A001-186</t>
  </si>
  <si>
    <t>186</t>
  </si>
  <si>
    <t>District Court Housing Fines</t>
  </si>
  <si>
    <t>A001-187</t>
  </si>
  <si>
    <t>187</t>
  </si>
  <si>
    <t>Liquor Board Fines</t>
  </si>
  <si>
    <t>A001-188</t>
  </si>
  <si>
    <t>Library Fines</t>
  </si>
  <si>
    <t>A001-189</t>
  </si>
  <si>
    <t>Stormwater and Sediment Control Penalties</t>
  </si>
  <si>
    <t>A001-190</t>
  </si>
  <si>
    <t>Street Cut Fines</t>
  </si>
  <si>
    <t>A001-191</t>
  </si>
  <si>
    <t>Red Light Fines</t>
  </si>
  <si>
    <t>A001-192</t>
  </si>
  <si>
    <t>Right Turn on Red Fines</t>
  </si>
  <si>
    <t>A001-193</t>
  </si>
  <si>
    <t>Speed Cameras</t>
  </si>
  <si>
    <t>A001-200</t>
  </si>
  <si>
    <t>200</t>
  </si>
  <si>
    <t>Earnings on Investments</t>
  </si>
  <si>
    <t>A001-201</t>
  </si>
  <si>
    <t>201</t>
  </si>
  <si>
    <t>Rental of City Property</t>
  </si>
  <si>
    <t>A001-202</t>
  </si>
  <si>
    <t>202</t>
  </si>
  <si>
    <t>Interest Differential Off-Street Parking</t>
  </si>
  <si>
    <t>A001-205</t>
  </si>
  <si>
    <t>205</t>
  </si>
  <si>
    <t>Interest on REAL Loans</t>
  </si>
  <si>
    <t>A001-206</t>
  </si>
  <si>
    <t>206</t>
  </si>
  <si>
    <t>Interest on Property Sale Proceeds</t>
  </si>
  <si>
    <t>A001-207</t>
  </si>
  <si>
    <t>207</t>
  </si>
  <si>
    <t>Interest on Gambling/Drug Confiscated Cash</t>
  </si>
  <si>
    <t>A001-208</t>
  </si>
  <si>
    <t>208</t>
  </si>
  <si>
    <t>Interest on Commercial Rehab Loans</t>
  </si>
  <si>
    <t/>
  </si>
  <si>
    <t>A001-209</t>
  </si>
  <si>
    <t>Expressway Air Space Leases</t>
  </si>
  <si>
    <t>A001-210</t>
  </si>
  <si>
    <t>210</t>
  </si>
  <si>
    <t>Rental from Inner Harbor Shoreline</t>
  </si>
  <si>
    <t>A001-211</t>
  </si>
  <si>
    <t>211</t>
  </si>
  <si>
    <t>Rental from C. L. Benton, Jr. Office Building</t>
  </si>
  <si>
    <t>A001-212</t>
  </si>
  <si>
    <t>212</t>
  </si>
  <si>
    <t>Principal on REAL Home Rehab</t>
  </si>
  <si>
    <t>A001-213</t>
  </si>
  <si>
    <t>213</t>
  </si>
  <si>
    <t>Principal on Commercial Rehab</t>
  </si>
  <si>
    <t>A001-214</t>
  </si>
  <si>
    <t>214</t>
  </si>
  <si>
    <t>SW Resource Recovery Facility - Lease</t>
  </si>
  <si>
    <t>A001-215</t>
  </si>
  <si>
    <t>215</t>
  </si>
  <si>
    <t>Interest - Baltimore Home Finance</t>
  </si>
  <si>
    <t>A001-216</t>
  </si>
  <si>
    <t>216</t>
  </si>
  <si>
    <t>Principal - Baltimore Home Finance</t>
  </si>
  <si>
    <t>A001-217</t>
  </si>
  <si>
    <t>217</t>
  </si>
  <si>
    <t>Principal - Private Activity Bond Loans</t>
  </si>
  <si>
    <t>A001-218</t>
  </si>
  <si>
    <t>218</t>
  </si>
  <si>
    <t>Interest - Private Activity Bond Loans</t>
  </si>
  <si>
    <t>A001-219</t>
  </si>
  <si>
    <t>MTA Bus Shelter Agreement</t>
  </si>
  <si>
    <t>A001-225</t>
  </si>
  <si>
    <t>225</t>
  </si>
  <si>
    <t>Rental from Recreation and Parks</t>
  </si>
  <si>
    <t>A001-226</t>
  </si>
  <si>
    <t>226</t>
  </si>
  <si>
    <t>Rental from Harborplace Pavilions</t>
  </si>
  <si>
    <t>A001-227</t>
  </si>
  <si>
    <t>227</t>
  </si>
  <si>
    <t>Principal - CDFC Loan</t>
  </si>
  <si>
    <t>A001-228</t>
  </si>
  <si>
    <t>228</t>
  </si>
  <si>
    <t>Interest - CDFC Loan</t>
  </si>
  <si>
    <t>A001-232</t>
  </si>
  <si>
    <t>232</t>
  </si>
  <si>
    <t>Principal - SELP Loans</t>
  </si>
  <si>
    <t>A001-233</t>
  </si>
  <si>
    <t>233</t>
  </si>
  <si>
    <t>Interest - SELP Loans</t>
  </si>
  <si>
    <t>A001-238</t>
  </si>
  <si>
    <t>238</t>
  </si>
  <si>
    <t>Interest - 4th Industrial Commercial Loan</t>
  </si>
  <si>
    <t>A001-239</t>
  </si>
  <si>
    <t>239</t>
  </si>
  <si>
    <t>Principal - 4th Industrial Commercial Loan</t>
  </si>
  <si>
    <t>A001-240</t>
  </si>
  <si>
    <t>240</t>
  </si>
  <si>
    <t>Harbor Shoreline - Docking Fees</t>
  </si>
  <si>
    <t>A001-241</t>
  </si>
  <si>
    <t>241</t>
  </si>
  <si>
    <t>Rental from Community Centers</t>
  </si>
  <si>
    <t>A001-243</t>
  </si>
  <si>
    <t>243</t>
  </si>
  <si>
    <t>Rentals from Wharfage - Piers and Docks</t>
  </si>
  <si>
    <t>A001-245</t>
  </si>
  <si>
    <t>245</t>
  </si>
  <si>
    <t>Recycle Bin Advertising</t>
  </si>
  <si>
    <t>A001-246</t>
  </si>
  <si>
    <t>246</t>
  </si>
  <si>
    <t>1st Mariner Arena Naming Rights</t>
  </si>
  <si>
    <t>A001-247</t>
  </si>
  <si>
    <t>247</t>
  </si>
  <si>
    <t>Convention Center</t>
  </si>
  <si>
    <t>A001-250</t>
  </si>
  <si>
    <t>250</t>
  </si>
  <si>
    <t>Principal - MILA/MICRF</t>
  </si>
  <si>
    <t>A001-251</t>
  </si>
  <si>
    <t>251</t>
  </si>
  <si>
    <t>Interest - MILA/MICRF</t>
  </si>
  <si>
    <t>A001-252</t>
  </si>
  <si>
    <t>252</t>
  </si>
  <si>
    <t>Principal - Off-Street Parking Loans</t>
  </si>
  <si>
    <t>A001-253</t>
  </si>
  <si>
    <t>253</t>
  </si>
  <si>
    <t>Interest - Off-Street Parking Loans</t>
  </si>
  <si>
    <t>A001-255</t>
  </si>
  <si>
    <t>255</t>
  </si>
  <si>
    <t>Principal - Economic Development Loan Program</t>
  </si>
  <si>
    <t>A001-256</t>
  </si>
  <si>
    <t>256</t>
  </si>
  <si>
    <t>Interest - Economic Development Loan Program</t>
  </si>
  <si>
    <t>A001-259</t>
  </si>
  <si>
    <t>259</t>
  </si>
  <si>
    <t>Interest - Community Development Fund Loans</t>
  </si>
  <si>
    <t>A001-260</t>
  </si>
  <si>
    <t>260</t>
  </si>
  <si>
    <t>Principal - Community Development Fund Loans</t>
  </si>
  <si>
    <t>A001-266</t>
  </si>
  <si>
    <t>Advertising on City Property</t>
  </si>
  <si>
    <t>A001-267</t>
  </si>
  <si>
    <t>267</t>
  </si>
  <si>
    <t>Rental - Federal Day Care Center</t>
  </si>
  <si>
    <t>A001-280</t>
  </si>
  <si>
    <t>280</t>
  </si>
  <si>
    <t>Civil Defense</t>
  </si>
  <si>
    <t>A001-401</t>
  </si>
  <si>
    <t>401</t>
  </si>
  <si>
    <t>Targeted Aid (Income Tax Disparity)</t>
  </si>
  <si>
    <t>A001-403</t>
  </si>
  <si>
    <t>Teachers Retirement Supplemental Grant</t>
  </si>
  <si>
    <t>A001-404</t>
  </si>
  <si>
    <t>404</t>
  </si>
  <si>
    <t>Security Interest Filing Fees</t>
  </si>
  <si>
    <t>A001-406</t>
  </si>
  <si>
    <t>406</t>
  </si>
  <si>
    <t>Police Protection Aid</t>
  </si>
  <si>
    <t>A001-415</t>
  </si>
  <si>
    <t>415</t>
  </si>
  <si>
    <t>Local Health Operations</t>
  </si>
  <si>
    <t>A001-475</t>
  </si>
  <si>
    <t>475</t>
  </si>
  <si>
    <t>Library Services</t>
  </si>
  <si>
    <t>A001-482</t>
  </si>
  <si>
    <t>482</t>
  </si>
  <si>
    <t>War Memorial</t>
  </si>
  <si>
    <t>A001-590</t>
  </si>
  <si>
    <t>590</t>
  </si>
  <si>
    <t>Interest - Enoch Pratt Endowment</t>
  </si>
  <si>
    <t>A001-592</t>
  </si>
  <si>
    <t>Voluntary Payment in Lieu of Taxes</t>
  </si>
  <si>
    <t>A001-593</t>
  </si>
  <si>
    <t>593</t>
  </si>
  <si>
    <t>Comcast Youth Works Annual Grant</t>
  </si>
  <si>
    <t>A001-617</t>
  </si>
  <si>
    <t>617</t>
  </si>
  <si>
    <t>Emergency Repairs - Contractors' Fees</t>
  </si>
  <si>
    <t>A001-618</t>
  </si>
  <si>
    <t>618</t>
  </si>
  <si>
    <t>Transcriber Service Charges</t>
  </si>
  <si>
    <t>A001-620</t>
  </si>
  <si>
    <t>620</t>
  </si>
  <si>
    <t>RBDL Administration Fee</t>
  </si>
  <si>
    <t>A001-621</t>
  </si>
  <si>
    <t>621</t>
  </si>
  <si>
    <t>Bill Drafting Service</t>
  </si>
  <si>
    <t>A001-623</t>
  </si>
  <si>
    <t>623</t>
  </si>
  <si>
    <t>Zoning Appeal Fees</t>
  </si>
  <si>
    <t>A001-624</t>
  </si>
  <si>
    <t>624</t>
  </si>
  <si>
    <t>Rehab Loan Application Fees</t>
  </si>
  <si>
    <t>A001-628</t>
  </si>
  <si>
    <t>628</t>
  </si>
  <si>
    <t>Civil Marriage Ceremonies</t>
  </si>
  <si>
    <t>A001-632</t>
  </si>
  <si>
    <t>632</t>
  </si>
  <si>
    <t>Lien Reports</t>
  </si>
  <si>
    <t>A001-633</t>
  </si>
  <si>
    <t>633</t>
  </si>
  <si>
    <t>Election Filing Fees</t>
  </si>
  <si>
    <t>A001-634</t>
  </si>
  <si>
    <t>634</t>
  </si>
  <si>
    <t>Surveys Sales of Maps and Records</t>
  </si>
  <si>
    <t>A001-635</t>
  </si>
  <si>
    <t>635</t>
  </si>
  <si>
    <t>Telephone Commissions</t>
  </si>
  <si>
    <t>A001-636</t>
  </si>
  <si>
    <t>636</t>
  </si>
  <si>
    <t>3rd Party Disability Recoveries</t>
  </si>
  <si>
    <t>A001-637</t>
  </si>
  <si>
    <t>637</t>
  </si>
  <si>
    <t>Open Enrollment Expense Reimbursement</t>
  </si>
  <si>
    <t>A001-638</t>
  </si>
  <si>
    <t>638</t>
  </si>
  <si>
    <t>Semi - Annual Tax Payment Fee</t>
  </si>
  <si>
    <t>A001-639</t>
  </si>
  <si>
    <t>639</t>
  </si>
  <si>
    <t>Tax Roll Service Charge</t>
  </si>
  <si>
    <t>A001-640</t>
  </si>
  <si>
    <t>640</t>
  </si>
  <si>
    <t>Audit Fees - Comptroller's Office</t>
  </si>
  <si>
    <t>A001-643</t>
  </si>
  <si>
    <t>643</t>
  </si>
  <si>
    <t>Reimbursable Billing Costs</t>
  </si>
  <si>
    <t>A001-648</t>
  </si>
  <si>
    <t>648</t>
  </si>
  <si>
    <t>Sub-division Plat Charges</t>
  </si>
  <si>
    <t>A001-649</t>
  </si>
  <si>
    <t>649</t>
  </si>
  <si>
    <t>Vending Machine Commissions</t>
  </si>
  <si>
    <t>A001-651</t>
  </si>
  <si>
    <t>651</t>
  </si>
  <si>
    <t>Reimbursement for Use of City Vehicles</t>
  </si>
  <si>
    <t>A001-654</t>
  </si>
  <si>
    <t>654</t>
  </si>
  <si>
    <t>Charges for Central City Services</t>
  </si>
  <si>
    <t>A001-656</t>
  </si>
  <si>
    <t>656</t>
  </si>
  <si>
    <t>Animal Shelter Sales and Charges</t>
  </si>
  <si>
    <t>A001-657</t>
  </si>
  <si>
    <t>657</t>
  </si>
  <si>
    <t>Liquor Board Advertising Fees</t>
  </si>
  <si>
    <t>A001-659</t>
  </si>
  <si>
    <t>659</t>
  </si>
  <si>
    <t>Sale of Accident and Incident Reports</t>
  </si>
  <si>
    <t>A001-660</t>
  </si>
  <si>
    <t>660</t>
  </si>
  <si>
    <t>Stadium Security Service Charges</t>
  </si>
  <si>
    <t>A001-661</t>
  </si>
  <si>
    <t>661</t>
  </si>
  <si>
    <t>Port Fire Protection (MPA)</t>
  </si>
  <si>
    <t>A001-662</t>
  </si>
  <si>
    <t>662</t>
  </si>
  <si>
    <t>Sheriff - District Court Service</t>
  </si>
  <si>
    <t>A001-663</t>
  </si>
  <si>
    <t>663</t>
  </si>
  <si>
    <t>False Alarm Fees</t>
  </si>
  <si>
    <t>A001-664</t>
  </si>
  <si>
    <t>664</t>
  </si>
  <si>
    <t>Fire Dept - Sales of Reports</t>
  </si>
  <si>
    <t>A001-665</t>
  </si>
  <si>
    <t>Fire Ambulance Stadium Services</t>
  </si>
  <si>
    <t>A001-667</t>
  </si>
  <si>
    <t>Fire Department Employment Application Fee</t>
  </si>
  <si>
    <t>A001-680</t>
  </si>
  <si>
    <t>680</t>
  </si>
  <si>
    <t>Miscellaneous Environmental Fees</t>
  </si>
  <si>
    <t>A001-681</t>
  </si>
  <si>
    <t>681</t>
  </si>
  <si>
    <t>Air Quality Fees (1989, Ordinance #323)</t>
  </si>
  <si>
    <t>A001-700</t>
  </si>
  <si>
    <t>New Health Plan Review</t>
  </si>
  <si>
    <t>A001-701</t>
  </si>
  <si>
    <t>Hazard Analysis Critical Control Point Plan</t>
  </si>
  <si>
    <t>A001-706</t>
  </si>
  <si>
    <t>706</t>
  </si>
  <si>
    <t>Sheriff - DHR Service Agreement</t>
  </si>
  <si>
    <t>A001-754</t>
  </si>
  <si>
    <t>754</t>
  </si>
  <si>
    <t>Waxter Center Memberships</t>
  </si>
  <si>
    <t>A001-773</t>
  </si>
  <si>
    <t>773</t>
  </si>
  <si>
    <t>Video Rental and Other Charges</t>
  </si>
  <si>
    <t>A001-777</t>
  </si>
  <si>
    <t>777</t>
  </si>
  <si>
    <t>Swimming Pool Passes</t>
  </si>
  <si>
    <t>A001-778</t>
  </si>
  <si>
    <t>General Recreation and Culture Charges</t>
  </si>
  <si>
    <t>A001-785</t>
  </si>
  <si>
    <t>785</t>
  </si>
  <si>
    <t>Impounding Cars - Storage</t>
  </si>
  <si>
    <t>A001-787</t>
  </si>
  <si>
    <t>Impounding Cars - Towing</t>
  </si>
  <si>
    <t>A001-788</t>
  </si>
  <si>
    <t>Pulaski Private Tow - Rebate</t>
  </si>
  <si>
    <t>A001-789</t>
  </si>
  <si>
    <t>Fallsway Private Tow - Rebate</t>
  </si>
  <si>
    <t>A001-790</t>
  </si>
  <si>
    <t>Stormwater and Sediment Control Fees</t>
  </si>
  <si>
    <t>A001-791</t>
  </si>
  <si>
    <t>General Revenue Highways</t>
  </si>
  <si>
    <t>A001-792</t>
  </si>
  <si>
    <t>Traffic Engineering</t>
  </si>
  <si>
    <t>A001-795</t>
  </si>
  <si>
    <t>795</t>
  </si>
  <si>
    <t>Landfill Disposal Tipping Fees</t>
  </si>
  <si>
    <t>A001-797</t>
  </si>
  <si>
    <t>797</t>
  </si>
  <si>
    <t>Solid Waste Surcharge</t>
  </si>
  <si>
    <t>A001-799</t>
  </si>
  <si>
    <t>799</t>
  </si>
  <si>
    <t>Southwest Resource Recovery Facility</t>
  </si>
  <si>
    <t>A001-800</t>
  </si>
  <si>
    <t>Bulk Trash Collection</t>
  </si>
  <si>
    <t>A001-864</t>
  </si>
  <si>
    <t>Single Steam Recycables</t>
  </si>
  <si>
    <t>A001-868</t>
  </si>
  <si>
    <t>868</t>
  </si>
  <si>
    <t>CHAP - Miscellaneous Revenue</t>
  </si>
  <si>
    <t>A001-869</t>
  </si>
  <si>
    <t>869</t>
  </si>
  <si>
    <t>Prior Year Reserve</t>
  </si>
  <si>
    <t>A001-872</t>
  </si>
  <si>
    <t>872</t>
  </si>
  <si>
    <t>Miscellaneous Revenue</t>
  </si>
  <si>
    <t>A001-873</t>
  </si>
  <si>
    <t>873</t>
  </si>
  <si>
    <t>Penalties and Interest Excl Real and Personal</t>
  </si>
  <si>
    <t>A001-875</t>
  </si>
  <si>
    <t>Asbestos Litigation</t>
  </si>
  <si>
    <t>A001-877</t>
  </si>
  <si>
    <t>877</t>
  </si>
  <si>
    <t>Sale of Scrap/Recycled Metal</t>
  </si>
  <si>
    <t>A001-878</t>
  </si>
  <si>
    <t>Overhead Reimbursement</t>
  </si>
  <si>
    <t>A001-879</t>
  </si>
  <si>
    <t xml:space="preserve">Legal Settlement Proceeds </t>
  </si>
  <si>
    <t>A001-885</t>
  </si>
  <si>
    <t>885</t>
  </si>
  <si>
    <t>Police - Miscellaneous</t>
  </si>
  <si>
    <t>A001-951</t>
  </si>
  <si>
    <t>951</t>
  </si>
  <si>
    <t>From (To) Loan and Guarantee Enterprise Fund</t>
  </si>
  <si>
    <t>A001-952</t>
  </si>
  <si>
    <t>952</t>
  </si>
  <si>
    <t>From Parking Management Fund</t>
  </si>
  <si>
    <t>A001-953</t>
  </si>
  <si>
    <t>953</t>
  </si>
  <si>
    <t>From (To) Unemployment Fund</t>
  </si>
  <si>
    <t>A001-954</t>
  </si>
  <si>
    <t>954</t>
  </si>
  <si>
    <t>From (To) Fleet Operations Fund</t>
  </si>
  <si>
    <t>A001-955</t>
  </si>
  <si>
    <t>From (To) Worker's Comp Fund</t>
  </si>
  <si>
    <t>A001-956</t>
  </si>
  <si>
    <t>From (To) Conduit Enterpise Fund</t>
  </si>
  <si>
    <t>A001-960</t>
  </si>
  <si>
    <t>From (To) Motor Vehicle Fund</t>
  </si>
  <si>
    <t>A001-961</t>
  </si>
  <si>
    <t>From (To) Self Insurance Fund</t>
  </si>
  <si>
    <t>A001-962</t>
  </si>
  <si>
    <t>From (To) Capital</t>
  </si>
  <si>
    <t>A001-966</t>
  </si>
  <si>
    <t>From (To) Stormwater</t>
  </si>
  <si>
    <t>A001-999</t>
  </si>
  <si>
    <t>999</t>
  </si>
  <si>
    <t>Prior Year Fund Balance</t>
  </si>
  <si>
    <t>B022-052</t>
  </si>
  <si>
    <t>Hotel Tax</t>
  </si>
  <si>
    <t>B022-953</t>
  </si>
  <si>
    <t>Transfer to General Fund</t>
  </si>
  <si>
    <t>B024-249</t>
  </si>
  <si>
    <t>249</t>
  </si>
  <si>
    <t>Conduit Rental</t>
  </si>
  <si>
    <t>B024-654</t>
  </si>
  <si>
    <t>B024-899</t>
  </si>
  <si>
    <t>899</t>
  </si>
  <si>
    <t>From (To) Fund Balance</t>
  </si>
  <si>
    <t>From (To) General Fund</t>
  </si>
  <si>
    <t>B070-825</t>
  </si>
  <si>
    <t>825</t>
  </si>
  <si>
    <t>Sewerage Charges - City</t>
  </si>
  <si>
    <t>B070-826</t>
  </si>
  <si>
    <t>826</t>
  </si>
  <si>
    <t>Sewerage Charges - Counties</t>
  </si>
  <si>
    <t>B070-827</t>
  </si>
  <si>
    <t>827</t>
  </si>
  <si>
    <t>Treated Effluent - Bethlehem Steel</t>
  </si>
  <si>
    <t>B070-830</t>
  </si>
  <si>
    <t>830</t>
  </si>
  <si>
    <t>Sanitation and Waste Removal - General</t>
  </si>
  <si>
    <t>B070-831</t>
  </si>
  <si>
    <t>831</t>
  </si>
  <si>
    <t>Sewerage Charges - City Agencies</t>
  </si>
  <si>
    <t>B070-832</t>
  </si>
  <si>
    <t>832</t>
  </si>
  <si>
    <t>Industrial Waste Surcharge - City</t>
  </si>
  <si>
    <t>B070-833</t>
  </si>
  <si>
    <t>833</t>
  </si>
  <si>
    <t>Industrial Waste Surcharge - Counties</t>
  </si>
  <si>
    <t>B070-834</t>
  </si>
  <si>
    <t>834</t>
  </si>
  <si>
    <t>B070-835</t>
  </si>
  <si>
    <t>835</t>
  </si>
  <si>
    <t>Interest Income</t>
  </si>
  <si>
    <t>B070-837</t>
  </si>
  <si>
    <t>837</t>
  </si>
  <si>
    <t>Pretreatment Permits</t>
  </si>
  <si>
    <t>B070-838</t>
  </si>
  <si>
    <t>838</t>
  </si>
  <si>
    <t>Non - Compliance Fines</t>
  </si>
  <si>
    <t>B070-839</t>
  </si>
  <si>
    <t>839</t>
  </si>
  <si>
    <t>Penalties</t>
  </si>
  <si>
    <t>B071-839</t>
  </si>
  <si>
    <t>Metered Water - Carroll County</t>
  </si>
  <si>
    <t>B071-840</t>
  </si>
  <si>
    <t>840</t>
  </si>
  <si>
    <t>Metered Water - City</t>
  </si>
  <si>
    <t>B071-841</t>
  </si>
  <si>
    <t>841</t>
  </si>
  <si>
    <t>Metered Water - Baltimore County</t>
  </si>
  <si>
    <t>B071-842</t>
  </si>
  <si>
    <t>842</t>
  </si>
  <si>
    <t>Metered Water - Anne Arundel County</t>
  </si>
  <si>
    <t>B071-843</t>
  </si>
  <si>
    <t>843</t>
  </si>
  <si>
    <t>Metered Water - Howard County</t>
  </si>
  <si>
    <t>B071-844</t>
  </si>
  <si>
    <t>844</t>
  </si>
  <si>
    <t>Metered Water - Harford County</t>
  </si>
  <si>
    <t>B071-846</t>
  </si>
  <si>
    <t>846</t>
  </si>
  <si>
    <t>Special Water Supply Service</t>
  </si>
  <si>
    <t>B071-848</t>
  </si>
  <si>
    <t>848</t>
  </si>
  <si>
    <t>Private Fire Protection Service</t>
  </si>
  <si>
    <t>B071-849</t>
  </si>
  <si>
    <t>849</t>
  </si>
  <si>
    <t>Fire Hydrant Permits</t>
  </si>
  <si>
    <t>B071-851</t>
  </si>
  <si>
    <t>851</t>
  </si>
  <si>
    <t>Water - Rental Real Property</t>
  </si>
  <si>
    <t>B071-852</t>
  </si>
  <si>
    <t>852</t>
  </si>
  <si>
    <t>Sundry Water</t>
  </si>
  <si>
    <t>B071-854</t>
  </si>
  <si>
    <t>854</t>
  </si>
  <si>
    <t>Water Charges to City Agencies</t>
  </si>
  <si>
    <t>B071-855</t>
  </si>
  <si>
    <t>855</t>
  </si>
  <si>
    <t>B071-856</t>
  </si>
  <si>
    <t>856</t>
  </si>
  <si>
    <t>B071-857</t>
  </si>
  <si>
    <t>857</t>
  </si>
  <si>
    <t>B071-858</t>
  </si>
  <si>
    <t>858</t>
  </si>
  <si>
    <t>B071-859</t>
  </si>
  <si>
    <t>859</t>
  </si>
  <si>
    <t>Scrap Meters</t>
  </si>
  <si>
    <t>B072-189</t>
  </si>
  <si>
    <t>B072-790</t>
  </si>
  <si>
    <t>Stormwater Management Fee</t>
  </si>
  <si>
    <t>B072-825</t>
  </si>
  <si>
    <t>Stormwater Fee</t>
  </si>
  <si>
    <t>B072-835</t>
  </si>
  <si>
    <t>B072-845</t>
  </si>
  <si>
    <t>B072-900</t>
  </si>
  <si>
    <t>B072-967</t>
  </si>
  <si>
    <t>B073-200</t>
  </si>
  <si>
    <t>B073-201</t>
  </si>
  <si>
    <t>Rental of Property</t>
  </si>
  <si>
    <t>B073-202</t>
  </si>
  <si>
    <t>Interest on Loans</t>
  </si>
  <si>
    <t>B073-872</t>
  </si>
  <si>
    <t>B073-889</t>
  </si>
  <si>
    <t>889</t>
  </si>
  <si>
    <t>B073-951</t>
  </si>
  <si>
    <t>B075-044</t>
  </si>
  <si>
    <t>044</t>
  </si>
  <si>
    <t>Parking Garages and Lots Tax</t>
  </si>
  <si>
    <t>B075-165</t>
  </si>
  <si>
    <t>165</t>
  </si>
  <si>
    <t>Open Air Garage Permits</t>
  </si>
  <si>
    <t>B075-181</t>
  </si>
  <si>
    <t>Parking Fines</t>
  </si>
  <si>
    <t>B075-182</t>
  </si>
  <si>
    <t>Penalties on Parking Fines</t>
  </si>
  <si>
    <t>B075-579</t>
  </si>
  <si>
    <t>579</t>
  </si>
  <si>
    <t>Garage Income</t>
  </si>
  <si>
    <t>B075-664</t>
  </si>
  <si>
    <t>Parking Meters</t>
  </si>
  <si>
    <t>B075-889</t>
  </si>
  <si>
    <t>B075-952</t>
  </si>
  <si>
    <t>From (To) Parking Management Fund</t>
  </si>
  <si>
    <t>B075-953</t>
  </si>
  <si>
    <t>From (To) Special Fund</t>
  </si>
  <si>
    <t>B076-141</t>
  </si>
  <si>
    <t>Residential Parking Permits</t>
  </si>
  <si>
    <t>B076-201</t>
  </si>
  <si>
    <t>B076-759</t>
  </si>
  <si>
    <t>759</t>
  </si>
  <si>
    <t>Temporary Parking Lots</t>
  </si>
  <si>
    <t>B076-760</t>
  </si>
  <si>
    <t>760</t>
  </si>
  <si>
    <t>Parking Garages</t>
  </si>
  <si>
    <t>B076-866</t>
  </si>
  <si>
    <t>Booting Fee</t>
  </si>
  <si>
    <t>B076-867</t>
  </si>
  <si>
    <t>ZIPCAR Income</t>
  </si>
  <si>
    <t>B076-872</t>
  </si>
  <si>
    <t>B076-950</t>
  </si>
  <si>
    <t>950</t>
  </si>
  <si>
    <t>From Parking Enterprise Fund</t>
  </si>
  <si>
    <t>B076-952</t>
  </si>
  <si>
    <t>FY 2016</t>
  </si>
  <si>
    <t>FY 2017</t>
  </si>
  <si>
    <t>Adopted Budget</t>
  </si>
  <si>
    <t>Fund</t>
  </si>
  <si>
    <t>General</t>
  </si>
  <si>
    <t>Conduit Enterprise</t>
  </si>
  <si>
    <t>Waste Water Utility</t>
  </si>
  <si>
    <t>Water Utility</t>
  </si>
  <si>
    <t>Stormwater Utility</t>
  </si>
  <si>
    <t>Loan and Guarantee Enterprise</t>
  </si>
  <si>
    <t>Parking Enterprise</t>
  </si>
  <si>
    <t>Parking Management</t>
  </si>
  <si>
    <t>No.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</si>
  <si>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</si>
  <si>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</si>
  <si>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</si>
  <si>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</si>
  <si>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</si>
  <si>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</si>
  <si>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</si>
  <si>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</si>
  <si>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</si>
  <si>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</si>
  <si>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Actual</t>
  </si>
  <si>
    <t>A001-002</t>
  </si>
  <si>
    <t>A001-023</t>
  </si>
  <si>
    <t>A001-031</t>
  </si>
  <si>
    <t>A001-042</t>
  </si>
  <si>
    <t>A001-044</t>
  </si>
  <si>
    <t>A001-058</t>
  </si>
  <si>
    <t>A001-059</t>
  </si>
  <si>
    <t>A001-061</t>
  </si>
  <si>
    <t>A001-092</t>
  </si>
  <si>
    <t>A001-093</t>
  </si>
  <si>
    <t>A001-096</t>
  </si>
  <si>
    <t>A001-097</t>
  </si>
  <si>
    <t>A001-098</t>
  </si>
  <si>
    <t>A001-103</t>
  </si>
  <si>
    <t>A001-104</t>
  </si>
  <si>
    <t>A001-115</t>
  </si>
  <si>
    <t>A001-125</t>
  </si>
  <si>
    <t>A001-153</t>
  </si>
  <si>
    <t>A001-183</t>
  </si>
  <si>
    <t>A001-203</t>
  </si>
  <si>
    <t>A001-204</t>
  </si>
  <si>
    <t>A001-220</t>
  </si>
  <si>
    <t>A001-221</t>
  </si>
  <si>
    <t>A001-222</t>
  </si>
  <si>
    <t>A001-223</t>
  </si>
  <si>
    <t>A001-224</t>
  </si>
  <si>
    <t>A001-229</t>
  </si>
  <si>
    <t>A001-230</t>
  </si>
  <si>
    <t>A001-231</t>
  </si>
  <si>
    <t>A001-234</t>
  </si>
  <si>
    <t>A001-235</t>
  </si>
  <si>
    <t>A001-236</t>
  </si>
  <si>
    <t>A001-237</t>
  </si>
  <si>
    <t>A001-242</t>
  </si>
  <si>
    <t>A001-244</t>
  </si>
  <si>
    <t>A001-248</t>
  </si>
  <si>
    <t>A001-249</t>
  </si>
  <si>
    <t>A001-254</t>
  </si>
  <si>
    <t>A001-257</t>
  </si>
  <si>
    <t>A001-258</t>
  </si>
  <si>
    <t>A001-261</t>
  </si>
  <si>
    <t>A001-262</t>
  </si>
  <si>
    <t>A001-263</t>
  </si>
  <si>
    <t>A001-264</t>
  </si>
  <si>
    <t>A001-265</t>
  </si>
  <si>
    <t>A001-268</t>
  </si>
  <si>
    <t>A001-302</t>
  </si>
  <si>
    <t>A001-399</t>
  </si>
  <si>
    <t>A001-400</t>
  </si>
  <si>
    <t>A001-402</t>
  </si>
  <si>
    <t>A001-416</t>
  </si>
  <si>
    <t>A001-443</t>
  </si>
  <si>
    <t>A001-444</t>
  </si>
  <si>
    <t>A001-591</t>
  </si>
  <si>
    <t>A001-595</t>
  </si>
  <si>
    <t>A001-614</t>
  </si>
  <si>
    <t>A001-615</t>
  </si>
  <si>
    <t>A001-616</t>
  </si>
  <si>
    <t>A001-619</t>
  </si>
  <si>
    <t>A001-622</t>
  </si>
  <si>
    <t>A001-625</t>
  </si>
  <si>
    <t>A001-626</t>
  </si>
  <si>
    <t>A001-627</t>
  </si>
  <si>
    <t>A001-629</t>
  </si>
  <si>
    <t>A001-630</t>
  </si>
  <si>
    <t>A001-655</t>
  </si>
  <si>
    <t>A001-658</t>
  </si>
  <si>
    <t>A001-670</t>
  </si>
  <si>
    <t>A001-671</t>
  </si>
  <si>
    <t>A001-684</t>
  </si>
  <si>
    <t>A001-689</t>
  </si>
  <si>
    <t>A001-705</t>
  </si>
  <si>
    <t>A001-707</t>
  </si>
  <si>
    <t>A001-708</t>
  </si>
  <si>
    <t>A001-755</t>
  </si>
  <si>
    <t>A001-756</t>
  </si>
  <si>
    <t>A001-757</t>
  </si>
  <si>
    <t>A001-758</t>
  </si>
  <si>
    <t>A001-759</t>
  </si>
  <si>
    <t>A001-760</t>
  </si>
  <si>
    <t>A001-761</t>
  </si>
  <si>
    <t>A001-769</t>
  </si>
  <si>
    <t>A001-771</t>
  </si>
  <si>
    <t>A001-772</t>
  </si>
  <si>
    <t>A001-776</t>
  </si>
  <si>
    <t>A001-786</t>
  </si>
  <si>
    <t>A001-794</t>
  </si>
  <si>
    <t>A001-798</t>
  </si>
  <si>
    <t>A001-865</t>
  </si>
  <si>
    <t>A001-866</t>
  </si>
  <si>
    <t>A001-867</t>
  </si>
  <si>
    <t>A001-870</t>
  </si>
  <si>
    <t>A001-871</t>
  </si>
  <si>
    <t>A001-874</t>
  </si>
  <si>
    <t>A001-876</t>
  </si>
  <si>
    <t>A001-880</t>
  </si>
  <si>
    <t>A001-881</t>
  </si>
  <si>
    <t>A001-883</t>
  </si>
  <si>
    <t>A001-886</t>
  </si>
  <si>
    <t>A001-887</t>
  </si>
  <si>
    <t>A001-888</t>
  </si>
  <si>
    <t>A001-890</t>
  </si>
  <si>
    <t>A001-950</t>
  </si>
  <si>
    <t>A001-957</t>
  </si>
  <si>
    <t>B022-954</t>
  </si>
  <si>
    <t>B024-900</t>
  </si>
  <si>
    <t>B070-189</t>
  </si>
  <si>
    <t>B070-254</t>
  </si>
  <si>
    <t>B070-829</t>
  </si>
  <si>
    <t>B070-836</t>
  </si>
  <si>
    <t>B070-870</t>
  </si>
  <si>
    <t>B071-189</t>
  </si>
  <si>
    <t>B071-254</t>
  </si>
  <si>
    <t>B071-850</t>
  </si>
  <si>
    <t>B071-853</t>
  </si>
  <si>
    <t>B071-870</t>
  </si>
  <si>
    <t>B072-190</t>
  </si>
  <si>
    <t>B072-791</t>
  </si>
  <si>
    <t>B073-631</t>
  </si>
  <si>
    <t>B073-759</t>
  </si>
  <si>
    <t>B073-899</t>
  </si>
  <si>
    <t>B073-950</t>
  </si>
  <si>
    <t>B075-950</t>
  </si>
  <si>
    <t>B075-958</t>
  </si>
  <si>
    <t>B076-682</t>
  </si>
  <si>
    <t>B076-786</t>
  </si>
  <si>
    <t>B076-788</t>
  </si>
  <si>
    <t>B076-790</t>
  </si>
  <si>
    <t>B076-953</t>
  </si>
  <si>
    <t>Health</t>
  </si>
  <si>
    <t>Real and Personal Property - Current Year</t>
  </si>
  <si>
    <t>Phase in Tax Credit-Assessment Tax Credit (ATC)</t>
  </si>
  <si>
    <t>Real and Personal Property - Prior Years</t>
  </si>
  <si>
    <t>Real and Personal Property - Other Revenue</t>
  </si>
  <si>
    <t>High-Performance Market-Rate Rental Housing Tax Credit</t>
  </si>
  <si>
    <t>Sales and Service</t>
  </si>
  <si>
    <t>Heavy Equipment Rental</t>
  </si>
  <si>
    <t>Total Sales and Service</t>
  </si>
  <si>
    <t>Payments in Lieu of Taxes</t>
  </si>
  <si>
    <t>Total PILOT</t>
  </si>
  <si>
    <t>Other Local Taxes</t>
  </si>
  <si>
    <t>Billboard Tax</t>
  </si>
  <si>
    <t>Tax Cab Excise tax</t>
  </si>
  <si>
    <t>Income Tax</t>
  </si>
  <si>
    <t>Locally Imposed - State Collected</t>
  </si>
  <si>
    <t>TOTAL: LOCAL TAXES</t>
  </si>
  <si>
    <t>LICENSES AND PERMITS</t>
  </si>
  <si>
    <t>General Government</t>
  </si>
  <si>
    <t>Public Safety and Regulation</t>
  </si>
  <si>
    <t>Highways</t>
  </si>
  <si>
    <t>A001-173</t>
  </si>
  <si>
    <t>Special Events Permits</t>
  </si>
  <si>
    <t>TOTAL: LICENSES AND PERMITS</t>
  </si>
  <si>
    <t>FINES AND FORFEITS</t>
  </si>
  <si>
    <t>188</t>
  </si>
  <si>
    <t>TOTAL: FINES AND FORFEITS</t>
  </si>
  <si>
    <t>USE OF MONEY</t>
  </si>
  <si>
    <t>TOTAL: USE OF MONEY</t>
  </si>
  <si>
    <t>USE OF PROPERTY</t>
  </si>
  <si>
    <t>TOTAL: USE OF PROPERTY</t>
  </si>
  <si>
    <t>FEDERAL GRANTS</t>
  </si>
  <si>
    <t>TOTAL: FEDERAL AID</t>
  </si>
  <si>
    <t>STATE AID</t>
  </si>
  <si>
    <t>TOTAL: STATE AID</t>
  </si>
  <si>
    <t>PRIVATE GRANTS</t>
  </si>
  <si>
    <t>TOTAL: PRIVATE GRANTS</t>
  </si>
  <si>
    <t>CHARGES - CURRENT SERVICES</t>
  </si>
  <si>
    <t>Social Services</t>
  </si>
  <si>
    <t>Recreation and Culture</t>
  </si>
  <si>
    <t>Sanitation and Waste Removal</t>
  </si>
  <si>
    <t>TOTAL: CHARGES - CURRENT SERVICES</t>
  </si>
  <si>
    <t>OTHER REVENUE</t>
  </si>
  <si>
    <t>TOTAL: OTHER REVENUE</t>
  </si>
  <si>
    <t>TOTAL REVENUE BEFORE TRANSFERS</t>
  </si>
  <si>
    <t>REVENUE TRANSFERS</t>
  </si>
  <si>
    <t>From (To) Conduit Enterprise Fund</t>
  </si>
  <si>
    <t>TOTAL: REVENUE TRANSFERS</t>
  </si>
  <si>
    <t>SURPLUS</t>
  </si>
  <si>
    <t>TOTAL GENERAL FUND</t>
  </si>
  <si>
    <t>Total Income Tax</t>
  </si>
  <si>
    <t>Total Locally Imposed - State Collected</t>
  </si>
  <si>
    <t>Total Health</t>
  </si>
  <si>
    <t>Total Highways</t>
  </si>
  <si>
    <t>Total Real and Personal Property - Current Year</t>
  </si>
  <si>
    <t>Total Real and Personal Property - Prior Years</t>
  </si>
  <si>
    <t>Total Real and Personal Property - Other Revenue</t>
  </si>
  <si>
    <t>Total Other Local Taxes</t>
  </si>
  <si>
    <t>Total General Government</t>
  </si>
  <si>
    <t>Total Public Safety and Regulation</t>
  </si>
  <si>
    <t>Total Social Services</t>
  </si>
  <si>
    <t>Total Recreation and Culture</t>
  </si>
  <si>
    <t>Total Sanitation and Waste Removal</t>
  </si>
  <si>
    <t>Revenue Name</t>
  </si>
  <si>
    <t>From (To) Children's Fund</t>
  </si>
  <si>
    <t>TOTAL PARKING MANAGEMENT FUND</t>
  </si>
  <si>
    <t>TOTAL REVENUE TRANSFER</t>
  </si>
  <si>
    <t>To General Fund</t>
  </si>
  <si>
    <t>Revenue Transfers</t>
  </si>
  <si>
    <t>TOTAL: PARKING MANAGEMENT</t>
  </si>
  <si>
    <t>Charges - Current Services</t>
  </si>
  <si>
    <t>Use of Money and Property</t>
  </si>
  <si>
    <t>License and Permits</t>
  </si>
  <si>
    <t>Total Charges - Current Services</t>
  </si>
  <si>
    <t>TOTAL PARKING ENTERPRISE FUND</t>
  </si>
  <si>
    <t>Total Revenue Transfer</t>
  </si>
  <si>
    <t>Revenue Transfer</t>
  </si>
  <si>
    <t>TOTAL PARKING ENTERPRISE</t>
  </si>
  <si>
    <t>Fund Balance</t>
  </si>
  <si>
    <t>Garage - Current Services</t>
  </si>
  <si>
    <t>Fines and Forfeits</t>
  </si>
  <si>
    <t>Total Taxes</t>
  </si>
  <si>
    <t>TOTAL CONVENTION CENTER BOND FUND</t>
  </si>
  <si>
    <t>Prog. #</t>
  </si>
  <si>
    <t>Parking Management Fund</t>
  </si>
  <si>
    <t>Parking Enterprise Fund</t>
  </si>
  <si>
    <t>Convention Center Bond Fund</t>
  </si>
  <si>
    <t>Total Fines and Forfeits</t>
  </si>
  <si>
    <t>General Fund</t>
  </si>
  <si>
    <t>Charges for Current Services</t>
  </si>
  <si>
    <t>Other Revenues</t>
  </si>
  <si>
    <t>TOTAL WATER UTILITY FUND</t>
  </si>
  <si>
    <t>Water Utility Fund</t>
  </si>
  <si>
    <t>Waste Water Utility Fund</t>
  </si>
  <si>
    <t>TOTAL WASTE WATER UTILITY FUND</t>
  </si>
  <si>
    <t>Stormwater Utility Fund</t>
  </si>
  <si>
    <t>Conduit Enterprise Fund</t>
  </si>
  <si>
    <t>TOTAL CONDUIT ENTERPRISE FUND</t>
  </si>
  <si>
    <t>TOTAL LOAN AND GUARANTEE ENTERPRISE FUND</t>
  </si>
  <si>
    <t>Loan and Guarantee Enterprise Fund</t>
  </si>
  <si>
    <t>Total Use of Money and Property</t>
  </si>
  <si>
    <t>Total Charges for Current Services</t>
  </si>
  <si>
    <t>Total Other Revenues</t>
  </si>
  <si>
    <t>Total Revenue Transfers</t>
  </si>
  <si>
    <t>TOTAL STORMWATER UTILITY FUND</t>
  </si>
  <si>
    <t>Total - All Funds</t>
  </si>
  <si>
    <t>Supplemental Homeowner's Tax Credit</t>
  </si>
  <si>
    <t>Public Safety Officer Tax Credit</t>
  </si>
  <si>
    <t>Royal Farm Arena Naming Rights</t>
  </si>
  <si>
    <t>Special Event Permits</t>
  </si>
  <si>
    <t>FY 1978</t>
  </si>
  <si>
    <t>FY 1979</t>
  </si>
  <si>
    <t>FY 1980</t>
  </si>
  <si>
    <t>FY 1981</t>
  </si>
  <si>
    <t>FY 1982</t>
  </si>
  <si>
    <t>FY 1983</t>
  </si>
  <si>
    <t>FY 1984</t>
  </si>
  <si>
    <t>FY 1985</t>
  </si>
  <si>
    <t>FY 1986</t>
  </si>
  <si>
    <t>FY 1987</t>
  </si>
  <si>
    <t>FY 1988</t>
  </si>
  <si>
    <t>FY 1989</t>
  </si>
  <si>
    <t>FY 1990</t>
  </si>
  <si>
    <t>FY 1991</t>
  </si>
  <si>
    <t>FY 1992</t>
  </si>
  <si>
    <t>FY 1993</t>
  </si>
  <si>
    <t>FY 1994</t>
  </si>
  <si>
    <t>FY 1995</t>
  </si>
  <si>
    <t>FY 1996</t>
  </si>
  <si>
    <t>FY 1997</t>
  </si>
  <si>
    <t>FY 1998</t>
  </si>
  <si>
    <t>FY 1999</t>
  </si>
  <si>
    <t>FY 2000</t>
  </si>
  <si>
    <t>FY 2001</t>
  </si>
  <si>
    <t>FY 2002</t>
  </si>
  <si>
    <t>FY 2003</t>
  </si>
  <si>
    <t>FY 2004</t>
  </si>
  <si>
    <t>FY 2005</t>
  </si>
  <si>
    <t>B024-953</t>
  </si>
  <si>
    <t>FY 2018</t>
  </si>
  <si>
    <t>Estd. Year-End</t>
  </si>
  <si>
    <t>FY2017</t>
  </si>
  <si>
    <t>Budget</t>
  </si>
  <si>
    <t>A001-668</t>
  </si>
  <si>
    <t>A001-669</t>
  </si>
  <si>
    <t>Deputy Sheriff Enforcement</t>
  </si>
  <si>
    <t>Federal Marshall Service</t>
  </si>
  <si>
    <t>A001-666</t>
  </si>
  <si>
    <t>Child Support Enforcement</t>
  </si>
  <si>
    <t>Deputy Seriff Enforcement</t>
  </si>
  <si>
    <t>A001-796</t>
  </si>
  <si>
    <t>Boards and Commissions Pre-Qualifications</t>
  </si>
  <si>
    <t>Innovation Fund</t>
  </si>
  <si>
    <t>MOCJ Citiwatch-Reimb Housing</t>
  </si>
  <si>
    <t>Municipal Advertisement</t>
  </si>
  <si>
    <t>Vacat Struct &amp; Boarding Fees</t>
  </si>
  <si>
    <t>MOTOR VEHICLE</t>
  </si>
  <si>
    <t>C001</t>
  </si>
  <si>
    <t>890</t>
  </si>
  <si>
    <t>788</t>
  </si>
  <si>
    <t>781</t>
  </si>
  <si>
    <t>667</t>
  </si>
  <si>
    <t>666</t>
  </si>
  <si>
    <t>Impounding Cars</t>
  </si>
  <si>
    <t>652</t>
  </si>
  <si>
    <t>220</t>
  </si>
  <si>
    <t>Right Turn On Red Fines</t>
  </si>
  <si>
    <t>176</t>
  </si>
  <si>
    <t>Stormwater and Sediment Control Penalty</t>
  </si>
  <si>
    <t>175</t>
  </si>
  <si>
    <t>Street Cut Permit Fees</t>
  </si>
  <si>
    <t>171</t>
  </si>
  <si>
    <t>Developer Agreement Fees</t>
  </si>
  <si>
    <t>170</t>
  </si>
  <si>
    <t>Permits and Inspection - Private Paving</t>
  </si>
  <si>
    <t>169</t>
  </si>
  <si>
    <t>111</t>
  </si>
  <si>
    <t>State Highway User Revenues</t>
  </si>
  <si>
    <t>101</t>
  </si>
  <si>
    <t>PARKING MANAGEMENT</t>
  </si>
  <si>
    <t>B076</t>
  </si>
  <si>
    <t>867</t>
  </si>
  <si>
    <t>866</t>
  </si>
  <si>
    <t>PARKING ENTERPRISE</t>
  </si>
  <si>
    <t>B075</t>
  </si>
  <si>
    <t>To Parking Management Fund</t>
  </si>
  <si>
    <t>LOAN AND GUARANTEE ENTERPRISE</t>
  </si>
  <si>
    <t>B073</t>
  </si>
  <si>
    <t>From(To)Fund Balance</t>
  </si>
  <si>
    <t>Loan Issuance and Guarantee Fee</t>
  </si>
  <si>
    <t>631</t>
  </si>
  <si>
    <t>Transfer from (to) General Fund</t>
  </si>
  <si>
    <t>967</t>
  </si>
  <si>
    <t>STORMWATER UTILITY</t>
  </si>
  <si>
    <t>B072</t>
  </si>
  <si>
    <t>Transfer from (to) Fund Balance</t>
  </si>
  <si>
    <t>900</t>
  </si>
  <si>
    <t>845</t>
  </si>
  <si>
    <t>790</t>
  </si>
  <si>
    <t>WATER UTILITY</t>
  </si>
  <si>
    <t>B071</t>
  </si>
  <si>
    <t>Central Garage Adjustments</t>
  </si>
  <si>
    <t>189</t>
  </si>
  <si>
    <t>WASTE WATER UTILITY</t>
  </si>
  <si>
    <t>B070</t>
  </si>
  <si>
    <t>Non-Compliance Fines</t>
  </si>
  <si>
    <t>836</t>
  </si>
  <si>
    <t>Transfer (To) From General Fund</t>
  </si>
  <si>
    <t>CONDUIT ENTERPRISE</t>
  </si>
  <si>
    <t>B024</t>
  </si>
  <si>
    <t>CONVENTION CENTER BOND</t>
  </si>
  <si>
    <t>B022</t>
  </si>
  <si>
    <t>GENERAL</t>
  </si>
  <si>
    <t>A001</t>
  </si>
  <si>
    <t>Transfer from (to) Stormwater</t>
  </si>
  <si>
    <t>966</t>
  </si>
  <si>
    <t>960</t>
  </si>
  <si>
    <t>Transfer from (to) School Construction Fund</t>
  </si>
  <si>
    <t>957</t>
  </si>
  <si>
    <t>Transfer from (to) Conduit</t>
  </si>
  <si>
    <t>956</t>
  </si>
  <si>
    <t>From (To) Workers Comp Fund</t>
  </si>
  <si>
    <t>955</t>
  </si>
  <si>
    <t>From Solid Waste Bond Redemption Fund</t>
  </si>
  <si>
    <t>Fire - Miscellaneous</t>
  </si>
  <si>
    <t>887</t>
  </si>
  <si>
    <t>Sale of Brokerage</t>
  </si>
  <si>
    <t>883</t>
  </si>
  <si>
    <t>Reserve-Neighborhood Service Center Capital</t>
  </si>
  <si>
    <t>879</t>
  </si>
  <si>
    <t>Public Works Reserve-Contra</t>
  </si>
  <si>
    <t>878</t>
  </si>
  <si>
    <t>BCPS Reserve-Contra</t>
  </si>
  <si>
    <t>Asbestos Litigation Settlement Proceeds</t>
  </si>
  <si>
    <t>875</t>
  </si>
  <si>
    <t>Expenditure Refunds</t>
  </si>
  <si>
    <t>874</t>
  </si>
  <si>
    <t>Penalties &amp; Interest Excl Real &amp; Personal</t>
  </si>
  <si>
    <t>Sale of Scrap</t>
  </si>
  <si>
    <t>871</t>
  </si>
  <si>
    <t>Cash Discounts on Purchases</t>
  </si>
  <si>
    <t>870</t>
  </si>
  <si>
    <t>Special Reserve - Fiscal 1997</t>
  </si>
  <si>
    <t>865</t>
  </si>
  <si>
    <t>Single Stream Recycables</t>
  </si>
  <si>
    <t>864</t>
  </si>
  <si>
    <t>792</t>
  </si>
  <si>
    <t>791</t>
  </si>
  <si>
    <t>Off-Street Parking Fees and Misc Revenue</t>
  </si>
  <si>
    <t>789</t>
  </si>
  <si>
    <t>Parking Meter Repair</t>
  </si>
  <si>
    <t>787</t>
  </si>
  <si>
    <t>Disposition of Eviction Chattel</t>
  </si>
  <si>
    <t>786</t>
  </si>
  <si>
    <t>778</t>
  </si>
  <si>
    <t>Video Rental &amp; Other Charges</t>
  </si>
  <si>
    <t>Northwest Park</t>
  </si>
  <si>
    <t>761</t>
  </si>
  <si>
    <t>Clarence H. "Du" Burns Arena</t>
  </si>
  <si>
    <t>Mt. Pleasant Ice Arena</t>
  </si>
  <si>
    <t>Middle Branch Water Resource Center</t>
  </si>
  <si>
    <t>758</t>
  </si>
  <si>
    <t>Dominic "Mimi" DiPietro Ice Rink</t>
  </si>
  <si>
    <t>757</t>
  </si>
  <si>
    <t>William J. Myers Soccer Pavilion</t>
  </si>
  <si>
    <t>756</t>
  </si>
  <si>
    <t>701</t>
  </si>
  <si>
    <t>700</t>
  </si>
  <si>
    <t>Dental Fees</t>
  </si>
  <si>
    <t>684</t>
  </si>
  <si>
    <t>Air Quality Fees (1989 Ordinance #323)</t>
  </si>
  <si>
    <t>Fire Ambulance Stadium Service</t>
  </si>
  <si>
    <t>665</t>
  </si>
  <si>
    <t>Fire Dept- Sales of Reports</t>
  </si>
  <si>
    <t>Sheriff-District Court Service</t>
  </si>
  <si>
    <t>HABC/HCD 800 MGHz Svc Charge</t>
  </si>
  <si>
    <t>658</t>
  </si>
  <si>
    <t>Audit Fees - Comptrollers Office</t>
  </si>
  <si>
    <t>Semi-Annual Tax Payment Fee</t>
  </si>
  <si>
    <t>Administrative Fees - Benefits</t>
  </si>
  <si>
    <t>630</t>
  </si>
  <si>
    <t>Intake Placement Fees</t>
  </si>
  <si>
    <t>616</t>
  </si>
  <si>
    <t>Annual Non Profit Contribution</t>
  </si>
  <si>
    <t>591</t>
  </si>
  <si>
    <t>Public Utility DeRegulation Grant</t>
  </si>
  <si>
    <t>444</t>
  </si>
  <si>
    <t>Round III - FY 1993 State Budget Cut</t>
  </si>
  <si>
    <t>403</t>
  </si>
  <si>
    <t>266</t>
  </si>
  <si>
    <t>CPA Reimbursement - Zoo Animal Hospital</t>
  </si>
  <si>
    <t>265</t>
  </si>
  <si>
    <t>CPA Reimbursement - E Balto Medical Center</t>
  </si>
  <si>
    <t>262</t>
  </si>
  <si>
    <t>CPA Reimbursement - Charles Plaza</t>
  </si>
  <si>
    <t>CPA Reimbursement - Pier 6</t>
  </si>
  <si>
    <t>Interest - PAYGO Eco. Dev. Loans</t>
  </si>
  <si>
    <t>258</t>
  </si>
  <si>
    <t>Principal - PAYGO Eco. Dev. Loans</t>
  </si>
  <si>
    <t>257</t>
  </si>
  <si>
    <t>Conduit Rental (transferred from Conduit Enterprise Fund)</t>
  </si>
  <si>
    <t>Memorial Stadium</t>
  </si>
  <si>
    <t>248</t>
  </si>
  <si>
    <t>Principal - Energy Conservation</t>
  </si>
  <si>
    <t>230</t>
  </si>
  <si>
    <t>Interest - Energy Conservation</t>
  </si>
  <si>
    <t>229</t>
  </si>
  <si>
    <t>Interest - Mulberry Court</t>
  </si>
  <si>
    <t>224</t>
  </si>
  <si>
    <t>Communications Rental - Police</t>
  </si>
  <si>
    <t>219</t>
  </si>
  <si>
    <t>Rental from C. L. Benton, Jr. Office Bldg</t>
  </si>
  <si>
    <t>Rental from Mechanic Restaurants</t>
  </si>
  <si>
    <t>209</t>
  </si>
  <si>
    <t>193</t>
  </si>
  <si>
    <t>192</t>
  </si>
  <si>
    <t>191</t>
  </si>
  <si>
    <t>190</t>
  </si>
  <si>
    <t>173</t>
  </si>
  <si>
    <t>Cable Summer Youth Grant Franchise Payment</t>
  </si>
  <si>
    <t>126</t>
  </si>
  <si>
    <t>Taxicab Excise Tax</t>
  </si>
  <si>
    <t>Revenue Measures to be Enacted by City Council</t>
  </si>
  <si>
    <t>Annual Nonprofit Contribution</t>
  </si>
  <si>
    <t>All Others</t>
  </si>
  <si>
    <t>Hotel (transferred from Conv Ctr Bond Redemption Fund)</t>
  </si>
  <si>
    <t>Controlled Dangerous Substances</t>
  </si>
  <si>
    <t>Beverage Container</t>
  </si>
  <si>
    <t>Heavy Equipment Gross Receipts</t>
  </si>
  <si>
    <t>Historic Property Tax Credit</t>
  </si>
  <si>
    <t>031</t>
  </si>
  <si>
    <t>Tax Credit for Conservation Property</t>
  </si>
  <si>
    <t>Circuit Breaker - Elderly Persons</t>
  </si>
  <si>
    <t>023</t>
  </si>
  <si>
    <t>Video Lottery Terminal</t>
  </si>
  <si>
    <t>2018 Budget</t>
  </si>
  <si>
    <t>2017 Budget</t>
  </si>
  <si>
    <t>2016 Budget</t>
  </si>
  <si>
    <t>2015 Budget</t>
  </si>
  <si>
    <t>2014 Budget</t>
  </si>
  <si>
    <t>2013 Budget</t>
  </si>
  <si>
    <t>2012 Budget</t>
  </si>
  <si>
    <t>2011 Budget</t>
  </si>
  <si>
    <t>2010 Budget</t>
  </si>
  <si>
    <t>2009 Budget</t>
  </si>
  <si>
    <t>2008 Budget</t>
  </si>
  <si>
    <t>2007 Budget</t>
  </si>
  <si>
    <t>2006 Budget</t>
  </si>
  <si>
    <t>2005 Budget</t>
  </si>
  <si>
    <t>2004 Budget</t>
  </si>
  <si>
    <t>2003 Budget</t>
  </si>
  <si>
    <t>Account Desc</t>
  </si>
  <si>
    <t>Account</t>
  </si>
  <si>
    <t>Fund Desc</t>
  </si>
  <si>
    <t>Legacy Account</t>
  </si>
  <si>
    <t>C001-101</t>
  </si>
  <si>
    <t>C001-106</t>
  </si>
  <si>
    <t>C001-107</t>
  </si>
  <si>
    <t>C001-109</t>
  </si>
  <si>
    <t>C001-111</t>
  </si>
  <si>
    <t>C001-112</t>
  </si>
  <si>
    <t>C001-113</t>
  </si>
  <si>
    <t>C001-114</t>
  </si>
  <si>
    <t>C001-115</t>
  </si>
  <si>
    <t>C001-141</t>
  </si>
  <si>
    <t>C001-169</t>
  </si>
  <si>
    <t>C001-170</t>
  </si>
  <si>
    <t>C001-171</t>
  </si>
  <si>
    <t>C001-175</t>
  </si>
  <si>
    <t>C001-176</t>
  </si>
  <si>
    <t>C001-179</t>
  </si>
  <si>
    <t>C001-180</t>
  </si>
  <si>
    <t>C001-181</t>
  </si>
  <si>
    <t>C001-182</t>
  </si>
  <si>
    <t>C001-183</t>
  </si>
  <si>
    <t>C001-184</t>
  </si>
  <si>
    <t>C001-201</t>
  </si>
  <si>
    <t>C001-202</t>
  </si>
  <si>
    <t>C001-205</t>
  </si>
  <si>
    <t>C001-206</t>
  </si>
  <si>
    <t>C001-210</t>
  </si>
  <si>
    <t>C001-220</t>
  </si>
  <si>
    <t>C001-254</t>
  </si>
  <si>
    <t>C001-643</t>
  </si>
  <si>
    <t>C001-652</t>
  </si>
  <si>
    <t>C001-666</t>
  </si>
  <si>
    <t>C001-667</t>
  </si>
  <si>
    <t>C001-781</t>
  </si>
  <si>
    <t>C001-785</t>
  </si>
  <si>
    <t>C001-788</t>
  </si>
  <si>
    <t>C001-869</t>
  </si>
  <si>
    <t>C001-870</t>
  </si>
  <si>
    <t>C001-871</t>
  </si>
  <si>
    <t>C001-880</t>
  </si>
  <si>
    <t>C001-890</t>
  </si>
  <si>
    <t>C001-891</t>
  </si>
  <si>
    <t>C001-899</t>
  </si>
  <si>
    <t>C001-954</t>
  </si>
  <si>
    <t>Revenue Description</t>
  </si>
  <si>
    <t>Fiscal 2003</t>
  </si>
  <si>
    <t>Fiscal 2004</t>
  </si>
  <si>
    <t>Fiscal 2005</t>
  </si>
  <si>
    <t>Fiscal 2006</t>
  </si>
  <si>
    <t>Fiscal 2007</t>
  </si>
  <si>
    <t>Fiscal 2008</t>
  </si>
  <si>
    <t>Fiscal 2009</t>
  </si>
  <si>
    <t>Fiscal 2010</t>
  </si>
  <si>
    <t>Fiscal 2011</t>
  </si>
  <si>
    <t>Fiscal 2012</t>
  </si>
  <si>
    <t>Fiscal 2013</t>
  </si>
  <si>
    <t>Fiscal 2014</t>
  </si>
  <si>
    <t>Fiscal 2015</t>
  </si>
  <si>
    <t>Fiscal 2016</t>
  </si>
  <si>
    <t>Fiscal 2017</t>
  </si>
  <si>
    <t>Value</t>
  </si>
  <si>
    <t>Convention Center Bond</t>
  </si>
  <si>
    <t>Waste  Water Utility</t>
  </si>
  <si>
    <t>Motor Vehicle</t>
  </si>
  <si>
    <t>Hotel Tax revenue was reduced by $1.6M during CAFR adjustments, but the transfer to the GF wasn't changed. For budget book, showing the estimated FY17 figure.</t>
  </si>
  <si>
    <t>Transfer</t>
  </si>
  <si>
    <t>Rate</t>
  </si>
  <si>
    <t>Est. 
$ Taxable Basis</t>
  </si>
  <si>
    <t>IMPACT OF 1% RATE INCREASE OVER PREVIOUS 10 YEARS</t>
  </si>
  <si>
    <t>Actual Revenue (FY08-FY17)</t>
  </si>
  <si>
    <t>Est'd Revenue at 
1% Rate Increase*</t>
  </si>
  <si>
    <t xml:space="preserve"> Total</t>
  </si>
  <si>
    <t>Add'tl Revenue 
From Rate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</si>
</sst>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Book Antiqua"/>
      <family val="1"/>
    </font>
    <font>
      <sz val="10"/>
      <color indexed="8"/>
      <name val="Tahoma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indexed="22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>
      <alignment vertical="top"/>
    </xf>
    <xf numFmtId="9" fontId="9" fillId="0" borderId="0" applyFont="0" applyFill="0" applyBorder="0" applyAlignment="0" applyProtection="0">
      <alignment vertical="top"/>
    </xf>
    <xf numFmtId="0" fontId="11" fillId="0" borderId="0"/>
    <xf numFmtId="0" fontId="11" fillId="0" borderId="0"/>
  </cellStyleXfs>
  <cellXfs count="12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164" fontId="2" fillId="0" borderId="0" xfId="0" applyNumberFormat="1" applyFont="1"/>
    <xf numFmtId="165" fontId="2" fillId="0" borderId="0" xfId="2" applyNumberFormat="1" applyFont="1"/>
    <xf numFmtId="0" fontId="2" fillId="0" borderId="0" xfId="0" applyFont="1" applyFill="1"/>
    <xf numFmtId="166" fontId="7" fillId="0" borderId="0" xfId="3" applyNumberFormat="1" applyFont="1" applyFill="1" applyBorder="1" applyAlignment="1">
      <alignment vertical="center"/>
    </xf>
    <xf numFmtId="166" fontId="8" fillId="0" borderId="0" xfId="3" applyNumberFormat="1" applyFont="1" applyFill="1" applyBorder="1" applyAlignment="1">
      <alignment horizontal="right" vertical="center"/>
    </xf>
    <xf numFmtId="166" fontId="8" fillId="0" borderId="0" xfId="3" applyNumberFormat="1" applyFont="1" applyFill="1" applyBorder="1" applyAlignment="1">
      <alignment vertical="center"/>
    </xf>
    <xf numFmtId="166" fontId="0" fillId="0" borderId="0" xfId="3" applyNumberFormat="1" applyFont="1" applyFill="1"/>
    <xf numFmtId="0" fontId="6" fillId="0" borderId="0" xfId="0" applyFont="1"/>
    <xf numFmtId="0" fontId="6" fillId="0" borderId="1" xfId="0" applyFont="1" applyBorder="1"/>
    <xf numFmtId="0" fontId="6" fillId="0" borderId="0" xfId="0" applyFont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66" fontId="0" fillId="0" borderId="0" xfId="3" applyNumberFormat="1" applyFont="1"/>
    <xf numFmtId="164" fontId="8" fillId="0" borderId="1" xfId="1" applyNumberFormat="1" applyFont="1" applyFill="1" applyBorder="1" applyAlignment="1">
      <alignment horizontal="right" vertical="center"/>
    </xf>
    <xf numFmtId="164" fontId="8" fillId="0" borderId="0" xfId="1" applyNumberFormat="1" applyFont="1" applyFill="1" applyBorder="1" applyAlignment="1">
      <alignment horizontal="right" vertical="center"/>
    </xf>
    <xf numFmtId="0" fontId="6" fillId="0" borderId="2" xfId="0" applyFont="1" applyBorder="1"/>
    <xf numFmtId="164" fontId="8" fillId="0" borderId="2" xfId="1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Border="1"/>
    <xf numFmtId="0" fontId="10" fillId="0" borderId="0" xfId="6" applyFont="1" applyFill="1" applyBorder="1" applyAlignment="1">
      <alignment vertical="center"/>
    </xf>
    <xf numFmtId="0" fontId="7" fillId="0" borderId="0" xfId="6" applyFont="1" applyFill="1" applyBorder="1" applyAlignment="1">
      <alignment vertical="center"/>
    </xf>
    <xf numFmtId="37" fontId="8" fillId="0" borderId="0" xfId="6" applyNumberFormat="1" applyFont="1" applyFill="1" applyBorder="1" applyAlignment="1">
      <alignment horizontal="right" vertical="center"/>
    </xf>
    <xf numFmtId="37" fontId="7" fillId="0" borderId="0" xfId="6" applyNumberFormat="1" applyFont="1" applyFill="1" applyBorder="1" applyAlignment="1">
      <alignment vertical="center"/>
    </xf>
    <xf numFmtId="0" fontId="7" fillId="0" borderId="0" xfId="6" applyFont="1" applyFill="1" applyBorder="1" applyAlignment="1">
      <alignment vertical="center" wrapText="1"/>
    </xf>
    <xf numFmtId="0" fontId="0" fillId="0" borderId="0" xfId="0" applyFont="1" applyFill="1"/>
    <xf numFmtId="0" fontId="0" fillId="2" borderId="0" xfId="0" applyFont="1" applyFill="1"/>
    <xf numFmtId="37" fontId="8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/>
    <xf numFmtId="0" fontId="7" fillId="0" borderId="0" xfId="0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horizontal="right" vertical="center"/>
    </xf>
    <xf numFmtId="37" fontId="7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37" fontId="7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1" fillId="0" borderId="0" xfId="0" applyNumberFormat="1" applyFont="1" applyFill="1" applyBorder="1"/>
    <xf numFmtId="3" fontId="0" fillId="0" borderId="0" xfId="0" applyNumberFormat="1" applyFont="1"/>
    <xf numFmtId="0" fontId="2" fillId="2" borderId="0" xfId="0" applyFont="1" applyFill="1"/>
    <xf numFmtId="0" fontId="11" fillId="0" borderId="0" xfId="8"/>
    <xf numFmtId="38" fontId="12" fillId="0" borderId="0" xfId="9" applyNumberFormat="1" applyFont="1" applyAlignment="1">
      <alignment vertical="top"/>
    </xf>
    <xf numFmtId="0" fontId="12" fillId="0" borderId="0" xfId="8" applyFont="1"/>
    <xf numFmtId="0" fontId="13" fillId="0" borderId="0" xfId="8" applyFont="1"/>
    <xf numFmtId="0" fontId="13" fillId="3" borderId="0" xfId="9" applyFont="1" applyFill="1" applyAlignment="1">
      <alignment vertical="top"/>
    </xf>
    <xf numFmtId="0" fontId="5" fillId="4" borderId="0" xfId="0" applyFont="1" applyFill="1" applyAlignment="1">
      <alignment horizontal="right"/>
    </xf>
    <xf numFmtId="0" fontId="0" fillId="0" borderId="3" xfId="0" applyBorder="1" applyAlignment="1">
      <alignment horizontal="right"/>
    </xf>
    <xf numFmtId="166" fontId="0" fillId="0" borderId="0" xfId="3" applyNumberFormat="1" applyFont="1" applyBorder="1"/>
    <xf numFmtId="166" fontId="0" fillId="0" borderId="4" xfId="3" applyNumberFormat="1" applyFont="1" applyBorder="1"/>
    <xf numFmtId="0" fontId="5" fillId="4" borderId="3" xfId="0" applyFont="1" applyFill="1" applyBorder="1" applyAlignment="1">
      <alignment horizontal="right"/>
    </xf>
    <xf numFmtId="0" fontId="0" fillId="0" borderId="5" xfId="0" applyBorder="1"/>
    <xf numFmtId="0" fontId="5" fillId="4" borderId="0" xfId="0" applyFont="1" applyFill="1"/>
    <xf numFmtId="0" fontId="0" fillId="0" borderId="3" xfId="0" applyBorder="1"/>
    <xf numFmtId="166" fontId="0" fillId="0" borderId="0" xfId="0" applyNumberFormat="1"/>
    <xf numFmtId="0" fontId="3" fillId="2" borderId="6" xfId="0" applyFont="1" applyFill="1" applyBorder="1" applyAlignment="1">
      <alignment horizontal="center"/>
    </xf>
    <xf numFmtId="164" fontId="2" fillId="0" borderId="6" xfId="1" applyNumberFormat="1" applyFont="1" applyBorder="1"/>
    <xf numFmtId="0" fontId="3" fillId="2" borderId="4" xfId="0" applyFont="1" applyFill="1" applyBorder="1" applyAlignment="1">
      <alignment horizontal="center"/>
    </xf>
    <xf numFmtId="164" fontId="2" fillId="0" borderId="4" xfId="1" applyNumberFormat="1" applyFont="1" applyBorder="1"/>
    <xf numFmtId="0" fontId="5" fillId="2" borderId="4" xfId="0" applyFont="1" applyFill="1" applyBorder="1" applyAlignment="1">
      <alignment horizontal="center"/>
    </xf>
    <xf numFmtId="0" fontId="0" fillId="0" borderId="4" xfId="0" applyFont="1" applyBorder="1"/>
    <xf numFmtId="166" fontId="8" fillId="0" borderId="4" xfId="3" applyNumberFormat="1" applyFont="1" applyFill="1" applyBorder="1" applyAlignment="1">
      <alignment horizontal="right" vertical="center"/>
    </xf>
    <xf numFmtId="164" fontId="8" fillId="0" borderId="7" xfId="1" applyNumberFormat="1" applyFont="1" applyFill="1" applyBorder="1" applyAlignment="1">
      <alignment horizontal="right" vertical="center"/>
    </xf>
    <xf numFmtId="164" fontId="8" fillId="0" borderId="8" xfId="1" applyNumberFormat="1" applyFont="1" applyFill="1" applyBorder="1" applyAlignment="1">
      <alignment horizontal="right" vertical="center"/>
    </xf>
    <xf numFmtId="166" fontId="8" fillId="0" borderId="4" xfId="3" applyNumberFormat="1" applyFont="1" applyFill="1" applyBorder="1" applyAlignment="1">
      <alignment vertical="center"/>
    </xf>
    <xf numFmtId="164" fontId="8" fillId="0" borderId="4" xfId="1" applyNumberFormat="1" applyFont="1" applyFill="1" applyBorder="1" applyAlignment="1">
      <alignment horizontal="right" vertical="center"/>
    </xf>
    <xf numFmtId="0" fontId="10" fillId="0" borderId="4" xfId="6" applyFont="1" applyFill="1" applyBorder="1" applyAlignment="1">
      <alignment vertical="center"/>
    </xf>
    <xf numFmtId="0" fontId="7" fillId="0" borderId="4" xfId="6" applyFont="1" applyFill="1" applyBorder="1" applyAlignment="1">
      <alignment vertical="center"/>
    </xf>
    <xf numFmtId="37" fontId="8" fillId="0" borderId="4" xfId="6" applyNumberFormat="1" applyFont="1" applyFill="1" applyBorder="1" applyAlignment="1">
      <alignment horizontal="right" vertical="center"/>
    </xf>
    <xf numFmtId="37" fontId="7" fillId="0" borderId="4" xfId="6" applyNumberFormat="1" applyFont="1" applyFill="1" applyBorder="1" applyAlignment="1">
      <alignment vertical="center"/>
    </xf>
    <xf numFmtId="0" fontId="0" fillId="0" borderId="4" xfId="0" applyFont="1" applyFill="1" applyBorder="1"/>
    <xf numFmtId="0" fontId="7" fillId="0" borderId="4" xfId="6" applyFont="1" applyFill="1" applyBorder="1" applyAlignment="1">
      <alignment vertical="center" wrapText="1"/>
    </xf>
    <xf numFmtId="166" fontId="0" fillId="5" borderId="4" xfId="3" applyNumberFormat="1" applyFont="1" applyFill="1" applyBorder="1"/>
    <xf numFmtId="0" fontId="1" fillId="0" borderId="4" xfId="0" applyFont="1" applyFill="1" applyBorder="1"/>
    <xf numFmtId="3" fontId="8" fillId="0" borderId="4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37" fontId="7" fillId="0" borderId="4" xfId="0" applyNumberFormat="1" applyFont="1" applyFill="1" applyBorder="1" applyAlignment="1">
      <alignment vertical="top"/>
    </xf>
    <xf numFmtId="37" fontId="7" fillId="0" borderId="4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vertical="top"/>
    </xf>
    <xf numFmtId="37" fontId="8" fillId="0" borderId="4" xfId="0" applyNumberFormat="1" applyFont="1" applyFill="1" applyBorder="1" applyAlignment="1">
      <alignment horizontal="right" vertical="center"/>
    </xf>
    <xf numFmtId="164" fontId="1" fillId="0" borderId="4" xfId="0" applyNumberFormat="1" applyFont="1" applyFill="1" applyBorder="1"/>
    <xf numFmtId="164" fontId="0" fillId="0" borderId="4" xfId="0" applyNumberFormat="1" applyFont="1" applyBorder="1"/>
    <xf numFmtId="0" fontId="5" fillId="2" borderId="6" xfId="0" applyFont="1" applyFill="1" applyBorder="1" applyAlignment="1">
      <alignment horizontal="center"/>
    </xf>
    <xf numFmtId="0" fontId="0" fillId="0" borderId="6" xfId="0" applyFont="1" applyBorder="1"/>
    <xf numFmtId="166" fontId="8" fillId="0" borderId="6" xfId="3" applyNumberFormat="1" applyFont="1" applyFill="1" applyBorder="1" applyAlignment="1">
      <alignment horizontal="right" vertical="center"/>
    </xf>
    <xf numFmtId="166" fontId="0" fillId="0" borderId="6" xfId="3" applyNumberFormat="1" applyFont="1" applyBorder="1"/>
    <xf numFmtId="164" fontId="8" fillId="0" borderId="9" xfId="1" applyNumberFormat="1" applyFont="1" applyFill="1" applyBorder="1" applyAlignment="1">
      <alignment horizontal="right" vertical="center"/>
    </xf>
    <xf numFmtId="164" fontId="8" fillId="0" borderId="10" xfId="1" applyNumberFormat="1" applyFont="1" applyFill="1" applyBorder="1" applyAlignment="1">
      <alignment horizontal="right" vertical="center"/>
    </xf>
    <xf numFmtId="166" fontId="8" fillId="0" borderId="6" xfId="3" applyNumberFormat="1" applyFont="1" applyFill="1" applyBorder="1" applyAlignment="1">
      <alignment vertical="center"/>
    </xf>
    <xf numFmtId="164" fontId="8" fillId="0" borderId="6" xfId="1" applyNumberFormat="1" applyFont="1" applyFill="1" applyBorder="1" applyAlignment="1">
      <alignment horizontal="right" vertical="center"/>
    </xf>
    <xf numFmtId="0" fontId="10" fillId="0" borderId="6" xfId="6" applyFont="1" applyFill="1" applyBorder="1" applyAlignment="1">
      <alignment vertical="center"/>
    </xf>
    <xf numFmtId="0" fontId="7" fillId="0" borderId="6" xfId="6" applyFont="1" applyFill="1" applyBorder="1" applyAlignment="1">
      <alignment vertical="center"/>
    </xf>
    <xf numFmtId="37" fontId="8" fillId="0" borderId="6" xfId="6" applyNumberFormat="1" applyFont="1" applyFill="1" applyBorder="1" applyAlignment="1">
      <alignment horizontal="right" vertical="center"/>
    </xf>
    <xf numFmtId="37" fontId="7" fillId="0" borderId="6" xfId="6" applyNumberFormat="1" applyFont="1" applyFill="1" applyBorder="1" applyAlignment="1">
      <alignment vertical="center"/>
    </xf>
    <xf numFmtId="0" fontId="0" fillId="0" borderId="6" xfId="0" applyFont="1" applyFill="1" applyBorder="1"/>
    <xf numFmtId="0" fontId="7" fillId="0" borderId="6" xfId="6" applyFont="1" applyFill="1" applyBorder="1" applyAlignment="1">
      <alignment vertical="center" wrapText="1"/>
    </xf>
    <xf numFmtId="0" fontId="1" fillId="0" borderId="6" xfId="0" applyFont="1" applyFill="1" applyBorder="1"/>
    <xf numFmtId="3" fontId="8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vertical="center"/>
    </xf>
    <xf numFmtId="37" fontId="7" fillId="0" borderId="6" xfId="0" applyNumberFormat="1" applyFont="1" applyFill="1" applyBorder="1" applyAlignment="1">
      <alignment vertical="top"/>
    </xf>
    <xf numFmtId="37" fontId="7" fillId="0" borderId="6" xfId="0" applyNumberFormat="1" applyFont="1" applyFill="1" applyBorder="1" applyAlignment="1">
      <alignment horizontal="right"/>
    </xf>
    <xf numFmtId="0" fontId="7" fillId="0" borderId="6" xfId="0" applyFont="1" applyFill="1" applyBorder="1" applyAlignment="1">
      <alignment vertical="top"/>
    </xf>
    <xf numFmtId="37" fontId="8" fillId="0" borderId="6" xfId="0" applyNumberFormat="1" applyFont="1" applyFill="1" applyBorder="1" applyAlignment="1">
      <alignment horizontal="right" vertical="center"/>
    </xf>
    <xf numFmtId="164" fontId="1" fillId="0" borderId="6" xfId="0" applyNumberFormat="1" applyFont="1" applyFill="1" applyBorder="1"/>
    <xf numFmtId="164" fontId="0" fillId="0" borderId="6" xfId="0" applyNumberFormat="1" applyFont="1" applyBorder="1"/>
    <xf numFmtId="0" fontId="5" fillId="4" borderId="3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1" xfId="0" applyFont="1" applyFill="1" applyBorder="1"/>
    <xf numFmtId="0" fontId="5" fillId="2" borderId="12" xfId="0" applyFont="1" applyFill="1" applyBorder="1" applyAlignment="1">
      <alignment horizontal="right"/>
    </xf>
    <xf numFmtId="0" fontId="5" fillId="2" borderId="12" xfId="0" applyFont="1" applyFill="1" applyBorder="1" applyAlignment="1">
      <alignment horizontal="right" wrapText="1"/>
    </xf>
    <xf numFmtId="0" fontId="5" fillId="2" borderId="13" xfId="0" applyFont="1" applyFill="1" applyBorder="1" applyAlignment="1">
      <alignment horizontal="right" wrapText="1"/>
    </xf>
    <xf numFmtId="0" fontId="0" fillId="0" borderId="6" xfId="0" applyBorder="1"/>
    <xf numFmtId="43" fontId="0" fillId="0" borderId="0" xfId="3" applyFont="1" applyBorder="1"/>
    <xf numFmtId="10" fontId="0" fillId="0" borderId="0" xfId="0" applyNumberFormat="1" applyBorder="1"/>
    <xf numFmtId="5" fontId="0" fillId="0" borderId="0" xfId="3" applyNumberFormat="1" applyFont="1" applyBorder="1"/>
    <xf numFmtId="5" fontId="0" fillId="0" borderId="7" xfId="3" applyNumberFormat="1" applyFont="1" applyBorder="1"/>
    <xf numFmtId="5" fontId="0" fillId="0" borderId="4" xfId="3" applyNumberFormat="1" applyFont="1" applyBorder="1"/>
    <xf numFmtId="0" fontId="6" fillId="6" borderId="10" xfId="0" applyFont="1" applyFill="1" applyBorder="1"/>
    <xf numFmtId="5" fontId="6" fillId="6" borderId="2" xfId="3" applyNumberFormat="1" applyFont="1" applyFill="1" applyBorder="1"/>
    <xf numFmtId="5" fontId="6" fillId="6" borderId="8" xfId="3" applyNumberFormat="1" applyFont="1" applyFill="1" applyBorder="1"/>
  </cellXfs>
  <cellStyles count="10">
    <cellStyle name="Comma" xfId="3" builtinId="3"/>
    <cellStyle name="Currency" xfId="1" builtinId="4"/>
    <cellStyle name="Currency 2 2" xfId="5"/>
    <cellStyle name="Normal" xfId="0" builtinId="0"/>
    <cellStyle name="Normal 2" xfId="6"/>
    <cellStyle name="Normal 3" xfId="8"/>
    <cellStyle name="Percent" xfId="2" builtinId="5"/>
    <cellStyle name="Percent 2" xfId="7"/>
    <cellStyle name="Percent 3" xfId="4"/>
    <cellStyle name="Percent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AY470"/>
  <sheetViews>
    <sheetView showGridLines="0" tabSelected="1" zoomScale="80" zoomScaleNormal="80" workbookViewId="0">
      <pane xSplit="4" ySplit="3" topLeftCell="AP188" activePane="bottomRight" state="frozen"/>
      <selection pane="topRight" activeCell="E1" sqref="E1"/>
      <selection pane="bottomLeft" activeCell="A4" sqref="A4"/>
      <selection pane="bottomRight" activeCell="AS1" sqref="AS1:AS1048576"/>
    </sheetView>
  </sheetViews>
  <sheetFormatPr defaultRowHeight="15" outlineLevelCol="1" x14ac:dyDescent="0.25"/>
  <cols>
    <col min="1" max="1" width="6.28515625" customWidth="1"/>
    <col min="2" max="2" width="32.42578125" bestFit="1" customWidth="1"/>
    <col min="3" max="3" width="17.85546875" bestFit="1" customWidth="1"/>
    <col min="4" max="4" width="57.140625" bestFit="1" customWidth="1"/>
    <col min="5" max="49" width="16.28515625" bestFit="1" customWidth="1"/>
    <col min="50" max="50" width="16.28515625" hidden="1" customWidth="1" outlineLevel="1"/>
    <col min="51" max="51" width="9.140625" collapsed="1"/>
  </cols>
  <sheetData>
    <row r="2" spans="2:50" x14ac:dyDescent="0.25">
      <c r="D2" s="54"/>
      <c r="E2" s="109" t="s">
        <v>1337</v>
      </c>
      <c r="F2" s="109"/>
      <c r="G2" s="110"/>
      <c r="H2" s="108" t="s">
        <v>1338</v>
      </c>
      <c r="I2" s="109"/>
      <c r="J2" s="110"/>
      <c r="K2" s="111" t="s">
        <v>1339</v>
      </c>
      <c r="L2" s="111"/>
      <c r="M2" s="111"/>
      <c r="N2" s="108" t="s">
        <v>1340</v>
      </c>
      <c r="O2" s="109"/>
      <c r="P2" s="109"/>
      <c r="Q2" s="108" t="s">
        <v>1341</v>
      </c>
      <c r="R2" s="109"/>
      <c r="S2" s="109"/>
      <c r="T2" s="108" t="s">
        <v>1342</v>
      </c>
      <c r="U2" s="109"/>
      <c r="V2" s="109"/>
      <c r="W2" s="108" t="s">
        <v>1343</v>
      </c>
      <c r="X2" s="109"/>
      <c r="Y2" s="109"/>
      <c r="Z2" s="108" t="s">
        <v>1344</v>
      </c>
      <c r="AA2" s="109"/>
      <c r="AB2" s="110"/>
      <c r="AC2" s="111" t="s">
        <v>1345</v>
      </c>
      <c r="AD2" s="111"/>
      <c r="AE2" s="111"/>
      <c r="AF2" s="108" t="s">
        <v>1346</v>
      </c>
      <c r="AG2" s="109"/>
      <c r="AH2" s="109"/>
      <c r="AI2" s="108" t="s">
        <v>1347</v>
      </c>
      <c r="AJ2" s="109"/>
      <c r="AK2" s="110"/>
      <c r="AL2" s="108" t="s">
        <v>1348</v>
      </c>
      <c r="AM2" s="109"/>
      <c r="AN2" s="110"/>
      <c r="AO2" s="108" t="s">
        <v>1349</v>
      </c>
      <c r="AP2" s="109"/>
      <c r="AQ2" s="110"/>
      <c r="AR2" s="111" t="s">
        <v>1350</v>
      </c>
      <c r="AS2" s="111"/>
      <c r="AT2" s="111"/>
      <c r="AU2" s="108" t="s">
        <v>1351</v>
      </c>
      <c r="AV2" s="109"/>
      <c r="AW2" s="109"/>
      <c r="AX2" s="56"/>
    </row>
    <row r="3" spans="2:50" x14ac:dyDescent="0.25">
      <c r="B3" s="55" t="s">
        <v>788</v>
      </c>
      <c r="C3" s="55" t="s">
        <v>1292</v>
      </c>
      <c r="D3" s="55" t="s">
        <v>1336</v>
      </c>
      <c r="E3" s="53" t="str">
        <f>"FY"&amp;RIGHT(E2,2)&amp;" Budget"</f>
        <v>FY03 Budget</v>
      </c>
      <c r="F3" s="49" t="str">
        <f>"FY"&amp;RIGHT(E2,2)&amp;" Actual"</f>
        <v>FY03 Actual</v>
      </c>
      <c r="G3" s="49" t="str">
        <f>"FY"&amp;RIGHT(E2,2)&amp;" Surp/Def"</f>
        <v>FY03 Surp/Def</v>
      </c>
      <c r="H3" s="53" t="str">
        <f>"FY"&amp;RIGHT(H2,2)&amp;" Budget"</f>
        <v>FY04 Budget</v>
      </c>
      <c r="I3" s="49" t="str">
        <f>"FY"&amp;RIGHT(H2,2)&amp;" Actual"</f>
        <v>FY04 Actual</v>
      </c>
      <c r="J3" s="49" t="str">
        <f>"FY"&amp;RIGHT(H2,2)&amp;" Surp/Def"</f>
        <v>FY04 Surp/Def</v>
      </c>
      <c r="K3" s="53" t="str">
        <f>"FY"&amp;RIGHT(K2,2)&amp;" Budget"</f>
        <v>FY05 Budget</v>
      </c>
      <c r="L3" s="49" t="str">
        <f>"FY"&amp;RIGHT(K2,2)&amp;" Actual"</f>
        <v>FY05 Actual</v>
      </c>
      <c r="M3" s="49" t="str">
        <f>"FY"&amp;RIGHT(K2,2)&amp;" Surp/Def"</f>
        <v>FY05 Surp/Def</v>
      </c>
      <c r="N3" s="53" t="str">
        <f>"FY"&amp;RIGHT(N2,2)&amp;" Budget"</f>
        <v>FY06 Budget</v>
      </c>
      <c r="O3" s="49" t="str">
        <f>"FY"&amp;RIGHT(N2,2)&amp;" Actual"</f>
        <v>FY06 Actual</v>
      </c>
      <c r="P3" s="49" t="str">
        <f>"FY"&amp;RIGHT(N2,2)&amp;" Surp/Def"</f>
        <v>FY06 Surp/Def</v>
      </c>
      <c r="Q3" s="53" t="str">
        <f>"FY"&amp;RIGHT(Q2,2)&amp;" Budget"</f>
        <v>FY07 Budget</v>
      </c>
      <c r="R3" s="49" t="str">
        <f>"FY"&amp;RIGHT(Q2,2)&amp;" Actual"</f>
        <v>FY07 Actual</v>
      </c>
      <c r="S3" s="49" t="str">
        <f>"FY"&amp;RIGHT(Q2,2)&amp;" Surp/Def"</f>
        <v>FY07 Surp/Def</v>
      </c>
      <c r="T3" s="53" t="str">
        <f>"FY"&amp;RIGHT(T2,2)&amp;" Budget"</f>
        <v>FY08 Budget</v>
      </c>
      <c r="U3" s="49" t="str">
        <f>"FY"&amp;RIGHT(T2,2)&amp;" Actual"</f>
        <v>FY08 Actual</v>
      </c>
      <c r="V3" s="49" t="str">
        <f>"FY"&amp;RIGHT(T2,2)&amp;" Surp/Def"</f>
        <v>FY08 Surp/Def</v>
      </c>
      <c r="W3" s="53" t="str">
        <f>"FY"&amp;RIGHT(W2,2)&amp;" Budget"</f>
        <v>FY09 Budget</v>
      </c>
      <c r="X3" s="49" t="str">
        <f>"FY"&amp;RIGHT(W2,2)&amp;" Actual"</f>
        <v>FY09 Actual</v>
      </c>
      <c r="Y3" s="49" t="str">
        <f>"FY"&amp;RIGHT(W2,2)&amp;" Surp/Def"</f>
        <v>FY09 Surp/Def</v>
      </c>
      <c r="Z3" s="53" t="str">
        <f>"FY"&amp;RIGHT(Z2,2)&amp;" Budget"</f>
        <v>FY10 Budget</v>
      </c>
      <c r="AA3" s="49" t="str">
        <f>"FY"&amp;RIGHT(Z2,2)&amp;" Actual"</f>
        <v>FY10 Actual</v>
      </c>
      <c r="AB3" s="49" t="str">
        <f>"FY"&amp;RIGHT(Z2,2)&amp;" Surp/Def"</f>
        <v>FY10 Surp/Def</v>
      </c>
      <c r="AC3" s="53" t="str">
        <f>"FY"&amp;RIGHT(AC2,2)&amp;" Budget"</f>
        <v>FY11 Budget</v>
      </c>
      <c r="AD3" s="49" t="str">
        <f>"FY"&amp;RIGHT(AC2,2)&amp;" Actual"</f>
        <v>FY11 Actual</v>
      </c>
      <c r="AE3" s="49" t="str">
        <f>"FY"&amp;RIGHT(AC2,2)&amp;" Surp/Def"</f>
        <v>FY11 Surp/Def</v>
      </c>
      <c r="AF3" s="53" t="str">
        <f>"FY"&amp;RIGHT(AF2,2)&amp;" Budget"</f>
        <v>FY12 Budget</v>
      </c>
      <c r="AG3" s="49" t="str">
        <f>"FY"&amp;RIGHT(AF2,2)&amp;" Actual"</f>
        <v>FY12 Actual</v>
      </c>
      <c r="AH3" s="49" t="str">
        <f>"FY"&amp;RIGHT(AF2,2)&amp;" Surp/Def"</f>
        <v>FY12 Surp/Def</v>
      </c>
      <c r="AI3" s="53" t="str">
        <f>"FY"&amp;RIGHT(AI2,2)&amp;" Budget"</f>
        <v>FY13 Budget</v>
      </c>
      <c r="AJ3" s="49" t="str">
        <f>"FY"&amp;RIGHT(AI2,2)&amp;" Actual"</f>
        <v>FY13 Actual</v>
      </c>
      <c r="AK3" s="49" t="str">
        <f>"FY"&amp;RIGHT(AI2,2)&amp;" Surp/Def"</f>
        <v>FY13 Surp/Def</v>
      </c>
      <c r="AL3" s="53" t="str">
        <f>"FY"&amp;RIGHT(AL2,2)&amp;" Budget"</f>
        <v>FY14 Budget</v>
      </c>
      <c r="AM3" s="49" t="str">
        <f>"FY"&amp;RIGHT(AL2,2)&amp;" Actual"</f>
        <v>FY14 Actual</v>
      </c>
      <c r="AN3" s="49" t="str">
        <f>"FY"&amp;RIGHT(AL2,2)&amp;" Surp/Def"</f>
        <v>FY14 Surp/Def</v>
      </c>
      <c r="AO3" s="53" t="str">
        <f>"FY"&amp;RIGHT(AO2,2)&amp;" Budget"</f>
        <v>FY15 Budget</v>
      </c>
      <c r="AP3" s="49" t="str">
        <f>"FY"&amp;RIGHT(AO2,2)&amp;" Actual"</f>
        <v>FY15 Actual</v>
      </c>
      <c r="AQ3" s="49" t="str">
        <f>"FY"&amp;RIGHT(AO2,2)&amp;" Surp/Def"</f>
        <v>FY15 Surp/Def</v>
      </c>
      <c r="AR3" s="53" t="str">
        <f>"FY"&amp;RIGHT(AR2,2)&amp;" Budget"</f>
        <v>FY16 Budget</v>
      </c>
      <c r="AS3" s="49" t="str">
        <f>"FY"&amp;RIGHT(AR2,2)&amp;" Actual"</f>
        <v>FY16 Actual</v>
      </c>
      <c r="AT3" s="49" t="str">
        <f>"FY"&amp;RIGHT(AR2,2)&amp;" Surp/Def"</f>
        <v>FY16 Surp/Def</v>
      </c>
      <c r="AU3" s="53" t="str">
        <f>"FY"&amp;RIGHT(AU2,2)&amp;" Budget"</f>
        <v>FY17 Budget</v>
      </c>
      <c r="AV3" s="49" t="str">
        <f>"FY"&amp;RIGHT(AU2,2)&amp;" Actual"</f>
        <v>FY17 Actual</v>
      </c>
      <c r="AW3" s="49" t="str">
        <f>"FY"&amp;RIGHT(AU2,2)&amp;" Surp/Def"</f>
        <v>FY17 Surp/Def</v>
      </c>
      <c r="AX3" s="50" t="s">
        <v>1352</v>
      </c>
    </row>
    <row r="4" spans="2:50" x14ac:dyDescent="0.25">
      <c r="B4" t="s">
        <v>789</v>
      </c>
      <c r="C4" t="s">
        <v>2</v>
      </c>
      <c r="D4" t="s">
        <v>4</v>
      </c>
      <c r="E4" s="51">
        <v>411300000</v>
      </c>
      <c r="F4" s="51">
        <v>413693874</v>
      </c>
      <c r="G4" s="52">
        <f>IFERROR(F4-E4,0-E4)</f>
        <v>2393874</v>
      </c>
      <c r="H4" s="51">
        <v>432578000</v>
      </c>
      <c r="I4" s="51">
        <v>427788601</v>
      </c>
      <c r="J4" s="52">
        <f>IFERROR(I4-H4,0-H4)</f>
        <v>-4789399</v>
      </c>
      <c r="K4" s="51">
        <v>449100000</v>
      </c>
      <c r="L4" s="51">
        <v>449977508</v>
      </c>
      <c r="M4" s="52">
        <f>IFERROR(L4-K4,0-K4)</f>
        <v>877508</v>
      </c>
      <c r="N4" s="51">
        <v>481876000</v>
      </c>
      <c r="O4" s="51">
        <v>482502819</v>
      </c>
      <c r="P4" s="52">
        <f>IFERROR(O4-N4,0-N4)</f>
        <v>626819</v>
      </c>
      <c r="Q4" s="51">
        <v>531800000</v>
      </c>
      <c r="R4" s="51">
        <v>524483392</v>
      </c>
      <c r="S4" s="52">
        <f>IFERROR(R4-Q4,0-Q4)</f>
        <v>-7316608</v>
      </c>
      <c r="T4" s="51">
        <v>600063000</v>
      </c>
      <c r="U4" s="51">
        <v>594401698</v>
      </c>
      <c r="V4" s="52">
        <f>IFERROR(U4-T4,0-T4)</f>
        <v>-5661302</v>
      </c>
      <c r="W4" s="51">
        <v>703480000</v>
      </c>
      <c r="X4" s="51">
        <v>699055826</v>
      </c>
      <c r="Y4" s="52">
        <f>IFERROR(X4-W4,0-W4)</f>
        <v>-4424174</v>
      </c>
      <c r="Z4" s="51">
        <v>780819000</v>
      </c>
      <c r="AA4" s="51">
        <v>787408147</v>
      </c>
      <c r="AB4" s="52">
        <f>IFERROR(AA4-Z4,0-Z4)</f>
        <v>6589147</v>
      </c>
      <c r="AC4" s="51">
        <v>821826000</v>
      </c>
      <c r="AD4" s="51">
        <v>814868078</v>
      </c>
      <c r="AE4" s="52">
        <f>IFERROR(AD4-AC4,0-AC4)</f>
        <v>-6957922</v>
      </c>
      <c r="AF4" s="51">
        <v>803569000</v>
      </c>
      <c r="AG4" s="51">
        <v>789577186</v>
      </c>
      <c r="AH4" s="52">
        <f>IFERROR(AG4-AF4,0-AF4)</f>
        <v>-13991814</v>
      </c>
      <c r="AI4" s="51">
        <v>767485642</v>
      </c>
      <c r="AJ4" s="51">
        <v>754741990</v>
      </c>
      <c r="AK4" s="52">
        <f>IFERROR(AJ4-AI4,0-AI4)</f>
        <v>-12743652</v>
      </c>
      <c r="AL4" s="51">
        <v>729214000</v>
      </c>
      <c r="AM4" s="51">
        <v>743300936</v>
      </c>
      <c r="AN4" s="52">
        <f>IFERROR(AM4-AL4,0-AL4)</f>
        <v>14086936</v>
      </c>
      <c r="AO4" s="51">
        <v>729611000</v>
      </c>
      <c r="AP4" s="51">
        <v>750731064</v>
      </c>
      <c r="AQ4" s="52">
        <f>IFERROR(AP4-AO4,0-AO4)</f>
        <v>21120064</v>
      </c>
      <c r="AR4" s="51">
        <v>789041759</v>
      </c>
      <c r="AS4" s="51">
        <v>780845981</v>
      </c>
      <c r="AT4" s="52">
        <f t="shared" ref="AT4:AT67" si="0">IFERROR(AS4-AR4,0-AR4)</f>
        <v>-8195778</v>
      </c>
      <c r="AU4" s="51">
        <v>800650937</v>
      </c>
      <c r="AV4" s="51">
        <v>807923851.63999999</v>
      </c>
      <c r="AW4" s="52">
        <f>IFERROR(AV4-AU4,0-AU4)</f>
        <v>7272914.6399999857</v>
      </c>
      <c r="AX4" s="57">
        <f t="shared" ref="AX4:AX67" si="1">SUM(E4:AW4)</f>
        <v>19642601903.279999</v>
      </c>
    </row>
    <row r="5" spans="2:50" hidden="1" x14ac:dyDescent="0.25">
      <c r="B5" t="s">
        <v>789</v>
      </c>
      <c r="C5" t="s">
        <v>809</v>
      </c>
      <c r="E5" s="51">
        <v>0</v>
      </c>
      <c r="F5" s="51">
        <v>0</v>
      </c>
      <c r="G5" s="52">
        <f t="shared" ref="G5:G68" si="2">IFERROR(F5-E5,0-E5)</f>
        <v>0</v>
      </c>
      <c r="H5" s="51">
        <v>0</v>
      </c>
      <c r="I5" s="51">
        <v>0</v>
      </c>
      <c r="J5" s="52">
        <f t="shared" ref="J5:J68" si="3">IFERROR(I5-H5,0-H5)</f>
        <v>0</v>
      </c>
      <c r="K5" s="51">
        <v>0</v>
      </c>
      <c r="L5" s="51">
        <v>0</v>
      </c>
      <c r="M5" s="52">
        <f t="shared" ref="M5:M68" si="4">IFERROR(L5-K5,0-K5)</f>
        <v>0</v>
      </c>
      <c r="N5" s="51">
        <v>0</v>
      </c>
      <c r="O5" s="51">
        <v>0</v>
      </c>
      <c r="P5" s="52">
        <f t="shared" ref="P5:P68" si="5">IFERROR(O5-N5,0-N5)</f>
        <v>0</v>
      </c>
      <c r="Q5" s="51">
        <v>0</v>
      </c>
      <c r="R5" s="51">
        <v>0</v>
      </c>
      <c r="S5" s="52">
        <f t="shared" ref="S5:S68" si="6">IFERROR(R5-Q5,0-Q5)</f>
        <v>0</v>
      </c>
      <c r="T5" s="51">
        <v>0</v>
      </c>
      <c r="U5" s="51">
        <v>0</v>
      </c>
      <c r="V5" s="52">
        <f t="shared" ref="V5:V68" si="7">IFERROR(U5-T5,0-T5)</f>
        <v>0</v>
      </c>
      <c r="W5" s="51">
        <v>0</v>
      </c>
      <c r="X5" s="51">
        <v>0</v>
      </c>
      <c r="Y5" s="52">
        <f t="shared" ref="Y5:Y68" si="8">IFERROR(X5-W5,0-W5)</f>
        <v>0</v>
      </c>
      <c r="Z5" s="51">
        <v>0</v>
      </c>
      <c r="AA5" s="51">
        <v>0</v>
      </c>
      <c r="AB5" s="52">
        <f t="shared" ref="AB5:AB68" si="9">IFERROR(AA5-Z5,0-Z5)</f>
        <v>0</v>
      </c>
      <c r="AC5" s="51">
        <v>0</v>
      </c>
      <c r="AD5" s="51">
        <v>0</v>
      </c>
      <c r="AE5" s="52">
        <f t="shared" ref="AE5:AE68" si="10">IFERROR(AD5-AC5,0-AC5)</f>
        <v>0</v>
      </c>
      <c r="AF5" s="51">
        <v>0</v>
      </c>
      <c r="AG5" s="51">
        <v>0</v>
      </c>
      <c r="AH5" s="52">
        <f t="shared" ref="AH5:AH68" si="11">IFERROR(AG5-AF5,0-AF5)</f>
        <v>0</v>
      </c>
      <c r="AI5" s="51">
        <v>0</v>
      </c>
      <c r="AJ5" s="51">
        <v>0</v>
      </c>
      <c r="AK5" s="52">
        <f t="shared" ref="AK5:AK68" si="12">IFERROR(AJ5-AI5,0-AI5)</f>
        <v>0</v>
      </c>
      <c r="AL5" s="51">
        <v>0</v>
      </c>
      <c r="AM5" s="51">
        <v>0</v>
      </c>
      <c r="AN5" s="52">
        <f t="shared" ref="AN5:AN68" si="13">IFERROR(AM5-AL5,0-AL5)</f>
        <v>0</v>
      </c>
      <c r="AO5" s="51">
        <v>0</v>
      </c>
      <c r="AP5" s="51">
        <v>0</v>
      </c>
      <c r="AQ5" s="52">
        <f t="shared" ref="AQ5:AQ68" si="14">IFERROR(AP5-AO5,0-AO5)</f>
        <v>0</v>
      </c>
      <c r="AR5" s="51">
        <v>0</v>
      </c>
      <c r="AS5" s="51">
        <v>0</v>
      </c>
      <c r="AT5" s="52">
        <f t="shared" si="0"/>
        <v>0</v>
      </c>
      <c r="AU5" s="51">
        <v>0</v>
      </c>
      <c r="AV5" s="51">
        <v>0</v>
      </c>
      <c r="AW5" s="52">
        <f t="shared" ref="AW5:AW68" si="15">IFERROR(AV5-AU5,0-AU5)</f>
        <v>0</v>
      </c>
      <c r="AX5" s="57">
        <f t="shared" si="1"/>
        <v>0</v>
      </c>
    </row>
    <row r="6" spans="2:50" x14ac:dyDescent="0.25">
      <c r="B6" t="s">
        <v>789</v>
      </c>
      <c r="C6" t="s">
        <v>5</v>
      </c>
      <c r="D6" t="s">
        <v>7</v>
      </c>
      <c r="E6" s="51">
        <v>48470000</v>
      </c>
      <c r="F6" s="51">
        <v>48459447</v>
      </c>
      <c r="G6" s="52">
        <f t="shared" si="2"/>
        <v>-10553</v>
      </c>
      <c r="H6" s="51">
        <v>47500000</v>
      </c>
      <c r="I6" s="51">
        <v>45893085</v>
      </c>
      <c r="J6" s="52">
        <f t="shared" si="3"/>
        <v>-1606915</v>
      </c>
      <c r="K6" s="51">
        <v>48300000</v>
      </c>
      <c r="L6" s="51">
        <v>45111255</v>
      </c>
      <c r="M6" s="52">
        <f t="shared" si="4"/>
        <v>-3188745</v>
      </c>
      <c r="N6" s="51">
        <v>47934000</v>
      </c>
      <c r="O6" s="51">
        <v>44409356</v>
      </c>
      <c r="P6" s="52">
        <f t="shared" si="5"/>
        <v>-3524644</v>
      </c>
      <c r="Q6" s="51">
        <v>45300000</v>
      </c>
      <c r="R6" s="51">
        <v>46085269</v>
      </c>
      <c r="S6" s="52">
        <f t="shared" si="6"/>
        <v>785269</v>
      </c>
      <c r="T6" s="51">
        <v>44757000</v>
      </c>
      <c r="U6" s="51">
        <v>48267879</v>
      </c>
      <c r="V6" s="52">
        <f t="shared" si="7"/>
        <v>3510879</v>
      </c>
      <c r="W6" s="51">
        <v>44392000</v>
      </c>
      <c r="X6" s="51">
        <v>47809669</v>
      </c>
      <c r="Y6" s="52">
        <f t="shared" si="8"/>
        <v>3417669</v>
      </c>
      <c r="Z6" s="51">
        <v>47455000</v>
      </c>
      <c r="AA6" s="51">
        <v>50341875</v>
      </c>
      <c r="AB6" s="52">
        <f t="shared" si="9"/>
        <v>2886875</v>
      </c>
      <c r="AC6" s="51">
        <v>46396000</v>
      </c>
      <c r="AD6" s="51">
        <v>50480784</v>
      </c>
      <c r="AE6" s="52">
        <f t="shared" si="10"/>
        <v>4084784</v>
      </c>
      <c r="AF6" s="51">
        <v>50015000</v>
      </c>
      <c r="AG6" s="51">
        <v>56216332</v>
      </c>
      <c r="AH6" s="52">
        <f t="shared" si="11"/>
        <v>6201332</v>
      </c>
      <c r="AI6" s="51">
        <v>49154000</v>
      </c>
      <c r="AJ6" s="51">
        <v>54362403</v>
      </c>
      <c r="AK6" s="52">
        <f t="shared" si="12"/>
        <v>5208403</v>
      </c>
      <c r="AL6" s="51">
        <v>48720000</v>
      </c>
      <c r="AM6" s="51">
        <v>53850102</v>
      </c>
      <c r="AN6" s="52">
        <f t="shared" si="13"/>
        <v>5130102</v>
      </c>
      <c r="AO6" s="51">
        <v>54316000</v>
      </c>
      <c r="AP6" s="51">
        <v>51426228</v>
      </c>
      <c r="AQ6" s="52">
        <f t="shared" si="14"/>
        <v>-2889772</v>
      </c>
      <c r="AR6" s="51">
        <v>54449000</v>
      </c>
      <c r="AS6" s="51">
        <v>53324083</v>
      </c>
      <c r="AT6" s="52">
        <f t="shared" si="0"/>
        <v>-1124917</v>
      </c>
      <c r="AU6" s="51">
        <v>54994000</v>
      </c>
      <c r="AV6" s="51">
        <v>51184319.960000001</v>
      </c>
      <c r="AW6" s="52">
        <f t="shared" si="15"/>
        <v>-3809680.0399999991</v>
      </c>
      <c r="AX6" s="57">
        <f t="shared" si="1"/>
        <v>1494444173.9200001</v>
      </c>
    </row>
    <row r="7" spans="2:50" x14ac:dyDescent="0.25">
      <c r="B7" t="s">
        <v>789</v>
      </c>
      <c r="C7" t="s">
        <v>8</v>
      </c>
      <c r="D7" t="s">
        <v>10</v>
      </c>
      <c r="E7" s="51">
        <v>1765000</v>
      </c>
      <c r="F7" s="51">
        <v>1706593</v>
      </c>
      <c r="G7" s="52">
        <f t="shared" si="2"/>
        <v>-58407</v>
      </c>
      <c r="H7" s="51">
        <v>1780000</v>
      </c>
      <c r="I7" s="51">
        <v>2092143</v>
      </c>
      <c r="J7" s="52">
        <f t="shared" si="3"/>
        <v>312143</v>
      </c>
      <c r="K7" s="51">
        <v>2000000</v>
      </c>
      <c r="L7" s="51">
        <v>1530061</v>
      </c>
      <c r="M7" s="52">
        <f t="shared" si="4"/>
        <v>-469939</v>
      </c>
      <c r="N7" s="51">
        <v>1600000</v>
      </c>
      <c r="O7" s="51">
        <v>1275026</v>
      </c>
      <c r="P7" s="52">
        <f t="shared" si="5"/>
        <v>-324974</v>
      </c>
      <c r="Q7" s="51">
        <v>1354000</v>
      </c>
      <c r="R7" s="51">
        <v>1426582</v>
      </c>
      <c r="S7" s="52">
        <f t="shared" si="6"/>
        <v>72582</v>
      </c>
      <c r="T7" s="51">
        <v>1000000</v>
      </c>
      <c r="U7" s="51">
        <v>611326</v>
      </c>
      <c r="V7" s="52">
        <f t="shared" si="7"/>
        <v>-388674</v>
      </c>
      <c r="W7" s="51">
        <v>1402000</v>
      </c>
      <c r="X7" s="51">
        <v>1351722</v>
      </c>
      <c r="Y7" s="52">
        <f t="shared" si="8"/>
        <v>-50278</v>
      </c>
      <c r="Z7" s="51">
        <v>1046000</v>
      </c>
      <c r="AA7" s="51">
        <v>988741</v>
      </c>
      <c r="AB7" s="52">
        <f t="shared" si="9"/>
        <v>-57259</v>
      </c>
      <c r="AC7" s="51">
        <v>1072000</v>
      </c>
      <c r="AD7" s="51">
        <v>1421488</v>
      </c>
      <c r="AE7" s="52">
        <f t="shared" si="10"/>
        <v>349488</v>
      </c>
      <c r="AF7" s="51">
        <v>997925</v>
      </c>
      <c r="AG7" s="51">
        <v>748360</v>
      </c>
      <c r="AH7" s="52">
        <f t="shared" si="11"/>
        <v>-249565</v>
      </c>
      <c r="AI7" s="51">
        <v>900000</v>
      </c>
      <c r="AJ7" s="51">
        <v>1015234</v>
      </c>
      <c r="AK7" s="52">
        <f t="shared" si="12"/>
        <v>115234</v>
      </c>
      <c r="AL7" s="51">
        <v>890000</v>
      </c>
      <c r="AM7" s="51">
        <v>1240093</v>
      </c>
      <c r="AN7" s="52">
        <f t="shared" si="13"/>
        <v>350093</v>
      </c>
      <c r="AO7" s="51">
        <v>1055000</v>
      </c>
      <c r="AP7" s="51">
        <v>672559</v>
      </c>
      <c r="AQ7" s="52">
        <f t="shared" si="14"/>
        <v>-382441</v>
      </c>
      <c r="AR7" s="51">
        <v>1316000</v>
      </c>
      <c r="AS7" s="51">
        <v>1637208</v>
      </c>
      <c r="AT7" s="52">
        <f t="shared" si="0"/>
        <v>321208</v>
      </c>
      <c r="AU7" s="51">
        <v>1329000</v>
      </c>
      <c r="AV7" s="51">
        <v>370623.93</v>
      </c>
      <c r="AW7" s="52">
        <f t="shared" si="15"/>
        <v>-958376.07000000007</v>
      </c>
      <c r="AX7" s="57">
        <f t="shared" si="1"/>
        <v>36175519.859999999</v>
      </c>
    </row>
    <row r="8" spans="2:50" x14ac:dyDescent="0.25">
      <c r="B8" t="s">
        <v>789</v>
      </c>
      <c r="C8" t="s">
        <v>11</v>
      </c>
      <c r="D8" t="s">
        <v>13</v>
      </c>
      <c r="E8" s="51">
        <v>52100000</v>
      </c>
      <c r="F8" s="51">
        <v>46418867</v>
      </c>
      <c r="G8" s="52">
        <f t="shared" si="2"/>
        <v>-5681133</v>
      </c>
      <c r="H8" s="51">
        <v>45000000</v>
      </c>
      <c r="I8" s="51">
        <v>53062892</v>
      </c>
      <c r="J8" s="52">
        <f t="shared" si="3"/>
        <v>8062892</v>
      </c>
      <c r="K8" s="51">
        <v>51600000</v>
      </c>
      <c r="L8" s="51">
        <v>54364913</v>
      </c>
      <c r="M8" s="52">
        <f t="shared" si="4"/>
        <v>2764913</v>
      </c>
      <c r="N8" s="51">
        <v>50294000</v>
      </c>
      <c r="O8" s="51">
        <v>48976780</v>
      </c>
      <c r="P8" s="52">
        <f t="shared" si="5"/>
        <v>-1317220</v>
      </c>
      <c r="Q8" s="51">
        <v>52700000</v>
      </c>
      <c r="R8" s="51">
        <v>49583646</v>
      </c>
      <c r="S8" s="52">
        <f t="shared" si="6"/>
        <v>-3116354</v>
      </c>
      <c r="T8" s="51">
        <v>49758000</v>
      </c>
      <c r="U8" s="51">
        <v>46863481</v>
      </c>
      <c r="V8" s="52">
        <f t="shared" si="7"/>
        <v>-2894519</v>
      </c>
      <c r="W8" s="51">
        <v>50445000</v>
      </c>
      <c r="X8" s="51">
        <v>43353144</v>
      </c>
      <c r="Y8" s="52">
        <f t="shared" si="8"/>
        <v>-7091856</v>
      </c>
      <c r="Z8" s="51">
        <v>50601000</v>
      </c>
      <c r="AA8" s="51">
        <v>45544693</v>
      </c>
      <c r="AB8" s="52">
        <f t="shared" si="9"/>
        <v>-5056307</v>
      </c>
      <c r="AC8" s="51">
        <v>45814000</v>
      </c>
      <c r="AD8" s="51">
        <v>46347602</v>
      </c>
      <c r="AE8" s="52">
        <f t="shared" si="10"/>
        <v>533602</v>
      </c>
      <c r="AF8" s="51">
        <v>45806000</v>
      </c>
      <c r="AG8" s="51">
        <v>49230415</v>
      </c>
      <c r="AH8" s="52">
        <f t="shared" si="11"/>
        <v>3424415</v>
      </c>
      <c r="AI8" s="51">
        <v>48560000</v>
      </c>
      <c r="AJ8" s="51">
        <v>48601593</v>
      </c>
      <c r="AK8" s="52">
        <f t="shared" si="12"/>
        <v>41593</v>
      </c>
      <c r="AL8" s="51">
        <v>48372000</v>
      </c>
      <c r="AM8" s="51">
        <v>49358038</v>
      </c>
      <c r="AN8" s="52">
        <f t="shared" si="13"/>
        <v>986038</v>
      </c>
      <c r="AO8" s="51">
        <v>48783000</v>
      </c>
      <c r="AP8" s="51">
        <v>54400571</v>
      </c>
      <c r="AQ8" s="52">
        <f t="shared" si="14"/>
        <v>5617571</v>
      </c>
      <c r="AR8" s="51">
        <v>50351000</v>
      </c>
      <c r="AS8" s="51">
        <v>50423663</v>
      </c>
      <c r="AT8" s="52">
        <f t="shared" si="0"/>
        <v>72663</v>
      </c>
      <c r="AU8" s="51">
        <v>50855000</v>
      </c>
      <c r="AV8" s="51">
        <v>51653940.240000002</v>
      </c>
      <c r="AW8" s="52">
        <f t="shared" si="15"/>
        <v>798940.24000000209</v>
      </c>
      <c r="AX8" s="57">
        <f t="shared" si="1"/>
        <v>1476368476.48</v>
      </c>
    </row>
    <row r="9" spans="2:50" x14ac:dyDescent="0.25">
      <c r="B9" t="s">
        <v>789</v>
      </c>
      <c r="C9" t="s">
        <v>14</v>
      </c>
      <c r="D9" t="s">
        <v>4</v>
      </c>
      <c r="E9" s="51">
        <v>5500000</v>
      </c>
      <c r="F9" s="51">
        <v>6811005</v>
      </c>
      <c r="G9" s="52">
        <f t="shared" si="2"/>
        <v>1311005</v>
      </c>
      <c r="H9" s="51">
        <v>7200000</v>
      </c>
      <c r="I9" s="51">
        <v>7261239</v>
      </c>
      <c r="J9" s="52">
        <f t="shared" si="3"/>
        <v>61239</v>
      </c>
      <c r="K9" s="51">
        <v>6400000</v>
      </c>
      <c r="L9" s="51">
        <v>4091587</v>
      </c>
      <c r="M9" s="52">
        <f t="shared" si="4"/>
        <v>-2308413</v>
      </c>
      <c r="N9" s="51">
        <v>7000000</v>
      </c>
      <c r="O9" s="51">
        <v>7054788</v>
      </c>
      <c r="P9" s="52">
        <f t="shared" si="5"/>
        <v>54788</v>
      </c>
      <c r="Q9" s="51">
        <v>3500000</v>
      </c>
      <c r="R9" s="51">
        <v>5536109</v>
      </c>
      <c r="S9" s="52">
        <f t="shared" si="6"/>
        <v>2036109</v>
      </c>
      <c r="T9" s="51">
        <v>3525000</v>
      </c>
      <c r="U9" s="51">
        <v>8516147</v>
      </c>
      <c r="V9" s="52">
        <f t="shared" si="7"/>
        <v>4991147</v>
      </c>
      <c r="W9" s="51">
        <v>3000000</v>
      </c>
      <c r="X9" s="51">
        <v>14460818</v>
      </c>
      <c r="Y9" s="52">
        <f t="shared" si="8"/>
        <v>11460818</v>
      </c>
      <c r="Z9" s="51">
        <v>6000000</v>
      </c>
      <c r="AA9" s="51">
        <v>9124054</v>
      </c>
      <c r="AB9" s="52">
        <f t="shared" si="9"/>
        <v>3124054</v>
      </c>
      <c r="AC9" s="51">
        <v>9000000</v>
      </c>
      <c r="AD9" s="51">
        <v>21291533</v>
      </c>
      <c r="AE9" s="52">
        <f t="shared" si="10"/>
        <v>12291533</v>
      </c>
      <c r="AF9" s="51">
        <v>6000000</v>
      </c>
      <c r="AG9" s="51">
        <v>5568868</v>
      </c>
      <c r="AH9" s="52">
        <f t="shared" si="11"/>
        <v>-431132</v>
      </c>
      <c r="AI9" s="51">
        <v>6145000</v>
      </c>
      <c r="AJ9" s="51">
        <v>3433695</v>
      </c>
      <c r="AK9" s="52">
        <f t="shared" si="12"/>
        <v>-2711305</v>
      </c>
      <c r="AL9" s="51">
        <v>5834000</v>
      </c>
      <c r="AM9" s="51">
        <v>3869685</v>
      </c>
      <c r="AN9" s="52">
        <f t="shared" si="13"/>
        <v>-1964315</v>
      </c>
      <c r="AO9" s="51">
        <v>2000000</v>
      </c>
      <c r="AP9" s="51">
        <v>14204194</v>
      </c>
      <c r="AQ9" s="52">
        <f t="shared" si="14"/>
        <v>12204194</v>
      </c>
      <c r="AR9" s="51">
        <v>2000000</v>
      </c>
      <c r="AS9" s="51">
        <v>12600010</v>
      </c>
      <c r="AT9" s="52">
        <f t="shared" si="0"/>
        <v>10600010</v>
      </c>
      <c r="AU9" s="51">
        <v>2000000</v>
      </c>
      <c r="AV9" s="51">
        <v>1932238.93</v>
      </c>
      <c r="AW9" s="52">
        <f t="shared" si="15"/>
        <v>-67761.070000000065</v>
      </c>
      <c r="AX9" s="57">
        <f t="shared" si="1"/>
        <v>251511941.86000001</v>
      </c>
    </row>
    <row r="10" spans="2:50" x14ac:dyDescent="0.25">
      <c r="B10" t="s">
        <v>789</v>
      </c>
      <c r="C10" t="s">
        <v>16</v>
      </c>
      <c r="D10" t="s">
        <v>18</v>
      </c>
      <c r="E10" s="51">
        <v>5050000</v>
      </c>
      <c r="F10" s="51">
        <v>3401469</v>
      </c>
      <c r="G10" s="52">
        <f t="shared" si="2"/>
        <v>-1648531</v>
      </c>
      <c r="H10" s="51">
        <v>3000000</v>
      </c>
      <c r="I10" s="51">
        <v>4275718</v>
      </c>
      <c r="J10" s="52">
        <f t="shared" si="3"/>
        <v>1275718</v>
      </c>
      <c r="K10" s="51">
        <v>3200000</v>
      </c>
      <c r="L10" s="51">
        <v>203278</v>
      </c>
      <c r="M10" s="52">
        <f t="shared" si="4"/>
        <v>-2996722</v>
      </c>
      <c r="N10" s="51">
        <v>3700000</v>
      </c>
      <c r="O10" s="51">
        <v>-241498</v>
      </c>
      <c r="P10" s="52">
        <f t="shared" si="5"/>
        <v>-3941498</v>
      </c>
      <c r="Q10" s="51">
        <v>1255000</v>
      </c>
      <c r="R10" s="51">
        <v>2095880</v>
      </c>
      <c r="S10" s="52">
        <f t="shared" si="6"/>
        <v>840880</v>
      </c>
      <c r="T10" s="51">
        <v>1255000</v>
      </c>
      <c r="U10" s="51">
        <v>4352970</v>
      </c>
      <c r="V10" s="52">
        <f t="shared" si="7"/>
        <v>3097970</v>
      </c>
      <c r="W10" s="51">
        <v>2000000</v>
      </c>
      <c r="X10" s="51">
        <v>6963964</v>
      </c>
      <c r="Y10" s="52">
        <f t="shared" si="8"/>
        <v>4963964</v>
      </c>
      <c r="Z10" s="51">
        <v>3000000</v>
      </c>
      <c r="AA10" s="51">
        <v>7895530</v>
      </c>
      <c r="AB10" s="52">
        <f t="shared" si="9"/>
        <v>4895530</v>
      </c>
      <c r="AC10" s="51">
        <v>4881000</v>
      </c>
      <c r="AD10" s="51">
        <v>8355318</v>
      </c>
      <c r="AE10" s="52">
        <f t="shared" si="10"/>
        <v>3474318</v>
      </c>
      <c r="AF10" s="51">
        <v>4881000</v>
      </c>
      <c r="AG10" s="51">
        <v>5073754</v>
      </c>
      <c r="AH10" s="52">
        <f t="shared" si="11"/>
        <v>192754</v>
      </c>
      <c r="AI10" s="51">
        <v>4765000</v>
      </c>
      <c r="AJ10" s="51">
        <v>4234359</v>
      </c>
      <c r="AK10" s="52">
        <f t="shared" si="12"/>
        <v>-530641</v>
      </c>
      <c r="AL10" s="51">
        <v>4900000</v>
      </c>
      <c r="AM10" s="51">
        <v>7091146</v>
      </c>
      <c r="AN10" s="52">
        <f t="shared" si="13"/>
        <v>2191146</v>
      </c>
      <c r="AO10" s="51">
        <v>4900000</v>
      </c>
      <c r="AP10" s="51">
        <v>58563</v>
      </c>
      <c r="AQ10" s="52">
        <f t="shared" si="14"/>
        <v>-4841437</v>
      </c>
      <c r="AR10" s="51">
        <v>6806577</v>
      </c>
      <c r="AS10" s="51">
        <v>-539190</v>
      </c>
      <c r="AT10" s="52">
        <f t="shared" si="0"/>
        <v>-7345767</v>
      </c>
      <c r="AU10" s="51">
        <v>6874643</v>
      </c>
      <c r="AV10" s="51">
        <v>-992566.9</v>
      </c>
      <c r="AW10" s="52">
        <f t="shared" si="15"/>
        <v>-7867209.9000000004</v>
      </c>
      <c r="AX10" s="57">
        <f t="shared" si="1"/>
        <v>104457388.19999999</v>
      </c>
    </row>
    <row r="11" spans="2:50" x14ac:dyDescent="0.25">
      <c r="B11" t="s">
        <v>789</v>
      </c>
      <c r="C11" t="s">
        <v>19</v>
      </c>
      <c r="D11" t="s">
        <v>21</v>
      </c>
      <c r="E11" s="51">
        <v>0</v>
      </c>
      <c r="F11" s="51">
        <v>0</v>
      </c>
      <c r="G11" s="52">
        <f t="shared" si="2"/>
        <v>0</v>
      </c>
      <c r="H11" s="51">
        <v>0</v>
      </c>
      <c r="I11" s="51">
        <v>0</v>
      </c>
      <c r="J11" s="52">
        <f t="shared" si="3"/>
        <v>0</v>
      </c>
      <c r="K11" s="51">
        <v>0</v>
      </c>
      <c r="L11" s="51">
        <v>0</v>
      </c>
      <c r="M11" s="52">
        <f t="shared" si="4"/>
        <v>0</v>
      </c>
      <c r="N11" s="51">
        <v>0</v>
      </c>
      <c r="O11" s="51">
        <v>0</v>
      </c>
      <c r="P11" s="52">
        <f t="shared" si="5"/>
        <v>0</v>
      </c>
      <c r="Q11" s="51">
        <v>0</v>
      </c>
      <c r="R11" s="51">
        <v>0</v>
      </c>
      <c r="S11" s="52">
        <f t="shared" si="6"/>
        <v>0</v>
      </c>
      <c r="T11" s="51">
        <v>0</v>
      </c>
      <c r="U11" s="51">
        <v>0</v>
      </c>
      <c r="V11" s="52">
        <f t="shared" si="7"/>
        <v>0</v>
      </c>
      <c r="W11" s="51">
        <v>0</v>
      </c>
      <c r="X11" s="51">
        <v>0</v>
      </c>
      <c r="Y11" s="52">
        <f t="shared" si="8"/>
        <v>0</v>
      </c>
      <c r="Z11" s="51">
        <v>0</v>
      </c>
      <c r="AA11" s="51">
        <v>0</v>
      </c>
      <c r="AB11" s="52">
        <f t="shared" si="9"/>
        <v>0</v>
      </c>
      <c r="AC11" s="51">
        <v>0</v>
      </c>
      <c r="AD11" s="51">
        <v>0</v>
      </c>
      <c r="AE11" s="52">
        <f t="shared" si="10"/>
        <v>0</v>
      </c>
      <c r="AF11" s="51">
        <v>0</v>
      </c>
      <c r="AG11" s="51">
        <v>0</v>
      </c>
      <c r="AH11" s="52">
        <f t="shared" si="11"/>
        <v>0</v>
      </c>
      <c r="AI11" s="51">
        <v>0</v>
      </c>
      <c r="AJ11" s="51">
        <v>0</v>
      </c>
      <c r="AK11" s="52">
        <f t="shared" si="12"/>
        <v>0</v>
      </c>
      <c r="AL11" s="51">
        <v>0</v>
      </c>
      <c r="AM11" s="51">
        <v>0</v>
      </c>
      <c r="AN11" s="52">
        <f t="shared" si="13"/>
        <v>0</v>
      </c>
      <c r="AO11" s="51">
        <v>13200000</v>
      </c>
      <c r="AP11" s="51">
        <v>4000000</v>
      </c>
      <c r="AQ11" s="52">
        <f t="shared" si="14"/>
        <v>-9200000</v>
      </c>
      <c r="AR11" s="51">
        <v>8252000</v>
      </c>
      <c r="AS11" s="51">
        <v>9561331</v>
      </c>
      <c r="AT11" s="52">
        <f t="shared" si="0"/>
        <v>1309331</v>
      </c>
      <c r="AU11" s="51">
        <v>9900000</v>
      </c>
      <c r="AV11" s="51">
        <v>9900000</v>
      </c>
      <c r="AW11" s="52">
        <f t="shared" si="15"/>
        <v>0</v>
      </c>
      <c r="AX11" s="57">
        <f t="shared" si="1"/>
        <v>46922662</v>
      </c>
    </row>
    <row r="12" spans="2:50" x14ac:dyDescent="0.25">
      <c r="B12" t="s">
        <v>789</v>
      </c>
      <c r="C12" t="s">
        <v>22</v>
      </c>
      <c r="D12" t="s">
        <v>24</v>
      </c>
      <c r="E12" s="51">
        <v>5400000</v>
      </c>
      <c r="F12" s="51">
        <v>6119726</v>
      </c>
      <c r="G12" s="52">
        <f t="shared" si="2"/>
        <v>719726</v>
      </c>
      <c r="H12" s="51">
        <v>6720000</v>
      </c>
      <c r="I12" s="51">
        <v>7251658</v>
      </c>
      <c r="J12" s="52">
        <f t="shared" si="3"/>
        <v>531658</v>
      </c>
      <c r="K12" s="51">
        <v>7200000</v>
      </c>
      <c r="L12" s="51">
        <v>6353292</v>
      </c>
      <c r="M12" s="52">
        <f t="shared" si="4"/>
        <v>-846708</v>
      </c>
      <c r="N12" s="51">
        <v>6706000</v>
      </c>
      <c r="O12" s="51">
        <v>7612200</v>
      </c>
      <c r="P12" s="52">
        <f t="shared" si="5"/>
        <v>906200</v>
      </c>
      <c r="Q12" s="51">
        <v>6575000</v>
      </c>
      <c r="R12" s="51">
        <v>7353009</v>
      </c>
      <c r="S12" s="52">
        <f t="shared" si="6"/>
        <v>778009</v>
      </c>
      <c r="T12" s="51">
        <v>6700000</v>
      </c>
      <c r="U12" s="51">
        <v>6611799</v>
      </c>
      <c r="V12" s="52">
        <f t="shared" si="7"/>
        <v>-88201</v>
      </c>
      <c r="W12" s="51">
        <v>6700000</v>
      </c>
      <c r="X12" s="51">
        <v>7466777</v>
      </c>
      <c r="Y12" s="52">
        <f t="shared" si="8"/>
        <v>766777</v>
      </c>
      <c r="Z12" s="51">
        <v>6700000</v>
      </c>
      <c r="AA12" s="51">
        <v>7971760</v>
      </c>
      <c r="AB12" s="52">
        <f t="shared" si="9"/>
        <v>1271760</v>
      </c>
      <c r="AC12" s="51">
        <v>6700000</v>
      </c>
      <c r="AD12" s="51">
        <v>8415465</v>
      </c>
      <c r="AE12" s="52">
        <f t="shared" si="10"/>
        <v>1715465</v>
      </c>
      <c r="AF12" s="51">
        <v>6700000</v>
      </c>
      <c r="AG12" s="51">
        <v>7332324</v>
      </c>
      <c r="AH12" s="52">
        <f t="shared" si="11"/>
        <v>632324</v>
      </c>
      <c r="AI12" s="51">
        <v>6414000</v>
      </c>
      <c r="AJ12" s="51">
        <v>6682832</v>
      </c>
      <c r="AK12" s="52">
        <f t="shared" si="12"/>
        <v>268832</v>
      </c>
      <c r="AL12" s="51">
        <v>6122000</v>
      </c>
      <c r="AM12" s="51">
        <v>6922036</v>
      </c>
      <c r="AN12" s="52">
        <f t="shared" si="13"/>
        <v>800036</v>
      </c>
      <c r="AO12" s="51">
        <v>6170000</v>
      </c>
      <c r="AP12" s="51">
        <v>6734601</v>
      </c>
      <c r="AQ12" s="52">
        <f t="shared" si="14"/>
        <v>564601</v>
      </c>
      <c r="AR12" s="51">
        <v>6170000</v>
      </c>
      <c r="AS12" s="51">
        <v>5773486</v>
      </c>
      <c r="AT12" s="52">
        <f t="shared" si="0"/>
        <v>-396514</v>
      </c>
      <c r="AU12" s="51">
        <v>6170000</v>
      </c>
      <c r="AV12" s="51">
        <v>5912758.8099999996</v>
      </c>
      <c r="AW12" s="52">
        <f t="shared" si="15"/>
        <v>-257241.19000000041</v>
      </c>
      <c r="AX12" s="57">
        <f t="shared" si="1"/>
        <v>209027447.62</v>
      </c>
    </row>
    <row r="13" spans="2:50" x14ac:dyDescent="0.25">
      <c r="B13" t="s">
        <v>789</v>
      </c>
      <c r="C13" t="s">
        <v>25</v>
      </c>
      <c r="D13" t="s">
        <v>27</v>
      </c>
      <c r="E13" s="51">
        <v>-2309000</v>
      </c>
      <c r="F13" s="51">
        <v>-2583085</v>
      </c>
      <c r="G13" s="52">
        <f t="shared" si="2"/>
        <v>-274085</v>
      </c>
      <c r="H13" s="51">
        <v>-2533000</v>
      </c>
      <c r="I13" s="51">
        <v>-2640041</v>
      </c>
      <c r="J13" s="52">
        <f t="shared" si="3"/>
        <v>-107041</v>
      </c>
      <c r="K13" s="51">
        <v>-2500000</v>
      </c>
      <c r="L13" s="51">
        <v>-2722762</v>
      </c>
      <c r="M13" s="52">
        <f t="shared" si="4"/>
        <v>-222762</v>
      </c>
      <c r="N13" s="51">
        <v>-2950000</v>
      </c>
      <c r="O13" s="51">
        <v>-2795310</v>
      </c>
      <c r="P13" s="52">
        <f t="shared" si="5"/>
        <v>154690</v>
      </c>
      <c r="Q13" s="51">
        <v>-2600000</v>
      </c>
      <c r="R13" s="51">
        <v>-3103360</v>
      </c>
      <c r="S13" s="52">
        <f t="shared" si="6"/>
        <v>-503360</v>
      </c>
      <c r="T13" s="51">
        <v>-2550000</v>
      </c>
      <c r="U13" s="51">
        <v>-3559593</v>
      </c>
      <c r="V13" s="52">
        <f t="shared" si="7"/>
        <v>-1009593</v>
      </c>
      <c r="W13" s="51">
        <v>-3470000</v>
      </c>
      <c r="X13" s="51">
        <v>-3902169</v>
      </c>
      <c r="Y13" s="52">
        <f t="shared" si="8"/>
        <v>-432169</v>
      </c>
      <c r="Z13" s="51">
        <v>-3470000</v>
      </c>
      <c r="AA13" s="51">
        <v>-3848857</v>
      </c>
      <c r="AB13" s="52">
        <f t="shared" si="9"/>
        <v>-378857</v>
      </c>
      <c r="AC13" s="51">
        <v>-1400000</v>
      </c>
      <c r="AD13" s="51">
        <v>-1904143</v>
      </c>
      <c r="AE13" s="52">
        <f t="shared" si="10"/>
        <v>-504143</v>
      </c>
      <c r="AF13" s="51">
        <v>-2000000</v>
      </c>
      <c r="AG13" s="51">
        <v>-1507322</v>
      </c>
      <c r="AH13" s="52">
        <f t="shared" si="11"/>
        <v>492678</v>
      </c>
      <c r="AI13" s="51">
        <v>-1800000</v>
      </c>
      <c r="AJ13" s="51">
        <v>-2051214</v>
      </c>
      <c r="AK13" s="52">
        <f t="shared" si="12"/>
        <v>-251214</v>
      </c>
      <c r="AL13" s="51">
        <v>-1807000</v>
      </c>
      <c r="AM13" s="51">
        <v>-1867276</v>
      </c>
      <c r="AN13" s="52">
        <f t="shared" si="13"/>
        <v>-60276</v>
      </c>
      <c r="AO13" s="51">
        <v>-1825000</v>
      </c>
      <c r="AP13" s="51">
        <v>-1973515</v>
      </c>
      <c r="AQ13" s="52">
        <f t="shared" si="14"/>
        <v>-148515</v>
      </c>
      <c r="AR13" s="51">
        <v>-1954604</v>
      </c>
      <c r="AS13" s="51">
        <v>-2023899</v>
      </c>
      <c r="AT13" s="52">
        <f t="shared" si="0"/>
        <v>-69295</v>
      </c>
      <c r="AU13" s="51">
        <v>-1987745</v>
      </c>
      <c r="AV13" s="51">
        <v>-2049878.7</v>
      </c>
      <c r="AW13" s="52">
        <f t="shared" si="15"/>
        <v>-62133.699999999953</v>
      </c>
      <c r="AX13" s="57">
        <f t="shared" si="1"/>
        <v>-77064849.400000006</v>
      </c>
    </row>
    <row r="14" spans="2:50" x14ac:dyDescent="0.25">
      <c r="B14" t="s">
        <v>789</v>
      </c>
      <c r="C14" t="s">
        <v>810</v>
      </c>
      <c r="D14" t="s">
        <v>1044</v>
      </c>
      <c r="E14" s="51">
        <v>-1000</v>
      </c>
      <c r="F14" s="51">
        <v>-16</v>
      </c>
      <c r="G14" s="52">
        <f t="shared" si="2"/>
        <v>984</v>
      </c>
      <c r="H14" s="51">
        <v>0</v>
      </c>
      <c r="I14" s="51">
        <v>-1593</v>
      </c>
      <c r="J14" s="52">
        <f t="shared" si="3"/>
        <v>-1593</v>
      </c>
      <c r="K14" s="51">
        <v>-1000</v>
      </c>
      <c r="L14" s="51">
        <v>-77</v>
      </c>
      <c r="M14" s="52">
        <f t="shared" si="4"/>
        <v>923</v>
      </c>
      <c r="N14" s="51">
        <v>-1000</v>
      </c>
      <c r="O14" s="51">
        <v>-76</v>
      </c>
      <c r="P14" s="52">
        <f t="shared" si="5"/>
        <v>924</v>
      </c>
      <c r="Q14" s="51">
        <v>0</v>
      </c>
      <c r="R14" s="51">
        <v>-1129</v>
      </c>
      <c r="S14" s="52">
        <f t="shared" si="6"/>
        <v>-1129</v>
      </c>
      <c r="T14" s="51">
        <v>0</v>
      </c>
      <c r="U14" s="51">
        <v>-146</v>
      </c>
      <c r="V14" s="52">
        <f t="shared" si="7"/>
        <v>-146</v>
      </c>
      <c r="W14" s="51">
        <v>0</v>
      </c>
      <c r="X14" s="51">
        <v>0</v>
      </c>
      <c r="Y14" s="52">
        <f t="shared" si="8"/>
        <v>0</v>
      </c>
      <c r="Z14" s="51">
        <v>0</v>
      </c>
      <c r="AA14" s="51">
        <v>0</v>
      </c>
      <c r="AB14" s="52">
        <f t="shared" si="9"/>
        <v>0</v>
      </c>
      <c r="AC14" s="51">
        <v>0</v>
      </c>
      <c r="AD14" s="51">
        <v>0</v>
      </c>
      <c r="AE14" s="52">
        <f t="shared" si="10"/>
        <v>0</v>
      </c>
      <c r="AF14" s="51">
        <v>0</v>
      </c>
      <c r="AG14" s="51">
        <v>0</v>
      </c>
      <c r="AH14" s="52">
        <f t="shared" si="11"/>
        <v>0</v>
      </c>
      <c r="AI14" s="51">
        <v>0</v>
      </c>
      <c r="AJ14" s="51">
        <v>0</v>
      </c>
      <c r="AK14" s="52">
        <f t="shared" si="12"/>
        <v>0</v>
      </c>
      <c r="AL14" s="51">
        <v>0</v>
      </c>
      <c r="AM14" s="51">
        <v>0</v>
      </c>
      <c r="AN14" s="52">
        <f t="shared" si="13"/>
        <v>0</v>
      </c>
      <c r="AO14" s="51">
        <v>0</v>
      </c>
      <c r="AP14" s="51">
        <v>0</v>
      </c>
      <c r="AQ14" s="52">
        <f t="shared" si="14"/>
        <v>0</v>
      </c>
      <c r="AR14" s="51">
        <v>0</v>
      </c>
      <c r="AS14" s="51">
        <v>0</v>
      </c>
      <c r="AT14" s="52">
        <f t="shared" si="0"/>
        <v>0</v>
      </c>
      <c r="AU14" s="51">
        <v>0</v>
      </c>
      <c r="AV14" s="51">
        <v>0</v>
      </c>
      <c r="AW14" s="52">
        <f t="shared" si="15"/>
        <v>0</v>
      </c>
      <c r="AX14" s="57">
        <f t="shared" si="1"/>
        <v>-6074</v>
      </c>
    </row>
    <row r="15" spans="2:50" x14ac:dyDescent="0.25">
      <c r="B15" t="s">
        <v>789</v>
      </c>
      <c r="C15" t="s">
        <v>28</v>
      </c>
      <c r="D15" t="s">
        <v>30</v>
      </c>
      <c r="E15" s="51">
        <v>-8000000</v>
      </c>
      <c r="F15" s="51">
        <v>1998749</v>
      </c>
      <c r="G15" s="52">
        <f t="shared" si="2"/>
        <v>9998749</v>
      </c>
      <c r="H15" s="51">
        <v>-8000000</v>
      </c>
      <c r="I15" s="51">
        <v>4309809</v>
      </c>
      <c r="J15" s="52">
        <f t="shared" si="3"/>
        <v>12309809</v>
      </c>
      <c r="K15" s="51">
        <v>450000</v>
      </c>
      <c r="L15" s="51">
        <v>7510248</v>
      </c>
      <c r="M15" s="52">
        <f t="shared" si="4"/>
        <v>7060248</v>
      </c>
      <c r="N15" s="51">
        <v>500000</v>
      </c>
      <c r="O15" s="51">
        <v>3858911</v>
      </c>
      <c r="P15" s="52">
        <f t="shared" si="5"/>
        <v>3358911</v>
      </c>
      <c r="Q15" s="51">
        <v>3875000</v>
      </c>
      <c r="R15" s="51">
        <v>9516004</v>
      </c>
      <c r="S15" s="52">
        <f t="shared" si="6"/>
        <v>5641004</v>
      </c>
      <c r="T15" s="51">
        <v>4275000</v>
      </c>
      <c r="U15" s="51">
        <v>1772099</v>
      </c>
      <c r="V15" s="52">
        <f t="shared" si="7"/>
        <v>-2502901</v>
      </c>
      <c r="W15" s="51">
        <v>4275000</v>
      </c>
      <c r="X15" s="51">
        <v>1800384</v>
      </c>
      <c r="Y15" s="52">
        <f t="shared" si="8"/>
        <v>-2474616</v>
      </c>
      <c r="Z15" s="51">
        <v>4275000</v>
      </c>
      <c r="AA15" s="51">
        <v>9805601</v>
      </c>
      <c r="AB15" s="52">
        <f t="shared" si="9"/>
        <v>5530601</v>
      </c>
      <c r="AC15" s="51">
        <v>1700000</v>
      </c>
      <c r="AD15" s="51">
        <v>-483</v>
      </c>
      <c r="AE15" s="52">
        <f t="shared" si="10"/>
        <v>-1700483</v>
      </c>
      <c r="AF15" s="51">
        <v>1700000</v>
      </c>
      <c r="AG15" s="51">
        <v>-1222</v>
      </c>
      <c r="AH15" s="52">
        <f t="shared" si="11"/>
        <v>-1701222</v>
      </c>
      <c r="AI15" s="51">
        <v>1700000</v>
      </c>
      <c r="AJ15" s="51">
        <v>0</v>
      </c>
      <c r="AK15" s="52">
        <f t="shared" si="12"/>
        <v>-1700000</v>
      </c>
      <c r="AL15" s="51">
        <v>1700000</v>
      </c>
      <c r="AM15" s="51">
        <v>0</v>
      </c>
      <c r="AN15" s="52">
        <f t="shared" si="13"/>
        <v>-1700000</v>
      </c>
      <c r="AO15" s="51">
        <v>0</v>
      </c>
      <c r="AP15" s="51">
        <v>-37758</v>
      </c>
      <c r="AQ15" s="52">
        <f t="shared" si="14"/>
        <v>-37758</v>
      </c>
      <c r="AR15" s="51">
        <v>0</v>
      </c>
      <c r="AS15" s="51">
        <v>2889116</v>
      </c>
      <c r="AT15" s="52">
        <f t="shared" si="0"/>
        <v>2889116</v>
      </c>
      <c r="AU15" s="51">
        <v>0</v>
      </c>
      <c r="AV15" s="51">
        <v>-0.06</v>
      </c>
      <c r="AW15" s="52">
        <f t="shared" si="15"/>
        <v>-0.06</v>
      </c>
      <c r="AX15" s="57">
        <f t="shared" si="1"/>
        <v>86842915.879999995</v>
      </c>
    </row>
    <row r="16" spans="2:50" x14ac:dyDescent="0.25">
      <c r="B16" t="s">
        <v>789</v>
      </c>
      <c r="C16" t="s">
        <v>31</v>
      </c>
      <c r="D16" t="s">
        <v>33</v>
      </c>
      <c r="E16" s="51">
        <v>-461000</v>
      </c>
      <c r="F16" s="51">
        <v>-704261</v>
      </c>
      <c r="G16" s="52">
        <f t="shared" si="2"/>
        <v>-243261</v>
      </c>
      <c r="H16" s="51">
        <v>-950000</v>
      </c>
      <c r="I16" s="51">
        <v>-1120122</v>
      </c>
      <c r="J16" s="52">
        <f t="shared" si="3"/>
        <v>-170122</v>
      </c>
      <c r="K16" s="51">
        <v>-1200000</v>
      </c>
      <c r="L16" s="51">
        <v>-1471194</v>
      </c>
      <c r="M16" s="52">
        <f t="shared" si="4"/>
        <v>-271194</v>
      </c>
      <c r="N16" s="51">
        <v>-2190000</v>
      </c>
      <c r="O16" s="51">
        <v>-1653005</v>
      </c>
      <c r="P16" s="52">
        <f t="shared" si="5"/>
        <v>536995</v>
      </c>
      <c r="Q16" s="51">
        <v>-2600000</v>
      </c>
      <c r="R16" s="51">
        <v>-2837490</v>
      </c>
      <c r="S16" s="52">
        <f t="shared" si="6"/>
        <v>-237490</v>
      </c>
      <c r="T16" s="51">
        <v>-4900000</v>
      </c>
      <c r="U16" s="51">
        <v>-2848550</v>
      </c>
      <c r="V16" s="52">
        <f t="shared" si="7"/>
        <v>2051450</v>
      </c>
      <c r="W16" s="51">
        <v>-4900000</v>
      </c>
      <c r="X16" s="51">
        <v>-3999694</v>
      </c>
      <c r="Y16" s="52">
        <f t="shared" si="8"/>
        <v>900306</v>
      </c>
      <c r="Z16" s="51">
        <v>-4900000</v>
      </c>
      <c r="AA16" s="51">
        <v>-5002670</v>
      </c>
      <c r="AB16" s="52">
        <f t="shared" si="9"/>
        <v>-102670</v>
      </c>
      <c r="AC16" s="51">
        <v>-5390000</v>
      </c>
      <c r="AD16" s="51">
        <v>-4016030</v>
      </c>
      <c r="AE16" s="52">
        <f t="shared" si="10"/>
        <v>1373970</v>
      </c>
      <c r="AF16" s="51">
        <v>-4231429</v>
      </c>
      <c r="AG16" s="51">
        <v>-3164268</v>
      </c>
      <c r="AH16" s="52">
        <f t="shared" si="11"/>
        <v>1067161</v>
      </c>
      <c r="AI16" s="51">
        <v>-4045000</v>
      </c>
      <c r="AJ16" s="51">
        <v>-3619532</v>
      </c>
      <c r="AK16" s="52">
        <f t="shared" si="12"/>
        <v>425468</v>
      </c>
      <c r="AL16" s="51">
        <v>-3846000</v>
      </c>
      <c r="AM16" s="51">
        <v>-3147838</v>
      </c>
      <c r="AN16" s="52">
        <f t="shared" si="13"/>
        <v>698162</v>
      </c>
      <c r="AO16" s="51">
        <v>-3849000</v>
      </c>
      <c r="AP16" s="51">
        <v>-2823800</v>
      </c>
      <c r="AQ16" s="52">
        <f t="shared" si="14"/>
        <v>1025200</v>
      </c>
      <c r="AR16" s="51">
        <v>-4163000</v>
      </c>
      <c r="AS16" s="51">
        <v>-2354271</v>
      </c>
      <c r="AT16" s="52">
        <f t="shared" si="0"/>
        <v>1808729</v>
      </c>
      <c r="AU16" s="51">
        <v>-1602357</v>
      </c>
      <c r="AV16" s="51">
        <v>-2296387.08</v>
      </c>
      <c r="AW16" s="52">
        <f t="shared" si="15"/>
        <v>-694030.08000000007</v>
      </c>
      <c r="AX16" s="57">
        <f t="shared" si="1"/>
        <v>-82118224.159999996</v>
      </c>
    </row>
    <row r="17" spans="2:50" x14ac:dyDescent="0.25">
      <c r="B17" t="s">
        <v>789</v>
      </c>
      <c r="C17" t="s">
        <v>34</v>
      </c>
      <c r="D17" t="s">
        <v>36</v>
      </c>
      <c r="E17" s="51">
        <v>-1000</v>
      </c>
      <c r="F17" s="51">
        <v>-138</v>
      </c>
      <c r="G17" s="52">
        <f t="shared" si="2"/>
        <v>862</v>
      </c>
      <c r="H17" s="51">
        <v>-1000</v>
      </c>
      <c r="I17" s="51">
        <v>-2002</v>
      </c>
      <c r="J17" s="52">
        <f t="shared" si="3"/>
        <v>-1002</v>
      </c>
      <c r="K17" s="51">
        <v>-1000</v>
      </c>
      <c r="L17" s="51">
        <v>0</v>
      </c>
      <c r="M17" s="52">
        <f t="shared" si="4"/>
        <v>1000</v>
      </c>
      <c r="N17" s="51">
        <v>-1000</v>
      </c>
      <c r="O17" s="51">
        <v>0</v>
      </c>
      <c r="P17" s="52">
        <f t="shared" si="5"/>
        <v>1000</v>
      </c>
      <c r="Q17" s="51">
        <v>-1000</v>
      </c>
      <c r="R17" s="51">
        <v>0</v>
      </c>
      <c r="S17" s="52">
        <f t="shared" si="6"/>
        <v>1000</v>
      </c>
      <c r="T17" s="51">
        <v>0</v>
      </c>
      <c r="U17" s="51">
        <v>0</v>
      </c>
      <c r="V17" s="52">
        <f t="shared" si="7"/>
        <v>0</v>
      </c>
      <c r="W17" s="51">
        <v>0</v>
      </c>
      <c r="X17" s="51">
        <v>-280054</v>
      </c>
      <c r="Y17" s="52">
        <f t="shared" si="8"/>
        <v>-280054</v>
      </c>
      <c r="Z17" s="51">
        <v>0</v>
      </c>
      <c r="AA17" s="51">
        <v>0</v>
      </c>
      <c r="AB17" s="52">
        <f t="shared" si="9"/>
        <v>0</v>
      </c>
      <c r="AC17" s="51">
        <v>0</v>
      </c>
      <c r="AD17" s="51">
        <v>-6664</v>
      </c>
      <c r="AE17" s="52">
        <f t="shared" si="10"/>
        <v>-6664</v>
      </c>
      <c r="AF17" s="51">
        <v>0</v>
      </c>
      <c r="AG17" s="51">
        <v>-8686</v>
      </c>
      <c r="AH17" s="52">
        <f t="shared" si="11"/>
        <v>-8686</v>
      </c>
      <c r="AI17" s="51">
        <v>0</v>
      </c>
      <c r="AJ17" s="51">
        <v>0</v>
      </c>
      <c r="AK17" s="52">
        <f t="shared" si="12"/>
        <v>0</v>
      </c>
      <c r="AL17" s="51">
        <v>0</v>
      </c>
      <c r="AM17" s="51">
        <v>0</v>
      </c>
      <c r="AN17" s="52">
        <f t="shared" si="13"/>
        <v>0</v>
      </c>
      <c r="AO17" s="51">
        <v>0</v>
      </c>
      <c r="AP17" s="51">
        <v>-4514</v>
      </c>
      <c r="AQ17" s="52">
        <f t="shared" si="14"/>
        <v>-4514</v>
      </c>
      <c r="AR17" s="51">
        <v>0</v>
      </c>
      <c r="AS17" s="51">
        <v>0</v>
      </c>
      <c r="AT17" s="52">
        <f t="shared" si="0"/>
        <v>0</v>
      </c>
      <c r="AU17" s="51">
        <v>0</v>
      </c>
      <c r="AV17" s="51">
        <v>-0.46</v>
      </c>
      <c r="AW17" s="52">
        <f t="shared" si="15"/>
        <v>-0.46</v>
      </c>
      <c r="AX17" s="57">
        <f t="shared" si="1"/>
        <v>-604116.91999999993</v>
      </c>
    </row>
    <row r="18" spans="2:50" x14ac:dyDescent="0.25">
      <c r="B18" t="s">
        <v>789</v>
      </c>
      <c r="C18" t="s">
        <v>37</v>
      </c>
      <c r="D18" t="s">
        <v>39</v>
      </c>
      <c r="E18" s="51">
        <v>-7600000</v>
      </c>
      <c r="F18" s="51">
        <v>-8100425</v>
      </c>
      <c r="G18" s="52">
        <f t="shared" si="2"/>
        <v>-500425</v>
      </c>
      <c r="H18" s="51">
        <v>-12155000</v>
      </c>
      <c r="I18" s="51">
        <v>-12245810</v>
      </c>
      <c r="J18" s="52">
        <f t="shared" si="3"/>
        <v>-90810</v>
      </c>
      <c r="K18" s="51">
        <v>-17600000</v>
      </c>
      <c r="L18" s="51">
        <v>-17391716</v>
      </c>
      <c r="M18" s="52">
        <f t="shared" si="4"/>
        <v>208284</v>
      </c>
      <c r="N18" s="51">
        <v>-25777000</v>
      </c>
      <c r="O18" s="51">
        <v>-25123675</v>
      </c>
      <c r="P18" s="52">
        <f t="shared" si="5"/>
        <v>653325</v>
      </c>
      <c r="Q18" s="51">
        <v>-39042000</v>
      </c>
      <c r="R18" s="51">
        <v>-36871391</v>
      </c>
      <c r="S18" s="52">
        <f t="shared" si="6"/>
        <v>2170609</v>
      </c>
      <c r="T18" s="51">
        <v>-71932000</v>
      </c>
      <c r="U18" s="51">
        <v>-67018073</v>
      </c>
      <c r="V18" s="52">
        <f t="shared" si="7"/>
        <v>4913927</v>
      </c>
      <c r="W18" s="51">
        <v>-118403000</v>
      </c>
      <c r="X18" s="51">
        <v>-108538179</v>
      </c>
      <c r="Y18" s="52">
        <f t="shared" si="8"/>
        <v>9864821</v>
      </c>
      <c r="Z18" s="51">
        <v>-156350000</v>
      </c>
      <c r="AA18" s="51">
        <v>-147206052</v>
      </c>
      <c r="AB18" s="52">
        <f t="shared" si="9"/>
        <v>9143948</v>
      </c>
      <c r="AC18" s="51">
        <v>-149370000</v>
      </c>
      <c r="AD18" s="51">
        <v>-142631417</v>
      </c>
      <c r="AE18" s="52">
        <f t="shared" si="10"/>
        <v>6738583</v>
      </c>
      <c r="AF18" s="51">
        <v>-121083000</v>
      </c>
      <c r="AG18" s="51">
        <v>-118209701</v>
      </c>
      <c r="AH18" s="52">
        <f t="shared" si="11"/>
        <v>2873299</v>
      </c>
      <c r="AI18" s="51">
        <v>-97763234</v>
      </c>
      <c r="AJ18" s="51">
        <v>-93333936</v>
      </c>
      <c r="AK18" s="52">
        <f t="shared" si="12"/>
        <v>4429298</v>
      </c>
      <c r="AL18" s="51">
        <v>-71835000</v>
      </c>
      <c r="AM18" s="51">
        <v>-65808978</v>
      </c>
      <c r="AN18" s="52">
        <f t="shared" si="13"/>
        <v>6026022</v>
      </c>
      <c r="AO18" s="51">
        <v>-48907000</v>
      </c>
      <c r="AP18" s="51">
        <v>-45641154</v>
      </c>
      <c r="AQ18" s="52">
        <f t="shared" si="14"/>
        <v>3265846</v>
      </c>
      <c r="AR18" s="51">
        <v>-37973329</v>
      </c>
      <c r="AS18" s="51">
        <v>-38198509</v>
      </c>
      <c r="AT18" s="52">
        <f t="shared" si="0"/>
        <v>-225180</v>
      </c>
      <c r="AU18" s="51">
        <v>-34738589</v>
      </c>
      <c r="AV18" s="51">
        <v>-35078678.859999999</v>
      </c>
      <c r="AW18" s="52">
        <f t="shared" si="15"/>
        <v>-340089.8599999994</v>
      </c>
      <c r="AX18" s="57">
        <f t="shared" si="1"/>
        <v>-1922795389.7199998</v>
      </c>
    </row>
    <row r="19" spans="2:50" x14ac:dyDescent="0.25">
      <c r="B19" t="s">
        <v>789</v>
      </c>
      <c r="C19" t="s">
        <v>40</v>
      </c>
      <c r="D19" t="s">
        <v>42</v>
      </c>
      <c r="E19" s="51">
        <v>-329000</v>
      </c>
      <c r="F19" s="51">
        <v>-143337</v>
      </c>
      <c r="G19" s="52">
        <f t="shared" si="2"/>
        <v>185663</v>
      </c>
      <c r="H19" s="51">
        <v>-250000</v>
      </c>
      <c r="I19" s="51">
        <v>-167026</v>
      </c>
      <c r="J19" s="52">
        <f t="shared" si="3"/>
        <v>82974</v>
      </c>
      <c r="K19" s="51">
        <v>-400000</v>
      </c>
      <c r="L19" s="51">
        <v>-131853</v>
      </c>
      <c r="M19" s="52">
        <f t="shared" si="4"/>
        <v>268147</v>
      </c>
      <c r="N19" s="51">
        <v>-700000</v>
      </c>
      <c r="O19" s="51">
        <v>-307001</v>
      </c>
      <c r="P19" s="52">
        <f t="shared" si="5"/>
        <v>392999</v>
      </c>
      <c r="Q19" s="51">
        <v>-600000</v>
      </c>
      <c r="R19" s="51">
        <v>-598461</v>
      </c>
      <c r="S19" s="52">
        <f t="shared" si="6"/>
        <v>1539</v>
      </c>
      <c r="T19" s="51">
        <v>-880000</v>
      </c>
      <c r="U19" s="51">
        <v>-197838</v>
      </c>
      <c r="V19" s="52">
        <f t="shared" si="7"/>
        <v>682162</v>
      </c>
      <c r="W19" s="51">
        <v>-880000</v>
      </c>
      <c r="X19" s="51">
        <v>-255578</v>
      </c>
      <c r="Y19" s="52">
        <f t="shared" si="8"/>
        <v>624422</v>
      </c>
      <c r="Z19" s="51">
        <v>-900000</v>
      </c>
      <c r="AA19" s="51">
        <v>-820005</v>
      </c>
      <c r="AB19" s="52">
        <f t="shared" si="9"/>
        <v>79995</v>
      </c>
      <c r="AC19" s="51">
        <v>-900000</v>
      </c>
      <c r="AD19" s="51">
        <v>-1369027</v>
      </c>
      <c r="AE19" s="52">
        <f t="shared" si="10"/>
        <v>-469027</v>
      </c>
      <c r="AF19" s="51">
        <v>-1500000</v>
      </c>
      <c r="AG19" s="51">
        <v>-2672376</v>
      </c>
      <c r="AH19" s="52">
        <f t="shared" si="11"/>
        <v>-1172376</v>
      </c>
      <c r="AI19" s="51">
        <v>-1434000</v>
      </c>
      <c r="AJ19" s="51">
        <v>-3017124</v>
      </c>
      <c r="AK19" s="52">
        <f t="shared" si="12"/>
        <v>-1583124</v>
      </c>
      <c r="AL19" s="51">
        <v>-2364000</v>
      </c>
      <c r="AM19" s="51">
        <v>-3631431</v>
      </c>
      <c r="AN19" s="52">
        <f t="shared" si="13"/>
        <v>-1267431</v>
      </c>
      <c r="AO19" s="51">
        <v>-3500000</v>
      </c>
      <c r="AP19" s="51">
        <v>-9251638</v>
      </c>
      <c r="AQ19" s="52">
        <f t="shared" si="14"/>
        <v>-5751638</v>
      </c>
      <c r="AR19" s="51">
        <v>-4329835</v>
      </c>
      <c r="AS19" s="51">
        <v>-7590474</v>
      </c>
      <c r="AT19" s="52">
        <f t="shared" si="0"/>
        <v>-3260639</v>
      </c>
      <c r="AU19" s="51">
        <v>-9922791</v>
      </c>
      <c r="AV19" s="51">
        <v>-9194713.4800000004</v>
      </c>
      <c r="AW19" s="52">
        <f t="shared" si="15"/>
        <v>728077.51999999955</v>
      </c>
      <c r="AX19" s="57">
        <f t="shared" si="1"/>
        <v>-78695764.960000008</v>
      </c>
    </row>
    <row r="20" spans="2:50" x14ac:dyDescent="0.25">
      <c r="B20" t="s">
        <v>789</v>
      </c>
      <c r="C20" t="s">
        <v>43</v>
      </c>
      <c r="D20" t="s">
        <v>45</v>
      </c>
      <c r="E20" s="51">
        <v>-1050000</v>
      </c>
      <c r="F20" s="51">
        <v>-2104348</v>
      </c>
      <c r="G20" s="52">
        <f t="shared" si="2"/>
        <v>-1054348</v>
      </c>
      <c r="H20" s="51">
        <v>-2950000</v>
      </c>
      <c r="I20" s="51">
        <v>-2466953</v>
      </c>
      <c r="J20" s="52">
        <f t="shared" si="3"/>
        <v>483047</v>
      </c>
      <c r="K20" s="51">
        <v>-3111000</v>
      </c>
      <c r="L20" s="51">
        <v>-2324187</v>
      </c>
      <c r="M20" s="52">
        <f t="shared" si="4"/>
        <v>786813</v>
      </c>
      <c r="N20" s="51">
        <v>-3900000</v>
      </c>
      <c r="O20" s="51">
        <v>-3144933</v>
      </c>
      <c r="P20" s="52">
        <f t="shared" si="5"/>
        <v>755067</v>
      </c>
      <c r="Q20" s="51">
        <v>-5900000</v>
      </c>
      <c r="R20" s="51">
        <v>-1401776</v>
      </c>
      <c r="S20" s="52">
        <f t="shared" si="6"/>
        <v>4498224</v>
      </c>
      <c r="T20" s="51">
        <v>-4140000</v>
      </c>
      <c r="U20" s="51">
        <v>-3016964</v>
      </c>
      <c r="V20" s="52">
        <f t="shared" si="7"/>
        <v>1123036</v>
      </c>
      <c r="W20" s="51">
        <v>-4140000</v>
      </c>
      <c r="X20" s="51">
        <v>-5009605</v>
      </c>
      <c r="Y20" s="52">
        <f t="shared" si="8"/>
        <v>-869605</v>
      </c>
      <c r="Z20" s="51">
        <v>-7978000</v>
      </c>
      <c r="AA20" s="51">
        <v>-676572</v>
      </c>
      <c r="AB20" s="52">
        <f t="shared" si="9"/>
        <v>7301428</v>
      </c>
      <c r="AC20" s="51">
        <v>-10172000</v>
      </c>
      <c r="AD20" s="51">
        <v>-6646281</v>
      </c>
      <c r="AE20" s="52">
        <f t="shared" si="10"/>
        <v>3525719</v>
      </c>
      <c r="AF20" s="51">
        <v>-11791000</v>
      </c>
      <c r="AG20" s="51">
        <v>-18032930</v>
      </c>
      <c r="AH20" s="52">
        <f t="shared" si="11"/>
        <v>-6241930</v>
      </c>
      <c r="AI20" s="51">
        <v>-11822494</v>
      </c>
      <c r="AJ20" s="51">
        <v>-5296303</v>
      </c>
      <c r="AK20" s="52">
        <f t="shared" si="12"/>
        <v>6526191</v>
      </c>
      <c r="AL20" s="51">
        <v>-239000</v>
      </c>
      <c r="AM20" s="51">
        <v>-12253774</v>
      </c>
      <c r="AN20" s="52">
        <f t="shared" si="13"/>
        <v>-12014774</v>
      </c>
      <c r="AO20" s="51">
        <v>-9825000</v>
      </c>
      <c r="AP20" s="51">
        <v>-16517996</v>
      </c>
      <c r="AQ20" s="52">
        <f t="shared" si="14"/>
        <v>-6692996</v>
      </c>
      <c r="AR20" s="51">
        <v>-13752961</v>
      </c>
      <c r="AS20" s="51">
        <v>-14920059</v>
      </c>
      <c r="AT20" s="52">
        <f t="shared" si="0"/>
        <v>-1167098</v>
      </c>
      <c r="AU20" s="51">
        <v>-13952075</v>
      </c>
      <c r="AV20" s="51">
        <v>-17731716.5</v>
      </c>
      <c r="AW20" s="52">
        <f t="shared" si="15"/>
        <v>-3779641.5</v>
      </c>
      <c r="AX20" s="57">
        <f t="shared" si="1"/>
        <v>-223088795</v>
      </c>
    </row>
    <row r="21" spans="2:50" x14ac:dyDescent="0.25">
      <c r="B21" t="s">
        <v>789</v>
      </c>
      <c r="C21" t="s">
        <v>46</v>
      </c>
      <c r="D21" t="s">
        <v>48</v>
      </c>
      <c r="E21" s="51">
        <v>-8000</v>
      </c>
      <c r="F21" s="51">
        <v>-5367</v>
      </c>
      <c r="G21" s="52">
        <f t="shared" si="2"/>
        <v>2633</v>
      </c>
      <c r="H21" s="51">
        <v>-8000</v>
      </c>
      <c r="I21" s="51">
        <v>-5365</v>
      </c>
      <c r="J21" s="52">
        <f t="shared" si="3"/>
        <v>2635</v>
      </c>
      <c r="K21" s="51">
        <v>-8000</v>
      </c>
      <c r="L21" s="51">
        <v>-1553</v>
      </c>
      <c r="M21" s="52">
        <f t="shared" si="4"/>
        <v>6447</v>
      </c>
      <c r="N21" s="51">
        <v>-5000</v>
      </c>
      <c r="O21" s="51">
        <v>-5211</v>
      </c>
      <c r="P21" s="52">
        <f t="shared" si="5"/>
        <v>-211</v>
      </c>
      <c r="Q21" s="51">
        <v>-5000</v>
      </c>
      <c r="R21" s="51">
        <v>-867</v>
      </c>
      <c r="S21" s="52">
        <f t="shared" si="6"/>
        <v>4133</v>
      </c>
      <c r="T21" s="51">
        <v>-3000</v>
      </c>
      <c r="U21" s="51">
        <v>-2525</v>
      </c>
      <c r="V21" s="52">
        <f t="shared" si="7"/>
        <v>475</v>
      </c>
      <c r="W21" s="51">
        <v>-3000</v>
      </c>
      <c r="X21" s="51">
        <v>-1921</v>
      </c>
      <c r="Y21" s="52">
        <f t="shared" si="8"/>
        <v>1079</v>
      </c>
      <c r="Z21" s="51">
        <v>-3000</v>
      </c>
      <c r="AA21" s="51">
        <v>0</v>
      </c>
      <c r="AB21" s="52">
        <f t="shared" si="9"/>
        <v>3000</v>
      </c>
      <c r="AC21" s="51">
        <v>-3000</v>
      </c>
      <c r="AD21" s="51">
        <v>0</v>
      </c>
      <c r="AE21" s="52">
        <f t="shared" si="10"/>
        <v>3000</v>
      </c>
      <c r="AF21" s="51">
        <v>-3000</v>
      </c>
      <c r="AG21" s="51">
        <v>0</v>
      </c>
      <c r="AH21" s="52">
        <f t="shared" si="11"/>
        <v>3000</v>
      </c>
      <c r="AI21" s="51">
        <v>-3000</v>
      </c>
      <c r="AJ21" s="51">
        <v>0</v>
      </c>
      <c r="AK21" s="52">
        <f t="shared" si="12"/>
        <v>3000</v>
      </c>
      <c r="AL21" s="51">
        <v>-3000</v>
      </c>
      <c r="AM21" s="51">
        <v>0</v>
      </c>
      <c r="AN21" s="52">
        <f t="shared" si="13"/>
        <v>3000</v>
      </c>
      <c r="AO21" s="51">
        <v>-4000</v>
      </c>
      <c r="AP21" s="51">
        <v>0</v>
      </c>
      <c r="AQ21" s="52">
        <f t="shared" si="14"/>
        <v>4000</v>
      </c>
      <c r="AR21" s="51">
        <v>-6000</v>
      </c>
      <c r="AS21" s="51">
        <v>0</v>
      </c>
      <c r="AT21" s="52">
        <f t="shared" si="0"/>
        <v>6000</v>
      </c>
      <c r="AU21" s="51">
        <v>-559</v>
      </c>
      <c r="AV21" s="51">
        <v>0</v>
      </c>
      <c r="AW21" s="52">
        <f t="shared" si="15"/>
        <v>559</v>
      </c>
      <c r="AX21" s="57">
        <f t="shared" si="1"/>
        <v>-45618</v>
      </c>
    </row>
    <row r="22" spans="2:50" x14ac:dyDescent="0.25">
      <c r="B22" t="s">
        <v>789</v>
      </c>
      <c r="C22" t="s">
        <v>811</v>
      </c>
      <c r="D22" t="s">
        <v>1045</v>
      </c>
      <c r="E22" s="51">
        <v>0</v>
      </c>
      <c r="F22" s="51">
        <v>6641255</v>
      </c>
      <c r="G22" s="52">
        <f t="shared" si="2"/>
        <v>6641255</v>
      </c>
      <c r="H22" s="51">
        <v>0</v>
      </c>
      <c r="I22" s="51">
        <v>0</v>
      </c>
      <c r="J22" s="52">
        <f t="shared" si="3"/>
        <v>0</v>
      </c>
      <c r="K22" s="51">
        <v>200000</v>
      </c>
      <c r="L22" s="51">
        <v>0</v>
      </c>
      <c r="M22" s="52">
        <f t="shared" si="4"/>
        <v>-200000</v>
      </c>
      <c r="N22" s="51">
        <v>0</v>
      </c>
      <c r="O22" s="51">
        <v>0</v>
      </c>
      <c r="P22" s="52">
        <f t="shared" si="5"/>
        <v>0</v>
      </c>
      <c r="Q22" s="51">
        <v>0</v>
      </c>
      <c r="R22" s="51">
        <v>0</v>
      </c>
      <c r="S22" s="52">
        <f t="shared" si="6"/>
        <v>0</v>
      </c>
      <c r="T22" s="51">
        <v>0</v>
      </c>
      <c r="U22" s="51">
        <v>0</v>
      </c>
      <c r="V22" s="52">
        <f t="shared" si="7"/>
        <v>0</v>
      </c>
      <c r="W22" s="51">
        <v>0</v>
      </c>
      <c r="X22" s="51">
        <v>0</v>
      </c>
      <c r="Y22" s="52">
        <f t="shared" si="8"/>
        <v>0</v>
      </c>
      <c r="Z22" s="51">
        <v>0</v>
      </c>
      <c r="AA22" s="51">
        <v>0</v>
      </c>
      <c r="AB22" s="52">
        <f t="shared" si="9"/>
        <v>0</v>
      </c>
      <c r="AC22" s="51">
        <v>0</v>
      </c>
      <c r="AD22" s="51">
        <v>0</v>
      </c>
      <c r="AE22" s="52">
        <f t="shared" si="10"/>
        <v>0</v>
      </c>
      <c r="AF22" s="51">
        <v>0</v>
      </c>
      <c r="AG22" s="51">
        <v>0</v>
      </c>
      <c r="AH22" s="52">
        <f t="shared" si="11"/>
        <v>0</v>
      </c>
      <c r="AI22" s="51">
        <v>0</v>
      </c>
      <c r="AJ22" s="51">
        <v>0</v>
      </c>
      <c r="AK22" s="52">
        <f t="shared" si="12"/>
        <v>0</v>
      </c>
      <c r="AL22" s="51">
        <v>0</v>
      </c>
      <c r="AM22" s="51">
        <v>0</v>
      </c>
      <c r="AN22" s="52">
        <f t="shared" si="13"/>
        <v>0</v>
      </c>
      <c r="AO22" s="51">
        <v>0</v>
      </c>
      <c r="AP22" s="51">
        <v>0</v>
      </c>
      <c r="AQ22" s="52">
        <f t="shared" si="14"/>
        <v>0</v>
      </c>
      <c r="AR22" s="51">
        <v>0</v>
      </c>
      <c r="AS22" s="51">
        <v>0</v>
      </c>
      <c r="AT22" s="52">
        <f t="shared" si="0"/>
        <v>0</v>
      </c>
      <c r="AU22" s="51">
        <v>0</v>
      </c>
      <c r="AV22" s="51">
        <v>0</v>
      </c>
      <c r="AW22" s="52">
        <f t="shared" si="15"/>
        <v>0</v>
      </c>
      <c r="AX22" s="57">
        <f t="shared" si="1"/>
        <v>13282510</v>
      </c>
    </row>
    <row r="23" spans="2:50" x14ac:dyDescent="0.25">
      <c r="B23" t="s">
        <v>789</v>
      </c>
      <c r="C23" t="s">
        <v>49</v>
      </c>
      <c r="D23" t="s">
        <v>51</v>
      </c>
      <c r="E23" s="51">
        <v>-670000</v>
      </c>
      <c r="F23" s="51">
        <v>-1294944</v>
      </c>
      <c r="G23" s="52">
        <f t="shared" si="2"/>
        <v>-624944</v>
      </c>
      <c r="H23" s="51">
        <v>-1500000</v>
      </c>
      <c r="I23" s="51">
        <v>-1459506</v>
      </c>
      <c r="J23" s="52">
        <f t="shared" si="3"/>
        <v>40494</v>
      </c>
      <c r="K23" s="51">
        <v>-2200000</v>
      </c>
      <c r="L23" s="51">
        <v>-2006543</v>
      </c>
      <c r="M23" s="52">
        <f t="shared" si="4"/>
        <v>193457</v>
      </c>
      <c r="N23" s="51">
        <v>-3150000</v>
      </c>
      <c r="O23" s="51">
        <v>-2449907</v>
      </c>
      <c r="P23" s="52">
        <f t="shared" si="5"/>
        <v>700093</v>
      </c>
      <c r="Q23" s="51">
        <v>-3800000</v>
      </c>
      <c r="R23" s="51">
        <v>-3648031</v>
      </c>
      <c r="S23" s="52">
        <f t="shared" si="6"/>
        <v>151969</v>
      </c>
      <c r="T23" s="51">
        <v>-4900000</v>
      </c>
      <c r="U23" s="51">
        <v>-5281391</v>
      </c>
      <c r="V23" s="52">
        <f t="shared" si="7"/>
        <v>-381391</v>
      </c>
      <c r="W23" s="51">
        <v>-4900000</v>
      </c>
      <c r="X23" s="51">
        <v>-5231586</v>
      </c>
      <c r="Y23" s="52">
        <f t="shared" si="8"/>
        <v>-331586</v>
      </c>
      <c r="Z23" s="51">
        <v>-5000000</v>
      </c>
      <c r="AA23" s="51">
        <v>-7084075</v>
      </c>
      <c r="AB23" s="52">
        <f t="shared" si="9"/>
        <v>-2084075</v>
      </c>
      <c r="AC23" s="51">
        <v>-7200000</v>
      </c>
      <c r="AD23" s="51">
        <v>-8258227</v>
      </c>
      <c r="AE23" s="52">
        <f t="shared" si="10"/>
        <v>-1058227</v>
      </c>
      <c r="AF23" s="51">
        <v>-8899000</v>
      </c>
      <c r="AG23" s="51">
        <v>-9170767</v>
      </c>
      <c r="AH23" s="52">
        <f t="shared" si="11"/>
        <v>-271767</v>
      </c>
      <c r="AI23" s="51">
        <v>-8506000</v>
      </c>
      <c r="AJ23" s="51">
        <v>-6422665</v>
      </c>
      <c r="AK23" s="52">
        <f t="shared" si="12"/>
        <v>2083335</v>
      </c>
      <c r="AL23" s="51">
        <v>-8086000</v>
      </c>
      <c r="AM23" s="51">
        <v>-6356060</v>
      </c>
      <c r="AN23" s="52">
        <f t="shared" si="13"/>
        <v>1729940</v>
      </c>
      <c r="AO23" s="51">
        <v>-7200000</v>
      </c>
      <c r="AP23" s="51">
        <v>-6763488</v>
      </c>
      <c r="AQ23" s="52">
        <f t="shared" si="14"/>
        <v>436512</v>
      </c>
      <c r="AR23" s="51">
        <v>-8965592</v>
      </c>
      <c r="AS23" s="51">
        <v>-7774025</v>
      </c>
      <c r="AT23" s="52">
        <f t="shared" si="0"/>
        <v>1191567</v>
      </c>
      <c r="AU23" s="51">
        <v>-11736140</v>
      </c>
      <c r="AV23" s="51">
        <v>-9420623.9000000004</v>
      </c>
      <c r="AW23" s="52">
        <f t="shared" si="15"/>
        <v>2315516.0999999996</v>
      </c>
      <c r="AX23" s="57">
        <f t="shared" si="1"/>
        <v>-165243677.80000001</v>
      </c>
    </row>
    <row r="24" spans="2:50" x14ac:dyDescent="0.25">
      <c r="B24" t="s">
        <v>789</v>
      </c>
      <c r="C24" t="s">
        <v>52</v>
      </c>
      <c r="D24" t="s">
        <v>54</v>
      </c>
      <c r="E24" s="51">
        <v>0</v>
      </c>
      <c r="F24" s="51">
        <v>0</v>
      </c>
      <c r="G24" s="52">
        <f t="shared" si="2"/>
        <v>0</v>
      </c>
      <c r="H24" s="51">
        <v>0</v>
      </c>
      <c r="I24" s="51">
        <v>0</v>
      </c>
      <c r="J24" s="52">
        <f t="shared" si="3"/>
        <v>0</v>
      </c>
      <c r="K24" s="51">
        <v>0</v>
      </c>
      <c r="L24" s="51">
        <v>0</v>
      </c>
      <c r="M24" s="52">
        <f t="shared" si="4"/>
        <v>0</v>
      </c>
      <c r="N24" s="51">
        <v>140000</v>
      </c>
      <c r="O24" s="51">
        <v>135995</v>
      </c>
      <c r="P24" s="52">
        <f t="shared" si="5"/>
        <v>-4005</v>
      </c>
      <c r="Q24" s="51">
        <v>2899000</v>
      </c>
      <c r="R24" s="51">
        <v>0</v>
      </c>
      <c r="S24" s="52">
        <f t="shared" si="6"/>
        <v>-2899000</v>
      </c>
      <c r="T24" s="51">
        <v>4821000</v>
      </c>
      <c r="U24" s="51">
        <v>4821000</v>
      </c>
      <c r="V24" s="52">
        <f t="shared" si="7"/>
        <v>0</v>
      </c>
      <c r="W24" s="51">
        <v>12076000</v>
      </c>
      <c r="X24" s="51">
        <v>4513592</v>
      </c>
      <c r="Y24" s="52">
        <f t="shared" si="8"/>
        <v>-7562408</v>
      </c>
      <c r="Z24" s="51">
        <v>9807000</v>
      </c>
      <c r="AA24" s="51">
        <v>6668267</v>
      </c>
      <c r="AB24" s="52">
        <f t="shared" si="9"/>
        <v>-3138733</v>
      </c>
      <c r="AC24" s="51">
        <v>9566000</v>
      </c>
      <c r="AD24" s="51">
        <v>7368818</v>
      </c>
      <c r="AE24" s="52">
        <f t="shared" si="10"/>
        <v>-2197182</v>
      </c>
      <c r="AF24" s="51">
        <v>9966000</v>
      </c>
      <c r="AG24" s="51">
        <v>10432692</v>
      </c>
      <c r="AH24" s="52">
        <f t="shared" si="11"/>
        <v>466692</v>
      </c>
      <c r="AI24" s="51">
        <v>13833000</v>
      </c>
      <c r="AJ24" s="51">
        <v>9975062</v>
      </c>
      <c r="AK24" s="52">
        <f t="shared" si="12"/>
        <v>-3857938</v>
      </c>
      <c r="AL24" s="51">
        <v>13387199</v>
      </c>
      <c r="AM24" s="51">
        <v>9808285</v>
      </c>
      <c r="AN24" s="52">
        <f t="shared" si="13"/>
        <v>-3578914</v>
      </c>
      <c r="AO24" s="51">
        <v>16317000</v>
      </c>
      <c r="AP24" s="51">
        <v>10159379</v>
      </c>
      <c r="AQ24" s="52">
        <f t="shared" si="14"/>
        <v>-6157621</v>
      </c>
      <c r="AR24" s="51">
        <v>16317000</v>
      </c>
      <c r="AS24" s="51">
        <v>11345154</v>
      </c>
      <c r="AT24" s="52">
        <f t="shared" si="0"/>
        <v>-4971846</v>
      </c>
      <c r="AU24" s="51">
        <v>19060256</v>
      </c>
      <c r="AV24" s="51">
        <v>11952722.27</v>
      </c>
      <c r="AW24" s="52">
        <f t="shared" si="15"/>
        <v>-7107533.7300000004</v>
      </c>
      <c r="AX24" s="57">
        <f t="shared" si="1"/>
        <v>174361932.54000002</v>
      </c>
    </row>
    <row r="25" spans="2:50" x14ac:dyDescent="0.25">
      <c r="B25" t="s">
        <v>789</v>
      </c>
      <c r="C25" t="s">
        <v>55</v>
      </c>
      <c r="D25" t="s">
        <v>57</v>
      </c>
      <c r="E25" s="51">
        <v>0</v>
      </c>
      <c r="F25" s="51">
        <v>0</v>
      </c>
      <c r="G25" s="52">
        <f t="shared" si="2"/>
        <v>0</v>
      </c>
      <c r="H25" s="51">
        <v>0</v>
      </c>
      <c r="I25" s="51">
        <v>0</v>
      </c>
      <c r="J25" s="52">
        <f t="shared" si="3"/>
        <v>0</v>
      </c>
      <c r="K25" s="51">
        <v>0</v>
      </c>
      <c r="L25" s="51">
        <v>0</v>
      </c>
      <c r="M25" s="52">
        <f t="shared" si="4"/>
        <v>0</v>
      </c>
      <c r="N25" s="51">
        <v>0</v>
      </c>
      <c r="O25" s="51">
        <v>0</v>
      </c>
      <c r="P25" s="52">
        <f t="shared" si="5"/>
        <v>0</v>
      </c>
      <c r="Q25" s="51">
        <v>0</v>
      </c>
      <c r="R25" s="51">
        <v>0</v>
      </c>
      <c r="S25" s="52">
        <f t="shared" si="6"/>
        <v>0</v>
      </c>
      <c r="T25" s="51">
        <v>0</v>
      </c>
      <c r="U25" s="51">
        <v>0</v>
      </c>
      <c r="V25" s="52">
        <f t="shared" si="7"/>
        <v>0</v>
      </c>
      <c r="W25" s="51">
        <v>0</v>
      </c>
      <c r="X25" s="51">
        <v>0</v>
      </c>
      <c r="Y25" s="52">
        <f t="shared" si="8"/>
        <v>0</v>
      </c>
      <c r="Z25" s="51">
        <v>0</v>
      </c>
      <c r="AA25" s="51">
        <v>0</v>
      </c>
      <c r="AB25" s="52">
        <f t="shared" si="9"/>
        <v>0</v>
      </c>
      <c r="AC25" s="51">
        <v>0</v>
      </c>
      <c r="AD25" s="51">
        <v>0</v>
      </c>
      <c r="AE25" s="52">
        <f t="shared" si="10"/>
        <v>0</v>
      </c>
      <c r="AF25" s="51">
        <v>0</v>
      </c>
      <c r="AG25" s="51">
        <v>0</v>
      </c>
      <c r="AH25" s="52">
        <f t="shared" si="11"/>
        <v>0</v>
      </c>
      <c r="AI25" s="51">
        <v>-3800000</v>
      </c>
      <c r="AJ25" s="51">
        <v>-3520189</v>
      </c>
      <c r="AK25" s="52">
        <f t="shared" si="12"/>
        <v>279811</v>
      </c>
      <c r="AL25" s="51">
        <v>-16000000</v>
      </c>
      <c r="AM25" s="51">
        <v>-15101706</v>
      </c>
      <c r="AN25" s="52">
        <f t="shared" si="13"/>
        <v>898294</v>
      </c>
      <c r="AO25" s="51">
        <v>-20200000</v>
      </c>
      <c r="AP25" s="51">
        <v>-19549417</v>
      </c>
      <c r="AQ25" s="52">
        <f t="shared" si="14"/>
        <v>650583</v>
      </c>
      <c r="AR25" s="51">
        <v>-20900000</v>
      </c>
      <c r="AS25" s="51">
        <v>-22627705</v>
      </c>
      <c r="AT25" s="52">
        <f t="shared" si="0"/>
        <v>-1727705</v>
      </c>
      <c r="AU25" s="51">
        <v>-24330000</v>
      </c>
      <c r="AV25" s="51">
        <v>-26288024.690000001</v>
      </c>
      <c r="AW25" s="52">
        <f t="shared" si="15"/>
        <v>-1958024.6900000013</v>
      </c>
      <c r="AX25" s="57">
        <f t="shared" si="1"/>
        <v>-174174083.38</v>
      </c>
    </row>
    <row r="26" spans="2:50" x14ac:dyDescent="0.25">
      <c r="B26" t="s">
        <v>789</v>
      </c>
      <c r="C26" t="s">
        <v>58</v>
      </c>
      <c r="D26" t="s">
        <v>60</v>
      </c>
      <c r="E26" s="51">
        <v>0</v>
      </c>
      <c r="F26" s="51" t="s">
        <v>308</v>
      </c>
      <c r="G26" s="52">
        <f t="shared" si="2"/>
        <v>0</v>
      </c>
      <c r="H26" s="51">
        <v>0</v>
      </c>
      <c r="I26" s="51" t="s">
        <v>308</v>
      </c>
      <c r="J26" s="52">
        <f t="shared" si="3"/>
        <v>0</v>
      </c>
      <c r="K26" s="51">
        <v>0</v>
      </c>
      <c r="L26" s="51" t="s">
        <v>308</v>
      </c>
      <c r="M26" s="52">
        <f t="shared" si="4"/>
        <v>0</v>
      </c>
      <c r="N26" s="51">
        <v>0</v>
      </c>
      <c r="O26" s="51" t="s">
        <v>308</v>
      </c>
      <c r="P26" s="52">
        <f t="shared" si="5"/>
        <v>0</v>
      </c>
      <c r="Q26" s="51">
        <v>0</v>
      </c>
      <c r="R26" s="51" t="s">
        <v>308</v>
      </c>
      <c r="S26" s="52">
        <f t="shared" si="6"/>
        <v>0</v>
      </c>
      <c r="T26" s="51">
        <v>0</v>
      </c>
      <c r="U26" s="51" t="s">
        <v>308</v>
      </c>
      <c r="V26" s="52">
        <f t="shared" si="7"/>
        <v>0</v>
      </c>
      <c r="W26" s="51">
        <v>0</v>
      </c>
      <c r="X26" s="51" t="s">
        <v>308</v>
      </c>
      <c r="Y26" s="52">
        <f t="shared" si="8"/>
        <v>0</v>
      </c>
      <c r="Z26" s="51">
        <v>0</v>
      </c>
      <c r="AA26" s="51" t="s">
        <v>308</v>
      </c>
      <c r="AB26" s="52">
        <f t="shared" si="9"/>
        <v>0</v>
      </c>
      <c r="AC26" s="51">
        <v>0</v>
      </c>
      <c r="AD26" s="51" t="s">
        <v>308</v>
      </c>
      <c r="AE26" s="52">
        <f t="shared" si="10"/>
        <v>0</v>
      </c>
      <c r="AF26" s="51">
        <v>0</v>
      </c>
      <c r="AG26" s="51">
        <v>0</v>
      </c>
      <c r="AH26" s="52">
        <f t="shared" si="11"/>
        <v>0</v>
      </c>
      <c r="AI26" s="51">
        <v>0</v>
      </c>
      <c r="AJ26" s="51">
        <v>0</v>
      </c>
      <c r="AK26" s="52">
        <f t="shared" si="12"/>
        <v>0</v>
      </c>
      <c r="AL26" s="51">
        <v>0</v>
      </c>
      <c r="AM26" s="51">
        <v>1000</v>
      </c>
      <c r="AN26" s="52">
        <f t="shared" si="13"/>
        <v>1000</v>
      </c>
      <c r="AO26" s="51">
        <v>-455000</v>
      </c>
      <c r="AP26" s="51">
        <v>-3500</v>
      </c>
      <c r="AQ26" s="52">
        <f t="shared" si="14"/>
        <v>451500</v>
      </c>
      <c r="AR26" s="51">
        <v>-974903</v>
      </c>
      <c r="AS26" s="51">
        <v>-373314</v>
      </c>
      <c r="AT26" s="52">
        <f t="shared" si="0"/>
        <v>601589</v>
      </c>
      <c r="AU26" s="51">
        <v>-996868</v>
      </c>
      <c r="AV26" s="51">
        <v>-2567501.1800000002</v>
      </c>
      <c r="AW26" s="52">
        <f t="shared" si="15"/>
        <v>-1570633.1800000002</v>
      </c>
      <c r="AX26" s="57">
        <f t="shared" si="1"/>
        <v>-5886630.3599999994</v>
      </c>
    </row>
    <row r="27" spans="2:50" x14ac:dyDescent="0.25">
      <c r="B27" t="s">
        <v>789</v>
      </c>
      <c r="C27" t="s">
        <v>61</v>
      </c>
      <c r="D27" t="s">
        <v>63</v>
      </c>
      <c r="E27" s="51">
        <v>0</v>
      </c>
      <c r="F27" s="51">
        <v>0</v>
      </c>
      <c r="G27" s="52">
        <f t="shared" si="2"/>
        <v>0</v>
      </c>
      <c r="H27" s="51">
        <v>0</v>
      </c>
      <c r="I27" s="51">
        <v>0</v>
      </c>
      <c r="J27" s="52">
        <f t="shared" si="3"/>
        <v>0</v>
      </c>
      <c r="K27" s="51">
        <v>0</v>
      </c>
      <c r="L27" s="51">
        <v>0</v>
      </c>
      <c r="M27" s="52">
        <f t="shared" si="4"/>
        <v>0</v>
      </c>
      <c r="N27" s="51">
        <v>0</v>
      </c>
      <c r="O27" s="51">
        <v>0</v>
      </c>
      <c r="P27" s="52">
        <f t="shared" si="5"/>
        <v>0</v>
      </c>
      <c r="Q27" s="51">
        <v>0</v>
      </c>
      <c r="R27" s="51">
        <v>0</v>
      </c>
      <c r="S27" s="52">
        <f t="shared" si="6"/>
        <v>0</v>
      </c>
      <c r="T27" s="51">
        <v>0</v>
      </c>
      <c r="U27" s="51">
        <v>0</v>
      </c>
      <c r="V27" s="52">
        <f t="shared" si="7"/>
        <v>0</v>
      </c>
      <c r="W27" s="51">
        <v>0</v>
      </c>
      <c r="X27" s="51">
        <v>0</v>
      </c>
      <c r="Y27" s="52">
        <f t="shared" si="8"/>
        <v>0</v>
      </c>
      <c r="Z27" s="51">
        <v>0</v>
      </c>
      <c r="AA27" s="51">
        <v>0</v>
      </c>
      <c r="AB27" s="52">
        <f t="shared" si="9"/>
        <v>0</v>
      </c>
      <c r="AC27" s="51">
        <v>0</v>
      </c>
      <c r="AD27" s="51">
        <v>0</v>
      </c>
      <c r="AE27" s="52">
        <f t="shared" si="10"/>
        <v>0</v>
      </c>
      <c r="AF27" s="51">
        <v>0</v>
      </c>
      <c r="AG27" s="51">
        <v>0</v>
      </c>
      <c r="AH27" s="52">
        <f t="shared" si="11"/>
        <v>0</v>
      </c>
      <c r="AI27" s="51">
        <v>0</v>
      </c>
      <c r="AJ27" s="51">
        <v>32605</v>
      </c>
      <c r="AK27" s="52">
        <f t="shared" si="12"/>
        <v>32605</v>
      </c>
      <c r="AL27" s="51">
        <v>0</v>
      </c>
      <c r="AM27" s="51">
        <v>105063</v>
      </c>
      <c r="AN27" s="52">
        <f t="shared" si="13"/>
        <v>105063</v>
      </c>
      <c r="AO27" s="51">
        <v>100000</v>
      </c>
      <c r="AP27" s="51">
        <v>210614</v>
      </c>
      <c r="AQ27" s="52">
        <f t="shared" si="14"/>
        <v>110614</v>
      </c>
      <c r="AR27" s="51">
        <v>101000</v>
      </c>
      <c r="AS27" s="51">
        <v>51794</v>
      </c>
      <c r="AT27" s="52">
        <f t="shared" si="0"/>
        <v>-49206</v>
      </c>
      <c r="AU27" s="51">
        <v>103000</v>
      </c>
      <c r="AV27" s="51">
        <v>178337.32</v>
      </c>
      <c r="AW27" s="52">
        <f t="shared" si="15"/>
        <v>75337.320000000007</v>
      </c>
      <c r="AX27" s="57">
        <f t="shared" si="1"/>
        <v>1156826.6400000001</v>
      </c>
    </row>
    <row r="28" spans="2:50" hidden="1" x14ac:dyDescent="0.25">
      <c r="B28" t="s">
        <v>789</v>
      </c>
      <c r="C28" t="s">
        <v>812</v>
      </c>
      <c r="E28" s="51">
        <v>0</v>
      </c>
      <c r="F28" s="51">
        <v>0</v>
      </c>
      <c r="G28" s="52">
        <f t="shared" si="2"/>
        <v>0</v>
      </c>
      <c r="H28" s="51">
        <v>0</v>
      </c>
      <c r="I28" s="51">
        <v>0</v>
      </c>
      <c r="J28" s="52">
        <f t="shared" si="3"/>
        <v>0</v>
      </c>
      <c r="K28" s="51">
        <v>0</v>
      </c>
      <c r="L28" s="51">
        <v>0</v>
      </c>
      <c r="M28" s="52">
        <f t="shared" si="4"/>
        <v>0</v>
      </c>
      <c r="N28" s="51">
        <v>0</v>
      </c>
      <c r="O28" s="51">
        <v>0</v>
      </c>
      <c r="P28" s="52">
        <f t="shared" si="5"/>
        <v>0</v>
      </c>
      <c r="Q28" s="51">
        <v>0</v>
      </c>
      <c r="R28" s="51">
        <v>0</v>
      </c>
      <c r="S28" s="52">
        <f t="shared" si="6"/>
        <v>0</v>
      </c>
      <c r="T28" s="51">
        <v>0</v>
      </c>
      <c r="U28" s="51">
        <v>0</v>
      </c>
      <c r="V28" s="52">
        <f t="shared" si="7"/>
        <v>0</v>
      </c>
      <c r="W28" s="51">
        <v>0</v>
      </c>
      <c r="X28" s="51">
        <v>0</v>
      </c>
      <c r="Y28" s="52">
        <f t="shared" si="8"/>
        <v>0</v>
      </c>
      <c r="Z28" s="51">
        <v>0</v>
      </c>
      <c r="AA28" s="51">
        <v>0</v>
      </c>
      <c r="AB28" s="52">
        <f t="shared" si="9"/>
        <v>0</v>
      </c>
      <c r="AC28" s="51">
        <v>0</v>
      </c>
      <c r="AD28" s="51">
        <v>0</v>
      </c>
      <c r="AE28" s="52">
        <f t="shared" si="10"/>
        <v>0</v>
      </c>
      <c r="AF28" s="51">
        <v>0</v>
      </c>
      <c r="AG28" s="51">
        <v>0</v>
      </c>
      <c r="AH28" s="52">
        <f t="shared" si="11"/>
        <v>0</v>
      </c>
      <c r="AI28" s="51">
        <v>0</v>
      </c>
      <c r="AJ28" s="51">
        <v>0</v>
      </c>
      <c r="AK28" s="52">
        <f t="shared" si="12"/>
        <v>0</v>
      </c>
      <c r="AL28" s="51">
        <v>0</v>
      </c>
      <c r="AM28" s="51">
        <v>0</v>
      </c>
      <c r="AN28" s="52">
        <f t="shared" si="13"/>
        <v>0</v>
      </c>
      <c r="AO28" s="51">
        <v>0</v>
      </c>
      <c r="AP28" s="51">
        <v>0</v>
      </c>
      <c r="AQ28" s="52">
        <f t="shared" si="14"/>
        <v>0</v>
      </c>
      <c r="AR28" s="51">
        <v>0</v>
      </c>
      <c r="AS28" s="51">
        <v>0</v>
      </c>
      <c r="AT28" s="52">
        <f t="shared" si="0"/>
        <v>0</v>
      </c>
      <c r="AU28" s="51">
        <v>0</v>
      </c>
      <c r="AV28" s="51">
        <v>0</v>
      </c>
      <c r="AW28" s="52">
        <f t="shared" si="15"/>
        <v>0</v>
      </c>
      <c r="AX28" s="57">
        <f t="shared" si="1"/>
        <v>0</v>
      </c>
    </row>
    <row r="29" spans="2:50" x14ac:dyDescent="0.25">
      <c r="B29" t="s">
        <v>789</v>
      </c>
      <c r="C29" t="s">
        <v>64</v>
      </c>
      <c r="D29" t="s">
        <v>66</v>
      </c>
      <c r="E29" s="51">
        <v>0</v>
      </c>
      <c r="F29" s="51">
        <v>0</v>
      </c>
      <c r="G29" s="52">
        <f t="shared" si="2"/>
        <v>0</v>
      </c>
      <c r="H29" s="51">
        <v>0</v>
      </c>
      <c r="I29" s="51">
        <v>0</v>
      </c>
      <c r="J29" s="52">
        <f t="shared" si="3"/>
        <v>0</v>
      </c>
      <c r="K29" s="51">
        <v>0</v>
      </c>
      <c r="L29" s="51">
        <v>0</v>
      </c>
      <c r="M29" s="52">
        <f t="shared" si="4"/>
        <v>0</v>
      </c>
      <c r="N29" s="51">
        <v>0</v>
      </c>
      <c r="O29" s="51">
        <v>0</v>
      </c>
      <c r="P29" s="52">
        <f t="shared" si="5"/>
        <v>0</v>
      </c>
      <c r="Q29" s="51">
        <v>0</v>
      </c>
      <c r="R29" s="51">
        <v>0</v>
      </c>
      <c r="S29" s="52">
        <f t="shared" si="6"/>
        <v>0</v>
      </c>
      <c r="T29" s="51">
        <v>0</v>
      </c>
      <c r="U29" s="51">
        <v>0</v>
      </c>
      <c r="V29" s="52">
        <f t="shared" si="7"/>
        <v>0</v>
      </c>
      <c r="W29" s="51">
        <v>0</v>
      </c>
      <c r="X29" s="51">
        <v>0</v>
      </c>
      <c r="Y29" s="52">
        <f t="shared" si="8"/>
        <v>0</v>
      </c>
      <c r="Z29" s="51">
        <v>0</v>
      </c>
      <c r="AA29" s="51">
        <v>0</v>
      </c>
      <c r="AB29" s="52">
        <f t="shared" si="9"/>
        <v>0</v>
      </c>
      <c r="AC29" s="51">
        <v>5861000</v>
      </c>
      <c r="AD29" s="51">
        <v>4726433</v>
      </c>
      <c r="AE29" s="52">
        <f t="shared" si="10"/>
        <v>-1134567</v>
      </c>
      <c r="AF29" s="51">
        <v>4861000</v>
      </c>
      <c r="AG29" s="51">
        <v>5396758</v>
      </c>
      <c r="AH29" s="52">
        <f t="shared" si="11"/>
        <v>535758</v>
      </c>
      <c r="AI29" s="51">
        <v>5151000</v>
      </c>
      <c r="AJ29" s="51">
        <v>4452565</v>
      </c>
      <c r="AK29" s="52">
        <f t="shared" si="12"/>
        <v>-698435</v>
      </c>
      <c r="AL29" s="51">
        <v>0</v>
      </c>
      <c r="AM29" s="51">
        <v>0</v>
      </c>
      <c r="AN29" s="52">
        <f t="shared" si="13"/>
        <v>0</v>
      </c>
      <c r="AO29" s="51">
        <v>0</v>
      </c>
      <c r="AP29" s="51">
        <v>0</v>
      </c>
      <c r="AQ29" s="52">
        <f t="shared" si="14"/>
        <v>0</v>
      </c>
      <c r="AR29" s="51">
        <v>0</v>
      </c>
      <c r="AS29" s="51">
        <v>0</v>
      </c>
      <c r="AT29" s="52">
        <f t="shared" si="0"/>
        <v>0</v>
      </c>
      <c r="AU29" s="51">
        <v>0</v>
      </c>
      <c r="AV29" s="51">
        <v>0</v>
      </c>
      <c r="AW29" s="52">
        <f t="shared" si="15"/>
        <v>0</v>
      </c>
      <c r="AX29" s="57">
        <f t="shared" si="1"/>
        <v>29151512</v>
      </c>
    </row>
    <row r="30" spans="2:50" x14ac:dyDescent="0.25">
      <c r="B30" t="s">
        <v>789</v>
      </c>
      <c r="C30" t="s">
        <v>813</v>
      </c>
      <c r="E30" s="51">
        <v>13000</v>
      </c>
      <c r="F30" s="51">
        <v>8000</v>
      </c>
      <c r="G30" s="52">
        <f t="shared" si="2"/>
        <v>-5000</v>
      </c>
      <c r="H30" s="51">
        <v>13000</v>
      </c>
      <c r="I30" s="51">
        <v>0</v>
      </c>
      <c r="J30" s="52">
        <f t="shared" si="3"/>
        <v>-13000</v>
      </c>
      <c r="K30" s="51">
        <v>10000</v>
      </c>
      <c r="L30" s="51">
        <v>0</v>
      </c>
      <c r="M30" s="52">
        <f t="shared" si="4"/>
        <v>-10000</v>
      </c>
      <c r="N30" s="51">
        <v>0</v>
      </c>
      <c r="O30" s="51">
        <v>0</v>
      </c>
      <c r="P30" s="52">
        <f t="shared" si="5"/>
        <v>0</v>
      </c>
      <c r="Q30" s="51">
        <v>0</v>
      </c>
      <c r="R30" s="51">
        <v>0</v>
      </c>
      <c r="S30" s="52">
        <f t="shared" si="6"/>
        <v>0</v>
      </c>
      <c r="T30" s="51">
        <v>0</v>
      </c>
      <c r="U30" s="51">
        <v>0</v>
      </c>
      <c r="V30" s="52">
        <f t="shared" si="7"/>
        <v>0</v>
      </c>
      <c r="W30" s="51">
        <v>0</v>
      </c>
      <c r="X30" s="51">
        <v>0</v>
      </c>
      <c r="Y30" s="52">
        <f t="shared" si="8"/>
        <v>0</v>
      </c>
      <c r="Z30" s="51">
        <v>0</v>
      </c>
      <c r="AA30" s="51">
        <v>0</v>
      </c>
      <c r="AB30" s="52">
        <f t="shared" si="9"/>
        <v>0</v>
      </c>
      <c r="AC30" s="51">
        <v>0</v>
      </c>
      <c r="AD30" s="51">
        <v>0</v>
      </c>
      <c r="AE30" s="52">
        <f t="shared" si="10"/>
        <v>0</v>
      </c>
      <c r="AF30" s="51">
        <v>0</v>
      </c>
      <c r="AG30" s="51">
        <v>0</v>
      </c>
      <c r="AH30" s="52">
        <f t="shared" si="11"/>
        <v>0</v>
      </c>
      <c r="AI30" s="51">
        <v>0</v>
      </c>
      <c r="AJ30" s="51">
        <v>0</v>
      </c>
      <c r="AK30" s="52">
        <f t="shared" si="12"/>
        <v>0</v>
      </c>
      <c r="AL30" s="51">
        <v>0</v>
      </c>
      <c r="AM30" s="51">
        <v>0</v>
      </c>
      <c r="AN30" s="52">
        <f t="shared" si="13"/>
        <v>0</v>
      </c>
      <c r="AO30" s="51">
        <v>0</v>
      </c>
      <c r="AP30" s="51">
        <v>0</v>
      </c>
      <c r="AQ30" s="52">
        <f t="shared" si="14"/>
        <v>0</v>
      </c>
      <c r="AR30" s="51">
        <v>0</v>
      </c>
      <c r="AS30" s="51">
        <v>0</v>
      </c>
      <c r="AT30" s="52">
        <f t="shared" si="0"/>
        <v>0</v>
      </c>
      <c r="AU30" s="51">
        <v>0</v>
      </c>
      <c r="AV30" s="51">
        <v>0</v>
      </c>
      <c r="AW30" s="52">
        <f t="shared" si="15"/>
        <v>0</v>
      </c>
      <c r="AX30" s="57">
        <f t="shared" si="1"/>
        <v>16000</v>
      </c>
    </row>
    <row r="31" spans="2:50" x14ac:dyDescent="0.25">
      <c r="B31" t="s">
        <v>789</v>
      </c>
      <c r="C31" t="s">
        <v>67</v>
      </c>
      <c r="D31" t="s">
        <v>69</v>
      </c>
      <c r="E31" s="51">
        <v>2800000</v>
      </c>
      <c r="F31" s="51">
        <v>3481711</v>
      </c>
      <c r="G31" s="52">
        <f t="shared" si="2"/>
        <v>681711</v>
      </c>
      <c r="H31" s="51">
        <v>2700000</v>
      </c>
      <c r="I31" s="51">
        <v>2903980</v>
      </c>
      <c r="J31" s="52">
        <f t="shared" si="3"/>
        <v>203980</v>
      </c>
      <c r="K31" s="51">
        <v>8460000</v>
      </c>
      <c r="L31" s="51">
        <v>8436004</v>
      </c>
      <c r="M31" s="52">
        <f t="shared" si="4"/>
        <v>-23996</v>
      </c>
      <c r="N31" s="51">
        <v>10985000</v>
      </c>
      <c r="O31" s="51">
        <v>9482526</v>
      </c>
      <c r="P31" s="52">
        <f t="shared" si="5"/>
        <v>-1502474</v>
      </c>
      <c r="Q31" s="51">
        <v>9347000</v>
      </c>
      <c r="R31" s="51">
        <v>8760816</v>
      </c>
      <c r="S31" s="52">
        <f t="shared" si="6"/>
        <v>-586184</v>
      </c>
      <c r="T31" s="51">
        <v>9690000</v>
      </c>
      <c r="U31" s="51">
        <v>8671577</v>
      </c>
      <c r="V31" s="52">
        <f t="shared" si="7"/>
        <v>-1018423</v>
      </c>
      <c r="W31" s="51">
        <v>9301000</v>
      </c>
      <c r="X31" s="51">
        <v>9418949</v>
      </c>
      <c r="Y31" s="52">
        <f t="shared" si="8"/>
        <v>117949</v>
      </c>
      <c r="Z31" s="51">
        <v>9939000</v>
      </c>
      <c r="AA31" s="51">
        <v>9142842</v>
      </c>
      <c r="AB31" s="52">
        <f t="shared" si="9"/>
        <v>-796158</v>
      </c>
      <c r="AC31" s="51">
        <v>11522000</v>
      </c>
      <c r="AD31" s="51">
        <v>11718674</v>
      </c>
      <c r="AE31" s="52">
        <f t="shared" si="10"/>
        <v>196674</v>
      </c>
      <c r="AF31" s="51">
        <v>11730000</v>
      </c>
      <c r="AG31" s="51">
        <v>10219813</v>
      </c>
      <c r="AH31" s="52">
        <f t="shared" si="11"/>
        <v>-1510187</v>
      </c>
      <c r="AI31" s="51">
        <v>11913000</v>
      </c>
      <c r="AJ31" s="51">
        <v>12792175</v>
      </c>
      <c r="AK31" s="52">
        <f t="shared" si="12"/>
        <v>879175</v>
      </c>
      <c r="AL31" s="51">
        <v>12758000</v>
      </c>
      <c r="AM31" s="51">
        <v>13845629</v>
      </c>
      <c r="AN31" s="52">
        <f t="shared" si="13"/>
        <v>1087629</v>
      </c>
      <c r="AO31" s="51">
        <v>13380000</v>
      </c>
      <c r="AP31" s="51">
        <v>13987152</v>
      </c>
      <c r="AQ31" s="52">
        <f t="shared" si="14"/>
        <v>607152</v>
      </c>
      <c r="AR31" s="51">
        <v>13316000</v>
      </c>
      <c r="AS31" s="51">
        <v>12278209</v>
      </c>
      <c r="AT31" s="52">
        <f t="shared" si="0"/>
        <v>-1037791</v>
      </c>
      <c r="AU31" s="51">
        <v>13561000</v>
      </c>
      <c r="AV31" s="51">
        <v>12588949.859999999</v>
      </c>
      <c r="AW31" s="52">
        <f t="shared" si="15"/>
        <v>-972050.1400000006</v>
      </c>
      <c r="AX31" s="57">
        <f t="shared" si="1"/>
        <v>295458013.72000003</v>
      </c>
    </row>
    <row r="32" spans="2:50" x14ac:dyDescent="0.25">
      <c r="B32" t="s">
        <v>789</v>
      </c>
      <c r="C32" t="s">
        <v>70</v>
      </c>
      <c r="D32" t="s">
        <v>72</v>
      </c>
      <c r="E32" s="51">
        <v>10550000</v>
      </c>
      <c r="F32" s="51">
        <v>10688142</v>
      </c>
      <c r="G32" s="52">
        <f t="shared" si="2"/>
        <v>138142</v>
      </c>
      <c r="H32" s="51">
        <v>11050000</v>
      </c>
      <c r="I32" s="51">
        <v>10565038</v>
      </c>
      <c r="J32" s="52">
        <f t="shared" si="3"/>
        <v>-484962</v>
      </c>
      <c r="K32" s="51">
        <v>14516000</v>
      </c>
      <c r="L32" s="51">
        <v>13764768</v>
      </c>
      <c r="M32" s="52">
        <f t="shared" si="4"/>
        <v>-751232</v>
      </c>
      <c r="N32" s="51">
        <v>18060000</v>
      </c>
      <c r="O32" s="51">
        <v>18112919</v>
      </c>
      <c r="P32" s="52">
        <f t="shared" si="5"/>
        <v>52919</v>
      </c>
      <c r="Q32" s="51">
        <v>18418000</v>
      </c>
      <c r="R32" s="51">
        <v>18654296</v>
      </c>
      <c r="S32" s="52">
        <f t="shared" si="6"/>
        <v>236296</v>
      </c>
      <c r="T32" s="51">
        <v>19100000</v>
      </c>
      <c r="U32" s="51">
        <v>19054092</v>
      </c>
      <c r="V32" s="52">
        <f t="shared" si="7"/>
        <v>-45908</v>
      </c>
      <c r="W32" s="51">
        <v>19960000</v>
      </c>
      <c r="X32" s="51">
        <v>19397523</v>
      </c>
      <c r="Y32" s="52">
        <f t="shared" si="8"/>
        <v>-562477</v>
      </c>
      <c r="Z32" s="51">
        <v>20403000</v>
      </c>
      <c r="AA32" s="51">
        <v>19793135</v>
      </c>
      <c r="AB32" s="52">
        <f t="shared" si="9"/>
        <v>-609865</v>
      </c>
      <c r="AC32" s="51">
        <v>24313000</v>
      </c>
      <c r="AD32" s="51">
        <v>24241425</v>
      </c>
      <c r="AE32" s="52">
        <f t="shared" si="10"/>
        <v>-71575</v>
      </c>
      <c r="AF32" s="51">
        <v>24751000</v>
      </c>
      <c r="AG32" s="51">
        <v>24075834</v>
      </c>
      <c r="AH32" s="52">
        <f t="shared" si="11"/>
        <v>-675166</v>
      </c>
      <c r="AI32" s="51">
        <v>25121000</v>
      </c>
      <c r="AJ32" s="51">
        <v>25022509</v>
      </c>
      <c r="AK32" s="52">
        <f t="shared" si="12"/>
        <v>-98491</v>
      </c>
      <c r="AL32" s="51">
        <v>25756000</v>
      </c>
      <c r="AM32" s="51">
        <v>25398317</v>
      </c>
      <c r="AN32" s="52">
        <f t="shared" si="13"/>
        <v>-357683</v>
      </c>
      <c r="AO32" s="51">
        <v>26142000</v>
      </c>
      <c r="AP32" s="51">
        <v>26288599</v>
      </c>
      <c r="AQ32" s="52">
        <f t="shared" si="14"/>
        <v>146599</v>
      </c>
      <c r="AR32" s="51">
        <v>26681000</v>
      </c>
      <c r="AS32" s="51">
        <v>27505994</v>
      </c>
      <c r="AT32" s="52">
        <f t="shared" si="0"/>
        <v>824994</v>
      </c>
      <c r="AU32" s="51">
        <v>27172000</v>
      </c>
      <c r="AV32" s="51">
        <v>26499948.280000001</v>
      </c>
      <c r="AW32" s="52">
        <f t="shared" si="15"/>
        <v>-672051.71999999881</v>
      </c>
      <c r="AX32" s="57">
        <f t="shared" si="1"/>
        <v>618125078.55999994</v>
      </c>
    </row>
    <row r="33" spans="2:50" x14ac:dyDescent="0.25">
      <c r="B33" t="s">
        <v>789</v>
      </c>
      <c r="C33" t="s">
        <v>73</v>
      </c>
      <c r="D33" t="s">
        <v>75</v>
      </c>
      <c r="E33" s="51">
        <v>200000</v>
      </c>
      <c r="F33" s="51">
        <v>397109</v>
      </c>
      <c r="G33" s="52">
        <f t="shared" si="2"/>
        <v>197109</v>
      </c>
      <c r="H33" s="51">
        <v>225000</v>
      </c>
      <c r="I33" s="51">
        <v>377244</v>
      </c>
      <c r="J33" s="52">
        <f t="shared" si="3"/>
        <v>152244</v>
      </c>
      <c r="K33" s="51">
        <v>1700000</v>
      </c>
      <c r="L33" s="51">
        <v>1027179</v>
      </c>
      <c r="M33" s="52">
        <f t="shared" si="4"/>
        <v>-672821</v>
      </c>
      <c r="N33" s="51">
        <v>1000000</v>
      </c>
      <c r="O33" s="51">
        <v>1107644</v>
      </c>
      <c r="P33" s="52">
        <f t="shared" si="5"/>
        <v>107644</v>
      </c>
      <c r="Q33" s="51">
        <v>1027000</v>
      </c>
      <c r="R33" s="51">
        <v>578391</v>
      </c>
      <c r="S33" s="52">
        <f t="shared" si="6"/>
        <v>-448609</v>
      </c>
      <c r="T33" s="51">
        <v>1020000</v>
      </c>
      <c r="U33" s="51">
        <v>464157</v>
      </c>
      <c r="V33" s="52">
        <f t="shared" si="7"/>
        <v>-555843</v>
      </c>
      <c r="W33" s="51">
        <v>548000</v>
      </c>
      <c r="X33" s="51">
        <v>588258</v>
      </c>
      <c r="Y33" s="52">
        <f t="shared" si="8"/>
        <v>40258</v>
      </c>
      <c r="Z33" s="51">
        <v>557000</v>
      </c>
      <c r="AA33" s="51">
        <v>424374</v>
      </c>
      <c r="AB33" s="52">
        <f t="shared" si="9"/>
        <v>-132626</v>
      </c>
      <c r="AC33" s="51">
        <v>665000</v>
      </c>
      <c r="AD33" s="51">
        <v>534666</v>
      </c>
      <c r="AE33" s="52">
        <f t="shared" si="10"/>
        <v>-130334</v>
      </c>
      <c r="AF33" s="51">
        <v>677000</v>
      </c>
      <c r="AG33" s="51">
        <v>396682</v>
      </c>
      <c r="AH33" s="52">
        <f t="shared" si="11"/>
        <v>-280318</v>
      </c>
      <c r="AI33" s="51">
        <v>542000</v>
      </c>
      <c r="AJ33" s="51">
        <v>515130</v>
      </c>
      <c r="AK33" s="52">
        <f t="shared" si="12"/>
        <v>-26870</v>
      </c>
      <c r="AL33" s="51">
        <v>553000</v>
      </c>
      <c r="AM33" s="51">
        <v>551363</v>
      </c>
      <c r="AN33" s="52">
        <f t="shared" si="13"/>
        <v>-1637</v>
      </c>
      <c r="AO33" s="51">
        <v>563000</v>
      </c>
      <c r="AP33" s="51">
        <v>380391</v>
      </c>
      <c r="AQ33" s="52">
        <f t="shared" si="14"/>
        <v>-182609</v>
      </c>
      <c r="AR33" s="51">
        <v>575000</v>
      </c>
      <c r="AS33" s="51">
        <v>270239</v>
      </c>
      <c r="AT33" s="52">
        <f t="shared" si="0"/>
        <v>-304761</v>
      </c>
      <c r="AU33" s="51">
        <v>388000</v>
      </c>
      <c r="AV33" s="51">
        <v>229786.66</v>
      </c>
      <c r="AW33" s="52">
        <f t="shared" si="15"/>
        <v>-158213.34</v>
      </c>
      <c r="AX33" s="57">
        <f t="shared" si="1"/>
        <v>15685227.32</v>
      </c>
    </row>
    <row r="34" spans="2:50" x14ac:dyDescent="0.25">
      <c r="B34" t="s">
        <v>789</v>
      </c>
      <c r="C34" t="s">
        <v>76</v>
      </c>
      <c r="D34" t="s">
        <v>78</v>
      </c>
      <c r="E34" s="51">
        <v>550000</v>
      </c>
      <c r="F34" s="51">
        <v>579709</v>
      </c>
      <c r="G34" s="52">
        <f t="shared" si="2"/>
        <v>29709</v>
      </c>
      <c r="H34" s="51">
        <v>450000</v>
      </c>
      <c r="I34" s="51">
        <v>400957</v>
      </c>
      <c r="J34" s="52">
        <f t="shared" si="3"/>
        <v>-49043</v>
      </c>
      <c r="K34" s="51">
        <v>501000</v>
      </c>
      <c r="L34" s="51">
        <v>569846</v>
      </c>
      <c r="M34" s="52">
        <f t="shared" si="4"/>
        <v>68846</v>
      </c>
      <c r="N34" s="51">
        <v>1100000</v>
      </c>
      <c r="O34" s="51">
        <v>771589</v>
      </c>
      <c r="P34" s="52">
        <f t="shared" si="5"/>
        <v>-328411</v>
      </c>
      <c r="Q34" s="51">
        <v>853000</v>
      </c>
      <c r="R34" s="51">
        <v>576347</v>
      </c>
      <c r="S34" s="52">
        <f t="shared" si="6"/>
        <v>-276653</v>
      </c>
      <c r="T34" s="51">
        <v>885000</v>
      </c>
      <c r="U34" s="51">
        <v>846450</v>
      </c>
      <c r="V34" s="52">
        <f t="shared" si="7"/>
        <v>-38550</v>
      </c>
      <c r="W34" s="51">
        <v>888000</v>
      </c>
      <c r="X34" s="51">
        <v>886086</v>
      </c>
      <c r="Y34" s="52">
        <f t="shared" si="8"/>
        <v>-1914</v>
      </c>
      <c r="Z34" s="51">
        <v>874000</v>
      </c>
      <c r="AA34" s="51">
        <v>802855</v>
      </c>
      <c r="AB34" s="52">
        <f t="shared" si="9"/>
        <v>-71145</v>
      </c>
      <c r="AC34" s="51">
        <v>1232000</v>
      </c>
      <c r="AD34" s="51">
        <v>1037658</v>
      </c>
      <c r="AE34" s="52">
        <f t="shared" si="10"/>
        <v>-194342</v>
      </c>
      <c r="AF34" s="51">
        <v>1255000</v>
      </c>
      <c r="AG34" s="51">
        <v>991806</v>
      </c>
      <c r="AH34" s="52">
        <f t="shared" si="11"/>
        <v>-263194</v>
      </c>
      <c r="AI34" s="51">
        <v>1136000</v>
      </c>
      <c r="AJ34" s="51">
        <v>1174606</v>
      </c>
      <c r="AK34" s="52">
        <f t="shared" si="12"/>
        <v>38606</v>
      </c>
      <c r="AL34" s="51">
        <v>1159000</v>
      </c>
      <c r="AM34" s="51">
        <v>1202102</v>
      </c>
      <c r="AN34" s="52">
        <f t="shared" si="13"/>
        <v>43102</v>
      </c>
      <c r="AO34" s="51">
        <v>1179000</v>
      </c>
      <c r="AP34" s="51">
        <v>1234975</v>
      </c>
      <c r="AQ34" s="52">
        <f t="shared" si="14"/>
        <v>55975</v>
      </c>
      <c r="AR34" s="51">
        <v>1254000</v>
      </c>
      <c r="AS34" s="51">
        <v>1054446</v>
      </c>
      <c r="AT34" s="52">
        <f t="shared" si="0"/>
        <v>-199554</v>
      </c>
      <c r="AU34" s="51">
        <v>1278000</v>
      </c>
      <c r="AV34" s="51">
        <v>993101.88</v>
      </c>
      <c r="AW34" s="52">
        <f t="shared" si="15"/>
        <v>-284898.12</v>
      </c>
      <c r="AX34" s="57">
        <f t="shared" si="1"/>
        <v>26245067.759999998</v>
      </c>
    </row>
    <row r="35" spans="2:50" x14ac:dyDescent="0.25">
      <c r="B35" t="s">
        <v>789</v>
      </c>
      <c r="C35" t="s">
        <v>79</v>
      </c>
      <c r="D35" t="s">
        <v>81</v>
      </c>
      <c r="E35" s="51">
        <v>12100000</v>
      </c>
      <c r="F35" s="51">
        <v>12396666</v>
      </c>
      <c r="G35" s="52">
        <f t="shared" si="2"/>
        <v>296666</v>
      </c>
      <c r="H35" s="51">
        <v>12000000</v>
      </c>
      <c r="I35" s="51">
        <v>12973061</v>
      </c>
      <c r="J35" s="52">
        <f t="shared" si="3"/>
        <v>973061</v>
      </c>
      <c r="K35" s="51">
        <v>26400000</v>
      </c>
      <c r="L35" s="51">
        <v>25403091</v>
      </c>
      <c r="M35" s="52">
        <f t="shared" si="4"/>
        <v>-996909</v>
      </c>
      <c r="N35" s="51">
        <v>26150000</v>
      </c>
      <c r="O35" s="51">
        <v>29069808</v>
      </c>
      <c r="P35" s="52">
        <f t="shared" si="5"/>
        <v>2919808</v>
      </c>
      <c r="Q35" s="51">
        <v>26500000</v>
      </c>
      <c r="R35" s="51">
        <v>29945838</v>
      </c>
      <c r="S35" s="52">
        <f t="shared" si="6"/>
        <v>3445838</v>
      </c>
      <c r="T35" s="51">
        <v>29000000</v>
      </c>
      <c r="U35" s="51">
        <v>29374462</v>
      </c>
      <c r="V35" s="52">
        <f t="shared" si="7"/>
        <v>374462</v>
      </c>
      <c r="W35" s="51">
        <v>29200000</v>
      </c>
      <c r="X35" s="51">
        <v>29126965</v>
      </c>
      <c r="Y35" s="52">
        <f t="shared" si="8"/>
        <v>-73035</v>
      </c>
      <c r="Z35" s="51">
        <v>29195000</v>
      </c>
      <c r="AA35" s="51">
        <v>26291934</v>
      </c>
      <c r="AB35" s="52">
        <f t="shared" si="9"/>
        <v>-2903066</v>
      </c>
      <c r="AC35" s="51">
        <v>31740000</v>
      </c>
      <c r="AD35" s="51">
        <v>34937114</v>
      </c>
      <c r="AE35" s="52">
        <f t="shared" si="10"/>
        <v>3197114</v>
      </c>
      <c r="AF35" s="51">
        <v>33720000</v>
      </c>
      <c r="AG35" s="51">
        <v>34016980</v>
      </c>
      <c r="AH35" s="52">
        <f t="shared" si="11"/>
        <v>296980</v>
      </c>
      <c r="AI35" s="51">
        <v>34347000</v>
      </c>
      <c r="AJ35" s="51">
        <v>33289930</v>
      </c>
      <c r="AK35" s="52">
        <f t="shared" si="12"/>
        <v>-1057070</v>
      </c>
      <c r="AL35" s="51">
        <v>34299000</v>
      </c>
      <c r="AM35" s="51">
        <v>33389054</v>
      </c>
      <c r="AN35" s="52">
        <f t="shared" si="13"/>
        <v>-909946</v>
      </c>
      <c r="AO35" s="51">
        <v>33523000</v>
      </c>
      <c r="AP35" s="51">
        <v>33637912</v>
      </c>
      <c r="AQ35" s="52">
        <f t="shared" si="14"/>
        <v>114912</v>
      </c>
      <c r="AR35" s="51">
        <v>34021000</v>
      </c>
      <c r="AS35" s="51">
        <v>33836903</v>
      </c>
      <c r="AT35" s="52">
        <f t="shared" si="0"/>
        <v>-184097</v>
      </c>
      <c r="AU35" s="51">
        <v>34070000</v>
      </c>
      <c r="AV35" s="51">
        <v>34424617.140000001</v>
      </c>
      <c r="AW35" s="52">
        <f t="shared" si="15"/>
        <v>354617.1400000006</v>
      </c>
      <c r="AX35" s="57">
        <f t="shared" si="1"/>
        <v>864228670.27999997</v>
      </c>
    </row>
    <row r="36" spans="2:50" x14ac:dyDescent="0.25">
      <c r="B36" t="s">
        <v>789</v>
      </c>
      <c r="C36" t="s">
        <v>82</v>
      </c>
      <c r="D36" t="s">
        <v>84</v>
      </c>
      <c r="E36" s="51">
        <v>270000</v>
      </c>
      <c r="F36" s="51">
        <v>282630</v>
      </c>
      <c r="G36" s="52">
        <f t="shared" si="2"/>
        <v>12630</v>
      </c>
      <c r="H36" s="51">
        <v>285000</v>
      </c>
      <c r="I36" s="51">
        <v>339217</v>
      </c>
      <c r="J36" s="52">
        <f t="shared" si="3"/>
        <v>54217</v>
      </c>
      <c r="K36" s="51">
        <v>296000</v>
      </c>
      <c r="L36" s="51">
        <v>390452</v>
      </c>
      <c r="M36" s="52">
        <f t="shared" si="4"/>
        <v>94452</v>
      </c>
      <c r="N36" s="51">
        <v>357000</v>
      </c>
      <c r="O36" s="51">
        <v>416017</v>
      </c>
      <c r="P36" s="52">
        <f t="shared" si="5"/>
        <v>59017</v>
      </c>
      <c r="Q36" s="51">
        <v>438000</v>
      </c>
      <c r="R36" s="51">
        <v>504967</v>
      </c>
      <c r="S36" s="52">
        <f t="shared" si="6"/>
        <v>66967</v>
      </c>
      <c r="T36" s="51">
        <v>447000</v>
      </c>
      <c r="U36" s="51">
        <v>569393</v>
      </c>
      <c r="V36" s="52">
        <f t="shared" si="7"/>
        <v>122393</v>
      </c>
      <c r="W36" s="51">
        <v>540600</v>
      </c>
      <c r="X36" s="51">
        <v>413009</v>
      </c>
      <c r="Y36" s="52">
        <f t="shared" si="8"/>
        <v>-127591</v>
      </c>
      <c r="Z36" s="51">
        <v>477000</v>
      </c>
      <c r="AA36" s="51">
        <v>347263</v>
      </c>
      <c r="AB36" s="52">
        <f t="shared" si="9"/>
        <v>-129737</v>
      </c>
      <c r="AC36" s="51">
        <v>450000</v>
      </c>
      <c r="AD36" s="51">
        <v>374818</v>
      </c>
      <c r="AE36" s="52">
        <f t="shared" si="10"/>
        <v>-75182</v>
      </c>
      <c r="AF36" s="51">
        <v>410000</v>
      </c>
      <c r="AG36" s="51">
        <v>374438</v>
      </c>
      <c r="AH36" s="52">
        <f t="shared" si="11"/>
        <v>-35562</v>
      </c>
      <c r="AI36" s="51">
        <v>410000</v>
      </c>
      <c r="AJ36" s="51">
        <v>375900</v>
      </c>
      <c r="AK36" s="52">
        <f t="shared" si="12"/>
        <v>-34100</v>
      </c>
      <c r="AL36" s="51">
        <v>380000</v>
      </c>
      <c r="AM36" s="51">
        <v>451627</v>
      </c>
      <c r="AN36" s="52">
        <f t="shared" si="13"/>
        <v>71627</v>
      </c>
      <c r="AO36" s="51">
        <v>640000</v>
      </c>
      <c r="AP36" s="51">
        <v>376610</v>
      </c>
      <c r="AQ36" s="52">
        <f t="shared" si="14"/>
        <v>-263390</v>
      </c>
      <c r="AR36" s="51">
        <v>736000</v>
      </c>
      <c r="AS36" s="51">
        <v>467823</v>
      </c>
      <c r="AT36" s="52">
        <f t="shared" si="0"/>
        <v>-268177</v>
      </c>
      <c r="AU36" s="51">
        <v>741000</v>
      </c>
      <c r="AV36" s="51">
        <v>465156</v>
      </c>
      <c r="AW36" s="52">
        <f t="shared" si="15"/>
        <v>-275844</v>
      </c>
      <c r="AX36" s="57">
        <f t="shared" si="1"/>
        <v>12298640</v>
      </c>
    </row>
    <row r="37" spans="2:50" x14ac:dyDescent="0.25">
      <c r="B37" t="s">
        <v>789</v>
      </c>
      <c r="C37" t="s">
        <v>85</v>
      </c>
      <c r="D37" t="s">
        <v>87</v>
      </c>
      <c r="E37" s="51">
        <v>12864000</v>
      </c>
      <c r="F37" s="51">
        <v>12635998</v>
      </c>
      <c r="G37" s="52">
        <f t="shared" si="2"/>
        <v>-228002</v>
      </c>
      <c r="H37" s="51">
        <v>12400000</v>
      </c>
      <c r="I37" s="51">
        <v>12214613</v>
      </c>
      <c r="J37" s="52">
        <f t="shared" si="3"/>
        <v>-185387</v>
      </c>
      <c r="K37" s="51">
        <v>12953000</v>
      </c>
      <c r="L37" s="51">
        <v>13951176</v>
      </c>
      <c r="M37" s="52">
        <f t="shared" si="4"/>
        <v>998176</v>
      </c>
      <c r="N37" s="51">
        <v>13500000</v>
      </c>
      <c r="O37" s="51">
        <v>16883874</v>
      </c>
      <c r="P37" s="52">
        <f t="shared" si="5"/>
        <v>3383874</v>
      </c>
      <c r="Q37" s="51">
        <v>15317000</v>
      </c>
      <c r="R37" s="51">
        <v>15856630</v>
      </c>
      <c r="S37" s="52">
        <f t="shared" si="6"/>
        <v>539630</v>
      </c>
      <c r="T37" s="51">
        <v>16452000</v>
      </c>
      <c r="U37" s="51">
        <v>17195252</v>
      </c>
      <c r="V37" s="52">
        <f t="shared" si="7"/>
        <v>743252</v>
      </c>
      <c r="W37" s="51">
        <v>17500000</v>
      </c>
      <c r="X37" s="51">
        <v>16197092</v>
      </c>
      <c r="Y37" s="52">
        <f t="shared" si="8"/>
        <v>-1302908</v>
      </c>
      <c r="Z37" s="51">
        <v>15323000</v>
      </c>
      <c r="AA37" s="51">
        <v>14693436</v>
      </c>
      <c r="AB37" s="52">
        <f t="shared" si="9"/>
        <v>-629564</v>
      </c>
      <c r="AC37" s="51">
        <v>20239916</v>
      </c>
      <c r="AD37" s="51">
        <v>22495695</v>
      </c>
      <c r="AE37" s="52">
        <f t="shared" si="10"/>
        <v>2255779</v>
      </c>
      <c r="AF37" s="51">
        <v>21014916</v>
      </c>
      <c r="AG37" s="51">
        <v>27904964</v>
      </c>
      <c r="AH37" s="52">
        <f t="shared" si="11"/>
        <v>6890048</v>
      </c>
      <c r="AI37" s="51">
        <v>21970916</v>
      </c>
      <c r="AJ37" s="51">
        <v>25932350</v>
      </c>
      <c r="AK37" s="52">
        <f t="shared" si="12"/>
        <v>3961434</v>
      </c>
      <c r="AL37" s="51">
        <v>23916912</v>
      </c>
      <c r="AM37" s="51">
        <v>26744860</v>
      </c>
      <c r="AN37" s="52">
        <f t="shared" si="13"/>
        <v>2827948</v>
      </c>
      <c r="AO37" s="51">
        <v>27420912</v>
      </c>
      <c r="AP37" s="51">
        <v>26698367</v>
      </c>
      <c r="AQ37" s="52">
        <f t="shared" si="14"/>
        <v>-722545</v>
      </c>
      <c r="AR37" s="51">
        <v>27451063</v>
      </c>
      <c r="AS37" s="51">
        <v>29629899</v>
      </c>
      <c r="AT37" s="52">
        <f t="shared" si="0"/>
        <v>2178836</v>
      </c>
      <c r="AU37" s="51">
        <v>28419912</v>
      </c>
      <c r="AV37" s="51">
        <v>30462289.859999999</v>
      </c>
      <c r="AW37" s="52">
        <f t="shared" si="15"/>
        <v>2042377.8599999994</v>
      </c>
      <c r="AX37" s="57">
        <f t="shared" si="1"/>
        <v>618992991.72000003</v>
      </c>
    </row>
    <row r="38" spans="2:50" x14ac:dyDescent="0.25">
      <c r="B38" t="s">
        <v>789</v>
      </c>
      <c r="C38" t="s">
        <v>88</v>
      </c>
      <c r="D38" t="s">
        <v>90</v>
      </c>
      <c r="E38" s="51">
        <v>19000000</v>
      </c>
      <c r="F38" s="51">
        <v>25977911</v>
      </c>
      <c r="G38" s="52">
        <f t="shared" si="2"/>
        <v>6977911</v>
      </c>
      <c r="H38" s="51">
        <v>21100000</v>
      </c>
      <c r="I38" s="51">
        <v>31209314</v>
      </c>
      <c r="J38" s="52">
        <f t="shared" si="3"/>
        <v>10109314</v>
      </c>
      <c r="K38" s="51">
        <v>24000000</v>
      </c>
      <c r="L38" s="51">
        <v>46423968</v>
      </c>
      <c r="M38" s="52">
        <f t="shared" si="4"/>
        <v>22423968</v>
      </c>
      <c r="N38" s="51">
        <v>35700000</v>
      </c>
      <c r="O38" s="51">
        <v>61123554</v>
      </c>
      <c r="P38" s="52">
        <f t="shared" si="5"/>
        <v>25423554</v>
      </c>
      <c r="Q38" s="51">
        <v>51756000</v>
      </c>
      <c r="R38" s="51">
        <v>52725582</v>
      </c>
      <c r="S38" s="52">
        <f t="shared" si="6"/>
        <v>969582</v>
      </c>
      <c r="T38" s="51">
        <v>46035000</v>
      </c>
      <c r="U38" s="51">
        <v>36495044</v>
      </c>
      <c r="V38" s="52">
        <f t="shared" si="7"/>
        <v>-9539956</v>
      </c>
      <c r="W38" s="51">
        <v>31200000</v>
      </c>
      <c r="X38" s="51">
        <v>23388979</v>
      </c>
      <c r="Y38" s="52">
        <f t="shared" si="8"/>
        <v>-7811021</v>
      </c>
      <c r="Z38" s="51">
        <v>24240000</v>
      </c>
      <c r="AA38" s="51">
        <v>26022597</v>
      </c>
      <c r="AB38" s="52">
        <f t="shared" si="9"/>
        <v>1782597</v>
      </c>
      <c r="AC38" s="51">
        <v>23175000</v>
      </c>
      <c r="AD38" s="51">
        <v>21844845</v>
      </c>
      <c r="AE38" s="52">
        <f t="shared" si="10"/>
        <v>-1330155</v>
      </c>
      <c r="AF38" s="51">
        <v>23687000</v>
      </c>
      <c r="AG38" s="51">
        <v>22840024</v>
      </c>
      <c r="AH38" s="52">
        <f t="shared" si="11"/>
        <v>-846976</v>
      </c>
      <c r="AI38" s="51">
        <v>21973000</v>
      </c>
      <c r="AJ38" s="51">
        <v>27506213</v>
      </c>
      <c r="AK38" s="52">
        <f t="shared" si="12"/>
        <v>5533213</v>
      </c>
      <c r="AL38" s="51">
        <v>24948000</v>
      </c>
      <c r="AM38" s="51">
        <v>36767342</v>
      </c>
      <c r="AN38" s="52">
        <f t="shared" si="13"/>
        <v>11819342</v>
      </c>
      <c r="AO38" s="51">
        <v>27354000</v>
      </c>
      <c r="AP38" s="51">
        <v>36801231</v>
      </c>
      <c r="AQ38" s="52">
        <f t="shared" si="14"/>
        <v>9447231</v>
      </c>
      <c r="AR38" s="51">
        <v>28499000</v>
      </c>
      <c r="AS38" s="51">
        <v>47642256</v>
      </c>
      <c r="AT38" s="52">
        <f t="shared" si="0"/>
        <v>19143256</v>
      </c>
      <c r="AU38" s="51">
        <v>28916321</v>
      </c>
      <c r="AV38" s="51">
        <v>48179233.640000001</v>
      </c>
      <c r="AW38" s="52">
        <f t="shared" si="15"/>
        <v>19262912.640000001</v>
      </c>
      <c r="AX38" s="57">
        <f t="shared" si="1"/>
        <v>1089896187.28</v>
      </c>
    </row>
    <row r="39" spans="2:50" x14ac:dyDescent="0.25">
      <c r="B39" t="s">
        <v>789</v>
      </c>
      <c r="C39" t="s">
        <v>91</v>
      </c>
      <c r="D39" t="s">
        <v>93</v>
      </c>
      <c r="E39" s="51">
        <v>35000</v>
      </c>
      <c r="F39" s="51">
        <v>0</v>
      </c>
      <c r="G39" s="52">
        <f t="shared" si="2"/>
        <v>-35000</v>
      </c>
      <c r="H39" s="51">
        <v>25000</v>
      </c>
      <c r="I39" s="51">
        <v>0</v>
      </c>
      <c r="J39" s="52">
        <f t="shared" si="3"/>
        <v>-25000</v>
      </c>
      <c r="K39" s="51">
        <v>73000</v>
      </c>
      <c r="L39" s="51">
        <v>101103</v>
      </c>
      <c r="M39" s="52">
        <f t="shared" si="4"/>
        <v>28103</v>
      </c>
      <c r="N39" s="51">
        <v>80000</v>
      </c>
      <c r="O39" s="51">
        <v>88141</v>
      </c>
      <c r="P39" s="52">
        <f t="shared" si="5"/>
        <v>8141</v>
      </c>
      <c r="Q39" s="51">
        <v>75000</v>
      </c>
      <c r="R39" s="51">
        <v>66058</v>
      </c>
      <c r="S39" s="52">
        <f t="shared" si="6"/>
        <v>-8942</v>
      </c>
      <c r="T39" s="51">
        <v>112000</v>
      </c>
      <c r="U39" s="51">
        <v>75505</v>
      </c>
      <c r="V39" s="52">
        <f t="shared" si="7"/>
        <v>-36495</v>
      </c>
      <c r="W39" s="51">
        <v>56000</v>
      </c>
      <c r="X39" s="51">
        <v>71660</v>
      </c>
      <c r="Y39" s="52">
        <f t="shared" si="8"/>
        <v>15660</v>
      </c>
      <c r="Z39" s="51">
        <v>65000</v>
      </c>
      <c r="AA39" s="51">
        <v>73367</v>
      </c>
      <c r="AB39" s="52">
        <f t="shared" si="9"/>
        <v>8367</v>
      </c>
      <c r="AC39" s="51">
        <v>68000</v>
      </c>
      <c r="AD39" s="51">
        <v>72596</v>
      </c>
      <c r="AE39" s="52">
        <f t="shared" si="10"/>
        <v>4596</v>
      </c>
      <c r="AF39" s="51">
        <v>70000</v>
      </c>
      <c r="AG39" s="51">
        <v>56975</v>
      </c>
      <c r="AH39" s="52">
        <f t="shared" si="11"/>
        <v>-13025</v>
      </c>
      <c r="AI39" s="51">
        <v>73000</v>
      </c>
      <c r="AJ39" s="51">
        <v>59860</v>
      </c>
      <c r="AK39" s="52">
        <f t="shared" si="12"/>
        <v>-13140</v>
      </c>
      <c r="AL39" s="51">
        <v>75000</v>
      </c>
      <c r="AM39" s="51">
        <v>83291</v>
      </c>
      <c r="AN39" s="52">
        <f t="shared" si="13"/>
        <v>8291</v>
      </c>
      <c r="AO39" s="51">
        <v>77000</v>
      </c>
      <c r="AP39" s="51">
        <v>81777</v>
      </c>
      <c r="AQ39" s="52">
        <f t="shared" si="14"/>
        <v>4777</v>
      </c>
      <c r="AR39" s="51">
        <v>86000</v>
      </c>
      <c r="AS39" s="51">
        <v>93410</v>
      </c>
      <c r="AT39" s="52">
        <f t="shared" si="0"/>
        <v>7410</v>
      </c>
      <c r="AU39" s="51">
        <v>88000</v>
      </c>
      <c r="AV39" s="51">
        <v>124639.17</v>
      </c>
      <c r="AW39" s="52">
        <f t="shared" si="15"/>
        <v>36639.17</v>
      </c>
      <c r="AX39" s="57">
        <f t="shared" si="1"/>
        <v>2096764.3399999999</v>
      </c>
    </row>
    <row r="40" spans="2:50" x14ac:dyDescent="0.25">
      <c r="B40" t="s">
        <v>789</v>
      </c>
      <c r="C40" t="s">
        <v>94</v>
      </c>
      <c r="D40" t="s">
        <v>96</v>
      </c>
      <c r="E40" s="51">
        <v>-85000</v>
      </c>
      <c r="F40" s="51">
        <v>-58361</v>
      </c>
      <c r="G40" s="52">
        <f t="shared" si="2"/>
        <v>26639</v>
      </c>
      <c r="H40" s="51">
        <v>-75000</v>
      </c>
      <c r="I40" s="51">
        <v>-167171</v>
      </c>
      <c r="J40" s="52">
        <f t="shared" si="3"/>
        <v>-92171</v>
      </c>
      <c r="K40" s="51">
        <v>-75000</v>
      </c>
      <c r="L40" s="51">
        <v>-115834</v>
      </c>
      <c r="M40" s="52">
        <f t="shared" si="4"/>
        <v>-40834</v>
      </c>
      <c r="N40" s="51">
        <v>-168000</v>
      </c>
      <c r="O40" s="51">
        <v>-297189</v>
      </c>
      <c r="P40" s="52">
        <f t="shared" si="5"/>
        <v>-129189</v>
      </c>
      <c r="Q40" s="51">
        <v>-168000</v>
      </c>
      <c r="R40" s="51">
        <v>-65295</v>
      </c>
      <c r="S40" s="52">
        <f t="shared" si="6"/>
        <v>102705</v>
      </c>
      <c r="T40" s="51">
        <v>-170000</v>
      </c>
      <c r="U40" s="51">
        <v>-80479</v>
      </c>
      <c r="V40" s="52">
        <f t="shared" si="7"/>
        <v>89521</v>
      </c>
      <c r="W40" s="51">
        <v>-170000</v>
      </c>
      <c r="X40" s="51">
        <v>-191540</v>
      </c>
      <c r="Y40" s="52">
        <f t="shared" si="8"/>
        <v>-21540</v>
      </c>
      <c r="Z40" s="51">
        <v>-170000</v>
      </c>
      <c r="AA40" s="51">
        <v>-146044</v>
      </c>
      <c r="AB40" s="52">
        <f t="shared" si="9"/>
        <v>23956</v>
      </c>
      <c r="AC40" s="51">
        <v>-170000</v>
      </c>
      <c r="AD40" s="51">
        <v>-120730</v>
      </c>
      <c r="AE40" s="52">
        <f t="shared" si="10"/>
        <v>49270</v>
      </c>
      <c r="AF40" s="51">
        <v>-174000</v>
      </c>
      <c r="AG40" s="51">
        <v>-120114</v>
      </c>
      <c r="AH40" s="52">
        <f t="shared" si="11"/>
        <v>53886</v>
      </c>
      <c r="AI40" s="51">
        <v>-180000</v>
      </c>
      <c r="AJ40" s="51">
        <v>-94003</v>
      </c>
      <c r="AK40" s="52">
        <f t="shared" si="12"/>
        <v>85997</v>
      </c>
      <c r="AL40" s="51">
        <v>-184000</v>
      </c>
      <c r="AM40" s="51">
        <v>-66066</v>
      </c>
      <c r="AN40" s="52">
        <f t="shared" si="13"/>
        <v>117934</v>
      </c>
      <c r="AO40" s="51">
        <v>-99000</v>
      </c>
      <c r="AP40" s="51">
        <v>-90343</v>
      </c>
      <c r="AQ40" s="52">
        <f t="shared" si="14"/>
        <v>8657</v>
      </c>
      <c r="AR40" s="51">
        <v>-68000</v>
      </c>
      <c r="AS40" s="51">
        <v>-11825</v>
      </c>
      <c r="AT40" s="52">
        <f t="shared" si="0"/>
        <v>56175</v>
      </c>
      <c r="AU40" s="51">
        <v>-70000</v>
      </c>
      <c r="AV40" s="51">
        <v>-229543</v>
      </c>
      <c r="AW40" s="52">
        <f t="shared" si="15"/>
        <v>-159543</v>
      </c>
      <c r="AX40" s="57">
        <f t="shared" si="1"/>
        <v>-3709074</v>
      </c>
    </row>
    <row r="41" spans="2:50" x14ac:dyDescent="0.25">
      <c r="B41" t="s">
        <v>789</v>
      </c>
      <c r="C41" t="s">
        <v>97</v>
      </c>
      <c r="D41" t="s">
        <v>99</v>
      </c>
      <c r="E41" s="51">
        <v>-180000</v>
      </c>
      <c r="F41" s="51">
        <v>-113159</v>
      </c>
      <c r="G41" s="52">
        <f t="shared" si="2"/>
        <v>66841</v>
      </c>
      <c r="H41" s="51">
        <v>-74000</v>
      </c>
      <c r="I41" s="51">
        <v>-196975</v>
      </c>
      <c r="J41" s="52">
        <f t="shared" si="3"/>
        <v>-122975</v>
      </c>
      <c r="K41" s="51">
        <v>-150000</v>
      </c>
      <c r="L41" s="51">
        <v>-13559</v>
      </c>
      <c r="M41" s="52">
        <f t="shared" si="4"/>
        <v>136441</v>
      </c>
      <c r="N41" s="51">
        <v>-350000</v>
      </c>
      <c r="O41" s="51">
        <v>-1146667</v>
      </c>
      <c r="P41" s="52">
        <f t="shared" si="5"/>
        <v>-796667</v>
      </c>
      <c r="Q41" s="51">
        <v>-350000</v>
      </c>
      <c r="R41" s="51">
        <v>-109407</v>
      </c>
      <c r="S41" s="52">
        <f t="shared" si="6"/>
        <v>240593</v>
      </c>
      <c r="T41" s="51">
        <v>-350000</v>
      </c>
      <c r="U41" s="51">
        <v>-142528</v>
      </c>
      <c r="V41" s="52">
        <f t="shared" si="7"/>
        <v>207472</v>
      </c>
      <c r="W41" s="51">
        <v>-350000</v>
      </c>
      <c r="X41" s="51">
        <v>-525968</v>
      </c>
      <c r="Y41" s="52">
        <f t="shared" si="8"/>
        <v>-175968</v>
      </c>
      <c r="Z41" s="51">
        <v>-350000</v>
      </c>
      <c r="AA41" s="51">
        <v>-323295</v>
      </c>
      <c r="AB41" s="52">
        <f t="shared" si="9"/>
        <v>26705</v>
      </c>
      <c r="AC41" s="51">
        <v>-350000</v>
      </c>
      <c r="AD41" s="51">
        <v>-229772</v>
      </c>
      <c r="AE41" s="52">
        <f t="shared" si="10"/>
        <v>120228</v>
      </c>
      <c r="AF41" s="51">
        <v>-357000</v>
      </c>
      <c r="AG41" s="51">
        <v>-194766</v>
      </c>
      <c r="AH41" s="52">
        <f t="shared" si="11"/>
        <v>162234</v>
      </c>
      <c r="AI41" s="51">
        <v>-238000</v>
      </c>
      <c r="AJ41" s="51">
        <v>-173308</v>
      </c>
      <c r="AK41" s="52">
        <f t="shared" si="12"/>
        <v>64692</v>
      </c>
      <c r="AL41" s="51">
        <v>-243000</v>
      </c>
      <c r="AM41" s="51">
        <v>-151075</v>
      </c>
      <c r="AN41" s="52">
        <f t="shared" si="13"/>
        <v>91925</v>
      </c>
      <c r="AO41" s="51">
        <v>-181000</v>
      </c>
      <c r="AP41" s="51">
        <v>-159707</v>
      </c>
      <c r="AQ41" s="52">
        <f t="shared" si="14"/>
        <v>21293</v>
      </c>
      <c r="AR41" s="51">
        <v>-155000</v>
      </c>
      <c r="AS41" s="51">
        <v>-15920</v>
      </c>
      <c r="AT41" s="52">
        <f t="shared" si="0"/>
        <v>139080</v>
      </c>
      <c r="AU41" s="51">
        <v>-158000</v>
      </c>
      <c r="AV41" s="51">
        <v>-495007.64</v>
      </c>
      <c r="AW41" s="52">
        <f t="shared" si="15"/>
        <v>-337007.64</v>
      </c>
      <c r="AX41" s="57">
        <f t="shared" si="1"/>
        <v>-7982227.2799999993</v>
      </c>
    </row>
    <row r="42" spans="2:50" x14ac:dyDescent="0.25">
      <c r="B42" t="s">
        <v>789</v>
      </c>
      <c r="C42" t="s">
        <v>100</v>
      </c>
      <c r="D42" t="s">
        <v>102</v>
      </c>
      <c r="E42" s="51">
        <v>-1000</v>
      </c>
      <c r="F42" s="51">
        <v>-143308</v>
      </c>
      <c r="G42" s="52">
        <f t="shared" si="2"/>
        <v>-142308</v>
      </c>
      <c r="H42" s="51">
        <v>-3000</v>
      </c>
      <c r="I42" s="51">
        <v>-23568</v>
      </c>
      <c r="J42" s="52">
        <f t="shared" si="3"/>
        <v>-20568</v>
      </c>
      <c r="K42" s="51">
        <v>-97000</v>
      </c>
      <c r="L42" s="51">
        <v>-325</v>
      </c>
      <c r="M42" s="52">
        <f t="shared" si="4"/>
        <v>96675</v>
      </c>
      <c r="N42" s="51">
        <v>-97000</v>
      </c>
      <c r="O42" s="51">
        <v>-27280</v>
      </c>
      <c r="P42" s="52">
        <f t="shared" si="5"/>
        <v>69720</v>
      </c>
      <c r="Q42" s="51">
        <v>-97000</v>
      </c>
      <c r="R42" s="51">
        <v>-617</v>
      </c>
      <c r="S42" s="52">
        <f t="shared" si="6"/>
        <v>96383</v>
      </c>
      <c r="T42" s="51">
        <v>-90000</v>
      </c>
      <c r="U42" s="51">
        <v>-6014</v>
      </c>
      <c r="V42" s="52">
        <f t="shared" si="7"/>
        <v>83986</v>
      </c>
      <c r="W42" s="51">
        <v>-90000</v>
      </c>
      <c r="X42" s="51">
        <v>-243923</v>
      </c>
      <c r="Y42" s="52">
        <f t="shared" si="8"/>
        <v>-153923</v>
      </c>
      <c r="Z42" s="51">
        <v>-90000</v>
      </c>
      <c r="AA42" s="51">
        <v>-4006</v>
      </c>
      <c r="AB42" s="52">
        <f t="shared" si="9"/>
        <v>85994</v>
      </c>
      <c r="AC42" s="51">
        <v>-90000</v>
      </c>
      <c r="AD42" s="51">
        <v>-868</v>
      </c>
      <c r="AE42" s="52">
        <f t="shared" si="10"/>
        <v>89132</v>
      </c>
      <c r="AF42" s="51">
        <v>-92000</v>
      </c>
      <c r="AG42" s="51">
        <v>0</v>
      </c>
      <c r="AH42" s="52">
        <f t="shared" si="11"/>
        <v>92000</v>
      </c>
      <c r="AI42" s="51">
        <v>-3000</v>
      </c>
      <c r="AJ42" s="51">
        <v>0</v>
      </c>
      <c r="AK42" s="52">
        <f t="shared" si="12"/>
        <v>3000</v>
      </c>
      <c r="AL42" s="51">
        <v>-4000</v>
      </c>
      <c r="AM42" s="51">
        <v>0</v>
      </c>
      <c r="AN42" s="52">
        <f t="shared" si="13"/>
        <v>4000</v>
      </c>
      <c r="AO42" s="51">
        <v>0</v>
      </c>
      <c r="AP42" s="51">
        <v>-11742</v>
      </c>
      <c r="AQ42" s="52">
        <f t="shared" si="14"/>
        <v>-11742</v>
      </c>
      <c r="AR42" s="51">
        <v>0</v>
      </c>
      <c r="AS42" s="51">
        <v>0</v>
      </c>
      <c r="AT42" s="52">
        <f t="shared" si="0"/>
        <v>0</v>
      </c>
      <c r="AU42" s="51">
        <v>0</v>
      </c>
      <c r="AV42" s="51">
        <v>0</v>
      </c>
      <c r="AW42" s="52">
        <f t="shared" si="15"/>
        <v>0</v>
      </c>
      <c r="AX42" s="57">
        <f t="shared" si="1"/>
        <v>-923302</v>
      </c>
    </row>
    <row r="43" spans="2:50" hidden="1" x14ac:dyDescent="0.25">
      <c r="B43" t="s">
        <v>789</v>
      </c>
      <c r="C43" t="s">
        <v>814</v>
      </c>
      <c r="E43" s="51">
        <v>0</v>
      </c>
      <c r="F43" s="51">
        <v>0</v>
      </c>
      <c r="G43" s="52">
        <f t="shared" si="2"/>
        <v>0</v>
      </c>
      <c r="H43" s="51">
        <v>0</v>
      </c>
      <c r="I43" s="51">
        <v>0</v>
      </c>
      <c r="J43" s="52">
        <f t="shared" si="3"/>
        <v>0</v>
      </c>
      <c r="K43" s="51">
        <v>0</v>
      </c>
      <c r="L43" s="51">
        <v>0</v>
      </c>
      <c r="M43" s="52">
        <f t="shared" si="4"/>
        <v>0</v>
      </c>
      <c r="N43" s="51">
        <v>0</v>
      </c>
      <c r="O43" s="51">
        <v>0</v>
      </c>
      <c r="P43" s="52">
        <f t="shared" si="5"/>
        <v>0</v>
      </c>
      <c r="Q43" s="51">
        <v>0</v>
      </c>
      <c r="R43" s="51">
        <v>0</v>
      </c>
      <c r="S43" s="52">
        <f t="shared" si="6"/>
        <v>0</v>
      </c>
      <c r="T43" s="51">
        <v>0</v>
      </c>
      <c r="U43" s="51">
        <v>0</v>
      </c>
      <c r="V43" s="52">
        <f t="shared" si="7"/>
        <v>0</v>
      </c>
      <c r="W43" s="51">
        <v>0</v>
      </c>
      <c r="X43" s="51">
        <v>0</v>
      </c>
      <c r="Y43" s="52">
        <f t="shared" si="8"/>
        <v>0</v>
      </c>
      <c r="Z43" s="51">
        <v>0</v>
      </c>
      <c r="AA43" s="51">
        <v>0</v>
      </c>
      <c r="AB43" s="52">
        <f t="shared" si="9"/>
        <v>0</v>
      </c>
      <c r="AC43" s="51">
        <v>0</v>
      </c>
      <c r="AD43" s="51">
        <v>0</v>
      </c>
      <c r="AE43" s="52">
        <f t="shared" si="10"/>
        <v>0</v>
      </c>
      <c r="AF43" s="51">
        <v>0</v>
      </c>
      <c r="AG43" s="51">
        <v>0</v>
      </c>
      <c r="AH43" s="52">
        <f t="shared" si="11"/>
        <v>0</v>
      </c>
      <c r="AI43" s="51">
        <v>0</v>
      </c>
      <c r="AJ43" s="51">
        <v>0</v>
      </c>
      <c r="AK43" s="52">
        <f t="shared" si="12"/>
        <v>0</v>
      </c>
      <c r="AL43" s="51">
        <v>0</v>
      </c>
      <c r="AM43" s="51">
        <v>0</v>
      </c>
      <c r="AN43" s="52">
        <f t="shared" si="13"/>
        <v>0</v>
      </c>
      <c r="AO43" s="51">
        <v>0</v>
      </c>
      <c r="AP43" s="51">
        <v>0</v>
      </c>
      <c r="AQ43" s="52">
        <f t="shared" si="14"/>
        <v>0</v>
      </c>
      <c r="AR43" s="51">
        <v>0</v>
      </c>
      <c r="AS43" s="51">
        <v>0</v>
      </c>
      <c r="AT43" s="52">
        <f t="shared" si="0"/>
        <v>0</v>
      </c>
      <c r="AU43" s="51">
        <v>0</v>
      </c>
      <c r="AV43" s="51">
        <v>0</v>
      </c>
      <c r="AW43" s="52">
        <f t="shared" si="15"/>
        <v>0</v>
      </c>
      <c r="AX43" s="57">
        <f t="shared" si="1"/>
        <v>0</v>
      </c>
    </row>
    <row r="44" spans="2:50" x14ac:dyDescent="0.25">
      <c r="B44" t="s">
        <v>789</v>
      </c>
      <c r="C44" t="s">
        <v>815</v>
      </c>
      <c r="E44" s="51">
        <v>0</v>
      </c>
      <c r="F44" s="51">
        <v>0</v>
      </c>
      <c r="G44" s="52">
        <f t="shared" si="2"/>
        <v>0</v>
      </c>
      <c r="H44" s="51">
        <v>0</v>
      </c>
      <c r="I44" s="51">
        <v>0</v>
      </c>
      <c r="J44" s="52">
        <f t="shared" si="3"/>
        <v>0</v>
      </c>
      <c r="K44" s="51">
        <v>0</v>
      </c>
      <c r="L44" s="51">
        <v>0</v>
      </c>
      <c r="M44" s="52">
        <f t="shared" si="4"/>
        <v>0</v>
      </c>
      <c r="N44" s="51">
        <v>0</v>
      </c>
      <c r="O44" s="51">
        <v>0</v>
      </c>
      <c r="P44" s="52">
        <f t="shared" si="5"/>
        <v>0</v>
      </c>
      <c r="Q44" s="51">
        <v>0</v>
      </c>
      <c r="R44" s="51">
        <v>0</v>
      </c>
      <c r="S44" s="52">
        <f t="shared" si="6"/>
        <v>0</v>
      </c>
      <c r="T44" s="51">
        <v>0</v>
      </c>
      <c r="U44" s="51">
        <v>-68</v>
      </c>
      <c r="V44" s="52">
        <f t="shared" si="7"/>
        <v>-68</v>
      </c>
      <c r="W44" s="51">
        <v>0</v>
      </c>
      <c r="X44" s="51">
        <v>0</v>
      </c>
      <c r="Y44" s="52">
        <f t="shared" si="8"/>
        <v>0</v>
      </c>
      <c r="Z44" s="51">
        <v>0</v>
      </c>
      <c r="AA44" s="51">
        <v>0</v>
      </c>
      <c r="AB44" s="52">
        <f t="shared" si="9"/>
        <v>0</v>
      </c>
      <c r="AC44" s="51">
        <v>0</v>
      </c>
      <c r="AD44" s="51">
        <v>0</v>
      </c>
      <c r="AE44" s="52">
        <f t="shared" si="10"/>
        <v>0</v>
      </c>
      <c r="AF44" s="51">
        <v>0</v>
      </c>
      <c r="AG44" s="51">
        <v>0</v>
      </c>
      <c r="AH44" s="52">
        <f t="shared" si="11"/>
        <v>0</v>
      </c>
      <c r="AI44" s="51">
        <v>0</v>
      </c>
      <c r="AJ44" s="51">
        <v>0</v>
      </c>
      <c r="AK44" s="52">
        <f t="shared" si="12"/>
        <v>0</v>
      </c>
      <c r="AL44" s="51">
        <v>0</v>
      </c>
      <c r="AM44" s="51">
        <v>0</v>
      </c>
      <c r="AN44" s="52">
        <f t="shared" si="13"/>
        <v>0</v>
      </c>
      <c r="AO44" s="51">
        <v>0</v>
      </c>
      <c r="AP44" s="51">
        <v>0</v>
      </c>
      <c r="AQ44" s="52">
        <f t="shared" si="14"/>
        <v>0</v>
      </c>
      <c r="AR44" s="51">
        <v>0</v>
      </c>
      <c r="AS44" s="51">
        <v>0</v>
      </c>
      <c r="AT44" s="52">
        <f t="shared" si="0"/>
        <v>0</v>
      </c>
      <c r="AU44" s="51">
        <v>0</v>
      </c>
      <c r="AV44" s="51">
        <v>0</v>
      </c>
      <c r="AW44" s="52">
        <f t="shared" si="15"/>
        <v>0</v>
      </c>
      <c r="AX44" s="57">
        <f t="shared" si="1"/>
        <v>-136</v>
      </c>
    </row>
    <row r="45" spans="2:50" x14ac:dyDescent="0.25">
      <c r="B45" t="s">
        <v>789</v>
      </c>
      <c r="C45" t="s">
        <v>103</v>
      </c>
      <c r="D45" t="s">
        <v>105</v>
      </c>
      <c r="E45" s="51">
        <v>323000</v>
      </c>
      <c r="F45" s="51">
        <v>622522</v>
      </c>
      <c r="G45" s="52">
        <f t="shared" si="2"/>
        <v>299522</v>
      </c>
      <c r="H45" s="51">
        <v>400000</v>
      </c>
      <c r="I45" s="51">
        <v>375598</v>
      </c>
      <c r="J45" s="52">
        <f t="shared" si="3"/>
        <v>-24402</v>
      </c>
      <c r="K45" s="51">
        <v>350000</v>
      </c>
      <c r="L45" s="51">
        <v>402046</v>
      </c>
      <c r="M45" s="52">
        <f t="shared" si="4"/>
        <v>52046</v>
      </c>
      <c r="N45" s="51">
        <v>400000</v>
      </c>
      <c r="O45" s="51">
        <v>0</v>
      </c>
      <c r="P45" s="52">
        <f t="shared" si="5"/>
        <v>-400000</v>
      </c>
      <c r="Q45" s="51">
        <v>0</v>
      </c>
      <c r="R45" s="51">
        <v>0</v>
      </c>
      <c r="S45" s="52">
        <f t="shared" si="6"/>
        <v>0</v>
      </c>
      <c r="T45" s="51">
        <v>0</v>
      </c>
      <c r="U45" s="51">
        <v>16646</v>
      </c>
      <c r="V45" s="52">
        <f t="shared" si="7"/>
        <v>16646</v>
      </c>
      <c r="W45" s="51">
        <v>0</v>
      </c>
      <c r="X45" s="51">
        <v>117680</v>
      </c>
      <c r="Y45" s="52">
        <f t="shared" si="8"/>
        <v>117680</v>
      </c>
      <c r="Z45" s="51">
        <v>0</v>
      </c>
      <c r="AA45" s="51">
        <v>0</v>
      </c>
      <c r="AB45" s="52">
        <f t="shared" si="9"/>
        <v>0</v>
      </c>
      <c r="AC45" s="51">
        <v>0</v>
      </c>
      <c r="AD45" s="51">
        <v>743198</v>
      </c>
      <c r="AE45" s="52">
        <f t="shared" si="10"/>
        <v>743198</v>
      </c>
      <c r="AF45" s="51">
        <v>417720</v>
      </c>
      <c r="AG45" s="51">
        <v>370122</v>
      </c>
      <c r="AH45" s="52">
        <f t="shared" si="11"/>
        <v>-47598</v>
      </c>
      <c r="AI45" s="51">
        <v>370122</v>
      </c>
      <c r="AJ45" s="51">
        <v>732186</v>
      </c>
      <c r="AK45" s="52">
        <f t="shared" si="12"/>
        <v>362064</v>
      </c>
      <c r="AL45" s="51">
        <v>400000</v>
      </c>
      <c r="AM45" s="51">
        <v>707860</v>
      </c>
      <c r="AN45" s="52">
        <f t="shared" si="13"/>
        <v>307860</v>
      </c>
      <c r="AO45" s="51">
        <v>400000</v>
      </c>
      <c r="AP45" s="51">
        <v>457489</v>
      </c>
      <c r="AQ45" s="52">
        <f t="shared" si="14"/>
        <v>57489</v>
      </c>
      <c r="AR45" s="51">
        <v>400000</v>
      </c>
      <c r="AS45" s="51">
        <v>331915</v>
      </c>
      <c r="AT45" s="52">
        <f t="shared" si="0"/>
        <v>-68085</v>
      </c>
      <c r="AU45" s="51">
        <v>400000</v>
      </c>
      <c r="AV45" s="51">
        <v>637111.04000000004</v>
      </c>
      <c r="AW45" s="52">
        <f t="shared" si="15"/>
        <v>237111.04000000004</v>
      </c>
      <c r="AX45" s="57">
        <f t="shared" si="1"/>
        <v>11028746.079999998</v>
      </c>
    </row>
    <row r="46" spans="2:50" hidden="1" x14ac:dyDescent="0.25">
      <c r="B46" t="s">
        <v>789</v>
      </c>
      <c r="C46" t="s">
        <v>816</v>
      </c>
      <c r="E46" s="51">
        <v>0</v>
      </c>
      <c r="F46" s="51">
        <v>0</v>
      </c>
      <c r="G46" s="52">
        <f t="shared" si="2"/>
        <v>0</v>
      </c>
      <c r="H46" s="51">
        <v>0</v>
      </c>
      <c r="I46" s="51">
        <v>0</v>
      </c>
      <c r="J46" s="52">
        <f t="shared" si="3"/>
        <v>0</v>
      </c>
      <c r="K46" s="51">
        <v>0</v>
      </c>
      <c r="L46" s="51">
        <v>0</v>
      </c>
      <c r="M46" s="52">
        <f t="shared" si="4"/>
        <v>0</v>
      </c>
      <c r="N46" s="51">
        <v>0</v>
      </c>
      <c r="O46" s="51">
        <v>0</v>
      </c>
      <c r="P46" s="52">
        <f t="shared" si="5"/>
        <v>0</v>
      </c>
      <c r="Q46" s="51">
        <v>0</v>
      </c>
      <c r="R46" s="51">
        <v>0</v>
      </c>
      <c r="S46" s="52">
        <f t="shared" si="6"/>
        <v>0</v>
      </c>
      <c r="T46" s="51">
        <v>0</v>
      </c>
      <c r="U46" s="51">
        <v>0</v>
      </c>
      <c r="V46" s="52">
        <f t="shared" si="7"/>
        <v>0</v>
      </c>
      <c r="W46" s="51">
        <v>0</v>
      </c>
      <c r="X46" s="51">
        <v>0</v>
      </c>
      <c r="Y46" s="52">
        <f t="shared" si="8"/>
        <v>0</v>
      </c>
      <c r="Z46" s="51">
        <v>0</v>
      </c>
      <c r="AA46" s="51">
        <v>0</v>
      </c>
      <c r="AB46" s="52">
        <f t="shared" si="9"/>
        <v>0</v>
      </c>
      <c r="AC46" s="51">
        <v>0</v>
      </c>
      <c r="AD46" s="51">
        <v>0</v>
      </c>
      <c r="AE46" s="52">
        <f t="shared" si="10"/>
        <v>0</v>
      </c>
      <c r="AF46" s="51">
        <v>0</v>
      </c>
      <c r="AG46" s="51">
        <v>0</v>
      </c>
      <c r="AH46" s="52">
        <f t="shared" si="11"/>
        <v>0</v>
      </c>
      <c r="AI46" s="51">
        <v>0</v>
      </c>
      <c r="AJ46" s="51">
        <v>0</v>
      </c>
      <c r="AK46" s="52">
        <f t="shared" si="12"/>
        <v>0</v>
      </c>
      <c r="AL46" s="51">
        <v>0</v>
      </c>
      <c r="AM46" s="51">
        <v>0</v>
      </c>
      <c r="AN46" s="52">
        <f t="shared" si="13"/>
        <v>0</v>
      </c>
      <c r="AO46" s="51">
        <v>0</v>
      </c>
      <c r="AP46" s="51">
        <v>0</v>
      </c>
      <c r="AQ46" s="52">
        <f t="shared" si="14"/>
        <v>0</v>
      </c>
      <c r="AR46" s="51">
        <v>0</v>
      </c>
      <c r="AS46" s="51">
        <v>0</v>
      </c>
      <c r="AT46" s="52">
        <f t="shared" si="0"/>
        <v>0</v>
      </c>
      <c r="AU46" s="51">
        <v>0</v>
      </c>
      <c r="AV46" s="51">
        <v>0</v>
      </c>
      <c r="AW46" s="52">
        <f t="shared" si="15"/>
        <v>0</v>
      </c>
      <c r="AX46" s="57">
        <f t="shared" si="1"/>
        <v>0</v>
      </c>
    </row>
    <row r="47" spans="2:50" x14ac:dyDescent="0.25">
      <c r="B47" t="s">
        <v>789</v>
      </c>
      <c r="C47" t="s">
        <v>106</v>
      </c>
      <c r="D47" t="s">
        <v>108</v>
      </c>
      <c r="E47" s="51">
        <v>50000</v>
      </c>
      <c r="F47" s="51">
        <v>29240</v>
      </c>
      <c r="G47" s="52">
        <f t="shared" si="2"/>
        <v>-20760</v>
      </c>
      <c r="H47" s="51">
        <v>65000</v>
      </c>
      <c r="I47" s="51">
        <v>65036</v>
      </c>
      <c r="J47" s="52">
        <f t="shared" si="3"/>
        <v>36</v>
      </c>
      <c r="K47" s="51">
        <v>40000</v>
      </c>
      <c r="L47" s="51">
        <v>35727</v>
      </c>
      <c r="M47" s="52">
        <f t="shared" si="4"/>
        <v>-4273</v>
      </c>
      <c r="N47" s="51">
        <v>66000</v>
      </c>
      <c r="O47" s="51">
        <v>192757</v>
      </c>
      <c r="P47" s="52">
        <f t="shared" si="5"/>
        <v>126757</v>
      </c>
      <c r="Q47" s="51">
        <v>77000</v>
      </c>
      <c r="R47" s="51">
        <v>39054</v>
      </c>
      <c r="S47" s="52">
        <f t="shared" si="6"/>
        <v>-37946</v>
      </c>
      <c r="T47" s="51">
        <v>50000</v>
      </c>
      <c r="U47" s="51">
        <v>24960</v>
      </c>
      <c r="V47" s="52">
        <f t="shared" si="7"/>
        <v>-25040</v>
      </c>
      <c r="W47" s="51">
        <v>40000</v>
      </c>
      <c r="X47" s="51">
        <v>37343</v>
      </c>
      <c r="Y47" s="52">
        <f t="shared" si="8"/>
        <v>-2657</v>
      </c>
      <c r="Z47" s="51">
        <v>25000</v>
      </c>
      <c r="AA47" s="51">
        <v>96169</v>
      </c>
      <c r="AB47" s="52">
        <f t="shared" si="9"/>
        <v>71169</v>
      </c>
      <c r="AC47" s="51">
        <v>25000</v>
      </c>
      <c r="AD47" s="51">
        <v>43101</v>
      </c>
      <c r="AE47" s="52">
        <f t="shared" si="10"/>
        <v>18101</v>
      </c>
      <c r="AF47" s="51">
        <v>25000</v>
      </c>
      <c r="AG47" s="51">
        <v>82447</v>
      </c>
      <c r="AH47" s="52">
        <f t="shared" si="11"/>
        <v>57447</v>
      </c>
      <c r="AI47" s="51">
        <v>40000</v>
      </c>
      <c r="AJ47" s="51">
        <v>70068</v>
      </c>
      <c r="AK47" s="52">
        <f t="shared" si="12"/>
        <v>30068</v>
      </c>
      <c r="AL47" s="51">
        <v>40000</v>
      </c>
      <c r="AM47" s="51">
        <v>119005</v>
      </c>
      <c r="AN47" s="52">
        <f t="shared" si="13"/>
        <v>79005</v>
      </c>
      <c r="AO47" s="51">
        <v>40000</v>
      </c>
      <c r="AP47" s="51">
        <v>122208</v>
      </c>
      <c r="AQ47" s="52">
        <f t="shared" si="14"/>
        <v>82208</v>
      </c>
      <c r="AR47" s="51">
        <v>40000</v>
      </c>
      <c r="AS47" s="51">
        <v>107872</v>
      </c>
      <c r="AT47" s="52">
        <f t="shared" si="0"/>
        <v>67872</v>
      </c>
      <c r="AU47" s="51">
        <v>70000</v>
      </c>
      <c r="AV47" s="51">
        <v>145179.26999999999</v>
      </c>
      <c r="AW47" s="52">
        <f t="shared" si="15"/>
        <v>75179.26999999999</v>
      </c>
      <c r="AX47" s="57">
        <f t="shared" si="1"/>
        <v>2420332.54</v>
      </c>
    </row>
    <row r="48" spans="2:50" x14ac:dyDescent="0.25">
      <c r="B48" t="s">
        <v>789</v>
      </c>
      <c r="C48" t="s">
        <v>109</v>
      </c>
      <c r="D48" t="s">
        <v>111</v>
      </c>
      <c r="E48" s="51">
        <v>1013000</v>
      </c>
      <c r="F48" s="51">
        <v>638565</v>
      </c>
      <c r="G48" s="52">
        <f t="shared" si="2"/>
        <v>-374435</v>
      </c>
      <c r="H48" s="51">
        <v>873000</v>
      </c>
      <c r="I48" s="51">
        <v>859855</v>
      </c>
      <c r="J48" s="52">
        <f t="shared" si="3"/>
        <v>-13145</v>
      </c>
      <c r="K48" s="51">
        <v>420000</v>
      </c>
      <c r="L48" s="51">
        <v>856028</v>
      </c>
      <c r="M48" s="52">
        <f t="shared" si="4"/>
        <v>436028</v>
      </c>
      <c r="N48" s="51">
        <v>500000</v>
      </c>
      <c r="O48" s="51">
        <v>726955</v>
      </c>
      <c r="P48" s="52">
        <f t="shared" si="5"/>
        <v>226955</v>
      </c>
      <c r="Q48" s="51">
        <v>179000</v>
      </c>
      <c r="R48" s="51">
        <v>1156015</v>
      </c>
      <c r="S48" s="52">
        <f t="shared" si="6"/>
        <v>977015</v>
      </c>
      <c r="T48" s="51">
        <v>579000</v>
      </c>
      <c r="U48" s="51">
        <v>718110</v>
      </c>
      <c r="V48" s="52">
        <f t="shared" si="7"/>
        <v>139110</v>
      </c>
      <c r="W48" s="51">
        <v>579000</v>
      </c>
      <c r="X48" s="51">
        <v>281211</v>
      </c>
      <c r="Y48" s="52">
        <f t="shared" si="8"/>
        <v>-297789</v>
      </c>
      <c r="Z48" s="51">
        <v>720000</v>
      </c>
      <c r="AA48" s="51">
        <v>1182273</v>
      </c>
      <c r="AB48" s="52">
        <f t="shared" si="9"/>
        <v>462273</v>
      </c>
      <c r="AC48" s="51">
        <v>722000</v>
      </c>
      <c r="AD48" s="51">
        <v>703359</v>
      </c>
      <c r="AE48" s="52">
        <f t="shared" si="10"/>
        <v>-18641</v>
      </c>
      <c r="AF48" s="51">
        <v>722000</v>
      </c>
      <c r="AG48" s="51">
        <v>722000</v>
      </c>
      <c r="AH48" s="52">
        <f t="shared" si="11"/>
        <v>0</v>
      </c>
      <c r="AI48" s="51">
        <v>705000</v>
      </c>
      <c r="AJ48" s="51">
        <v>718201</v>
      </c>
      <c r="AK48" s="52">
        <f t="shared" si="12"/>
        <v>13201</v>
      </c>
      <c r="AL48" s="51">
        <v>705000</v>
      </c>
      <c r="AM48" s="51">
        <v>720234</v>
      </c>
      <c r="AN48" s="52">
        <f t="shared" si="13"/>
        <v>15234</v>
      </c>
      <c r="AO48" s="51">
        <v>705000</v>
      </c>
      <c r="AP48" s="51">
        <v>2450687</v>
      </c>
      <c r="AQ48" s="52">
        <f t="shared" si="14"/>
        <v>1745687</v>
      </c>
      <c r="AR48" s="51">
        <v>705000</v>
      </c>
      <c r="AS48" s="51">
        <v>277738</v>
      </c>
      <c r="AT48" s="52">
        <f t="shared" si="0"/>
        <v>-427262</v>
      </c>
      <c r="AU48" s="51">
        <v>705000</v>
      </c>
      <c r="AV48" s="51">
        <v>753861.36</v>
      </c>
      <c r="AW48" s="52">
        <f t="shared" si="15"/>
        <v>48861.359999999986</v>
      </c>
      <c r="AX48" s="57">
        <f t="shared" si="1"/>
        <v>25530184.719999999</v>
      </c>
    </row>
    <row r="49" spans="2:50" x14ac:dyDescent="0.25">
      <c r="B49" t="s">
        <v>789</v>
      </c>
      <c r="C49" t="s">
        <v>112</v>
      </c>
      <c r="D49" t="s">
        <v>114</v>
      </c>
      <c r="E49" s="51">
        <v>930000</v>
      </c>
      <c r="F49" s="51">
        <v>1026062</v>
      </c>
      <c r="G49" s="52">
        <f t="shared" si="2"/>
        <v>96062</v>
      </c>
      <c r="H49" s="51">
        <v>1529000</v>
      </c>
      <c r="I49" s="51">
        <v>961697</v>
      </c>
      <c r="J49" s="52">
        <f t="shared" si="3"/>
        <v>-567303</v>
      </c>
      <c r="K49" s="51">
        <v>968000</v>
      </c>
      <c r="L49" s="51">
        <v>968915</v>
      </c>
      <c r="M49" s="52">
        <f t="shared" si="4"/>
        <v>915</v>
      </c>
      <c r="N49" s="51">
        <v>969000</v>
      </c>
      <c r="O49" s="51">
        <v>746598</v>
      </c>
      <c r="P49" s="52">
        <f t="shared" si="5"/>
        <v>-222402</v>
      </c>
      <c r="Q49" s="51">
        <v>970000</v>
      </c>
      <c r="R49" s="51">
        <v>744598</v>
      </c>
      <c r="S49" s="52">
        <f t="shared" si="6"/>
        <v>-225402</v>
      </c>
      <c r="T49" s="51">
        <v>747000</v>
      </c>
      <c r="U49" s="51">
        <v>740371</v>
      </c>
      <c r="V49" s="52">
        <f t="shared" si="7"/>
        <v>-6629</v>
      </c>
      <c r="W49" s="51">
        <v>747000</v>
      </c>
      <c r="X49" s="51">
        <v>964153</v>
      </c>
      <c r="Y49" s="52">
        <f t="shared" si="8"/>
        <v>217153</v>
      </c>
      <c r="Z49" s="51">
        <v>931000</v>
      </c>
      <c r="AA49" s="51">
        <v>1930564</v>
      </c>
      <c r="AB49" s="52">
        <f t="shared" si="9"/>
        <v>999564</v>
      </c>
      <c r="AC49" s="51">
        <v>740392</v>
      </c>
      <c r="AD49" s="51">
        <v>1204836</v>
      </c>
      <c r="AE49" s="52">
        <f t="shared" si="10"/>
        <v>464444</v>
      </c>
      <c r="AF49" s="51">
        <v>1008062</v>
      </c>
      <c r="AG49" s="51">
        <v>1038669</v>
      </c>
      <c r="AH49" s="52">
        <f t="shared" si="11"/>
        <v>30607</v>
      </c>
      <c r="AI49" s="51">
        <v>1028550</v>
      </c>
      <c r="AJ49" s="51">
        <v>1029696</v>
      </c>
      <c r="AK49" s="52">
        <f t="shared" si="12"/>
        <v>1146</v>
      </c>
      <c r="AL49" s="51">
        <v>1048928</v>
      </c>
      <c r="AM49" s="51">
        <v>1002175</v>
      </c>
      <c r="AN49" s="52">
        <f t="shared" si="13"/>
        <v>-46753</v>
      </c>
      <c r="AO49" s="51">
        <v>1048928</v>
      </c>
      <c r="AP49" s="51">
        <v>1007243</v>
      </c>
      <c r="AQ49" s="52">
        <f t="shared" si="14"/>
        <v>-41685</v>
      </c>
      <c r="AR49" s="51">
        <v>1048928</v>
      </c>
      <c r="AS49" s="51">
        <v>1555195</v>
      </c>
      <c r="AT49" s="52">
        <f t="shared" si="0"/>
        <v>506267</v>
      </c>
      <c r="AU49" s="51">
        <v>1048928</v>
      </c>
      <c r="AV49" s="51">
        <v>964458.54</v>
      </c>
      <c r="AW49" s="52">
        <f t="shared" si="15"/>
        <v>-84469.459999999963</v>
      </c>
      <c r="AX49" s="57">
        <f t="shared" si="1"/>
        <v>31770461.079999998</v>
      </c>
    </row>
    <row r="50" spans="2:50" x14ac:dyDescent="0.25">
      <c r="B50" t="s">
        <v>789</v>
      </c>
      <c r="C50" t="s">
        <v>115</v>
      </c>
      <c r="D50" t="s">
        <v>117</v>
      </c>
      <c r="E50" s="51">
        <v>3540000</v>
      </c>
      <c r="F50" s="51">
        <v>3687991</v>
      </c>
      <c r="G50" s="52">
        <f t="shared" si="2"/>
        <v>147991</v>
      </c>
      <c r="H50" s="51">
        <v>3700000</v>
      </c>
      <c r="I50" s="51">
        <v>3407630</v>
      </c>
      <c r="J50" s="52">
        <f t="shared" si="3"/>
        <v>-292370</v>
      </c>
      <c r="K50" s="51">
        <v>3500000</v>
      </c>
      <c r="L50" s="51">
        <v>3304411</v>
      </c>
      <c r="M50" s="52">
        <f t="shared" si="4"/>
        <v>-195589</v>
      </c>
      <c r="N50" s="51">
        <v>3200000</v>
      </c>
      <c r="O50" s="51">
        <v>3427013</v>
      </c>
      <c r="P50" s="52">
        <f t="shared" si="5"/>
        <v>227013</v>
      </c>
      <c r="Q50" s="51">
        <v>3440000</v>
      </c>
      <c r="R50" s="51">
        <v>3256040</v>
      </c>
      <c r="S50" s="52">
        <f t="shared" si="6"/>
        <v>-183960</v>
      </c>
      <c r="T50" s="51">
        <v>3500000</v>
      </c>
      <c r="U50" s="51">
        <v>3681081</v>
      </c>
      <c r="V50" s="52">
        <f t="shared" si="7"/>
        <v>181081</v>
      </c>
      <c r="W50" s="51">
        <v>3500000</v>
      </c>
      <c r="X50" s="51">
        <v>3482013</v>
      </c>
      <c r="Y50" s="52">
        <f t="shared" si="8"/>
        <v>-17987</v>
      </c>
      <c r="Z50" s="51">
        <v>3015000</v>
      </c>
      <c r="AA50" s="51">
        <v>3475215</v>
      </c>
      <c r="AB50" s="52">
        <f t="shared" si="9"/>
        <v>460215</v>
      </c>
      <c r="AC50" s="51">
        <v>3166000</v>
      </c>
      <c r="AD50" s="51">
        <v>3502437</v>
      </c>
      <c r="AE50" s="52">
        <f t="shared" si="10"/>
        <v>336437</v>
      </c>
      <c r="AF50" s="51">
        <v>3166000</v>
      </c>
      <c r="AG50" s="51">
        <v>2352559</v>
      </c>
      <c r="AH50" s="52">
        <f t="shared" si="11"/>
        <v>-813441</v>
      </c>
      <c r="AI50" s="51">
        <v>3166000</v>
      </c>
      <c r="AJ50" s="51">
        <v>3184383</v>
      </c>
      <c r="AK50" s="52">
        <f t="shared" si="12"/>
        <v>18383</v>
      </c>
      <c r="AL50" s="51">
        <v>2489000</v>
      </c>
      <c r="AM50" s="51">
        <v>3889827</v>
      </c>
      <c r="AN50" s="52">
        <f t="shared" si="13"/>
        <v>1400827</v>
      </c>
      <c r="AO50" s="51">
        <v>2489000</v>
      </c>
      <c r="AP50" s="51">
        <v>3449032</v>
      </c>
      <c r="AQ50" s="52">
        <f t="shared" si="14"/>
        <v>960032</v>
      </c>
      <c r="AR50" s="51">
        <v>3000000</v>
      </c>
      <c r="AS50" s="51">
        <v>3624259</v>
      </c>
      <c r="AT50" s="52">
        <f t="shared" si="0"/>
        <v>624259</v>
      </c>
      <c r="AU50" s="51">
        <v>3000000</v>
      </c>
      <c r="AV50" s="51">
        <v>4363342.04</v>
      </c>
      <c r="AW50" s="52">
        <f t="shared" si="15"/>
        <v>1363342.04</v>
      </c>
      <c r="AX50" s="57">
        <f t="shared" si="1"/>
        <v>104174466.08000001</v>
      </c>
    </row>
    <row r="51" spans="2:50" x14ac:dyDescent="0.25">
      <c r="B51" t="s">
        <v>789</v>
      </c>
      <c r="C51" t="s">
        <v>118</v>
      </c>
      <c r="D51" t="s">
        <v>120</v>
      </c>
      <c r="E51" s="51">
        <v>104000</v>
      </c>
      <c r="F51" s="51">
        <v>97966</v>
      </c>
      <c r="G51" s="52">
        <f t="shared" si="2"/>
        <v>-6034</v>
      </c>
      <c r="H51" s="51">
        <v>169000</v>
      </c>
      <c r="I51" s="51">
        <v>192652</v>
      </c>
      <c r="J51" s="52">
        <f t="shared" si="3"/>
        <v>23652</v>
      </c>
      <c r="K51" s="51">
        <v>169000</v>
      </c>
      <c r="L51" s="51">
        <v>272843</v>
      </c>
      <c r="M51" s="52">
        <f t="shared" si="4"/>
        <v>103843</v>
      </c>
      <c r="N51" s="51">
        <v>257000</v>
      </c>
      <c r="O51" s="51">
        <v>457010</v>
      </c>
      <c r="P51" s="52">
        <f t="shared" si="5"/>
        <v>200010</v>
      </c>
      <c r="Q51" s="51">
        <v>600000</v>
      </c>
      <c r="R51" s="51">
        <v>722017</v>
      </c>
      <c r="S51" s="52">
        <f t="shared" si="6"/>
        <v>122017</v>
      </c>
      <c r="T51" s="51">
        <v>465000</v>
      </c>
      <c r="U51" s="51">
        <v>895381</v>
      </c>
      <c r="V51" s="52">
        <f t="shared" si="7"/>
        <v>430381</v>
      </c>
      <c r="W51" s="51">
        <v>1000000</v>
      </c>
      <c r="X51" s="51">
        <v>798966</v>
      </c>
      <c r="Y51" s="52">
        <f t="shared" si="8"/>
        <v>-201034</v>
      </c>
      <c r="Z51" s="51">
        <v>1000000</v>
      </c>
      <c r="AA51" s="51">
        <v>970179</v>
      </c>
      <c r="AB51" s="52">
        <f t="shared" si="9"/>
        <v>-29821</v>
      </c>
      <c r="AC51" s="51">
        <v>1100000</v>
      </c>
      <c r="AD51" s="51">
        <v>904627</v>
      </c>
      <c r="AE51" s="52">
        <f t="shared" si="10"/>
        <v>-195373</v>
      </c>
      <c r="AF51" s="51">
        <v>1100000</v>
      </c>
      <c r="AG51" s="51">
        <v>1021058</v>
      </c>
      <c r="AH51" s="52">
        <f t="shared" si="11"/>
        <v>-78942</v>
      </c>
      <c r="AI51" s="51">
        <v>950000</v>
      </c>
      <c r="AJ51" s="51">
        <v>1098191</v>
      </c>
      <c r="AK51" s="52">
        <f t="shared" si="12"/>
        <v>148191</v>
      </c>
      <c r="AL51" s="51">
        <v>950000</v>
      </c>
      <c r="AM51" s="51">
        <v>1068349</v>
      </c>
      <c r="AN51" s="52">
        <f t="shared" si="13"/>
        <v>118349</v>
      </c>
      <c r="AO51" s="51">
        <v>950000</v>
      </c>
      <c r="AP51" s="51">
        <v>1494685</v>
      </c>
      <c r="AQ51" s="52">
        <f t="shared" si="14"/>
        <v>544685</v>
      </c>
      <c r="AR51" s="51">
        <v>1000000</v>
      </c>
      <c r="AS51" s="51">
        <v>1858064</v>
      </c>
      <c r="AT51" s="52">
        <f t="shared" si="0"/>
        <v>858064</v>
      </c>
      <c r="AU51" s="51">
        <v>1000000</v>
      </c>
      <c r="AV51" s="51">
        <v>1460841.5</v>
      </c>
      <c r="AW51" s="52">
        <f t="shared" si="15"/>
        <v>460841.5</v>
      </c>
      <c r="AX51" s="57">
        <f t="shared" si="1"/>
        <v>26625659</v>
      </c>
    </row>
    <row r="52" spans="2:50" x14ac:dyDescent="0.25">
      <c r="B52" t="s">
        <v>789</v>
      </c>
      <c r="C52" t="s">
        <v>121</v>
      </c>
      <c r="D52" t="s">
        <v>123</v>
      </c>
      <c r="E52" s="51">
        <v>0</v>
      </c>
      <c r="F52" s="51">
        <v>0</v>
      </c>
      <c r="G52" s="52">
        <f t="shared" si="2"/>
        <v>0</v>
      </c>
      <c r="H52" s="51">
        <v>0</v>
      </c>
      <c r="I52" s="51">
        <v>0</v>
      </c>
      <c r="J52" s="52">
        <f t="shared" si="3"/>
        <v>0</v>
      </c>
      <c r="K52" s="51">
        <v>0</v>
      </c>
      <c r="L52" s="51">
        <v>0</v>
      </c>
      <c r="M52" s="52">
        <f t="shared" si="4"/>
        <v>0</v>
      </c>
      <c r="N52" s="51">
        <v>0</v>
      </c>
      <c r="O52" s="51">
        <v>0</v>
      </c>
      <c r="P52" s="52">
        <f t="shared" si="5"/>
        <v>0</v>
      </c>
      <c r="Q52" s="51">
        <v>0</v>
      </c>
      <c r="R52" s="51">
        <v>0</v>
      </c>
      <c r="S52" s="52">
        <f t="shared" si="6"/>
        <v>0</v>
      </c>
      <c r="T52" s="51">
        <v>0</v>
      </c>
      <c r="U52" s="51">
        <v>0</v>
      </c>
      <c r="V52" s="52">
        <f t="shared" si="7"/>
        <v>0</v>
      </c>
      <c r="W52" s="51">
        <v>0</v>
      </c>
      <c r="X52" s="51">
        <v>0</v>
      </c>
      <c r="Y52" s="52">
        <f t="shared" si="8"/>
        <v>0</v>
      </c>
      <c r="Z52" s="51">
        <v>0</v>
      </c>
      <c r="AA52" s="51">
        <v>0</v>
      </c>
      <c r="AB52" s="52">
        <f t="shared" si="9"/>
        <v>0</v>
      </c>
      <c r="AC52" s="51">
        <v>5310000</v>
      </c>
      <c r="AD52" s="51">
        <v>5400002</v>
      </c>
      <c r="AE52" s="52">
        <f t="shared" si="10"/>
        <v>90002</v>
      </c>
      <c r="AF52" s="51">
        <v>5310000</v>
      </c>
      <c r="AG52" s="51">
        <v>5400000</v>
      </c>
      <c r="AH52" s="52">
        <f t="shared" si="11"/>
        <v>90000</v>
      </c>
      <c r="AI52" s="51">
        <v>3400000</v>
      </c>
      <c r="AJ52" s="51">
        <v>2941022</v>
      </c>
      <c r="AK52" s="52">
        <f t="shared" si="12"/>
        <v>-458978</v>
      </c>
      <c r="AL52" s="51">
        <v>2400000</v>
      </c>
      <c r="AM52" s="51">
        <v>2389287</v>
      </c>
      <c r="AN52" s="52">
        <f t="shared" si="13"/>
        <v>-10713</v>
      </c>
      <c r="AO52" s="51">
        <v>2400000</v>
      </c>
      <c r="AP52" s="51">
        <v>2411533</v>
      </c>
      <c r="AQ52" s="52">
        <f t="shared" si="14"/>
        <v>11533</v>
      </c>
      <c r="AR52" s="51">
        <v>1400000</v>
      </c>
      <c r="AS52" s="51">
        <v>1061713</v>
      </c>
      <c r="AT52" s="52">
        <f t="shared" si="0"/>
        <v>-338287</v>
      </c>
      <c r="AU52" s="51">
        <v>6000000</v>
      </c>
      <c r="AV52" s="51">
        <v>6000000</v>
      </c>
      <c r="AW52" s="52">
        <f t="shared" si="15"/>
        <v>0</v>
      </c>
      <c r="AX52" s="57">
        <f t="shared" si="1"/>
        <v>51207114</v>
      </c>
    </row>
    <row r="53" spans="2:50" x14ac:dyDescent="0.25">
      <c r="B53" t="s">
        <v>789</v>
      </c>
      <c r="C53" t="s">
        <v>124</v>
      </c>
      <c r="D53" t="s">
        <v>126</v>
      </c>
      <c r="E53" s="51">
        <v>1500000</v>
      </c>
      <c r="F53" s="51">
        <v>498143</v>
      </c>
      <c r="G53" s="52">
        <f t="shared" si="2"/>
        <v>-1001857</v>
      </c>
      <c r="H53" s="51">
        <v>1200000</v>
      </c>
      <c r="I53" s="51">
        <v>434811</v>
      </c>
      <c r="J53" s="52">
        <f t="shared" si="3"/>
        <v>-765189</v>
      </c>
      <c r="K53" s="51">
        <v>500000</v>
      </c>
      <c r="L53" s="51">
        <v>518928</v>
      </c>
      <c r="M53" s="52">
        <f t="shared" si="4"/>
        <v>18928</v>
      </c>
      <c r="N53" s="51">
        <v>435000</v>
      </c>
      <c r="O53" s="51">
        <v>791698</v>
      </c>
      <c r="P53" s="52">
        <f t="shared" si="5"/>
        <v>356698</v>
      </c>
      <c r="Q53" s="51">
        <v>479000</v>
      </c>
      <c r="R53" s="51">
        <v>460094</v>
      </c>
      <c r="S53" s="52">
        <f t="shared" si="6"/>
        <v>-18906</v>
      </c>
      <c r="T53" s="51">
        <v>650000</v>
      </c>
      <c r="U53" s="51">
        <v>242325</v>
      </c>
      <c r="V53" s="52">
        <f t="shared" si="7"/>
        <v>-407675</v>
      </c>
      <c r="W53" s="51">
        <v>550000</v>
      </c>
      <c r="X53" s="51">
        <v>209736</v>
      </c>
      <c r="Y53" s="52">
        <f t="shared" si="8"/>
        <v>-340264</v>
      </c>
      <c r="Z53" s="51">
        <v>400000</v>
      </c>
      <c r="AA53" s="51">
        <v>1420028</v>
      </c>
      <c r="AB53" s="52">
        <f t="shared" si="9"/>
        <v>1020028</v>
      </c>
      <c r="AC53" s="51">
        <v>400000</v>
      </c>
      <c r="AD53" s="51">
        <v>1179761</v>
      </c>
      <c r="AE53" s="52">
        <f t="shared" si="10"/>
        <v>779761</v>
      </c>
      <c r="AF53" s="51">
        <v>400000</v>
      </c>
      <c r="AG53" s="51">
        <v>385447</v>
      </c>
      <c r="AH53" s="52">
        <f t="shared" si="11"/>
        <v>-14553</v>
      </c>
      <c r="AI53" s="51">
        <v>400000</v>
      </c>
      <c r="AJ53" s="51">
        <v>260269</v>
      </c>
      <c r="AK53" s="52">
        <f t="shared" si="12"/>
        <v>-139731</v>
      </c>
      <c r="AL53" s="51">
        <v>410000</v>
      </c>
      <c r="AM53" s="51">
        <v>532083</v>
      </c>
      <c r="AN53" s="52">
        <f t="shared" si="13"/>
        <v>122083</v>
      </c>
      <c r="AO53" s="51">
        <v>410000</v>
      </c>
      <c r="AP53" s="51">
        <v>61018</v>
      </c>
      <c r="AQ53" s="52">
        <f t="shared" si="14"/>
        <v>-348982</v>
      </c>
      <c r="AR53" s="51">
        <v>410000</v>
      </c>
      <c r="AS53" s="51">
        <v>493193</v>
      </c>
      <c r="AT53" s="52">
        <f t="shared" si="0"/>
        <v>83193</v>
      </c>
      <c r="AU53" s="51">
        <v>410000</v>
      </c>
      <c r="AV53" s="51">
        <v>595901.28</v>
      </c>
      <c r="AW53" s="52">
        <f t="shared" si="15"/>
        <v>185901.28000000003</v>
      </c>
      <c r="AX53" s="57">
        <f t="shared" si="1"/>
        <v>16166870.559999999</v>
      </c>
    </row>
    <row r="54" spans="2:50" x14ac:dyDescent="0.25">
      <c r="B54" t="s">
        <v>789</v>
      </c>
      <c r="C54" t="s">
        <v>127</v>
      </c>
      <c r="D54" t="s">
        <v>129</v>
      </c>
      <c r="E54" s="51">
        <v>0</v>
      </c>
      <c r="F54" s="51">
        <v>0</v>
      </c>
      <c r="G54" s="52">
        <f t="shared" si="2"/>
        <v>0</v>
      </c>
      <c r="H54" s="51">
        <v>0</v>
      </c>
      <c r="I54" s="51">
        <v>0</v>
      </c>
      <c r="J54" s="52">
        <f t="shared" si="3"/>
        <v>0</v>
      </c>
      <c r="K54" s="51">
        <v>0</v>
      </c>
      <c r="L54" s="51">
        <v>0</v>
      </c>
      <c r="M54" s="52">
        <f t="shared" si="4"/>
        <v>0</v>
      </c>
      <c r="N54" s="51">
        <v>0</v>
      </c>
      <c r="O54" s="51">
        <v>0</v>
      </c>
      <c r="P54" s="52">
        <f t="shared" si="5"/>
        <v>0</v>
      </c>
      <c r="Q54" s="51">
        <v>0</v>
      </c>
      <c r="R54" s="51">
        <v>0</v>
      </c>
      <c r="S54" s="52">
        <f t="shared" si="6"/>
        <v>0</v>
      </c>
      <c r="T54" s="51">
        <v>0</v>
      </c>
      <c r="U54" s="51">
        <v>0</v>
      </c>
      <c r="V54" s="52">
        <f t="shared" si="7"/>
        <v>0</v>
      </c>
      <c r="W54" s="51">
        <v>0</v>
      </c>
      <c r="X54" s="51">
        <v>0</v>
      </c>
      <c r="Y54" s="52">
        <f t="shared" si="8"/>
        <v>0</v>
      </c>
      <c r="Z54" s="51">
        <v>0</v>
      </c>
      <c r="AA54" s="51">
        <v>0</v>
      </c>
      <c r="AB54" s="52">
        <f t="shared" si="9"/>
        <v>0</v>
      </c>
      <c r="AC54" s="51">
        <v>2696000</v>
      </c>
      <c r="AD54" s="51">
        <v>854878</v>
      </c>
      <c r="AE54" s="52">
        <f t="shared" si="10"/>
        <v>-1841122</v>
      </c>
      <c r="AF54" s="51">
        <v>1040000</v>
      </c>
      <c r="AG54" s="51">
        <v>1066225</v>
      </c>
      <c r="AH54" s="52">
        <f t="shared" si="11"/>
        <v>26225</v>
      </c>
      <c r="AI54" s="51">
        <v>756000</v>
      </c>
      <c r="AJ54" s="51">
        <v>178435</v>
      </c>
      <c r="AK54" s="52">
        <f t="shared" si="12"/>
        <v>-577565</v>
      </c>
      <c r="AL54" s="51">
        <v>756000</v>
      </c>
      <c r="AM54" s="51">
        <v>634245</v>
      </c>
      <c r="AN54" s="52">
        <f t="shared" si="13"/>
        <v>-121755</v>
      </c>
      <c r="AO54" s="51">
        <v>756000</v>
      </c>
      <c r="AP54" s="51">
        <v>1751633</v>
      </c>
      <c r="AQ54" s="52">
        <f t="shared" si="14"/>
        <v>995633</v>
      </c>
      <c r="AR54" s="51">
        <v>756000</v>
      </c>
      <c r="AS54" s="51">
        <v>1324839</v>
      </c>
      <c r="AT54" s="52">
        <f t="shared" si="0"/>
        <v>568839</v>
      </c>
      <c r="AU54" s="51">
        <v>756000</v>
      </c>
      <c r="AV54" s="51">
        <v>1058050.1000000001</v>
      </c>
      <c r="AW54" s="52">
        <f t="shared" si="15"/>
        <v>302050.10000000009</v>
      </c>
      <c r="AX54" s="57">
        <f t="shared" si="1"/>
        <v>13736610.199999999</v>
      </c>
    </row>
    <row r="55" spans="2:50" x14ac:dyDescent="0.25">
      <c r="B55" t="s">
        <v>789</v>
      </c>
      <c r="C55" t="s">
        <v>130</v>
      </c>
      <c r="D55" t="s">
        <v>132</v>
      </c>
      <c r="E55" s="51">
        <v>0</v>
      </c>
      <c r="F55" s="51" t="s">
        <v>308</v>
      </c>
      <c r="G55" s="52">
        <f t="shared" si="2"/>
        <v>0</v>
      </c>
      <c r="H55" s="51">
        <v>0</v>
      </c>
      <c r="I55" s="51" t="s">
        <v>308</v>
      </c>
      <c r="J55" s="52">
        <f t="shared" si="3"/>
        <v>0</v>
      </c>
      <c r="K55" s="51">
        <v>0</v>
      </c>
      <c r="L55" s="51" t="s">
        <v>308</v>
      </c>
      <c r="M55" s="52">
        <f t="shared" si="4"/>
        <v>0</v>
      </c>
      <c r="N55" s="51">
        <v>0</v>
      </c>
      <c r="O55" s="51" t="s">
        <v>308</v>
      </c>
      <c r="P55" s="52">
        <f t="shared" si="5"/>
        <v>0</v>
      </c>
      <c r="Q55" s="51">
        <v>0</v>
      </c>
      <c r="R55" s="51" t="s">
        <v>308</v>
      </c>
      <c r="S55" s="52">
        <f t="shared" si="6"/>
        <v>0</v>
      </c>
      <c r="T55" s="51">
        <v>0</v>
      </c>
      <c r="U55" s="51" t="s">
        <v>308</v>
      </c>
      <c r="V55" s="52">
        <f t="shared" si="7"/>
        <v>0</v>
      </c>
      <c r="W55" s="51">
        <v>0</v>
      </c>
      <c r="X55" s="51" t="s">
        <v>308</v>
      </c>
      <c r="Y55" s="52">
        <f t="shared" si="8"/>
        <v>0</v>
      </c>
      <c r="Z55" s="51">
        <v>0</v>
      </c>
      <c r="AA55" s="51" t="s">
        <v>308</v>
      </c>
      <c r="AB55" s="52">
        <f t="shared" si="9"/>
        <v>0</v>
      </c>
      <c r="AC55" s="51">
        <v>0</v>
      </c>
      <c r="AD55" s="51" t="s">
        <v>308</v>
      </c>
      <c r="AE55" s="52">
        <f t="shared" si="10"/>
        <v>0</v>
      </c>
      <c r="AF55" s="51">
        <v>0</v>
      </c>
      <c r="AG55" s="51">
        <v>0</v>
      </c>
      <c r="AH55" s="52">
        <f t="shared" si="11"/>
        <v>0</v>
      </c>
      <c r="AI55" s="51">
        <v>0</v>
      </c>
      <c r="AJ55" s="51">
        <v>0</v>
      </c>
      <c r="AK55" s="52">
        <f t="shared" si="12"/>
        <v>0</v>
      </c>
      <c r="AL55" s="51">
        <v>1000000</v>
      </c>
      <c r="AM55" s="51">
        <v>100000</v>
      </c>
      <c r="AN55" s="52">
        <f t="shared" si="13"/>
        <v>-900000</v>
      </c>
      <c r="AO55" s="51">
        <v>1700000</v>
      </c>
      <c r="AP55" s="51">
        <v>0</v>
      </c>
      <c r="AQ55" s="52">
        <f t="shared" si="14"/>
        <v>-1700000</v>
      </c>
      <c r="AR55" s="51">
        <v>1700000</v>
      </c>
      <c r="AS55" s="51">
        <v>4525725</v>
      </c>
      <c r="AT55" s="52">
        <f t="shared" si="0"/>
        <v>2825725</v>
      </c>
      <c r="AU55" s="51">
        <v>0</v>
      </c>
      <c r="AV55" s="51">
        <v>1672850.7</v>
      </c>
      <c r="AW55" s="52">
        <f t="shared" si="15"/>
        <v>1672850.7</v>
      </c>
      <c r="AX55" s="57">
        <f t="shared" si="1"/>
        <v>12597151.399999999</v>
      </c>
    </row>
    <row r="56" spans="2:50" x14ac:dyDescent="0.25">
      <c r="B56" t="s">
        <v>789</v>
      </c>
      <c r="C56" t="s">
        <v>133</v>
      </c>
      <c r="D56" t="s">
        <v>135</v>
      </c>
      <c r="E56" s="51">
        <v>0</v>
      </c>
      <c r="F56" s="51" t="s">
        <v>308</v>
      </c>
      <c r="G56" s="52">
        <f t="shared" si="2"/>
        <v>0</v>
      </c>
      <c r="H56" s="51">
        <v>0</v>
      </c>
      <c r="I56" s="51" t="s">
        <v>308</v>
      </c>
      <c r="J56" s="52">
        <f t="shared" si="3"/>
        <v>0</v>
      </c>
      <c r="K56" s="51">
        <v>0</v>
      </c>
      <c r="L56" s="51" t="s">
        <v>308</v>
      </c>
      <c r="M56" s="52">
        <f t="shared" si="4"/>
        <v>0</v>
      </c>
      <c r="N56" s="51">
        <v>0</v>
      </c>
      <c r="O56" s="51" t="s">
        <v>308</v>
      </c>
      <c r="P56" s="52">
        <f t="shared" si="5"/>
        <v>0</v>
      </c>
      <c r="Q56" s="51">
        <v>0</v>
      </c>
      <c r="R56" s="51" t="s">
        <v>308</v>
      </c>
      <c r="S56" s="52">
        <f t="shared" si="6"/>
        <v>0</v>
      </c>
      <c r="T56" s="51">
        <v>0</v>
      </c>
      <c r="U56" s="51" t="s">
        <v>308</v>
      </c>
      <c r="V56" s="52">
        <f t="shared" si="7"/>
        <v>0</v>
      </c>
      <c r="W56" s="51">
        <v>0</v>
      </c>
      <c r="X56" s="51" t="s">
        <v>308</v>
      </c>
      <c r="Y56" s="52">
        <f t="shared" si="8"/>
        <v>0</v>
      </c>
      <c r="Z56" s="51">
        <v>0</v>
      </c>
      <c r="AA56" s="51" t="s">
        <v>308</v>
      </c>
      <c r="AB56" s="52">
        <f t="shared" si="9"/>
        <v>0</v>
      </c>
      <c r="AC56" s="51">
        <v>0</v>
      </c>
      <c r="AD56" s="51" t="s">
        <v>308</v>
      </c>
      <c r="AE56" s="52">
        <f t="shared" si="10"/>
        <v>0</v>
      </c>
      <c r="AF56" s="51">
        <v>0</v>
      </c>
      <c r="AG56" s="51">
        <v>0</v>
      </c>
      <c r="AH56" s="52">
        <f t="shared" si="11"/>
        <v>0</v>
      </c>
      <c r="AI56" s="51">
        <v>0</v>
      </c>
      <c r="AJ56" s="51">
        <v>0</v>
      </c>
      <c r="AK56" s="52">
        <f t="shared" si="12"/>
        <v>0</v>
      </c>
      <c r="AL56" s="51">
        <v>1300000</v>
      </c>
      <c r="AM56" s="51">
        <v>57362</v>
      </c>
      <c r="AN56" s="52">
        <f t="shared" si="13"/>
        <v>-1242638</v>
      </c>
      <c r="AO56" s="51">
        <v>1300000</v>
      </c>
      <c r="AP56" s="51">
        <v>135802</v>
      </c>
      <c r="AQ56" s="52">
        <f t="shared" si="14"/>
        <v>-1164198</v>
      </c>
      <c r="AR56" s="51">
        <v>1300000</v>
      </c>
      <c r="AS56" s="51">
        <v>45617</v>
      </c>
      <c r="AT56" s="52">
        <f t="shared" si="0"/>
        <v>-1254383</v>
      </c>
      <c r="AU56" s="51">
        <v>200000</v>
      </c>
      <c r="AV56" s="51">
        <v>25495.32</v>
      </c>
      <c r="AW56" s="52">
        <f t="shared" si="15"/>
        <v>-174504.68</v>
      </c>
      <c r="AX56" s="57">
        <f t="shared" si="1"/>
        <v>528552.6399999999</v>
      </c>
    </row>
    <row r="57" spans="2:50" x14ac:dyDescent="0.25">
      <c r="B57" t="s">
        <v>789</v>
      </c>
      <c r="C57" t="s">
        <v>136</v>
      </c>
      <c r="D57" t="s">
        <v>138</v>
      </c>
      <c r="E57" s="51">
        <v>172317000</v>
      </c>
      <c r="F57" s="51">
        <v>164396261</v>
      </c>
      <c r="G57" s="52">
        <f t="shared" si="2"/>
        <v>-7920739</v>
      </c>
      <c r="H57" s="51">
        <v>169712000</v>
      </c>
      <c r="I57" s="51">
        <v>173254387</v>
      </c>
      <c r="J57" s="52">
        <f t="shared" si="3"/>
        <v>3542387</v>
      </c>
      <c r="K57" s="51">
        <v>168000000</v>
      </c>
      <c r="L57" s="51">
        <v>188222096</v>
      </c>
      <c r="M57" s="52">
        <f t="shared" si="4"/>
        <v>20222096</v>
      </c>
      <c r="N57" s="51">
        <v>182300000</v>
      </c>
      <c r="O57" s="51">
        <v>206262389</v>
      </c>
      <c r="P57" s="52">
        <f t="shared" si="5"/>
        <v>23962389</v>
      </c>
      <c r="Q57" s="51">
        <v>203580000</v>
      </c>
      <c r="R57" s="51">
        <v>229015908</v>
      </c>
      <c r="S57" s="52">
        <f t="shared" si="6"/>
        <v>25435908</v>
      </c>
      <c r="T57" s="51">
        <v>223900000</v>
      </c>
      <c r="U57" s="51">
        <v>251640756</v>
      </c>
      <c r="V57" s="52">
        <f t="shared" si="7"/>
        <v>27740756</v>
      </c>
      <c r="W57" s="51">
        <v>247700000</v>
      </c>
      <c r="X57" s="51">
        <v>250162547</v>
      </c>
      <c r="Y57" s="52">
        <f t="shared" si="8"/>
        <v>2462547</v>
      </c>
      <c r="Z57" s="51">
        <v>240583000</v>
      </c>
      <c r="AA57" s="51">
        <v>208714274</v>
      </c>
      <c r="AB57" s="52">
        <f t="shared" si="9"/>
        <v>-31868726</v>
      </c>
      <c r="AC57" s="51">
        <v>232303887</v>
      </c>
      <c r="AD57" s="51">
        <v>224463361</v>
      </c>
      <c r="AE57" s="52">
        <f t="shared" si="10"/>
        <v>-7840526</v>
      </c>
      <c r="AF57" s="51">
        <v>233302000</v>
      </c>
      <c r="AG57" s="51">
        <v>249042604</v>
      </c>
      <c r="AH57" s="52">
        <f t="shared" si="11"/>
        <v>15740604</v>
      </c>
      <c r="AI57" s="51">
        <v>245905266</v>
      </c>
      <c r="AJ57" s="51">
        <v>265351167</v>
      </c>
      <c r="AK57" s="52">
        <f t="shared" si="12"/>
        <v>19445901</v>
      </c>
      <c r="AL57" s="51">
        <v>263640765</v>
      </c>
      <c r="AM57" s="51">
        <v>270817755</v>
      </c>
      <c r="AN57" s="52">
        <f t="shared" si="13"/>
        <v>7176990</v>
      </c>
      <c r="AO57" s="51">
        <v>274538596</v>
      </c>
      <c r="AP57" s="51">
        <v>291089345</v>
      </c>
      <c r="AQ57" s="52">
        <f t="shared" si="14"/>
        <v>16550749</v>
      </c>
      <c r="AR57" s="51">
        <v>280507000</v>
      </c>
      <c r="AS57" s="51">
        <v>327337285</v>
      </c>
      <c r="AT57" s="52">
        <f t="shared" si="0"/>
        <v>46830285</v>
      </c>
      <c r="AU57" s="51">
        <v>305412000</v>
      </c>
      <c r="AV57" s="51">
        <v>318077636.38999999</v>
      </c>
      <c r="AW57" s="52">
        <f t="shared" si="15"/>
        <v>12665636.389999986</v>
      </c>
      <c r="AX57" s="57">
        <f t="shared" si="1"/>
        <v>7235695542.7800007</v>
      </c>
    </row>
    <row r="58" spans="2:50" x14ac:dyDescent="0.25">
      <c r="B58" t="s">
        <v>789</v>
      </c>
      <c r="C58" t="s">
        <v>139</v>
      </c>
      <c r="D58" t="s">
        <v>141</v>
      </c>
      <c r="E58" s="51">
        <v>3100000</v>
      </c>
      <c r="F58" s="51">
        <v>3455535</v>
      </c>
      <c r="G58" s="52">
        <f t="shared" si="2"/>
        <v>355535</v>
      </c>
      <c r="H58" s="51">
        <v>3150000</v>
      </c>
      <c r="I58" s="51">
        <v>3840624</v>
      </c>
      <c r="J58" s="52">
        <f t="shared" si="3"/>
        <v>690624</v>
      </c>
      <c r="K58" s="51">
        <v>3200000</v>
      </c>
      <c r="L58" s="51">
        <v>5663849</v>
      </c>
      <c r="M58" s="52">
        <f t="shared" si="4"/>
        <v>2463849</v>
      </c>
      <c r="N58" s="51">
        <v>3400000</v>
      </c>
      <c r="O58" s="51">
        <v>5901969</v>
      </c>
      <c r="P58" s="52">
        <f t="shared" si="5"/>
        <v>2501969</v>
      </c>
      <c r="Q58" s="51">
        <v>5800000</v>
      </c>
      <c r="R58" s="51">
        <v>7691249</v>
      </c>
      <c r="S58" s="52">
        <f t="shared" si="6"/>
        <v>1891249</v>
      </c>
      <c r="T58" s="51">
        <v>6900000</v>
      </c>
      <c r="U58" s="51">
        <v>7515995</v>
      </c>
      <c r="V58" s="52">
        <f t="shared" si="7"/>
        <v>615995</v>
      </c>
      <c r="W58" s="51">
        <v>7200000</v>
      </c>
      <c r="X58" s="51">
        <v>15402484</v>
      </c>
      <c r="Y58" s="52">
        <f t="shared" si="8"/>
        <v>8202484</v>
      </c>
      <c r="Z58" s="51">
        <v>7000000</v>
      </c>
      <c r="AA58" s="51">
        <v>9314325</v>
      </c>
      <c r="AB58" s="52">
        <f t="shared" si="9"/>
        <v>2314325</v>
      </c>
      <c r="AC58" s="51">
        <v>6569000</v>
      </c>
      <c r="AD58" s="51">
        <v>9291861</v>
      </c>
      <c r="AE58" s="52">
        <f t="shared" si="10"/>
        <v>2722861</v>
      </c>
      <c r="AF58" s="51">
        <v>6569000</v>
      </c>
      <c r="AG58" s="51">
        <v>9178516</v>
      </c>
      <c r="AH58" s="52">
        <f t="shared" si="11"/>
        <v>2609516</v>
      </c>
      <c r="AI58" s="51">
        <v>6939960</v>
      </c>
      <c r="AJ58" s="51">
        <v>9079307</v>
      </c>
      <c r="AK58" s="52">
        <f t="shared" si="12"/>
        <v>2139347</v>
      </c>
      <c r="AL58" s="51">
        <v>6939960</v>
      </c>
      <c r="AM58" s="51">
        <v>6942867</v>
      </c>
      <c r="AN58" s="52">
        <f t="shared" si="13"/>
        <v>2907</v>
      </c>
      <c r="AO58" s="51">
        <v>8459347</v>
      </c>
      <c r="AP58" s="51">
        <v>8637916</v>
      </c>
      <c r="AQ58" s="52">
        <f t="shared" si="14"/>
        <v>178569</v>
      </c>
      <c r="AR58" s="51">
        <v>7300000</v>
      </c>
      <c r="AS58" s="51">
        <v>8851259</v>
      </c>
      <c r="AT58" s="52">
        <f t="shared" si="0"/>
        <v>1551259</v>
      </c>
      <c r="AU58" s="51">
        <v>6942867</v>
      </c>
      <c r="AV58" s="51">
        <v>8842340.3800000008</v>
      </c>
      <c r="AW58" s="52">
        <f t="shared" si="15"/>
        <v>1899473.3800000008</v>
      </c>
      <c r="AX58" s="57">
        <f t="shared" si="1"/>
        <v>239220192.75999999</v>
      </c>
    </row>
    <row r="59" spans="2:50" x14ac:dyDescent="0.25">
      <c r="B59" t="s">
        <v>789</v>
      </c>
      <c r="C59" t="s">
        <v>142</v>
      </c>
      <c r="D59" t="s">
        <v>144</v>
      </c>
      <c r="E59" s="51">
        <v>8550000</v>
      </c>
      <c r="F59" s="51">
        <v>7718386</v>
      </c>
      <c r="G59" s="52">
        <f t="shared" si="2"/>
        <v>-831614</v>
      </c>
      <c r="H59" s="51">
        <v>7750000</v>
      </c>
      <c r="I59" s="51">
        <v>5411328</v>
      </c>
      <c r="J59" s="52">
        <f t="shared" si="3"/>
        <v>-2338672</v>
      </c>
      <c r="K59" s="51">
        <v>4775000</v>
      </c>
      <c r="L59" s="51">
        <v>5749292</v>
      </c>
      <c r="M59" s="52">
        <f t="shared" si="4"/>
        <v>974292</v>
      </c>
      <c r="N59" s="51">
        <v>5900000</v>
      </c>
      <c r="O59" s="51">
        <v>13085496</v>
      </c>
      <c r="P59" s="52">
        <f t="shared" si="5"/>
        <v>7185496</v>
      </c>
      <c r="Q59" s="51">
        <v>5400000</v>
      </c>
      <c r="R59" s="51">
        <v>6903725</v>
      </c>
      <c r="S59" s="52">
        <f t="shared" si="6"/>
        <v>1503725</v>
      </c>
      <c r="T59" s="51">
        <v>5900000</v>
      </c>
      <c r="U59" s="51">
        <v>8468188</v>
      </c>
      <c r="V59" s="52">
        <f t="shared" si="7"/>
        <v>2568188</v>
      </c>
      <c r="W59" s="51">
        <v>7100000</v>
      </c>
      <c r="X59" s="51">
        <v>5037462</v>
      </c>
      <c r="Y59" s="52">
        <f t="shared" si="8"/>
        <v>-2062538</v>
      </c>
      <c r="Z59" s="51">
        <v>4100000</v>
      </c>
      <c r="AA59" s="51">
        <v>4347118</v>
      </c>
      <c r="AB59" s="52">
        <f t="shared" si="9"/>
        <v>247118</v>
      </c>
      <c r="AC59" s="51">
        <v>4297000</v>
      </c>
      <c r="AD59" s="51">
        <v>1199789</v>
      </c>
      <c r="AE59" s="52">
        <f t="shared" si="10"/>
        <v>-3097211</v>
      </c>
      <c r="AF59" s="51">
        <v>3741000</v>
      </c>
      <c r="AG59" s="51">
        <v>3954769</v>
      </c>
      <c r="AH59" s="52">
        <f t="shared" si="11"/>
        <v>213769</v>
      </c>
      <c r="AI59" s="51">
        <v>3213310</v>
      </c>
      <c r="AJ59" s="51">
        <v>4038776</v>
      </c>
      <c r="AK59" s="52">
        <f t="shared" si="12"/>
        <v>825466</v>
      </c>
      <c r="AL59" s="51">
        <v>3805609</v>
      </c>
      <c r="AM59" s="51">
        <v>6676867</v>
      </c>
      <c r="AN59" s="52">
        <f t="shared" si="13"/>
        <v>2871258</v>
      </c>
      <c r="AO59" s="51">
        <v>3690819</v>
      </c>
      <c r="AP59" s="51">
        <v>8036761</v>
      </c>
      <c r="AQ59" s="52">
        <f t="shared" si="14"/>
        <v>4345942</v>
      </c>
      <c r="AR59" s="51">
        <v>5302000</v>
      </c>
      <c r="AS59" s="51">
        <v>10538720</v>
      </c>
      <c r="AT59" s="52">
        <f t="shared" si="0"/>
        <v>5236720</v>
      </c>
      <c r="AU59" s="51">
        <v>5301331</v>
      </c>
      <c r="AV59" s="51">
        <v>8259114.79</v>
      </c>
      <c r="AW59" s="52">
        <f t="shared" si="15"/>
        <v>2957783.79</v>
      </c>
      <c r="AX59" s="57">
        <f t="shared" si="1"/>
        <v>198851583.57999998</v>
      </c>
    </row>
    <row r="60" spans="2:50" x14ac:dyDescent="0.25">
      <c r="B60" t="s">
        <v>789</v>
      </c>
      <c r="C60" t="s">
        <v>145</v>
      </c>
      <c r="D60" t="s">
        <v>147</v>
      </c>
      <c r="E60" s="51">
        <v>7157000</v>
      </c>
      <c r="F60" s="51">
        <v>8121311</v>
      </c>
      <c r="G60" s="52">
        <f t="shared" si="2"/>
        <v>964311</v>
      </c>
      <c r="H60" s="51">
        <v>7450000</v>
      </c>
      <c r="I60" s="51">
        <v>7906266</v>
      </c>
      <c r="J60" s="52">
        <f t="shared" si="3"/>
        <v>456266</v>
      </c>
      <c r="K60" s="51">
        <v>7780000</v>
      </c>
      <c r="L60" s="51">
        <v>8485184</v>
      </c>
      <c r="M60" s="52">
        <f t="shared" si="4"/>
        <v>705184</v>
      </c>
      <c r="N60" s="51">
        <v>7500000</v>
      </c>
      <c r="O60" s="51">
        <v>8562237</v>
      </c>
      <c r="P60" s="52">
        <f t="shared" si="5"/>
        <v>1062237</v>
      </c>
      <c r="Q60" s="51">
        <v>8840000</v>
      </c>
      <c r="R60" s="51">
        <v>9188315</v>
      </c>
      <c r="S60" s="52">
        <f t="shared" si="6"/>
        <v>348315</v>
      </c>
      <c r="T60" s="51">
        <v>8900000</v>
      </c>
      <c r="U60" s="51">
        <v>9775308</v>
      </c>
      <c r="V60" s="52">
        <f t="shared" si="7"/>
        <v>875308</v>
      </c>
      <c r="W60" s="51">
        <v>9300000</v>
      </c>
      <c r="X60" s="51">
        <v>9432565</v>
      </c>
      <c r="Y60" s="52">
        <f t="shared" si="8"/>
        <v>132565</v>
      </c>
      <c r="Z60" s="51">
        <v>9100000</v>
      </c>
      <c r="AA60" s="51">
        <v>7475230</v>
      </c>
      <c r="AB60" s="52">
        <f t="shared" si="9"/>
        <v>-1624770</v>
      </c>
      <c r="AC60" s="51">
        <v>8114000</v>
      </c>
      <c r="AD60" s="51">
        <v>8184509</v>
      </c>
      <c r="AE60" s="52">
        <f t="shared" si="10"/>
        <v>70509</v>
      </c>
      <c r="AF60" s="51">
        <v>8350000</v>
      </c>
      <c r="AG60" s="51">
        <v>7581026</v>
      </c>
      <c r="AH60" s="52">
        <f t="shared" si="11"/>
        <v>-768974</v>
      </c>
      <c r="AI60" s="51">
        <v>8750000</v>
      </c>
      <c r="AJ60" s="51">
        <v>9161053</v>
      </c>
      <c r="AK60" s="52">
        <f t="shared" si="12"/>
        <v>411053</v>
      </c>
      <c r="AL60" s="51">
        <v>8653000</v>
      </c>
      <c r="AM60" s="51">
        <v>7460404</v>
      </c>
      <c r="AN60" s="52">
        <f t="shared" si="13"/>
        <v>-1192596</v>
      </c>
      <c r="AO60" s="51">
        <v>9429000</v>
      </c>
      <c r="AP60" s="51">
        <v>8235793</v>
      </c>
      <c r="AQ60" s="52">
        <f t="shared" si="14"/>
        <v>-1193207</v>
      </c>
      <c r="AR60" s="51">
        <v>7690000</v>
      </c>
      <c r="AS60" s="51">
        <v>7813165</v>
      </c>
      <c r="AT60" s="52">
        <f t="shared" si="0"/>
        <v>123165</v>
      </c>
      <c r="AU60" s="51">
        <v>8465000</v>
      </c>
      <c r="AV60" s="51">
        <v>9050608.0399999991</v>
      </c>
      <c r="AW60" s="52">
        <f t="shared" si="15"/>
        <v>585608.03999999911</v>
      </c>
      <c r="AX60" s="57">
        <f t="shared" si="1"/>
        <v>252865948.07999998</v>
      </c>
    </row>
    <row r="61" spans="2:50" x14ac:dyDescent="0.25">
      <c r="B61" t="s">
        <v>789</v>
      </c>
      <c r="C61" t="s">
        <v>148</v>
      </c>
      <c r="D61" t="s">
        <v>150</v>
      </c>
      <c r="E61" s="51">
        <v>9900000</v>
      </c>
      <c r="F61" s="51">
        <v>13883662</v>
      </c>
      <c r="G61" s="52">
        <f t="shared" si="2"/>
        <v>3983662</v>
      </c>
      <c r="H61" s="51">
        <v>10800000</v>
      </c>
      <c r="I61" s="51">
        <v>17990206</v>
      </c>
      <c r="J61" s="52">
        <f t="shared" si="3"/>
        <v>7190206</v>
      </c>
      <c r="K61" s="51">
        <v>16900000</v>
      </c>
      <c r="L61" s="51">
        <v>36581644</v>
      </c>
      <c r="M61" s="52">
        <f t="shared" si="4"/>
        <v>19681644</v>
      </c>
      <c r="N61" s="51">
        <v>31088000</v>
      </c>
      <c r="O61" s="51">
        <v>55610381</v>
      </c>
      <c r="P61" s="52">
        <f t="shared" si="5"/>
        <v>24522381</v>
      </c>
      <c r="Q61" s="51">
        <v>46550000</v>
      </c>
      <c r="R61" s="51">
        <v>52662603</v>
      </c>
      <c r="S61" s="52">
        <f t="shared" si="6"/>
        <v>6112603</v>
      </c>
      <c r="T61" s="51">
        <v>48700000</v>
      </c>
      <c r="U61" s="51">
        <v>39186697</v>
      </c>
      <c r="V61" s="52">
        <f t="shared" si="7"/>
        <v>-9513303</v>
      </c>
      <c r="W61" s="51">
        <v>32000000</v>
      </c>
      <c r="X61" s="51">
        <v>22779063</v>
      </c>
      <c r="Y61" s="52">
        <f t="shared" si="8"/>
        <v>-9220937</v>
      </c>
      <c r="Z61" s="51">
        <v>22600000</v>
      </c>
      <c r="AA61" s="51">
        <v>20942367</v>
      </c>
      <c r="AB61" s="52">
        <f t="shared" si="9"/>
        <v>-1657633</v>
      </c>
      <c r="AC61" s="51">
        <v>18622000</v>
      </c>
      <c r="AD61" s="51">
        <v>19425608</v>
      </c>
      <c r="AE61" s="52">
        <f t="shared" si="10"/>
        <v>803608</v>
      </c>
      <c r="AF61" s="51">
        <v>20545000</v>
      </c>
      <c r="AG61" s="51">
        <v>20137264</v>
      </c>
      <c r="AH61" s="52">
        <f t="shared" si="11"/>
        <v>-407736</v>
      </c>
      <c r="AI61" s="51">
        <v>20197000</v>
      </c>
      <c r="AJ61" s="51">
        <v>28424774</v>
      </c>
      <c r="AK61" s="52">
        <f t="shared" si="12"/>
        <v>8227774</v>
      </c>
      <c r="AL61" s="51">
        <v>23367000</v>
      </c>
      <c r="AM61" s="51">
        <v>37777173</v>
      </c>
      <c r="AN61" s="52">
        <f t="shared" si="13"/>
        <v>14410173</v>
      </c>
      <c r="AO61" s="51">
        <v>31868000</v>
      </c>
      <c r="AP61" s="51">
        <v>34111424</v>
      </c>
      <c r="AQ61" s="52">
        <f t="shared" si="14"/>
        <v>2243424</v>
      </c>
      <c r="AR61" s="51">
        <v>29054000</v>
      </c>
      <c r="AS61" s="51">
        <v>44273451</v>
      </c>
      <c r="AT61" s="52">
        <f t="shared" si="0"/>
        <v>15219451</v>
      </c>
      <c r="AU61" s="51">
        <v>35634000</v>
      </c>
      <c r="AV61" s="51">
        <v>42241474.340000004</v>
      </c>
      <c r="AW61" s="52">
        <f t="shared" si="15"/>
        <v>6607474.3400000036</v>
      </c>
      <c r="AX61" s="57">
        <f t="shared" si="1"/>
        <v>972055582.68000007</v>
      </c>
    </row>
    <row r="62" spans="2:50" hidden="1" x14ac:dyDescent="0.25">
      <c r="B62" t="s">
        <v>789</v>
      </c>
      <c r="C62" t="s">
        <v>817</v>
      </c>
      <c r="E62" s="51">
        <v>0</v>
      </c>
      <c r="F62" s="51">
        <v>0</v>
      </c>
      <c r="G62" s="52">
        <f t="shared" si="2"/>
        <v>0</v>
      </c>
      <c r="H62" s="51">
        <v>0</v>
      </c>
      <c r="I62" s="51">
        <v>0</v>
      </c>
      <c r="J62" s="52">
        <f t="shared" si="3"/>
        <v>0</v>
      </c>
      <c r="K62" s="51">
        <v>0</v>
      </c>
      <c r="L62" s="51">
        <v>0</v>
      </c>
      <c r="M62" s="52">
        <f t="shared" si="4"/>
        <v>0</v>
      </c>
      <c r="N62" s="51">
        <v>0</v>
      </c>
      <c r="O62" s="51">
        <v>0</v>
      </c>
      <c r="P62" s="52">
        <f t="shared" si="5"/>
        <v>0</v>
      </c>
      <c r="Q62" s="51">
        <v>0</v>
      </c>
      <c r="R62" s="51">
        <v>0</v>
      </c>
      <c r="S62" s="52">
        <f t="shared" si="6"/>
        <v>0</v>
      </c>
      <c r="T62" s="51">
        <v>0</v>
      </c>
      <c r="U62" s="51">
        <v>0</v>
      </c>
      <c r="V62" s="52">
        <f t="shared" si="7"/>
        <v>0</v>
      </c>
      <c r="W62" s="51">
        <v>0</v>
      </c>
      <c r="X62" s="51">
        <v>0</v>
      </c>
      <c r="Y62" s="52">
        <f t="shared" si="8"/>
        <v>0</v>
      </c>
      <c r="Z62" s="51">
        <v>0</v>
      </c>
      <c r="AA62" s="51">
        <v>0</v>
      </c>
      <c r="AB62" s="52">
        <f t="shared" si="9"/>
        <v>0</v>
      </c>
      <c r="AC62" s="51">
        <v>0</v>
      </c>
      <c r="AD62" s="51">
        <v>0</v>
      </c>
      <c r="AE62" s="52">
        <f t="shared" si="10"/>
        <v>0</v>
      </c>
      <c r="AF62" s="51">
        <v>0</v>
      </c>
      <c r="AG62" s="51">
        <v>0</v>
      </c>
      <c r="AH62" s="52">
        <f t="shared" si="11"/>
        <v>0</v>
      </c>
      <c r="AI62" s="51">
        <v>0</v>
      </c>
      <c r="AJ62" s="51">
        <v>0</v>
      </c>
      <c r="AK62" s="52">
        <f t="shared" si="12"/>
        <v>0</v>
      </c>
      <c r="AL62" s="51">
        <v>0</v>
      </c>
      <c r="AM62" s="51">
        <v>0</v>
      </c>
      <c r="AN62" s="52">
        <f t="shared" si="13"/>
        <v>0</v>
      </c>
      <c r="AO62" s="51">
        <v>0</v>
      </c>
      <c r="AP62" s="51">
        <v>0</v>
      </c>
      <c r="AQ62" s="52">
        <f t="shared" si="14"/>
        <v>0</v>
      </c>
      <c r="AR62" s="51">
        <v>0</v>
      </c>
      <c r="AS62" s="51">
        <v>0</v>
      </c>
      <c r="AT62" s="52">
        <f t="shared" si="0"/>
        <v>0</v>
      </c>
      <c r="AU62" s="51">
        <v>0</v>
      </c>
      <c r="AV62" s="51">
        <v>0</v>
      </c>
      <c r="AW62" s="52">
        <f t="shared" si="15"/>
        <v>0</v>
      </c>
      <c r="AX62" s="57">
        <f t="shared" si="1"/>
        <v>0</v>
      </c>
    </row>
    <row r="63" spans="2:50" hidden="1" x14ac:dyDescent="0.25">
      <c r="B63" t="s">
        <v>789</v>
      </c>
      <c r="C63" t="s">
        <v>818</v>
      </c>
      <c r="E63" s="51">
        <v>0</v>
      </c>
      <c r="F63" s="51">
        <v>0</v>
      </c>
      <c r="G63" s="52">
        <f t="shared" si="2"/>
        <v>0</v>
      </c>
      <c r="H63" s="51">
        <v>0</v>
      </c>
      <c r="I63" s="51">
        <v>0</v>
      </c>
      <c r="J63" s="52">
        <f t="shared" si="3"/>
        <v>0</v>
      </c>
      <c r="K63" s="51">
        <v>0</v>
      </c>
      <c r="L63" s="51">
        <v>0</v>
      </c>
      <c r="M63" s="52">
        <f t="shared" si="4"/>
        <v>0</v>
      </c>
      <c r="N63" s="51">
        <v>0</v>
      </c>
      <c r="O63" s="51">
        <v>0</v>
      </c>
      <c r="P63" s="52">
        <f t="shared" si="5"/>
        <v>0</v>
      </c>
      <c r="Q63" s="51">
        <v>0</v>
      </c>
      <c r="R63" s="51">
        <v>0</v>
      </c>
      <c r="S63" s="52">
        <f t="shared" si="6"/>
        <v>0</v>
      </c>
      <c r="T63" s="51">
        <v>0</v>
      </c>
      <c r="U63" s="51">
        <v>0</v>
      </c>
      <c r="V63" s="52">
        <f t="shared" si="7"/>
        <v>0</v>
      </c>
      <c r="W63" s="51">
        <v>0</v>
      </c>
      <c r="X63" s="51">
        <v>0</v>
      </c>
      <c r="Y63" s="52">
        <f t="shared" si="8"/>
        <v>0</v>
      </c>
      <c r="Z63" s="51">
        <v>0</v>
      </c>
      <c r="AA63" s="51">
        <v>0</v>
      </c>
      <c r="AB63" s="52">
        <f t="shared" si="9"/>
        <v>0</v>
      </c>
      <c r="AC63" s="51">
        <v>0</v>
      </c>
      <c r="AD63" s="51">
        <v>0</v>
      </c>
      <c r="AE63" s="52">
        <f t="shared" si="10"/>
        <v>0</v>
      </c>
      <c r="AF63" s="51">
        <v>0</v>
      </c>
      <c r="AG63" s="51">
        <v>0</v>
      </c>
      <c r="AH63" s="52">
        <f t="shared" si="11"/>
        <v>0</v>
      </c>
      <c r="AI63" s="51">
        <v>0</v>
      </c>
      <c r="AJ63" s="51">
        <v>0</v>
      </c>
      <c r="AK63" s="52">
        <f t="shared" si="12"/>
        <v>0</v>
      </c>
      <c r="AL63" s="51">
        <v>0</v>
      </c>
      <c r="AM63" s="51">
        <v>0</v>
      </c>
      <c r="AN63" s="52">
        <f t="shared" si="13"/>
        <v>0</v>
      </c>
      <c r="AO63" s="51">
        <v>0</v>
      </c>
      <c r="AP63" s="51">
        <v>0</v>
      </c>
      <c r="AQ63" s="52">
        <f t="shared" si="14"/>
        <v>0</v>
      </c>
      <c r="AR63" s="51">
        <v>0</v>
      </c>
      <c r="AS63" s="51">
        <v>0</v>
      </c>
      <c r="AT63" s="52">
        <f t="shared" si="0"/>
        <v>0</v>
      </c>
      <c r="AU63" s="51">
        <v>0</v>
      </c>
      <c r="AV63" s="51">
        <v>0</v>
      </c>
      <c r="AW63" s="52">
        <f t="shared" si="15"/>
        <v>0</v>
      </c>
      <c r="AX63" s="57">
        <f t="shared" si="1"/>
        <v>0</v>
      </c>
    </row>
    <row r="64" spans="2:50" hidden="1" x14ac:dyDescent="0.25">
      <c r="B64" t="s">
        <v>789</v>
      </c>
      <c r="C64" t="s">
        <v>819</v>
      </c>
      <c r="E64" s="51">
        <v>0</v>
      </c>
      <c r="F64" s="51">
        <v>0</v>
      </c>
      <c r="G64" s="52">
        <f t="shared" si="2"/>
        <v>0</v>
      </c>
      <c r="H64" s="51">
        <v>0</v>
      </c>
      <c r="I64" s="51">
        <v>0</v>
      </c>
      <c r="J64" s="52">
        <f t="shared" si="3"/>
        <v>0</v>
      </c>
      <c r="K64" s="51">
        <v>0</v>
      </c>
      <c r="L64" s="51">
        <v>0</v>
      </c>
      <c r="M64" s="52">
        <f t="shared" si="4"/>
        <v>0</v>
      </c>
      <c r="N64" s="51">
        <v>0</v>
      </c>
      <c r="O64" s="51">
        <v>0</v>
      </c>
      <c r="P64" s="52">
        <f t="shared" si="5"/>
        <v>0</v>
      </c>
      <c r="Q64" s="51">
        <v>0</v>
      </c>
      <c r="R64" s="51">
        <v>0</v>
      </c>
      <c r="S64" s="52">
        <f t="shared" si="6"/>
        <v>0</v>
      </c>
      <c r="T64" s="51">
        <v>0</v>
      </c>
      <c r="U64" s="51">
        <v>0</v>
      </c>
      <c r="V64" s="52">
        <f t="shared" si="7"/>
        <v>0</v>
      </c>
      <c r="W64" s="51">
        <v>0</v>
      </c>
      <c r="X64" s="51">
        <v>0</v>
      </c>
      <c r="Y64" s="52">
        <f t="shared" si="8"/>
        <v>0</v>
      </c>
      <c r="Z64" s="51">
        <v>0</v>
      </c>
      <c r="AA64" s="51">
        <v>0</v>
      </c>
      <c r="AB64" s="52">
        <f t="shared" si="9"/>
        <v>0</v>
      </c>
      <c r="AC64" s="51">
        <v>0</v>
      </c>
      <c r="AD64" s="51">
        <v>0</v>
      </c>
      <c r="AE64" s="52">
        <f t="shared" si="10"/>
        <v>0</v>
      </c>
      <c r="AF64" s="51">
        <v>0</v>
      </c>
      <c r="AG64" s="51">
        <v>0</v>
      </c>
      <c r="AH64" s="52">
        <f t="shared" si="11"/>
        <v>0</v>
      </c>
      <c r="AI64" s="51">
        <v>0</v>
      </c>
      <c r="AJ64" s="51">
        <v>0</v>
      </c>
      <c r="AK64" s="52">
        <f t="shared" si="12"/>
        <v>0</v>
      </c>
      <c r="AL64" s="51">
        <v>0</v>
      </c>
      <c r="AM64" s="51">
        <v>0</v>
      </c>
      <c r="AN64" s="52">
        <f t="shared" si="13"/>
        <v>0</v>
      </c>
      <c r="AO64" s="51">
        <v>0</v>
      </c>
      <c r="AP64" s="51">
        <v>0</v>
      </c>
      <c r="AQ64" s="52">
        <f t="shared" si="14"/>
        <v>0</v>
      </c>
      <c r="AR64" s="51">
        <v>0</v>
      </c>
      <c r="AS64" s="51">
        <v>0</v>
      </c>
      <c r="AT64" s="52">
        <f t="shared" si="0"/>
        <v>0</v>
      </c>
      <c r="AU64" s="51">
        <v>0</v>
      </c>
      <c r="AV64" s="51">
        <v>0</v>
      </c>
      <c r="AW64" s="52">
        <f t="shared" si="15"/>
        <v>0</v>
      </c>
      <c r="AX64" s="57">
        <f t="shared" si="1"/>
        <v>0</v>
      </c>
    </row>
    <row r="65" spans="2:50" hidden="1" x14ac:dyDescent="0.25">
      <c r="B65" t="s">
        <v>789</v>
      </c>
      <c r="C65" t="s">
        <v>820</v>
      </c>
      <c r="E65" s="51">
        <v>0</v>
      </c>
      <c r="F65" s="51">
        <v>0</v>
      </c>
      <c r="G65" s="52">
        <f t="shared" si="2"/>
        <v>0</v>
      </c>
      <c r="H65" s="51">
        <v>0</v>
      </c>
      <c r="I65" s="51">
        <v>0</v>
      </c>
      <c r="J65" s="52">
        <f t="shared" si="3"/>
        <v>0</v>
      </c>
      <c r="K65" s="51">
        <v>0</v>
      </c>
      <c r="L65" s="51">
        <v>0</v>
      </c>
      <c r="M65" s="52">
        <f t="shared" si="4"/>
        <v>0</v>
      </c>
      <c r="N65" s="51">
        <v>0</v>
      </c>
      <c r="O65" s="51">
        <v>0</v>
      </c>
      <c r="P65" s="52">
        <f t="shared" si="5"/>
        <v>0</v>
      </c>
      <c r="Q65" s="51">
        <v>0</v>
      </c>
      <c r="R65" s="51">
        <v>0</v>
      </c>
      <c r="S65" s="52">
        <f t="shared" si="6"/>
        <v>0</v>
      </c>
      <c r="T65" s="51">
        <v>0</v>
      </c>
      <c r="U65" s="51">
        <v>0</v>
      </c>
      <c r="V65" s="52">
        <f t="shared" si="7"/>
        <v>0</v>
      </c>
      <c r="W65" s="51">
        <v>0</v>
      </c>
      <c r="X65" s="51">
        <v>0</v>
      </c>
      <c r="Y65" s="52">
        <f t="shared" si="8"/>
        <v>0</v>
      </c>
      <c r="Z65" s="51">
        <v>0</v>
      </c>
      <c r="AA65" s="51">
        <v>0</v>
      </c>
      <c r="AB65" s="52">
        <f t="shared" si="9"/>
        <v>0</v>
      </c>
      <c r="AC65" s="51">
        <v>0</v>
      </c>
      <c r="AD65" s="51">
        <v>0</v>
      </c>
      <c r="AE65" s="52">
        <f t="shared" si="10"/>
        <v>0</v>
      </c>
      <c r="AF65" s="51">
        <v>0</v>
      </c>
      <c r="AG65" s="51">
        <v>0</v>
      </c>
      <c r="AH65" s="52">
        <f t="shared" si="11"/>
        <v>0</v>
      </c>
      <c r="AI65" s="51">
        <v>0</v>
      </c>
      <c r="AJ65" s="51">
        <v>0</v>
      </c>
      <c r="AK65" s="52">
        <f t="shared" si="12"/>
        <v>0</v>
      </c>
      <c r="AL65" s="51">
        <v>0</v>
      </c>
      <c r="AM65" s="51">
        <v>0</v>
      </c>
      <c r="AN65" s="52">
        <f t="shared" si="13"/>
        <v>0</v>
      </c>
      <c r="AO65" s="51">
        <v>0</v>
      </c>
      <c r="AP65" s="51">
        <v>0</v>
      </c>
      <c r="AQ65" s="52">
        <f t="shared" si="14"/>
        <v>0</v>
      </c>
      <c r="AR65" s="51">
        <v>0</v>
      </c>
      <c r="AS65" s="51">
        <v>0</v>
      </c>
      <c r="AT65" s="52">
        <f t="shared" si="0"/>
        <v>0</v>
      </c>
      <c r="AU65" s="51">
        <v>0</v>
      </c>
      <c r="AV65" s="51">
        <v>0</v>
      </c>
      <c r="AW65" s="52">
        <f t="shared" si="15"/>
        <v>0</v>
      </c>
      <c r="AX65" s="57">
        <f t="shared" si="1"/>
        <v>0</v>
      </c>
    </row>
    <row r="66" spans="2:50" hidden="1" x14ac:dyDescent="0.25">
      <c r="B66" t="s">
        <v>789</v>
      </c>
      <c r="C66" t="s">
        <v>821</v>
      </c>
      <c r="E66" s="51">
        <v>0</v>
      </c>
      <c r="F66" s="51">
        <v>0</v>
      </c>
      <c r="G66" s="52">
        <f t="shared" si="2"/>
        <v>0</v>
      </c>
      <c r="H66" s="51">
        <v>0</v>
      </c>
      <c r="I66" s="51">
        <v>0</v>
      </c>
      <c r="J66" s="52">
        <f t="shared" si="3"/>
        <v>0</v>
      </c>
      <c r="K66" s="51">
        <v>0</v>
      </c>
      <c r="L66" s="51">
        <v>0</v>
      </c>
      <c r="M66" s="52">
        <f t="shared" si="4"/>
        <v>0</v>
      </c>
      <c r="N66" s="51">
        <v>0</v>
      </c>
      <c r="O66" s="51">
        <v>0</v>
      </c>
      <c r="P66" s="52">
        <f t="shared" si="5"/>
        <v>0</v>
      </c>
      <c r="Q66" s="51">
        <v>0</v>
      </c>
      <c r="R66" s="51">
        <v>0</v>
      </c>
      <c r="S66" s="52">
        <f t="shared" si="6"/>
        <v>0</v>
      </c>
      <c r="T66" s="51">
        <v>0</v>
      </c>
      <c r="U66" s="51">
        <v>0</v>
      </c>
      <c r="V66" s="52">
        <f t="shared" si="7"/>
        <v>0</v>
      </c>
      <c r="W66" s="51">
        <v>0</v>
      </c>
      <c r="X66" s="51">
        <v>0</v>
      </c>
      <c r="Y66" s="52">
        <f t="shared" si="8"/>
        <v>0</v>
      </c>
      <c r="Z66" s="51">
        <v>0</v>
      </c>
      <c r="AA66" s="51">
        <v>0</v>
      </c>
      <c r="AB66" s="52">
        <f t="shared" si="9"/>
        <v>0</v>
      </c>
      <c r="AC66" s="51">
        <v>0</v>
      </c>
      <c r="AD66" s="51">
        <v>0</v>
      </c>
      <c r="AE66" s="52">
        <f t="shared" si="10"/>
        <v>0</v>
      </c>
      <c r="AF66" s="51">
        <v>0</v>
      </c>
      <c r="AG66" s="51">
        <v>0</v>
      </c>
      <c r="AH66" s="52">
        <f t="shared" si="11"/>
        <v>0</v>
      </c>
      <c r="AI66" s="51">
        <v>0</v>
      </c>
      <c r="AJ66" s="51">
        <v>0</v>
      </c>
      <c r="AK66" s="52">
        <f t="shared" si="12"/>
        <v>0</v>
      </c>
      <c r="AL66" s="51">
        <v>0</v>
      </c>
      <c r="AM66" s="51">
        <v>0</v>
      </c>
      <c r="AN66" s="52">
        <f t="shared" si="13"/>
        <v>0</v>
      </c>
      <c r="AO66" s="51">
        <v>0</v>
      </c>
      <c r="AP66" s="51">
        <v>0</v>
      </c>
      <c r="AQ66" s="52">
        <f t="shared" si="14"/>
        <v>0</v>
      </c>
      <c r="AR66" s="51">
        <v>0</v>
      </c>
      <c r="AS66" s="51">
        <v>0</v>
      </c>
      <c r="AT66" s="52">
        <f t="shared" si="0"/>
        <v>0</v>
      </c>
      <c r="AU66" s="51">
        <v>0</v>
      </c>
      <c r="AV66" s="51">
        <v>0</v>
      </c>
      <c r="AW66" s="52">
        <f t="shared" si="15"/>
        <v>0</v>
      </c>
      <c r="AX66" s="57">
        <f t="shared" si="1"/>
        <v>0</v>
      </c>
    </row>
    <row r="67" spans="2:50" x14ac:dyDescent="0.25">
      <c r="B67" t="s">
        <v>789</v>
      </c>
      <c r="C67" t="s">
        <v>151</v>
      </c>
      <c r="D67" t="s">
        <v>152</v>
      </c>
      <c r="E67" s="51">
        <v>0</v>
      </c>
      <c r="F67" s="51">
        <v>173825699</v>
      </c>
      <c r="G67" s="52">
        <f t="shared" si="2"/>
        <v>173825699</v>
      </c>
      <c r="H67" s="51">
        <v>0</v>
      </c>
      <c r="I67" s="51">
        <v>170004600</v>
      </c>
      <c r="J67" s="52">
        <f t="shared" si="3"/>
        <v>170004600</v>
      </c>
      <c r="K67" s="51">
        <v>0</v>
      </c>
      <c r="L67" s="51">
        <v>200604908</v>
      </c>
      <c r="M67" s="52">
        <f t="shared" si="4"/>
        <v>200604908</v>
      </c>
      <c r="N67" s="51">
        <v>0</v>
      </c>
      <c r="O67" s="51">
        <v>223205618</v>
      </c>
      <c r="P67" s="52">
        <f t="shared" si="5"/>
        <v>223205618</v>
      </c>
      <c r="Q67" s="51">
        <v>0</v>
      </c>
      <c r="R67" s="51">
        <v>227279509</v>
      </c>
      <c r="S67" s="52">
        <f t="shared" si="6"/>
        <v>227279509</v>
      </c>
      <c r="T67" s="51">
        <v>0</v>
      </c>
      <c r="U67" s="51">
        <v>214400068</v>
      </c>
      <c r="V67" s="52">
        <f t="shared" si="7"/>
        <v>214400068</v>
      </c>
      <c r="W67" s="51">
        <v>0</v>
      </c>
      <c r="X67" s="51">
        <v>188715254</v>
      </c>
      <c r="Y67" s="52">
        <f t="shared" si="8"/>
        <v>188715254</v>
      </c>
      <c r="Z67" s="51">
        <v>0</v>
      </c>
      <c r="AA67" s="51">
        <v>132655208</v>
      </c>
      <c r="AB67" s="52">
        <f t="shared" si="9"/>
        <v>132655208</v>
      </c>
      <c r="AC67" s="51">
        <v>0</v>
      </c>
      <c r="AD67" s="51">
        <v>127994456</v>
      </c>
      <c r="AE67" s="52">
        <f t="shared" si="10"/>
        <v>127994456</v>
      </c>
      <c r="AF67" s="51">
        <v>122333350</v>
      </c>
      <c r="AG67" s="51">
        <v>129295350</v>
      </c>
      <c r="AH67" s="52">
        <f t="shared" si="11"/>
        <v>6962000</v>
      </c>
      <c r="AI67" s="51">
        <v>132017526</v>
      </c>
      <c r="AJ67" s="51">
        <v>129854777</v>
      </c>
      <c r="AK67" s="52">
        <f t="shared" si="12"/>
        <v>-2162749</v>
      </c>
      <c r="AL67" s="51">
        <v>134375934</v>
      </c>
      <c r="AM67" s="51">
        <v>132276865</v>
      </c>
      <c r="AN67" s="52">
        <f t="shared" si="13"/>
        <v>-2099069</v>
      </c>
      <c r="AO67" s="51">
        <v>136102428</v>
      </c>
      <c r="AP67" s="51">
        <v>133685316</v>
      </c>
      <c r="AQ67" s="52">
        <f t="shared" si="14"/>
        <v>-2417112</v>
      </c>
      <c r="AR67" s="51">
        <v>137796122</v>
      </c>
      <c r="AS67" s="51">
        <v>142212569</v>
      </c>
      <c r="AT67" s="52">
        <f t="shared" si="0"/>
        <v>4416447</v>
      </c>
      <c r="AU67" s="51">
        <v>142300081</v>
      </c>
      <c r="AV67" s="51">
        <v>139309632.47</v>
      </c>
      <c r="AW67" s="52">
        <f t="shared" si="15"/>
        <v>-2990448.5300000012</v>
      </c>
      <c r="AX67" s="57">
        <f t="shared" si="1"/>
        <v>4930639658.9400005</v>
      </c>
    </row>
    <row r="68" spans="2:50" hidden="1" x14ac:dyDescent="0.25">
      <c r="B68" t="s">
        <v>789</v>
      </c>
      <c r="C68" t="s">
        <v>822</v>
      </c>
      <c r="E68" s="51">
        <v>0</v>
      </c>
      <c r="F68" s="51">
        <v>0</v>
      </c>
      <c r="G68" s="52">
        <f t="shared" si="2"/>
        <v>0</v>
      </c>
      <c r="H68" s="51">
        <v>0</v>
      </c>
      <c r="I68" s="51">
        <v>0</v>
      </c>
      <c r="J68" s="52">
        <f t="shared" si="3"/>
        <v>0</v>
      </c>
      <c r="K68" s="51">
        <v>0</v>
      </c>
      <c r="L68" s="51">
        <v>0</v>
      </c>
      <c r="M68" s="52">
        <f t="shared" si="4"/>
        <v>0</v>
      </c>
      <c r="N68" s="51">
        <v>0</v>
      </c>
      <c r="O68" s="51">
        <v>0</v>
      </c>
      <c r="P68" s="52">
        <f t="shared" si="5"/>
        <v>0</v>
      </c>
      <c r="Q68" s="51">
        <v>0</v>
      </c>
      <c r="R68" s="51">
        <v>0</v>
      </c>
      <c r="S68" s="52">
        <f t="shared" si="6"/>
        <v>0</v>
      </c>
      <c r="T68" s="51">
        <v>0</v>
      </c>
      <c r="U68" s="51">
        <v>0</v>
      </c>
      <c r="V68" s="52">
        <f t="shared" si="7"/>
        <v>0</v>
      </c>
      <c r="W68" s="51">
        <v>0</v>
      </c>
      <c r="X68" s="51">
        <v>0</v>
      </c>
      <c r="Y68" s="52">
        <f t="shared" si="8"/>
        <v>0</v>
      </c>
      <c r="Z68" s="51">
        <v>0</v>
      </c>
      <c r="AA68" s="51">
        <v>0</v>
      </c>
      <c r="AB68" s="52">
        <f t="shared" si="9"/>
        <v>0</v>
      </c>
      <c r="AC68" s="51">
        <v>0</v>
      </c>
      <c r="AD68" s="51">
        <v>0</v>
      </c>
      <c r="AE68" s="52">
        <f t="shared" si="10"/>
        <v>0</v>
      </c>
      <c r="AF68" s="51">
        <v>0</v>
      </c>
      <c r="AG68" s="51">
        <v>0</v>
      </c>
      <c r="AH68" s="52">
        <f t="shared" si="11"/>
        <v>0</v>
      </c>
      <c r="AI68" s="51">
        <v>0</v>
      </c>
      <c r="AJ68" s="51">
        <v>0</v>
      </c>
      <c r="AK68" s="52">
        <f t="shared" si="12"/>
        <v>0</v>
      </c>
      <c r="AL68" s="51">
        <v>0</v>
      </c>
      <c r="AM68" s="51">
        <v>0</v>
      </c>
      <c r="AN68" s="52">
        <f t="shared" si="13"/>
        <v>0</v>
      </c>
      <c r="AO68" s="51">
        <v>0</v>
      </c>
      <c r="AP68" s="51">
        <v>0</v>
      </c>
      <c r="AQ68" s="52">
        <f t="shared" si="14"/>
        <v>0</v>
      </c>
      <c r="AR68" s="51">
        <v>0</v>
      </c>
      <c r="AS68" s="51">
        <v>0</v>
      </c>
      <c r="AT68" s="52">
        <f t="shared" ref="AT68:AT131" si="16">IFERROR(AS68-AR68,0-AR68)</f>
        <v>0</v>
      </c>
      <c r="AU68" s="51">
        <v>0</v>
      </c>
      <c r="AV68" s="51">
        <v>0</v>
      </c>
      <c r="AW68" s="52">
        <f t="shared" si="15"/>
        <v>0</v>
      </c>
      <c r="AX68" s="57">
        <f t="shared" ref="AX68:AX131" si="17">SUM(E68:AW68)</f>
        <v>0</v>
      </c>
    </row>
    <row r="69" spans="2:50" hidden="1" x14ac:dyDescent="0.25">
      <c r="B69" t="s">
        <v>789</v>
      </c>
      <c r="C69" t="s">
        <v>823</v>
      </c>
      <c r="E69" s="51">
        <v>0</v>
      </c>
      <c r="F69" s="51">
        <v>0</v>
      </c>
      <c r="G69" s="52">
        <f t="shared" ref="G69:G132" si="18">IFERROR(F69-E69,0-E69)</f>
        <v>0</v>
      </c>
      <c r="H69" s="51">
        <v>0</v>
      </c>
      <c r="I69" s="51">
        <v>0</v>
      </c>
      <c r="J69" s="52">
        <f t="shared" ref="J69:J132" si="19">IFERROR(I69-H69,0-H69)</f>
        <v>0</v>
      </c>
      <c r="K69" s="51">
        <v>0</v>
      </c>
      <c r="L69" s="51">
        <v>0</v>
      </c>
      <c r="M69" s="52">
        <f t="shared" ref="M69:M132" si="20">IFERROR(L69-K69,0-K69)</f>
        <v>0</v>
      </c>
      <c r="N69" s="51">
        <v>0</v>
      </c>
      <c r="O69" s="51">
        <v>0</v>
      </c>
      <c r="P69" s="52">
        <f t="shared" ref="P69:P132" si="21">IFERROR(O69-N69,0-N69)</f>
        <v>0</v>
      </c>
      <c r="Q69" s="51">
        <v>0</v>
      </c>
      <c r="R69" s="51">
        <v>0</v>
      </c>
      <c r="S69" s="52">
        <f t="shared" ref="S69:S132" si="22">IFERROR(R69-Q69,0-Q69)</f>
        <v>0</v>
      </c>
      <c r="T69" s="51">
        <v>0</v>
      </c>
      <c r="U69" s="51">
        <v>0</v>
      </c>
      <c r="V69" s="52">
        <f t="shared" ref="V69:V132" si="23">IFERROR(U69-T69,0-T69)</f>
        <v>0</v>
      </c>
      <c r="W69" s="51">
        <v>0</v>
      </c>
      <c r="X69" s="51">
        <v>0</v>
      </c>
      <c r="Y69" s="52">
        <f t="shared" ref="Y69:Y132" si="24">IFERROR(X69-W69,0-W69)</f>
        <v>0</v>
      </c>
      <c r="Z69" s="51">
        <v>0</v>
      </c>
      <c r="AA69" s="51">
        <v>0</v>
      </c>
      <c r="AB69" s="52">
        <f t="shared" ref="AB69:AB132" si="25">IFERROR(AA69-Z69,0-Z69)</f>
        <v>0</v>
      </c>
      <c r="AC69" s="51">
        <v>0</v>
      </c>
      <c r="AD69" s="51">
        <v>0</v>
      </c>
      <c r="AE69" s="52">
        <f t="shared" ref="AE69:AE132" si="26">IFERROR(AD69-AC69,0-AC69)</f>
        <v>0</v>
      </c>
      <c r="AF69" s="51">
        <v>0</v>
      </c>
      <c r="AG69" s="51">
        <v>0</v>
      </c>
      <c r="AH69" s="52">
        <f t="shared" ref="AH69:AH132" si="27">IFERROR(AG69-AF69,0-AF69)</f>
        <v>0</v>
      </c>
      <c r="AI69" s="51">
        <v>0</v>
      </c>
      <c r="AJ69" s="51">
        <v>0</v>
      </c>
      <c r="AK69" s="52">
        <f t="shared" ref="AK69:AK132" si="28">IFERROR(AJ69-AI69,0-AI69)</f>
        <v>0</v>
      </c>
      <c r="AL69" s="51">
        <v>0</v>
      </c>
      <c r="AM69" s="51">
        <v>0</v>
      </c>
      <c r="AN69" s="52">
        <f t="shared" ref="AN69:AN132" si="29">IFERROR(AM69-AL69,0-AL69)</f>
        <v>0</v>
      </c>
      <c r="AO69" s="51">
        <v>0</v>
      </c>
      <c r="AP69" s="51">
        <v>0</v>
      </c>
      <c r="AQ69" s="52">
        <f t="shared" ref="AQ69:AQ132" si="30">IFERROR(AP69-AO69,0-AO69)</f>
        <v>0</v>
      </c>
      <c r="AR69" s="51">
        <v>0</v>
      </c>
      <c r="AS69" s="51">
        <v>0</v>
      </c>
      <c r="AT69" s="52">
        <f t="shared" si="16"/>
        <v>0</v>
      </c>
      <c r="AU69" s="51">
        <v>0</v>
      </c>
      <c r="AV69" s="51">
        <v>0</v>
      </c>
      <c r="AW69" s="52">
        <f t="shared" ref="AW69:AW132" si="31">IFERROR(AV69-AU69,0-AU69)</f>
        <v>0</v>
      </c>
      <c r="AX69" s="57">
        <f t="shared" si="17"/>
        <v>0</v>
      </c>
    </row>
    <row r="70" spans="2:50" hidden="1" x14ac:dyDescent="0.25">
      <c r="B70" t="s">
        <v>789</v>
      </c>
      <c r="C70" t="s">
        <v>824</v>
      </c>
      <c r="E70" s="51">
        <v>0</v>
      </c>
      <c r="F70" s="51">
        <v>0</v>
      </c>
      <c r="G70" s="52">
        <f t="shared" si="18"/>
        <v>0</v>
      </c>
      <c r="H70" s="51">
        <v>0</v>
      </c>
      <c r="I70" s="51">
        <v>0</v>
      </c>
      <c r="J70" s="52">
        <f t="shared" si="19"/>
        <v>0</v>
      </c>
      <c r="K70" s="51">
        <v>0</v>
      </c>
      <c r="L70" s="51">
        <v>0</v>
      </c>
      <c r="M70" s="52">
        <f t="shared" si="20"/>
        <v>0</v>
      </c>
      <c r="N70" s="51">
        <v>0</v>
      </c>
      <c r="O70" s="51">
        <v>0</v>
      </c>
      <c r="P70" s="52">
        <f t="shared" si="21"/>
        <v>0</v>
      </c>
      <c r="Q70" s="51">
        <v>0</v>
      </c>
      <c r="R70" s="51">
        <v>0</v>
      </c>
      <c r="S70" s="52">
        <f t="shared" si="22"/>
        <v>0</v>
      </c>
      <c r="T70" s="51">
        <v>0</v>
      </c>
      <c r="U70" s="51">
        <v>0</v>
      </c>
      <c r="V70" s="52">
        <f t="shared" si="23"/>
        <v>0</v>
      </c>
      <c r="W70" s="51">
        <v>0</v>
      </c>
      <c r="X70" s="51">
        <v>0</v>
      </c>
      <c r="Y70" s="52">
        <f t="shared" si="24"/>
        <v>0</v>
      </c>
      <c r="Z70" s="51">
        <v>0</v>
      </c>
      <c r="AA70" s="51">
        <v>0</v>
      </c>
      <c r="AB70" s="52">
        <f t="shared" si="25"/>
        <v>0</v>
      </c>
      <c r="AC70" s="51">
        <v>0</v>
      </c>
      <c r="AD70" s="51">
        <v>0</v>
      </c>
      <c r="AE70" s="52">
        <f t="shared" si="26"/>
        <v>0</v>
      </c>
      <c r="AF70" s="51">
        <v>0</v>
      </c>
      <c r="AG70" s="51">
        <v>0</v>
      </c>
      <c r="AH70" s="52">
        <f t="shared" si="27"/>
        <v>0</v>
      </c>
      <c r="AI70" s="51">
        <v>0</v>
      </c>
      <c r="AJ70" s="51">
        <v>0</v>
      </c>
      <c r="AK70" s="52">
        <f t="shared" si="28"/>
        <v>0</v>
      </c>
      <c r="AL70" s="51">
        <v>0</v>
      </c>
      <c r="AM70" s="51">
        <v>0</v>
      </c>
      <c r="AN70" s="52">
        <f t="shared" si="29"/>
        <v>0</v>
      </c>
      <c r="AO70" s="51">
        <v>0</v>
      </c>
      <c r="AP70" s="51">
        <v>0</v>
      </c>
      <c r="AQ70" s="52">
        <f t="shared" si="30"/>
        <v>0</v>
      </c>
      <c r="AR70" s="51">
        <v>0</v>
      </c>
      <c r="AS70" s="51">
        <v>0</v>
      </c>
      <c r="AT70" s="52">
        <f t="shared" si="16"/>
        <v>0</v>
      </c>
      <c r="AU70" s="51">
        <v>0</v>
      </c>
      <c r="AV70" s="51">
        <v>0</v>
      </c>
      <c r="AW70" s="52">
        <f t="shared" si="31"/>
        <v>0</v>
      </c>
      <c r="AX70" s="57">
        <f t="shared" si="17"/>
        <v>0</v>
      </c>
    </row>
    <row r="71" spans="2:50" x14ac:dyDescent="0.25">
      <c r="B71" t="s">
        <v>789</v>
      </c>
      <c r="C71" t="s">
        <v>153</v>
      </c>
      <c r="D71" t="s">
        <v>155</v>
      </c>
      <c r="E71" s="51">
        <v>1850000</v>
      </c>
      <c r="F71" s="51">
        <v>1707813</v>
      </c>
      <c r="G71" s="52">
        <f t="shared" si="18"/>
        <v>-142187</v>
      </c>
      <c r="H71" s="51">
        <v>1800000</v>
      </c>
      <c r="I71" s="51">
        <v>1857380</v>
      </c>
      <c r="J71" s="52">
        <f t="shared" si="19"/>
        <v>57380</v>
      </c>
      <c r="K71" s="51">
        <v>1600000</v>
      </c>
      <c r="L71" s="51">
        <v>1518342</v>
      </c>
      <c r="M71" s="52">
        <f t="shared" si="20"/>
        <v>-81658</v>
      </c>
      <c r="N71" s="51">
        <v>1800000</v>
      </c>
      <c r="O71" s="51">
        <v>1814035</v>
      </c>
      <c r="P71" s="52">
        <f t="shared" si="21"/>
        <v>14035</v>
      </c>
      <c r="Q71" s="51">
        <v>1700000</v>
      </c>
      <c r="R71" s="51">
        <v>1821508</v>
      </c>
      <c r="S71" s="52">
        <f t="shared" si="22"/>
        <v>121508</v>
      </c>
      <c r="T71" s="51">
        <v>1700000</v>
      </c>
      <c r="U71" s="51">
        <v>1801658</v>
      </c>
      <c r="V71" s="52">
        <f t="shared" si="23"/>
        <v>101658</v>
      </c>
      <c r="W71" s="51">
        <v>1725000</v>
      </c>
      <c r="X71" s="51">
        <v>1845461</v>
      </c>
      <c r="Y71" s="52">
        <f t="shared" si="24"/>
        <v>120461</v>
      </c>
      <c r="Z71" s="51">
        <v>1400000</v>
      </c>
      <c r="AA71" s="51">
        <v>1399061</v>
      </c>
      <c r="AB71" s="52">
        <f t="shared" si="25"/>
        <v>-939</v>
      </c>
      <c r="AC71" s="51">
        <v>1705000</v>
      </c>
      <c r="AD71" s="51">
        <v>1818511</v>
      </c>
      <c r="AE71" s="52">
        <f t="shared" si="26"/>
        <v>113511</v>
      </c>
      <c r="AF71" s="51">
        <v>1450000</v>
      </c>
      <c r="AG71" s="51">
        <v>1761276</v>
      </c>
      <c r="AH71" s="52">
        <f t="shared" si="27"/>
        <v>311276</v>
      </c>
      <c r="AI71" s="51">
        <v>1800000</v>
      </c>
      <c r="AJ71" s="51">
        <v>1686387</v>
      </c>
      <c r="AK71" s="52">
        <f t="shared" si="28"/>
        <v>-113613</v>
      </c>
      <c r="AL71" s="51">
        <v>1900000</v>
      </c>
      <c r="AM71" s="51">
        <v>1900000</v>
      </c>
      <c r="AN71" s="52">
        <f t="shared" si="29"/>
        <v>0</v>
      </c>
      <c r="AO71" s="51">
        <v>1900000</v>
      </c>
      <c r="AP71" s="51">
        <v>1900000</v>
      </c>
      <c r="AQ71" s="52">
        <f t="shared" si="30"/>
        <v>0</v>
      </c>
      <c r="AR71" s="51">
        <v>1900000</v>
      </c>
      <c r="AS71" s="51">
        <v>1725229</v>
      </c>
      <c r="AT71" s="52">
        <f t="shared" si="16"/>
        <v>-174771</v>
      </c>
      <c r="AU71" s="51">
        <v>1900000</v>
      </c>
      <c r="AV71" s="51">
        <v>1700001.49</v>
      </c>
      <c r="AW71" s="52">
        <f t="shared" si="31"/>
        <v>-199998.51</v>
      </c>
      <c r="AX71" s="57">
        <f t="shared" si="17"/>
        <v>52513324.980000004</v>
      </c>
    </row>
    <row r="72" spans="2:50" x14ac:dyDescent="0.25">
      <c r="B72" t="s">
        <v>789</v>
      </c>
      <c r="C72" t="s">
        <v>156</v>
      </c>
      <c r="D72" t="s">
        <v>158</v>
      </c>
      <c r="E72" s="51">
        <v>1560000</v>
      </c>
      <c r="F72" s="51">
        <v>1622364</v>
      </c>
      <c r="G72" s="52">
        <f t="shared" si="18"/>
        <v>62364</v>
      </c>
      <c r="H72" s="51">
        <v>1550000</v>
      </c>
      <c r="I72" s="51">
        <v>1614036</v>
      </c>
      <c r="J72" s="52">
        <f t="shared" si="19"/>
        <v>64036</v>
      </c>
      <c r="K72" s="51">
        <v>1625000</v>
      </c>
      <c r="L72" s="51">
        <v>1678477</v>
      </c>
      <c r="M72" s="52">
        <f t="shared" si="20"/>
        <v>53477</v>
      </c>
      <c r="N72" s="51">
        <v>1600000</v>
      </c>
      <c r="O72" s="51">
        <v>1644685</v>
      </c>
      <c r="P72" s="52">
        <f t="shared" si="21"/>
        <v>44685</v>
      </c>
      <c r="Q72" s="51">
        <v>1650000</v>
      </c>
      <c r="R72" s="51">
        <v>1640344</v>
      </c>
      <c r="S72" s="52">
        <f t="shared" si="22"/>
        <v>-9656</v>
      </c>
      <c r="T72" s="51">
        <v>1600000</v>
      </c>
      <c r="U72" s="51">
        <v>1623002</v>
      </c>
      <c r="V72" s="52">
        <f t="shared" si="23"/>
        <v>23002</v>
      </c>
      <c r="W72" s="51">
        <v>1650000</v>
      </c>
      <c r="X72" s="51">
        <v>1961796</v>
      </c>
      <c r="Y72" s="52">
        <f t="shared" si="24"/>
        <v>311796</v>
      </c>
      <c r="Z72" s="51">
        <v>2050000</v>
      </c>
      <c r="AA72" s="51">
        <v>2048320</v>
      </c>
      <c r="AB72" s="52">
        <f t="shared" si="25"/>
        <v>-1680</v>
      </c>
      <c r="AC72" s="51">
        <v>1976000</v>
      </c>
      <c r="AD72" s="51">
        <v>2004195</v>
      </c>
      <c r="AE72" s="52">
        <f t="shared" si="26"/>
        <v>28195</v>
      </c>
      <c r="AF72" s="51">
        <v>2000000</v>
      </c>
      <c r="AG72" s="51">
        <v>1990290</v>
      </c>
      <c r="AH72" s="52">
        <f t="shared" si="27"/>
        <v>-9710</v>
      </c>
      <c r="AI72" s="51">
        <v>2100000</v>
      </c>
      <c r="AJ72" s="51">
        <v>1748542</v>
      </c>
      <c r="AK72" s="52">
        <f t="shared" si="28"/>
        <v>-351458</v>
      </c>
      <c r="AL72" s="51">
        <v>2000000</v>
      </c>
      <c r="AM72" s="51">
        <v>1640967</v>
      </c>
      <c r="AN72" s="52">
        <f t="shared" si="29"/>
        <v>-359033</v>
      </c>
      <c r="AO72" s="51">
        <v>2000000</v>
      </c>
      <c r="AP72" s="51">
        <v>1729626</v>
      </c>
      <c r="AQ72" s="52">
        <f t="shared" si="30"/>
        <v>-270374</v>
      </c>
      <c r="AR72" s="51">
        <v>2000000</v>
      </c>
      <c r="AS72" s="51">
        <v>2446565</v>
      </c>
      <c r="AT72" s="52">
        <f t="shared" si="16"/>
        <v>446565</v>
      </c>
      <c r="AU72" s="51">
        <v>2000000</v>
      </c>
      <c r="AV72" s="51">
        <v>2109601.5</v>
      </c>
      <c r="AW72" s="52">
        <f t="shared" si="31"/>
        <v>109601.5</v>
      </c>
      <c r="AX72" s="57">
        <f t="shared" si="17"/>
        <v>55005621</v>
      </c>
    </row>
    <row r="73" spans="2:50" x14ac:dyDescent="0.25">
      <c r="B73" t="s">
        <v>789</v>
      </c>
      <c r="C73" t="s">
        <v>159</v>
      </c>
      <c r="D73" t="s">
        <v>161</v>
      </c>
      <c r="E73" s="51">
        <v>29000</v>
      </c>
      <c r="F73" s="51">
        <v>30115</v>
      </c>
      <c r="G73" s="52">
        <f t="shared" si="18"/>
        <v>1115</v>
      </c>
      <c r="H73" s="51">
        <v>28000</v>
      </c>
      <c r="I73" s="51">
        <v>25530</v>
      </c>
      <c r="J73" s="52">
        <f t="shared" si="19"/>
        <v>-2470</v>
      </c>
      <c r="K73" s="51">
        <v>28000</v>
      </c>
      <c r="L73" s="51">
        <v>24920</v>
      </c>
      <c r="M73" s="52">
        <f t="shared" si="20"/>
        <v>-3080</v>
      </c>
      <c r="N73" s="51">
        <v>29000</v>
      </c>
      <c r="O73" s="51">
        <v>27295</v>
      </c>
      <c r="P73" s="52">
        <f t="shared" si="21"/>
        <v>-1705</v>
      </c>
      <c r="Q73" s="51">
        <v>24000</v>
      </c>
      <c r="R73" s="51">
        <v>20590</v>
      </c>
      <c r="S73" s="52">
        <f t="shared" si="22"/>
        <v>-3410</v>
      </c>
      <c r="T73" s="51">
        <v>24000</v>
      </c>
      <c r="U73" s="51">
        <v>22645</v>
      </c>
      <c r="V73" s="52">
        <f t="shared" si="23"/>
        <v>-1355</v>
      </c>
      <c r="W73" s="51">
        <v>24000</v>
      </c>
      <c r="X73" s="51">
        <v>21890</v>
      </c>
      <c r="Y73" s="52">
        <f t="shared" si="24"/>
        <v>-2110</v>
      </c>
      <c r="Z73" s="51">
        <v>21000</v>
      </c>
      <c r="AA73" s="51">
        <v>21240</v>
      </c>
      <c r="AB73" s="52">
        <f t="shared" si="25"/>
        <v>240</v>
      </c>
      <c r="AC73" s="51">
        <v>21000</v>
      </c>
      <c r="AD73" s="51">
        <v>21020</v>
      </c>
      <c r="AE73" s="52">
        <f t="shared" si="26"/>
        <v>20</v>
      </c>
      <c r="AF73" s="51">
        <v>21000</v>
      </c>
      <c r="AG73" s="51">
        <v>18790</v>
      </c>
      <c r="AH73" s="52">
        <f t="shared" si="27"/>
        <v>-2210</v>
      </c>
      <c r="AI73" s="51">
        <v>20400</v>
      </c>
      <c r="AJ73" s="51">
        <v>17495</v>
      </c>
      <c r="AK73" s="52">
        <f t="shared" si="28"/>
        <v>-2905</v>
      </c>
      <c r="AL73" s="51">
        <v>25000</v>
      </c>
      <c r="AM73" s="51">
        <v>18910</v>
      </c>
      <c r="AN73" s="52">
        <f t="shared" si="29"/>
        <v>-6090</v>
      </c>
      <c r="AO73" s="51">
        <v>25000</v>
      </c>
      <c r="AP73" s="51">
        <v>65892</v>
      </c>
      <c r="AQ73" s="52">
        <f t="shared" si="30"/>
        <v>40892</v>
      </c>
      <c r="AR73" s="51">
        <v>25000</v>
      </c>
      <c r="AS73" s="51">
        <v>19090</v>
      </c>
      <c r="AT73" s="52">
        <f t="shared" si="16"/>
        <v>-5910</v>
      </c>
      <c r="AU73" s="51">
        <v>25000</v>
      </c>
      <c r="AV73" s="51">
        <v>24857.07</v>
      </c>
      <c r="AW73" s="52">
        <f t="shared" si="31"/>
        <v>-142.93000000000029</v>
      </c>
      <c r="AX73" s="57">
        <f t="shared" si="17"/>
        <v>760558.1399999999</v>
      </c>
    </row>
    <row r="74" spans="2:50" hidden="1" x14ac:dyDescent="0.25">
      <c r="B74" t="s">
        <v>789</v>
      </c>
      <c r="C74" t="s">
        <v>825</v>
      </c>
      <c r="E74" s="51">
        <v>0</v>
      </c>
      <c r="F74" s="51">
        <v>0</v>
      </c>
      <c r="G74" s="52">
        <f t="shared" si="18"/>
        <v>0</v>
      </c>
      <c r="H74" s="51">
        <v>0</v>
      </c>
      <c r="I74" s="51">
        <v>0</v>
      </c>
      <c r="J74" s="52">
        <f t="shared" si="19"/>
        <v>0</v>
      </c>
      <c r="K74" s="51">
        <v>0</v>
      </c>
      <c r="L74" s="51">
        <v>0</v>
      </c>
      <c r="M74" s="52">
        <f t="shared" si="20"/>
        <v>0</v>
      </c>
      <c r="N74" s="51">
        <v>0</v>
      </c>
      <c r="O74" s="51">
        <v>0</v>
      </c>
      <c r="P74" s="52">
        <f t="shared" si="21"/>
        <v>0</v>
      </c>
      <c r="Q74" s="51">
        <v>0</v>
      </c>
      <c r="R74" s="51">
        <v>0</v>
      </c>
      <c r="S74" s="52">
        <f t="shared" si="22"/>
        <v>0</v>
      </c>
      <c r="T74" s="51">
        <v>0</v>
      </c>
      <c r="U74" s="51">
        <v>0</v>
      </c>
      <c r="V74" s="52">
        <f t="shared" si="23"/>
        <v>0</v>
      </c>
      <c r="W74" s="51">
        <v>0</v>
      </c>
      <c r="X74" s="51">
        <v>0</v>
      </c>
      <c r="Y74" s="52">
        <f t="shared" si="24"/>
        <v>0</v>
      </c>
      <c r="Z74" s="51">
        <v>0</v>
      </c>
      <c r="AA74" s="51">
        <v>0</v>
      </c>
      <c r="AB74" s="52">
        <f t="shared" si="25"/>
        <v>0</v>
      </c>
      <c r="AC74" s="51">
        <v>0</v>
      </c>
      <c r="AD74" s="51">
        <v>0</v>
      </c>
      <c r="AE74" s="52">
        <f t="shared" si="26"/>
        <v>0</v>
      </c>
      <c r="AF74" s="51">
        <v>0</v>
      </c>
      <c r="AG74" s="51">
        <v>0</v>
      </c>
      <c r="AH74" s="52">
        <f t="shared" si="27"/>
        <v>0</v>
      </c>
      <c r="AI74" s="51">
        <v>0</v>
      </c>
      <c r="AJ74" s="51">
        <v>0</v>
      </c>
      <c r="AK74" s="52">
        <f t="shared" si="28"/>
        <v>0</v>
      </c>
      <c r="AL74" s="51">
        <v>0</v>
      </c>
      <c r="AM74" s="51">
        <v>0</v>
      </c>
      <c r="AN74" s="52">
        <f t="shared" si="29"/>
        <v>0</v>
      </c>
      <c r="AO74" s="51">
        <v>0</v>
      </c>
      <c r="AP74" s="51">
        <v>0</v>
      </c>
      <c r="AQ74" s="52">
        <f t="shared" si="30"/>
        <v>0</v>
      </c>
      <c r="AR74" s="51">
        <v>0</v>
      </c>
      <c r="AS74" s="51">
        <v>0</v>
      </c>
      <c r="AT74" s="52">
        <f t="shared" si="16"/>
        <v>0</v>
      </c>
      <c r="AU74" s="51">
        <v>0</v>
      </c>
      <c r="AV74" s="51">
        <v>0</v>
      </c>
      <c r="AW74" s="52">
        <f t="shared" si="31"/>
        <v>0</v>
      </c>
      <c r="AX74" s="57">
        <f t="shared" si="17"/>
        <v>0</v>
      </c>
    </row>
    <row r="75" spans="2:50" x14ac:dyDescent="0.25">
      <c r="B75" t="s">
        <v>789</v>
      </c>
      <c r="C75" t="s">
        <v>162</v>
      </c>
      <c r="D75" t="s">
        <v>163</v>
      </c>
      <c r="E75" s="51">
        <v>0</v>
      </c>
      <c r="F75" s="51">
        <v>0</v>
      </c>
      <c r="G75" s="52">
        <f t="shared" si="18"/>
        <v>0</v>
      </c>
      <c r="H75" s="51">
        <v>0</v>
      </c>
      <c r="I75" s="51">
        <v>0</v>
      </c>
      <c r="J75" s="52">
        <f t="shared" si="19"/>
        <v>0</v>
      </c>
      <c r="K75" s="51">
        <v>0</v>
      </c>
      <c r="L75" s="51">
        <v>0</v>
      </c>
      <c r="M75" s="52">
        <f t="shared" si="20"/>
        <v>0</v>
      </c>
      <c r="N75" s="51">
        <v>0</v>
      </c>
      <c r="O75" s="51">
        <v>0</v>
      </c>
      <c r="P75" s="52">
        <f t="shared" si="21"/>
        <v>0</v>
      </c>
      <c r="Q75" s="51">
        <v>0</v>
      </c>
      <c r="R75" s="51">
        <v>0</v>
      </c>
      <c r="S75" s="52">
        <f t="shared" si="22"/>
        <v>0</v>
      </c>
      <c r="T75" s="51">
        <v>0</v>
      </c>
      <c r="U75" s="51">
        <v>0</v>
      </c>
      <c r="V75" s="52">
        <f t="shared" si="23"/>
        <v>0</v>
      </c>
      <c r="W75" s="51">
        <v>0</v>
      </c>
      <c r="X75" s="51">
        <v>0</v>
      </c>
      <c r="Y75" s="52">
        <f t="shared" si="24"/>
        <v>0</v>
      </c>
      <c r="Z75" s="51">
        <v>0</v>
      </c>
      <c r="AA75" s="51">
        <v>0</v>
      </c>
      <c r="AB75" s="52">
        <f t="shared" si="25"/>
        <v>0</v>
      </c>
      <c r="AC75" s="51">
        <v>0</v>
      </c>
      <c r="AD75" s="51">
        <v>0</v>
      </c>
      <c r="AE75" s="52">
        <f t="shared" si="26"/>
        <v>0</v>
      </c>
      <c r="AF75" s="51">
        <v>0</v>
      </c>
      <c r="AG75" s="51">
        <v>29620</v>
      </c>
      <c r="AH75" s="52">
        <f t="shared" si="27"/>
        <v>29620</v>
      </c>
      <c r="AI75" s="51">
        <v>75000</v>
      </c>
      <c r="AJ75" s="51">
        <v>30681</v>
      </c>
      <c r="AK75" s="52">
        <f t="shared" si="28"/>
        <v>-44319</v>
      </c>
      <c r="AL75" s="51">
        <v>55000</v>
      </c>
      <c r="AM75" s="51">
        <v>50955</v>
      </c>
      <c r="AN75" s="52">
        <f t="shared" si="29"/>
        <v>-4045</v>
      </c>
      <c r="AO75" s="51">
        <v>55000</v>
      </c>
      <c r="AP75" s="51">
        <v>0</v>
      </c>
      <c r="AQ75" s="52">
        <f t="shared" si="30"/>
        <v>-55000</v>
      </c>
      <c r="AR75" s="51">
        <v>55000</v>
      </c>
      <c r="AS75" s="51">
        <v>12975</v>
      </c>
      <c r="AT75" s="52">
        <f t="shared" si="16"/>
        <v>-42025</v>
      </c>
      <c r="AU75" s="51">
        <v>55000</v>
      </c>
      <c r="AV75" s="51">
        <v>77161.5</v>
      </c>
      <c r="AW75" s="52">
        <f t="shared" si="31"/>
        <v>22161.5</v>
      </c>
      <c r="AX75" s="57">
        <f t="shared" si="17"/>
        <v>402785</v>
      </c>
    </row>
    <row r="76" spans="2:50" x14ac:dyDescent="0.25">
      <c r="B76" t="s">
        <v>789</v>
      </c>
      <c r="C76" t="s">
        <v>164</v>
      </c>
      <c r="D76" t="s">
        <v>166</v>
      </c>
      <c r="E76" s="51">
        <v>4090000</v>
      </c>
      <c r="F76" s="51">
        <v>4131537</v>
      </c>
      <c r="G76" s="52">
        <f t="shared" si="18"/>
        <v>41537</v>
      </c>
      <c r="H76" s="51">
        <v>4175000</v>
      </c>
      <c r="I76" s="51">
        <v>4359732</v>
      </c>
      <c r="J76" s="52">
        <f t="shared" si="19"/>
        <v>184732</v>
      </c>
      <c r="K76" s="51">
        <v>4252000</v>
      </c>
      <c r="L76" s="51">
        <v>4476834</v>
      </c>
      <c r="M76" s="52">
        <f t="shared" si="20"/>
        <v>224834</v>
      </c>
      <c r="N76" s="51">
        <v>4596000</v>
      </c>
      <c r="O76" s="51">
        <v>4645920</v>
      </c>
      <c r="P76" s="52">
        <f t="shared" si="21"/>
        <v>49920</v>
      </c>
      <c r="Q76" s="51">
        <v>4936000</v>
      </c>
      <c r="R76" s="51">
        <v>4953240</v>
      </c>
      <c r="S76" s="52">
        <f t="shared" si="22"/>
        <v>17240</v>
      </c>
      <c r="T76" s="51">
        <v>5183000</v>
      </c>
      <c r="U76" s="51">
        <v>5290052</v>
      </c>
      <c r="V76" s="52">
        <f t="shared" si="23"/>
        <v>107052</v>
      </c>
      <c r="W76" s="51">
        <v>5000000</v>
      </c>
      <c r="X76" s="51">
        <v>5732178</v>
      </c>
      <c r="Y76" s="52">
        <f t="shared" si="24"/>
        <v>732178</v>
      </c>
      <c r="Z76" s="51">
        <v>5376000</v>
      </c>
      <c r="AA76" s="51">
        <v>5811911</v>
      </c>
      <c r="AB76" s="52">
        <f t="shared" si="25"/>
        <v>435911</v>
      </c>
      <c r="AC76" s="51">
        <v>5400000</v>
      </c>
      <c r="AD76" s="51">
        <v>6130459</v>
      </c>
      <c r="AE76" s="52">
        <f t="shared" si="26"/>
        <v>730459</v>
      </c>
      <c r="AF76" s="51">
        <v>5400000</v>
      </c>
      <c r="AG76" s="51">
        <v>6124849</v>
      </c>
      <c r="AH76" s="52">
        <f t="shared" si="27"/>
        <v>724849</v>
      </c>
      <c r="AI76" s="51">
        <v>5900000</v>
      </c>
      <c r="AJ76" s="51">
        <v>6588294</v>
      </c>
      <c r="AK76" s="52">
        <f t="shared" si="28"/>
        <v>688294</v>
      </c>
      <c r="AL76" s="51">
        <v>6224000</v>
      </c>
      <c r="AM76" s="51">
        <v>6790917</v>
      </c>
      <c r="AN76" s="52">
        <f t="shared" si="29"/>
        <v>566917</v>
      </c>
      <c r="AO76" s="51">
        <v>6500000</v>
      </c>
      <c r="AP76" s="51">
        <v>7051308</v>
      </c>
      <c r="AQ76" s="52">
        <f t="shared" si="30"/>
        <v>551308</v>
      </c>
      <c r="AR76" s="51">
        <v>6617000</v>
      </c>
      <c r="AS76" s="51">
        <v>5490599</v>
      </c>
      <c r="AT76" s="52">
        <f t="shared" si="16"/>
        <v>-1126401</v>
      </c>
      <c r="AU76" s="51">
        <v>6742723</v>
      </c>
      <c r="AV76" s="51">
        <v>7522175.1600000001</v>
      </c>
      <c r="AW76" s="52">
        <f t="shared" si="31"/>
        <v>779452.16000000015</v>
      </c>
      <c r="AX76" s="57">
        <f t="shared" si="17"/>
        <v>170200010.31999999</v>
      </c>
    </row>
    <row r="77" spans="2:50" x14ac:dyDescent="0.25">
      <c r="B77" t="s">
        <v>789</v>
      </c>
      <c r="C77" t="s">
        <v>167</v>
      </c>
      <c r="D77" t="s">
        <v>169</v>
      </c>
      <c r="E77" s="51">
        <v>750000</v>
      </c>
      <c r="F77" s="51">
        <v>814154</v>
      </c>
      <c r="G77" s="52">
        <f t="shared" si="18"/>
        <v>64154</v>
      </c>
      <c r="H77" s="51">
        <v>700000</v>
      </c>
      <c r="I77" s="51">
        <v>975189</v>
      </c>
      <c r="J77" s="52">
        <f t="shared" si="19"/>
        <v>275189</v>
      </c>
      <c r="K77" s="51">
        <v>700000</v>
      </c>
      <c r="L77" s="51">
        <v>1125274</v>
      </c>
      <c r="M77" s="52">
        <f t="shared" si="20"/>
        <v>425274</v>
      </c>
      <c r="N77" s="51">
        <v>800000</v>
      </c>
      <c r="O77" s="51">
        <v>1203702</v>
      </c>
      <c r="P77" s="52">
        <f t="shared" si="21"/>
        <v>403702</v>
      </c>
      <c r="Q77" s="51">
        <v>1100000</v>
      </c>
      <c r="R77" s="51">
        <v>1271630</v>
      </c>
      <c r="S77" s="52">
        <f t="shared" si="22"/>
        <v>171630</v>
      </c>
      <c r="T77" s="51">
        <v>1483000</v>
      </c>
      <c r="U77" s="51">
        <v>1452427</v>
      </c>
      <c r="V77" s="52">
        <f t="shared" si="23"/>
        <v>-30573</v>
      </c>
      <c r="W77" s="51">
        <v>1272000</v>
      </c>
      <c r="X77" s="51">
        <v>1390961</v>
      </c>
      <c r="Y77" s="52">
        <f t="shared" si="24"/>
        <v>118961</v>
      </c>
      <c r="Z77" s="51">
        <v>1272000</v>
      </c>
      <c r="AA77" s="51">
        <v>1383084</v>
      </c>
      <c r="AB77" s="52">
        <f t="shared" si="25"/>
        <v>111084</v>
      </c>
      <c r="AC77" s="51">
        <v>1346000</v>
      </c>
      <c r="AD77" s="51">
        <v>1156310</v>
      </c>
      <c r="AE77" s="52">
        <f t="shared" si="26"/>
        <v>-189690</v>
      </c>
      <c r="AF77" s="51">
        <v>1758911</v>
      </c>
      <c r="AG77" s="51">
        <v>1578355</v>
      </c>
      <c r="AH77" s="52">
        <f t="shared" si="27"/>
        <v>-180556</v>
      </c>
      <c r="AI77" s="51">
        <v>1300000</v>
      </c>
      <c r="AJ77" s="51">
        <v>1776257</v>
      </c>
      <c r="AK77" s="52">
        <f t="shared" si="28"/>
        <v>476257</v>
      </c>
      <c r="AL77" s="51">
        <v>1326000</v>
      </c>
      <c r="AM77" s="51">
        <v>1121280</v>
      </c>
      <c r="AN77" s="52">
        <f t="shared" si="29"/>
        <v>-204720</v>
      </c>
      <c r="AO77" s="51">
        <v>1348000</v>
      </c>
      <c r="AP77" s="51">
        <v>1656864</v>
      </c>
      <c r="AQ77" s="52">
        <f t="shared" si="30"/>
        <v>308864</v>
      </c>
      <c r="AR77" s="51">
        <v>1369210</v>
      </c>
      <c r="AS77" s="51">
        <v>1417567</v>
      </c>
      <c r="AT77" s="52">
        <f t="shared" si="16"/>
        <v>48357</v>
      </c>
      <c r="AU77" s="51">
        <v>1395225</v>
      </c>
      <c r="AV77" s="51">
        <v>1948357.25</v>
      </c>
      <c r="AW77" s="52">
        <f t="shared" si="31"/>
        <v>553132.25</v>
      </c>
      <c r="AX77" s="57">
        <f t="shared" si="17"/>
        <v>40542822.5</v>
      </c>
    </row>
    <row r="78" spans="2:50" x14ac:dyDescent="0.25">
      <c r="B78" t="s">
        <v>789</v>
      </c>
      <c r="C78" t="s">
        <v>170</v>
      </c>
      <c r="D78" t="s">
        <v>172</v>
      </c>
      <c r="E78" s="51">
        <v>800000</v>
      </c>
      <c r="F78" s="51">
        <v>831899</v>
      </c>
      <c r="G78" s="52">
        <f t="shared" si="18"/>
        <v>31899</v>
      </c>
      <c r="H78" s="51">
        <v>800000</v>
      </c>
      <c r="I78" s="51">
        <v>1024024</v>
      </c>
      <c r="J78" s="52">
        <f t="shared" si="19"/>
        <v>224024</v>
      </c>
      <c r="K78" s="51">
        <v>750000</v>
      </c>
      <c r="L78" s="51">
        <v>1453970</v>
      </c>
      <c r="M78" s="52">
        <f t="shared" si="20"/>
        <v>703970</v>
      </c>
      <c r="N78" s="51">
        <v>1100000</v>
      </c>
      <c r="O78" s="51">
        <v>1747200</v>
      </c>
      <c r="P78" s="52">
        <f t="shared" si="21"/>
        <v>647200</v>
      </c>
      <c r="Q78" s="51">
        <v>1600000</v>
      </c>
      <c r="R78" s="51">
        <v>1314322</v>
      </c>
      <c r="S78" s="52">
        <f t="shared" si="22"/>
        <v>-285678</v>
      </c>
      <c r="T78" s="51">
        <v>1700000</v>
      </c>
      <c r="U78" s="51">
        <v>1558294</v>
      </c>
      <c r="V78" s="52">
        <f t="shared" si="23"/>
        <v>-141706</v>
      </c>
      <c r="W78" s="51">
        <v>1500000</v>
      </c>
      <c r="X78" s="51">
        <v>1643701</v>
      </c>
      <c r="Y78" s="52">
        <f t="shared" si="24"/>
        <v>143701</v>
      </c>
      <c r="Z78" s="51">
        <v>1530000</v>
      </c>
      <c r="AA78" s="51">
        <v>1719798</v>
      </c>
      <c r="AB78" s="52">
        <f t="shared" si="25"/>
        <v>189798</v>
      </c>
      <c r="AC78" s="51">
        <v>1600000</v>
      </c>
      <c r="AD78" s="51">
        <v>1578979</v>
      </c>
      <c r="AE78" s="52">
        <f t="shared" si="26"/>
        <v>-21021</v>
      </c>
      <c r="AF78" s="51">
        <v>1600000</v>
      </c>
      <c r="AG78" s="51">
        <v>4968526</v>
      </c>
      <c r="AH78" s="52">
        <f t="shared" si="27"/>
        <v>3368526</v>
      </c>
      <c r="AI78" s="51">
        <v>3850000</v>
      </c>
      <c r="AJ78" s="51">
        <v>4691724</v>
      </c>
      <c r="AK78" s="52">
        <f t="shared" si="28"/>
        <v>841724</v>
      </c>
      <c r="AL78" s="51">
        <v>4500000</v>
      </c>
      <c r="AM78" s="51">
        <v>4750445</v>
      </c>
      <c r="AN78" s="52">
        <f t="shared" si="29"/>
        <v>250445</v>
      </c>
      <c r="AO78" s="51">
        <v>5000000</v>
      </c>
      <c r="AP78" s="51">
        <v>4805846</v>
      </c>
      <c r="AQ78" s="52">
        <f t="shared" si="30"/>
        <v>-194154</v>
      </c>
      <c r="AR78" s="51">
        <v>5090000</v>
      </c>
      <c r="AS78" s="51">
        <v>4870890</v>
      </c>
      <c r="AT78" s="52">
        <f t="shared" si="16"/>
        <v>-219110</v>
      </c>
      <c r="AU78" s="51">
        <v>5186710</v>
      </c>
      <c r="AV78" s="51">
        <v>5118153.62</v>
      </c>
      <c r="AW78" s="52">
        <f t="shared" si="31"/>
        <v>-68556.379999999888</v>
      </c>
      <c r="AX78" s="57">
        <f t="shared" si="17"/>
        <v>84155543.24000001</v>
      </c>
    </row>
    <row r="79" spans="2:50" x14ac:dyDescent="0.25">
      <c r="B79" t="s">
        <v>789</v>
      </c>
      <c r="C79" t="s">
        <v>173</v>
      </c>
      <c r="D79" t="s">
        <v>175</v>
      </c>
      <c r="E79" s="51">
        <v>2550000</v>
      </c>
      <c r="F79" s="51">
        <v>2496899</v>
      </c>
      <c r="G79" s="52">
        <f t="shared" si="18"/>
        <v>-53101</v>
      </c>
      <c r="H79" s="51">
        <v>2600000</v>
      </c>
      <c r="I79" s="51">
        <v>2580317</v>
      </c>
      <c r="J79" s="52">
        <f t="shared" si="19"/>
        <v>-19683</v>
      </c>
      <c r="K79" s="51">
        <v>2500000</v>
      </c>
      <c r="L79" s="51">
        <v>2486140</v>
      </c>
      <c r="M79" s="52">
        <f t="shared" si="20"/>
        <v>-13860</v>
      </c>
      <c r="N79" s="51">
        <v>2500000</v>
      </c>
      <c r="O79" s="51">
        <v>2503328</v>
      </c>
      <c r="P79" s="52">
        <f t="shared" si="21"/>
        <v>3328</v>
      </c>
      <c r="Q79" s="51">
        <v>2500000</v>
      </c>
      <c r="R79" s="51">
        <v>2511891</v>
      </c>
      <c r="S79" s="52">
        <f t="shared" si="22"/>
        <v>11891</v>
      </c>
      <c r="T79" s="51">
        <v>2500000</v>
      </c>
      <c r="U79" s="51">
        <v>2404830</v>
      </c>
      <c r="V79" s="52">
        <f t="shared" si="23"/>
        <v>-95170</v>
      </c>
      <c r="W79" s="51">
        <v>2500000</v>
      </c>
      <c r="X79" s="51">
        <v>2491041</v>
      </c>
      <c r="Y79" s="52">
        <f t="shared" si="24"/>
        <v>-8959</v>
      </c>
      <c r="Z79" s="51">
        <v>2250000</v>
      </c>
      <c r="AA79" s="51">
        <v>2479360</v>
      </c>
      <c r="AB79" s="52">
        <f t="shared" si="25"/>
        <v>229360</v>
      </c>
      <c r="AC79" s="51">
        <v>2250000</v>
      </c>
      <c r="AD79" s="51">
        <v>2558997</v>
      </c>
      <c r="AE79" s="52">
        <f t="shared" si="26"/>
        <v>308997</v>
      </c>
      <c r="AF79" s="51">
        <v>500000</v>
      </c>
      <c r="AG79" s="51">
        <v>12602</v>
      </c>
      <c r="AH79" s="52">
        <f t="shared" si="27"/>
        <v>-487398</v>
      </c>
      <c r="AI79" s="51">
        <v>0</v>
      </c>
      <c r="AJ79" s="51">
        <v>16341</v>
      </c>
      <c r="AK79" s="52">
        <f t="shared" si="28"/>
        <v>16341</v>
      </c>
      <c r="AL79" s="51">
        <v>0</v>
      </c>
      <c r="AM79" s="51">
        <v>2815</v>
      </c>
      <c r="AN79" s="52">
        <f t="shared" si="29"/>
        <v>2815</v>
      </c>
      <c r="AO79" s="51">
        <v>0</v>
      </c>
      <c r="AP79" s="51">
        <v>1778</v>
      </c>
      <c r="AQ79" s="52">
        <f t="shared" si="30"/>
        <v>1778</v>
      </c>
      <c r="AR79" s="51">
        <v>0</v>
      </c>
      <c r="AS79" s="51">
        <v>0</v>
      </c>
      <c r="AT79" s="52">
        <f t="shared" si="16"/>
        <v>0</v>
      </c>
      <c r="AU79" s="51">
        <v>0</v>
      </c>
      <c r="AV79" s="51">
        <v>0</v>
      </c>
      <c r="AW79" s="52">
        <f t="shared" si="31"/>
        <v>0</v>
      </c>
      <c r="AX79" s="57">
        <f t="shared" si="17"/>
        <v>45092678</v>
      </c>
    </row>
    <row r="80" spans="2:50" x14ac:dyDescent="0.25">
      <c r="B80" t="s">
        <v>789</v>
      </c>
      <c r="C80" t="s">
        <v>176</v>
      </c>
      <c r="D80" t="s">
        <v>178</v>
      </c>
      <c r="E80" s="51">
        <v>500000</v>
      </c>
      <c r="F80" s="51">
        <v>441298</v>
      </c>
      <c r="G80" s="52">
        <f t="shared" si="18"/>
        <v>-58702</v>
      </c>
      <c r="H80" s="51">
        <v>400000</v>
      </c>
      <c r="I80" s="51">
        <v>566453</v>
      </c>
      <c r="J80" s="52">
        <f t="shared" si="19"/>
        <v>166453</v>
      </c>
      <c r="K80" s="51">
        <v>250000</v>
      </c>
      <c r="L80" s="51">
        <v>1060032</v>
      </c>
      <c r="M80" s="52">
        <f t="shared" si="20"/>
        <v>810032</v>
      </c>
      <c r="N80" s="51">
        <v>572000</v>
      </c>
      <c r="O80" s="51">
        <v>1164191</v>
      </c>
      <c r="P80" s="52">
        <f t="shared" si="21"/>
        <v>592191</v>
      </c>
      <c r="Q80" s="51">
        <v>1400000</v>
      </c>
      <c r="R80" s="51">
        <v>1834250</v>
      </c>
      <c r="S80" s="52">
        <f t="shared" si="22"/>
        <v>434250</v>
      </c>
      <c r="T80" s="51">
        <v>1200000</v>
      </c>
      <c r="U80" s="51">
        <v>1471805</v>
      </c>
      <c r="V80" s="52">
        <f t="shared" si="23"/>
        <v>271805</v>
      </c>
      <c r="W80" s="51">
        <v>1400000</v>
      </c>
      <c r="X80" s="51">
        <v>1144419</v>
      </c>
      <c r="Y80" s="52">
        <f t="shared" si="24"/>
        <v>-255581</v>
      </c>
      <c r="Z80" s="51">
        <v>1078000</v>
      </c>
      <c r="AA80" s="51">
        <v>929759</v>
      </c>
      <c r="AB80" s="52">
        <f t="shared" si="25"/>
        <v>-148241</v>
      </c>
      <c r="AC80" s="51">
        <v>1032000</v>
      </c>
      <c r="AD80" s="51">
        <v>976035</v>
      </c>
      <c r="AE80" s="52">
        <f t="shared" si="26"/>
        <v>-55965</v>
      </c>
      <c r="AF80" s="51">
        <v>896000</v>
      </c>
      <c r="AG80" s="51">
        <v>878440</v>
      </c>
      <c r="AH80" s="52">
        <f t="shared" si="27"/>
        <v>-17560</v>
      </c>
      <c r="AI80" s="51">
        <v>896000</v>
      </c>
      <c r="AJ80" s="51">
        <v>986583</v>
      </c>
      <c r="AK80" s="52">
        <f t="shared" si="28"/>
        <v>90583</v>
      </c>
      <c r="AL80" s="51">
        <v>896000</v>
      </c>
      <c r="AM80" s="51">
        <v>1098213</v>
      </c>
      <c r="AN80" s="52">
        <f t="shared" si="29"/>
        <v>202213</v>
      </c>
      <c r="AO80" s="51">
        <v>1000000</v>
      </c>
      <c r="AP80" s="51">
        <v>996038</v>
      </c>
      <c r="AQ80" s="52">
        <f t="shared" si="30"/>
        <v>-3962</v>
      </c>
      <c r="AR80" s="51">
        <v>1119800</v>
      </c>
      <c r="AS80" s="51">
        <v>1027830</v>
      </c>
      <c r="AT80" s="52">
        <f t="shared" si="16"/>
        <v>-91970</v>
      </c>
      <c r="AU80" s="51">
        <v>1141076</v>
      </c>
      <c r="AV80" s="51">
        <v>1009128.42</v>
      </c>
      <c r="AW80" s="52">
        <f t="shared" si="31"/>
        <v>-131947.57999999996</v>
      </c>
      <c r="AX80" s="57">
        <f t="shared" si="17"/>
        <v>31168948.840000004</v>
      </c>
    </row>
    <row r="81" spans="2:50" x14ac:dyDescent="0.25">
      <c r="B81" t="s">
        <v>789</v>
      </c>
      <c r="C81" t="s">
        <v>179</v>
      </c>
      <c r="D81" t="s">
        <v>181</v>
      </c>
      <c r="E81" s="51">
        <v>3332000</v>
      </c>
      <c r="F81" s="51">
        <v>3190900</v>
      </c>
      <c r="G81" s="52">
        <f t="shared" si="18"/>
        <v>-141100</v>
      </c>
      <c r="H81" s="51">
        <v>3300000</v>
      </c>
      <c r="I81" s="51">
        <v>4284656</v>
      </c>
      <c r="J81" s="52">
        <f t="shared" si="19"/>
        <v>984656</v>
      </c>
      <c r="K81" s="51">
        <v>3699000</v>
      </c>
      <c r="L81" s="51">
        <v>4464598</v>
      </c>
      <c r="M81" s="52">
        <f t="shared" si="20"/>
        <v>765598</v>
      </c>
      <c r="N81" s="51">
        <v>3847000</v>
      </c>
      <c r="O81" s="51">
        <v>5392231</v>
      </c>
      <c r="P81" s="52">
        <f t="shared" si="21"/>
        <v>1545231</v>
      </c>
      <c r="Q81" s="51">
        <v>5200000</v>
      </c>
      <c r="R81" s="51">
        <v>6457881</v>
      </c>
      <c r="S81" s="52">
        <f t="shared" si="22"/>
        <v>1257881</v>
      </c>
      <c r="T81" s="51">
        <v>5720000</v>
      </c>
      <c r="U81" s="51">
        <v>7617431</v>
      </c>
      <c r="V81" s="52">
        <f t="shared" si="23"/>
        <v>1897431</v>
      </c>
      <c r="W81" s="51">
        <v>6500000</v>
      </c>
      <c r="X81" s="51">
        <v>4695045</v>
      </c>
      <c r="Y81" s="52">
        <f t="shared" si="24"/>
        <v>-1804955</v>
      </c>
      <c r="Z81" s="51">
        <v>5220000</v>
      </c>
      <c r="AA81" s="51">
        <v>3992802</v>
      </c>
      <c r="AB81" s="52">
        <f t="shared" si="25"/>
        <v>-1227198</v>
      </c>
      <c r="AC81" s="51">
        <v>4983000</v>
      </c>
      <c r="AD81" s="51">
        <v>3770099</v>
      </c>
      <c r="AE81" s="52">
        <f t="shared" si="26"/>
        <v>-1212901</v>
      </c>
      <c r="AF81" s="51">
        <v>3983000</v>
      </c>
      <c r="AG81" s="51">
        <v>4415449</v>
      </c>
      <c r="AH81" s="52">
        <f t="shared" si="27"/>
        <v>432449</v>
      </c>
      <c r="AI81" s="51">
        <v>3983000</v>
      </c>
      <c r="AJ81" s="51">
        <v>4461845</v>
      </c>
      <c r="AK81" s="52">
        <f t="shared" si="28"/>
        <v>478845</v>
      </c>
      <c r="AL81" s="51">
        <v>4000000</v>
      </c>
      <c r="AM81" s="51">
        <v>5487336</v>
      </c>
      <c r="AN81" s="52">
        <f t="shared" si="29"/>
        <v>1487336</v>
      </c>
      <c r="AO81" s="51">
        <v>4500000</v>
      </c>
      <c r="AP81" s="51">
        <v>4348743</v>
      </c>
      <c r="AQ81" s="52">
        <f t="shared" si="30"/>
        <v>-151257</v>
      </c>
      <c r="AR81" s="51">
        <v>5090000</v>
      </c>
      <c r="AS81" s="51">
        <v>5488286</v>
      </c>
      <c r="AT81" s="52">
        <f t="shared" si="16"/>
        <v>398286</v>
      </c>
      <c r="AU81" s="51">
        <v>5000000</v>
      </c>
      <c r="AV81" s="51">
        <v>5636944.4800000004</v>
      </c>
      <c r="AW81" s="52">
        <f t="shared" si="31"/>
        <v>636944.48000000045</v>
      </c>
      <c r="AX81" s="57">
        <f t="shared" si="17"/>
        <v>147408492.95999998</v>
      </c>
    </row>
    <row r="82" spans="2:50" x14ac:dyDescent="0.25">
      <c r="B82" t="s">
        <v>789</v>
      </c>
      <c r="C82" t="s">
        <v>182</v>
      </c>
      <c r="D82" t="s">
        <v>184</v>
      </c>
      <c r="E82" s="51">
        <v>895000</v>
      </c>
      <c r="F82" s="51">
        <v>951720</v>
      </c>
      <c r="G82" s="52">
        <f t="shared" si="18"/>
        <v>56720</v>
      </c>
      <c r="H82" s="51">
        <v>900000</v>
      </c>
      <c r="I82" s="51">
        <v>926557</v>
      </c>
      <c r="J82" s="52">
        <f t="shared" si="19"/>
        <v>26557</v>
      </c>
      <c r="K82" s="51">
        <v>1006000</v>
      </c>
      <c r="L82" s="51">
        <v>990430</v>
      </c>
      <c r="M82" s="52">
        <f t="shared" si="20"/>
        <v>-15570</v>
      </c>
      <c r="N82" s="51">
        <v>900000</v>
      </c>
      <c r="O82" s="51">
        <v>1089359</v>
      </c>
      <c r="P82" s="52">
        <f t="shared" si="21"/>
        <v>189359</v>
      </c>
      <c r="Q82" s="51">
        <v>1023000</v>
      </c>
      <c r="R82" s="51">
        <v>1100038</v>
      </c>
      <c r="S82" s="52">
        <f t="shared" si="22"/>
        <v>77038</v>
      </c>
      <c r="T82" s="51">
        <v>1023000</v>
      </c>
      <c r="U82" s="51">
        <v>1303516</v>
      </c>
      <c r="V82" s="52">
        <f t="shared" si="23"/>
        <v>280516</v>
      </c>
      <c r="W82" s="51">
        <v>1100000</v>
      </c>
      <c r="X82" s="51">
        <v>822588</v>
      </c>
      <c r="Y82" s="52">
        <f t="shared" si="24"/>
        <v>-277412</v>
      </c>
      <c r="Z82" s="51">
        <v>810000</v>
      </c>
      <c r="AA82" s="51">
        <v>672042</v>
      </c>
      <c r="AB82" s="52">
        <f t="shared" si="25"/>
        <v>-137958</v>
      </c>
      <c r="AC82" s="51">
        <v>725000</v>
      </c>
      <c r="AD82" s="51">
        <v>789442</v>
      </c>
      <c r="AE82" s="52">
        <f t="shared" si="26"/>
        <v>64442</v>
      </c>
      <c r="AF82" s="51">
        <v>732000</v>
      </c>
      <c r="AG82" s="51">
        <v>816979</v>
      </c>
      <c r="AH82" s="52">
        <f t="shared" si="27"/>
        <v>84979</v>
      </c>
      <c r="AI82" s="51">
        <v>725000</v>
      </c>
      <c r="AJ82" s="51">
        <v>858473</v>
      </c>
      <c r="AK82" s="52">
        <f t="shared" si="28"/>
        <v>133473</v>
      </c>
      <c r="AL82" s="51">
        <v>750000</v>
      </c>
      <c r="AM82" s="51">
        <v>993329</v>
      </c>
      <c r="AN82" s="52">
        <f t="shared" si="29"/>
        <v>243329</v>
      </c>
      <c r="AO82" s="51">
        <v>900000</v>
      </c>
      <c r="AP82" s="51">
        <v>821494</v>
      </c>
      <c r="AQ82" s="52">
        <f t="shared" si="30"/>
        <v>-78506</v>
      </c>
      <c r="AR82" s="51">
        <v>916200</v>
      </c>
      <c r="AS82" s="51">
        <v>1157630</v>
      </c>
      <c r="AT82" s="52">
        <f t="shared" si="16"/>
        <v>241430</v>
      </c>
      <c r="AU82" s="51">
        <v>933608</v>
      </c>
      <c r="AV82" s="51">
        <v>1222334</v>
      </c>
      <c r="AW82" s="52">
        <f t="shared" si="31"/>
        <v>288726</v>
      </c>
      <c r="AX82" s="57">
        <f t="shared" si="17"/>
        <v>29031862</v>
      </c>
    </row>
    <row r="83" spans="2:50" x14ac:dyDescent="0.25">
      <c r="B83" t="s">
        <v>789</v>
      </c>
      <c r="C83" t="s">
        <v>185</v>
      </c>
      <c r="D83" t="s">
        <v>187</v>
      </c>
      <c r="E83" s="51">
        <v>725000</v>
      </c>
      <c r="F83" s="51">
        <v>964771</v>
      </c>
      <c r="G83" s="52">
        <f t="shared" si="18"/>
        <v>239771</v>
      </c>
      <c r="H83" s="51">
        <v>890000</v>
      </c>
      <c r="I83" s="51">
        <v>922695</v>
      </c>
      <c r="J83" s="52">
        <f t="shared" si="19"/>
        <v>32695</v>
      </c>
      <c r="K83" s="51">
        <v>827000</v>
      </c>
      <c r="L83" s="51">
        <v>1004796</v>
      </c>
      <c r="M83" s="52">
        <f t="shared" si="20"/>
        <v>177796</v>
      </c>
      <c r="N83" s="51">
        <v>944000</v>
      </c>
      <c r="O83" s="51">
        <v>900589</v>
      </c>
      <c r="P83" s="52">
        <f t="shared" si="21"/>
        <v>-43411</v>
      </c>
      <c r="Q83" s="51">
        <v>1097000</v>
      </c>
      <c r="R83" s="51">
        <v>961119</v>
      </c>
      <c r="S83" s="52">
        <f t="shared" si="22"/>
        <v>-135881</v>
      </c>
      <c r="T83" s="51">
        <v>1097000</v>
      </c>
      <c r="U83" s="51">
        <v>988782</v>
      </c>
      <c r="V83" s="52">
        <f t="shared" si="23"/>
        <v>-108218</v>
      </c>
      <c r="W83" s="51">
        <v>1026000</v>
      </c>
      <c r="X83" s="51">
        <v>723793</v>
      </c>
      <c r="Y83" s="52">
        <f t="shared" si="24"/>
        <v>-302207</v>
      </c>
      <c r="Z83" s="51">
        <v>669000</v>
      </c>
      <c r="AA83" s="51">
        <v>599922</v>
      </c>
      <c r="AB83" s="52">
        <f t="shared" si="25"/>
        <v>-69078</v>
      </c>
      <c r="AC83" s="51">
        <v>570000</v>
      </c>
      <c r="AD83" s="51">
        <v>727629</v>
      </c>
      <c r="AE83" s="52">
        <f t="shared" si="26"/>
        <v>157629</v>
      </c>
      <c r="AF83" s="51">
        <v>600000</v>
      </c>
      <c r="AG83" s="51">
        <v>788213</v>
      </c>
      <c r="AH83" s="52">
        <f t="shared" si="27"/>
        <v>188213</v>
      </c>
      <c r="AI83" s="51">
        <v>600000</v>
      </c>
      <c r="AJ83" s="51">
        <v>784339</v>
      </c>
      <c r="AK83" s="52">
        <f t="shared" si="28"/>
        <v>184339</v>
      </c>
      <c r="AL83" s="51">
        <v>650000</v>
      </c>
      <c r="AM83" s="51">
        <v>906680</v>
      </c>
      <c r="AN83" s="52">
        <f t="shared" si="29"/>
        <v>256680</v>
      </c>
      <c r="AO83" s="51">
        <v>700000</v>
      </c>
      <c r="AP83" s="51">
        <v>878815</v>
      </c>
      <c r="AQ83" s="52">
        <f t="shared" si="30"/>
        <v>178815</v>
      </c>
      <c r="AR83" s="51">
        <v>814400</v>
      </c>
      <c r="AS83" s="51">
        <v>1071718</v>
      </c>
      <c r="AT83" s="52">
        <f t="shared" si="16"/>
        <v>257318</v>
      </c>
      <c r="AU83" s="51">
        <v>829874</v>
      </c>
      <c r="AV83" s="51">
        <v>1060044</v>
      </c>
      <c r="AW83" s="52">
        <f t="shared" si="31"/>
        <v>230170</v>
      </c>
      <c r="AX83" s="57">
        <f t="shared" si="17"/>
        <v>26567810</v>
      </c>
    </row>
    <row r="84" spans="2:50" x14ac:dyDescent="0.25">
      <c r="B84" t="s">
        <v>789</v>
      </c>
      <c r="C84" t="s">
        <v>188</v>
      </c>
      <c r="D84" t="s">
        <v>190</v>
      </c>
      <c r="E84" s="51">
        <v>322000</v>
      </c>
      <c r="F84" s="51">
        <v>418182</v>
      </c>
      <c r="G84" s="52">
        <f t="shared" si="18"/>
        <v>96182</v>
      </c>
      <c r="H84" s="51">
        <v>385000</v>
      </c>
      <c r="I84" s="51">
        <v>382486</v>
      </c>
      <c r="J84" s="52">
        <f t="shared" si="19"/>
        <v>-2514</v>
      </c>
      <c r="K84" s="51">
        <v>400000</v>
      </c>
      <c r="L84" s="51">
        <v>504779</v>
      </c>
      <c r="M84" s="52">
        <f t="shared" si="20"/>
        <v>104779</v>
      </c>
      <c r="N84" s="51">
        <v>408000</v>
      </c>
      <c r="O84" s="51">
        <v>555421</v>
      </c>
      <c r="P84" s="52">
        <f t="shared" si="21"/>
        <v>147421</v>
      </c>
      <c r="Q84" s="51">
        <v>572000</v>
      </c>
      <c r="R84" s="51">
        <v>553875</v>
      </c>
      <c r="S84" s="52">
        <f t="shared" si="22"/>
        <v>-18125</v>
      </c>
      <c r="T84" s="51">
        <v>572000</v>
      </c>
      <c r="U84" s="51">
        <v>564877</v>
      </c>
      <c r="V84" s="52">
        <f t="shared" si="23"/>
        <v>-7123</v>
      </c>
      <c r="W84" s="51">
        <v>600000</v>
      </c>
      <c r="X84" s="51">
        <v>434774</v>
      </c>
      <c r="Y84" s="52">
        <f t="shared" si="24"/>
        <v>-165226</v>
      </c>
      <c r="Z84" s="51">
        <v>414000</v>
      </c>
      <c r="AA84" s="51">
        <v>419261</v>
      </c>
      <c r="AB84" s="52">
        <f t="shared" si="25"/>
        <v>5261</v>
      </c>
      <c r="AC84" s="51">
        <v>405000</v>
      </c>
      <c r="AD84" s="51">
        <v>497241</v>
      </c>
      <c r="AE84" s="52">
        <f t="shared" si="26"/>
        <v>92241</v>
      </c>
      <c r="AF84" s="51">
        <v>409000</v>
      </c>
      <c r="AG84" s="51">
        <v>475454</v>
      </c>
      <c r="AH84" s="52">
        <f t="shared" si="27"/>
        <v>66454</v>
      </c>
      <c r="AI84" s="51">
        <v>405000</v>
      </c>
      <c r="AJ84" s="51">
        <v>489816</v>
      </c>
      <c r="AK84" s="52">
        <f t="shared" si="28"/>
        <v>84816</v>
      </c>
      <c r="AL84" s="51">
        <v>405000</v>
      </c>
      <c r="AM84" s="51">
        <v>569682</v>
      </c>
      <c r="AN84" s="52">
        <f t="shared" si="29"/>
        <v>164682</v>
      </c>
      <c r="AO84" s="51">
        <v>520000</v>
      </c>
      <c r="AP84" s="51">
        <v>570520</v>
      </c>
      <c r="AQ84" s="52">
        <f t="shared" si="30"/>
        <v>50520</v>
      </c>
      <c r="AR84" s="51">
        <v>529360</v>
      </c>
      <c r="AS84" s="51">
        <v>655115</v>
      </c>
      <c r="AT84" s="52">
        <f t="shared" si="16"/>
        <v>125755</v>
      </c>
      <c r="AU84" s="51">
        <v>539418</v>
      </c>
      <c r="AV84" s="51">
        <v>626855</v>
      </c>
      <c r="AW84" s="52">
        <f t="shared" si="31"/>
        <v>87437</v>
      </c>
      <c r="AX84" s="57">
        <f t="shared" si="17"/>
        <v>15436676</v>
      </c>
    </row>
    <row r="85" spans="2:50" x14ac:dyDescent="0.25">
      <c r="B85" t="s">
        <v>789</v>
      </c>
      <c r="C85" t="s">
        <v>191</v>
      </c>
      <c r="D85" t="s">
        <v>193</v>
      </c>
      <c r="E85" s="51">
        <v>2000</v>
      </c>
      <c r="F85" s="51">
        <v>2560</v>
      </c>
      <c r="G85" s="52">
        <f t="shared" si="18"/>
        <v>560</v>
      </c>
      <c r="H85" s="51">
        <v>2000</v>
      </c>
      <c r="I85" s="51">
        <v>7390</v>
      </c>
      <c r="J85" s="52">
        <f t="shared" si="19"/>
        <v>5390</v>
      </c>
      <c r="K85" s="51">
        <v>1000</v>
      </c>
      <c r="L85" s="51">
        <v>4035</v>
      </c>
      <c r="M85" s="52">
        <f t="shared" si="20"/>
        <v>3035</v>
      </c>
      <c r="N85" s="51">
        <v>2000</v>
      </c>
      <c r="O85" s="51">
        <v>3725</v>
      </c>
      <c r="P85" s="52">
        <f t="shared" si="21"/>
        <v>1725</v>
      </c>
      <c r="Q85" s="51">
        <v>5000</v>
      </c>
      <c r="R85" s="51">
        <v>3330</v>
      </c>
      <c r="S85" s="52">
        <f t="shared" si="22"/>
        <v>-1670</v>
      </c>
      <c r="T85" s="51">
        <v>4000</v>
      </c>
      <c r="U85" s="51">
        <v>49</v>
      </c>
      <c r="V85" s="52">
        <f t="shared" si="23"/>
        <v>-3951</v>
      </c>
      <c r="W85" s="51">
        <v>4000</v>
      </c>
      <c r="X85" s="51">
        <v>4850</v>
      </c>
      <c r="Y85" s="52">
        <f t="shared" si="24"/>
        <v>850</v>
      </c>
      <c r="Z85" s="51">
        <v>0</v>
      </c>
      <c r="AA85" s="51">
        <v>1915</v>
      </c>
      <c r="AB85" s="52">
        <f t="shared" si="25"/>
        <v>1915</v>
      </c>
      <c r="AC85" s="51">
        <v>1000</v>
      </c>
      <c r="AD85" s="51">
        <v>1985</v>
      </c>
      <c r="AE85" s="52">
        <f t="shared" si="26"/>
        <v>985</v>
      </c>
      <c r="AF85" s="51">
        <v>2000</v>
      </c>
      <c r="AG85" s="51">
        <v>2957</v>
      </c>
      <c r="AH85" s="52">
        <f t="shared" si="27"/>
        <v>957</v>
      </c>
      <c r="AI85" s="51">
        <v>1000</v>
      </c>
      <c r="AJ85" s="51">
        <v>3228</v>
      </c>
      <c r="AK85" s="52">
        <f t="shared" si="28"/>
        <v>2228</v>
      </c>
      <c r="AL85" s="51">
        <v>1000</v>
      </c>
      <c r="AM85" s="51">
        <v>275</v>
      </c>
      <c r="AN85" s="52">
        <f t="shared" si="29"/>
        <v>-725</v>
      </c>
      <c r="AO85" s="51">
        <v>1000</v>
      </c>
      <c r="AP85" s="51">
        <v>1740</v>
      </c>
      <c r="AQ85" s="52">
        <f t="shared" si="30"/>
        <v>740</v>
      </c>
      <c r="AR85" s="51">
        <v>1018</v>
      </c>
      <c r="AS85" s="51">
        <v>1700</v>
      </c>
      <c r="AT85" s="52">
        <f t="shared" si="16"/>
        <v>682</v>
      </c>
      <c r="AU85" s="51">
        <v>1037</v>
      </c>
      <c r="AV85" s="51">
        <v>815</v>
      </c>
      <c r="AW85" s="52">
        <f t="shared" si="31"/>
        <v>-222</v>
      </c>
      <c r="AX85" s="57">
        <f t="shared" si="17"/>
        <v>81108</v>
      </c>
    </row>
    <row r="86" spans="2:50" x14ac:dyDescent="0.25">
      <c r="B86" t="s">
        <v>789</v>
      </c>
      <c r="C86" t="s">
        <v>194</v>
      </c>
      <c r="D86" t="s">
        <v>196</v>
      </c>
      <c r="E86" s="51">
        <v>488000</v>
      </c>
      <c r="F86" s="51">
        <v>589346</v>
      </c>
      <c r="G86" s="52">
        <f t="shared" si="18"/>
        <v>101346</v>
      </c>
      <c r="H86" s="51">
        <v>513000</v>
      </c>
      <c r="I86" s="51">
        <v>678569</v>
      </c>
      <c r="J86" s="52">
        <f t="shared" si="19"/>
        <v>165569</v>
      </c>
      <c r="K86" s="51">
        <v>525000</v>
      </c>
      <c r="L86" s="51">
        <v>835997</v>
      </c>
      <c r="M86" s="52">
        <f t="shared" si="20"/>
        <v>310997</v>
      </c>
      <c r="N86" s="51">
        <v>738000</v>
      </c>
      <c r="O86" s="51">
        <v>1056364</v>
      </c>
      <c r="P86" s="52">
        <f t="shared" si="21"/>
        <v>318364</v>
      </c>
      <c r="Q86" s="51">
        <v>1030000</v>
      </c>
      <c r="R86" s="51">
        <v>1111431</v>
      </c>
      <c r="S86" s="52">
        <f t="shared" si="22"/>
        <v>81431</v>
      </c>
      <c r="T86" s="51">
        <v>750000</v>
      </c>
      <c r="U86" s="51">
        <v>1041455</v>
      </c>
      <c r="V86" s="52">
        <f t="shared" si="23"/>
        <v>291455</v>
      </c>
      <c r="W86" s="51">
        <v>1000000</v>
      </c>
      <c r="X86" s="51">
        <v>890724</v>
      </c>
      <c r="Y86" s="52">
        <f t="shared" si="24"/>
        <v>-109276</v>
      </c>
      <c r="Z86" s="51">
        <v>831000</v>
      </c>
      <c r="AA86" s="51">
        <v>1145102</v>
      </c>
      <c r="AB86" s="52">
        <f t="shared" si="25"/>
        <v>314102</v>
      </c>
      <c r="AC86" s="51">
        <v>1151000</v>
      </c>
      <c r="AD86" s="51">
        <v>1185628</v>
      </c>
      <c r="AE86" s="52">
        <f t="shared" si="26"/>
        <v>34628</v>
      </c>
      <c r="AF86" s="51">
        <v>1162000</v>
      </c>
      <c r="AG86" s="51">
        <v>1130401</v>
      </c>
      <c r="AH86" s="52">
        <f t="shared" si="27"/>
        <v>-31599</v>
      </c>
      <c r="AI86" s="51">
        <v>1153000</v>
      </c>
      <c r="AJ86" s="51">
        <v>1064476</v>
      </c>
      <c r="AK86" s="52">
        <f t="shared" si="28"/>
        <v>-88524</v>
      </c>
      <c r="AL86" s="51">
        <v>1153000</v>
      </c>
      <c r="AM86" s="51">
        <v>1347785</v>
      </c>
      <c r="AN86" s="52">
        <f t="shared" si="29"/>
        <v>194785</v>
      </c>
      <c r="AO86" s="51">
        <v>1172000</v>
      </c>
      <c r="AP86" s="51">
        <v>1477034</v>
      </c>
      <c r="AQ86" s="52">
        <f t="shared" si="30"/>
        <v>305034</v>
      </c>
      <c r="AR86" s="51">
        <v>1153000</v>
      </c>
      <c r="AS86" s="51">
        <v>1646408</v>
      </c>
      <c r="AT86" s="52">
        <f t="shared" si="16"/>
        <v>493408</v>
      </c>
      <c r="AU86" s="51">
        <v>1174907</v>
      </c>
      <c r="AV86" s="51">
        <v>1423091</v>
      </c>
      <c r="AW86" s="52">
        <f t="shared" si="31"/>
        <v>248184</v>
      </c>
      <c r="AX86" s="57">
        <f t="shared" si="17"/>
        <v>33247622</v>
      </c>
    </row>
    <row r="87" spans="2:50" x14ac:dyDescent="0.25">
      <c r="B87" t="s">
        <v>789</v>
      </c>
      <c r="C87" t="s">
        <v>197</v>
      </c>
      <c r="D87" t="s">
        <v>199</v>
      </c>
      <c r="E87" s="51">
        <v>0</v>
      </c>
      <c r="F87" s="51">
        <v>0</v>
      </c>
      <c r="G87" s="52">
        <f t="shared" si="18"/>
        <v>0</v>
      </c>
      <c r="H87" s="51">
        <v>300000</v>
      </c>
      <c r="I87" s="51">
        <v>614238</v>
      </c>
      <c r="J87" s="52">
        <f t="shared" si="19"/>
        <v>314238</v>
      </c>
      <c r="K87" s="51">
        <v>840000</v>
      </c>
      <c r="L87" s="51">
        <v>677590</v>
      </c>
      <c r="M87" s="52">
        <f t="shared" si="20"/>
        <v>-162410</v>
      </c>
      <c r="N87" s="51">
        <v>750000</v>
      </c>
      <c r="O87" s="51">
        <v>667934</v>
      </c>
      <c r="P87" s="52">
        <f t="shared" si="21"/>
        <v>-82066</v>
      </c>
      <c r="Q87" s="51">
        <v>825000</v>
      </c>
      <c r="R87" s="51">
        <v>642700</v>
      </c>
      <c r="S87" s="52">
        <f t="shared" si="22"/>
        <v>-182300</v>
      </c>
      <c r="T87" s="51">
        <v>750000</v>
      </c>
      <c r="U87" s="51">
        <v>525642</v>
      </c>
      <c r="V87" s="52">
        <f t="shared" si="23"/>
        <v>-224358</v>
      </c>
      <c r="W87" s="51">
        <v>650000</v>
      </c>
      <c r="X87" s="51">
        <v>489319</v>
      </c>
      <c r="Y87" s="52">
        <f t="shared" si="24"/>
        <v>-160681</v>
      </c>
      <c r="Z87" s="51">
        <v>585000</v>
      </c>
      <c r="AA87" s="51">
        <v>432601</v>
      </c>
      <c r="AB87" s="52">
        <f t="shared" si="25"/>
        <v>-152399</v>
      </c>
      <c r="AC87" s="51">
        <v>407000</v>
      </c>
      <c r="AD87" s="51">
        <v>332070</v>
      </c>
      <c r="AE87" s="52">
        <f t="shared" si="26"/>
        <v>-74930</v>
      </c>
      <c r="AF87" s="51">
        <v>500000</v>
      </c>
      <c r="AG87" s="51">
        <v>618063</v>
      </c>
      <c r="AH87" s="52">
        <f t="shared" si="27"/>
        <v>118063</v>
      </c>
      <c r="AI87" s="51">
        <v>500000</v>
      </c>
      <c r="AJ87" s="51">
        <v>293856</v>
      </c>
      <c r="AK87" s="52">
        <f t="shared" si="28"/>
        <v>-206144</v>
      </c>
      <c r="AL87" s="51">
        <v>0</v>
      </c>
      <c r="AM87" s="51">
        <v>34865</v>
      </c>
      <c r="AN87" s="52">
        <f t="shared" si="29"/>
        <v>34865</v>
      </c>
      <c r="AO87" s="51">
        <v>0</v>
      </c>
      <c r="AP87" s="51">
        <v>58005</v>
      </c>
      <c r="AQ87" s="52">
        <f t="shared" si="30"/>
        <v>58005</v>
      </c>
      <c r="AR87" s="51">
        <v>0</v>
      </c>
      <c r="AS87" s="51">
        <v>63499</v>
      </c>
      <c r="AT87" s="52">
        <f t="shared" si="16"/>
        <v>63499</v>
      </c>
      <c r="AU87" s="51">
        <v>0</v>
      </c>
      <c r="AV87" s="51">
        <v>32576.53</v>
      </c>
      <c r="AW87" s="52">
        <f t="shared" si="31"/>
        <v>32576.53</v>
      </c>
      <c r="AX87" s="57">
        <f t="shared" si="17"/>
        <v>10965917.059999999</v>
      </c>
    </row>
    <row r="88" spans="2:50" x14ac:dyDescent="0.25">
      <c r="B88" t="s">
        <v>789</v>
      </c>
      <c r="C88" t="s">
        <v>200</v>
      </c>
      <c r="D88" t="s">
        <v>202</v>
      </c>
      <c r="E88" s="51">
        <v>16000</v>
      </c>
      <c r="F88" s="51">
        <v>8231</v>
      </c>
      <c r="G88" s="52">
        <f t="shared" si="18"/>
        <v>-7769</v>
      </c>
      <c r="H88" s="51">
        <v>12000</v>
      </c>
      <c r="I88" s="51">
        <v>4514</v>
      </c>
      <c r="J88" s="52">
        <f t="shared" si="19"/>
        <v>-7486</v>
      </c>
      <c r="K88" s="51">
        <v>6000</v>
      </c>
      <c r="L88" s="51">
        <v>5018</v>
      </c>
      <c r="M88" s="52">
        <f t="shared" si="20"/>
        <v>-982</v>
      </c>
      <c r="N88" s="51">
        <v>6000</v>
      </c>
      <c r="O88" s="51">
        <v>8968</v>
      </c>
      <c r="P88" s="52">
        <f t="shared" si="21"/>
        <v>2968</v>
      </c>
      <c r="Q88" s="51">
        <v>5000</v>
      </c>
      <c r="R88" s="51">
        <v>9117</v>
      </c>
      <c r="S88" s="52">
        <f t="shared" si="22"/>
        <v>4117</v>
      </c>
      <c r="T88" s="51">
        <v>6000</v>
      </c>
      <c r="U88" s="51">
        <v>5246</v>
      </c>
      <c r="V88" s="52">
        <f t="shared" si="23"/>
        <v>-754</v>
      </c>
      <c r="W88" s="51">
        <v>6000</v>
      </c>
      <c r="X88" s="51">
        <v>7364</v>
      </c>
      <c r="Y88" s="52">
        <f t="shared" si="24"/>
        <v>1364</v>
      </c>
      <c r="Z88" s="51">
        <v>4000</v>
      </c>
      <c r="AA88" s="51">
        <v>9729</v>
      </c>
      <c r="AB88" s="52">
        <f t="shared" si="25"/>
        <v>5729</v>
      </c>
      <c r="AC88" s="51">
        <v>4000</v>
      </c>
      <c r="AD88" s="51">
        <v>8869</v>
      </c>
      <c r="AE88" s="52">
        <f t="shared" si="26"/>
        <v>4869</v>
      </c>
      <c r="AF88" s="51">
        <v>10000</v>
      </c>
      <c r="AG88" s="51">
        <v>15570</v>
      </c>
      <c r="AH88" s="52">
        <f t="shared" si="27"/>
        <v>5570</v>
      </c>
      <c r="AI88" s="51">
        <v>10000</v>
      </c>
      <c r="AJ88" s="51">
        <v>11479</v>
      </c>
      <c r="AK88" s="52">
        <f t="shared" si="28"/>
        <v>1479</v>
      </c>
      <c r="AL88" s="51">
        <v>10000</v>
      </c>
      <c r="AM88" s="51">
        <v>23971</v>
      </c>
      <c r="AN88" s="52">
        <f t="shared" si="29"/>
        <v>13971</v>
      </c>
      <c r="AO88" s="51">
        <v>10000</v>
      </c>
      <c r="AP88" s="51">
        <v>7651</v>
      </c>
      <c r="AQ88" s="52">
        <f t="shared" si="30"/>
        <v>-2349</v>
      </c>
      <c r="AR88" s="51">
        <v>10180</v>
      </c>
      <c r="AS88" s="51">
        <v>6236</v>
      </c>
      <c r="AT88" s="52">
        <f t="shared" si="16"/>
        <v>-3944</v>
      </c>
      <c r="AU88" s="51">
        <v>10373</v>
      </c>
      <c r="AV88" s="51">
        <v>8120</v>
      </c>
      <c r="AW88" s="52">
        <f t="shared" si="31"/>
        <v>-2253</v>
      </c>
      <c r="AX88" s="57">
        <f t="shared" si="17"/>
        <v>280166</v>
      </c>
    </row>
    <row r="89" spans="2:50" x14ac:dyDescent="0.25">
      <c r="B89" t="s">
        <v>789</v>
      </c>
      <c r="C89" t="s">
        <v>203</v>
      </c>
      <c r="D89" t="s">
        <v>205</v>
      </c>
      <c r="E89" s="51">
        <v>200000</v>
      </c>
      <c r="F89" s="51">
        <v>215409</v>
      </c>
      <c r="G89" s="52">
        <f t="shared" si="18"/>
        <v>15409</v>
      </c>
      <c r="H89" s="51">
        <v>190000</v>
      </c>
      <c r="I89" s="51">
        <v>253754</v>
      </c>
      <c r="J89" s="52">
        <f t="shared" si="19"/>
        <v>63754</v>
      </c>
      <c r="K89" s="51">
        <v>190000</v>
      </c>
      <c r="L89" s="51">
        <v>184505</v>
      </c>
      <c r="M89" s="52">
        <f t="shared" si="20"/>
        <v>-5495</v>
      </c>
      <c r="N89" s="51">
        <v>190000</v>
      </c>
      <c r="O89" s="51">
        <v>196659</v>
      </c>
      <c r="P89" s="52">
        <f t="shared" si="21"/>
        <v>6659</v>
      </c>
      <c r="Q89" s="51">
        <v>185000</v>
      </c>
      <c r="R89" s="51">
        <v>1018420</v>
      </c>
      <c r="S89" s="52">
        <f t="shared" si="22"/>
        <v>833420</v>
      </c>
      <c r="T89" s="51">
        <v>198000</v>
      </c>
      <c r="U89" s="51">
        <v>1043542</v>
      </c>
      <c r="V89" s="52">
        <f t="shared" si="23"/>
        <v>845542</v>
      </c>
      <c r="W89" s="51">
        <v>198000</v>
      </c>
      <c r="X89" s="51">
        <v>465331</v>
      </c>
      <c r="Y89" s="52">
        <f t="shared" si="24"/>
        <v>267331</v>
      </c>
      <c r="Z89" s="51">
        <v>198000</v>
      </c>
      <c r="AA89" s="51">
        <v>936736</v>
      </c>
      <c r="AB89" s="52">
        <f t="shared" si="25"/>
        <v>738736</v>
      </c>
      <c r="AC89" s="51">
        <v>203000</v>
      </c>
      <c r="AD89" s="51">
        <v>388448</v>
      </c>
      <c r="AE89" s="52">
        <f t="shared" si="26"/>
        <v>185448</v>
      </c>
      <c r="AF89" s="51">
        <v>205000</v>
      </c>
      <c r="AG89" s="51">
        <v>367276</v>
      </c>
      <c r="AH89" s="52">
        <f t="shared" si="27"/>
        <v>162276</v>
      </c>
      <c r="AI89" s="51">
        <v>212000</v>
      </c>
      <c r="AJ89" s="51">
        <v>280817</v>
      </c>
      <c r="AK89" s="52">
        <f t="shared" si="28"/>
        <v>68817</v>
      </c>
      <c r="AL89" s="51">
        <v>350000</v>
      </c>
      <c r="AM89" s="51">
        <v>488289</v>
      </c>
      <c r="AN89" s="52">
        <f t="shared" si="29"/>
        <v>138289</v>
      </c>
      <c r="AO89" s="51">
        <v>356000</v>
      </c>
      <c r="AP89" s="51">
        <v>535455</v>
      </c>
      <c r="AQ89" s="52">
        <f t="shared" si="30"/>
        <v>179455</v>
      </c>
      <c r="AR89" s="51">
        <v>498820</v>
      </c>
      <c r="AS89" s="51">
        <v>707259</v>
      </c>
      <c r="AT89" s="52">
        <f t="shared" si="16"/>
        <v>208439</v>
      </c>
      <c r="AU89" s="51">
        <v>508298</v>
      </c>
      <c r="AV89" s="51">
        <v>565515.29</v>
      </c>
      <c r="AW89" s="52">
        <f t="shared" si="31"/>
        <v>57217.290000000037</v>
      </c>
      <c r="AX89" s="57">
        <f t="shared" si="17"/>
        <v>15294830.579999998</v>
      </c>
    </row>
    <row r="90" spans="2:50" x14ac:dyDescent="0.25">
      <c r="B90" t="s">
        <v>789</v>
      </c>
      <c r="C90" t="s">
        <v>206</v>
      </c>
      <c r="D90" t="s">
        <v>208</v>
      </c>
      <c r="E90" s="51">
        <v>0</v>
      </c>
      <c r="F90" s="51">
        <v>0</v>
      </c>
      <c r="G90" s="52">
        <f t="shared" si="18"/>
        <v>0</v>
      </c>
      <c r="H90" s="51">
        <v>0</v>
      </c>
      <c r="I90" s="51">
        <v>0</v>
      </c>
      <c r="J90" s="52">
        <f t="shared" si="19"/>
        <v>0</v>
      </c>
      <c r="K90" s="51">
        <v>0</v>
      </c>
      <c r="L90" s="51">
        <v>0</v>
      </c>
      <c r="M90" s="52">
        <f t="shared" si="20"/>
        <v>0</v>
      </c>
      <c r="N90" s="51">
        <v>0</v>
      </c>
      <c r="O90" s="51">
        <v>0</v>
      </c>
      <c r="P90" s="52">
        <f t="shared" si="21"/>
        <v>0</v>
      </c>
      <c r="Q90" s="51">
        <v>0</v>
      </c>
      <c r="R90" s="51">
        <v>0</v>
      </c>
      <c r="S90" s="52">
        <f t="shared" si="22"/>
        <v>0</v>
      </c>
      <c r="T90" s="51">
        <v>0</v>
      </c>
      <c r="U90" s="51">
        <v>0</v>
      </c>
      <c r="V90" s="52">
        <f t="shared" si="23"/>
        <v>0</v>
      </c>
      <c r="W90" s="51">
        <v>0</v>
      </c>
      <c r="X90" s="51">
        <v>0</v>
      </c>
      <c r="Y90" s="52">
        <f t="shared" si="24"/>
        <v>0</v>
      </c>
      <c r="Z90" s="51">
        <v>0</v>
      </c>
      <c r="AA90" s="51">
        <v>0</v>
      </c>
      <c r="AB90" s="52">
        <f t="shared" si="25"/>
        <v>0</v>
      </c>
      <c r="AC90" s="51">
        <v>0</v>
      </c>
      <c r="AD90" s="51">
        <v>411950</v>
      </c>
      <c r="AE90" s="52">
        <f t="shared" si="26"/>
        <v>411950</v>
      </c>
      <c r="AF90" s="51">
        <v>2250000</v>
      </c>
      <c r="AG90" s="51">
        <v>216052</v>
      </c>
      <c r="AH90" s="52">
        <f t="shared" si="27"/>
        <v>-2033948</v>
      </c>
      <c r="AI90" s="51">
        <v>300000</v>
      </c>
      <c r="AJ90" s="51">
        <v>488045</v>
      </c>
      <c r="AK90" s="52">
        <f t="shared" si="28"/>
        <v>188045</v>
      </c>
      <c r="AL90" s="51">
        <v>300000</v>
      </c>
      <c r="AM90" s="51">
        <v>533021</v>
      </c>
      <c r="AN90" s="52">
        <f t="shared" si="29"/>
        <v>233021</v>
      </c>
      <c r="AO90" s="51">
        <v>450000</v>
      </c>
      <c r="AP90" s="51">
        <v>481026</v>
      </c>
      <c r="AQ90" s="52">
        <f t="shared" si="30"/>
        <v>31026</v>
      </c>
      <c r="AR90" s="51">
        <v>458100</v>
      </c>
      <c r="AS90" s="51">
        <v>594996</v>
      </c>
      <c r="AT90" s="52">
        <f t="shared" si="16"/>
        <v>136896</v>
      </c>
      <c r="AU90" s="51">
        <v>466804</v>
      </c>
      <c r="AV90" s="51">
        <v>613630.35</v>
      </c>
      <c r="AW90" s="52">
        <f t="shared" si="31"/>
        <v>146826.34999999998</v>
      </c>
      <c r="AX90" s="57">
        <f t="shared" si="17"/>
        <v>6677440.6999999993</v>
      </c>
    </row>
    <row r="91" spans="2:50" x14ac:dyDescent="0.25">
      <c r="B91" t="s">
        <v>789</v>
      </c>
      <c r="C91" t="s">
        <v>209</v>
      </c>
      <c r="D91" t="s">
        <v>211</v>
      </c>
      <c r="E91" s="51">
        <v>570000</v>
      </c>
      <c r="F91" s="51">
        <v>772439</v>
      </c>
      <c r="G91" s="52">
        <f t="shared" si="18"/>
        <v>202439</v>
      </c>
      <c r="H91" s="51">
        <v>615000</v>
      </c>
      <c r="I91" s="51">
        <v>735114</v>
      </c>
      <c r="J91" s="52">
        <f t="shared" si="19"/>
        <v>120114</v>
      </c>
      <c r="K91" s="51">
        <v>916000</v>
      </c>
      <c r="L91" s="51">
        <v>846289</v>
      </c>
      <c r="M91" s="52">
        <f t="shared" si="20"/>
        <v>-69711</v>
      </c>
      <c r="N91" s="51">
        <v>916000</v>
      </c>
      <c r="O91" s="51">
        <v>814886</v>
      </c>
      <c r="P91" s="52">
        <f t="shared" si="21"/>
        <v>-101114</v>
      </c>
      <c r="Q91" s="51">
        <v>670000</v>
      </c>
      <c r="R91" s="51">
        <v>390098</v>
      </c>
      <c r="S91" s="52">
        <f t="shared" si="22"/>
        <v>-279902</v>
      </c>
      <c r="T91" s="51">
        <v>700000</v>
      </c>
      <c r="U91" s="51">
        <v>428223</v>
      </c>
      <c r="V91" s="52">
        <f t="shared" si="23"/>
        <v>-271777</v>
      </c>
      <c r="W91" s="51">
        <v>700000</v>
      </c>
      <c r="X91" s="51">
        <v>624834</v>
      </c>
      <c r="Y91" s="52">
        <f t="shared" si="24"/>
        <v>-75166</v>
      </c>
      <c r="Z91" s="51">
        <v>600000</v>
      </c>
      <c r="AA91" s="51">
        <v>340474</v>
      </c>
      <c r="AB91" s="52">
        <f t="shared" si="25"/>
        <v>-259526</v>
      </c>
      <c r="AC91" s="51">
        <v>600000</v>
      </c>
      <c r="AD91" s="51">
        <v>749298</v>
      </c>
      <c r="AE91" s="52">
        <f t="shared" si="26"/>
        <v>149298</v>
      </c>
      <c r="AF91" s="51">
        <v>600000</v>
      </c>
      <c r="AG91" s="51">
        <v>581674</v>
      </c>
      <c r="AH91" s="52">
        <f t="shared" si="27"/>
        <v>-18326</v>
      </c>
      <c r="AI91" s="51">
        <v>620000</v>
      </c>
      <c r="AJ91" s="51">
        <v>1300164</v>
      </c>
      <c r="AK91" s="52">
        <f t="shared" si="28"/>
        <v>680164</v>
      </c>
      <c r="AL91" s="51">
        <v>633000</v>
      </c>
      <c r="AM91" s="51">
        <v>707092</v>
      </c>
      <c r="AN91" s="52">
        <f t="shared" si="29"/>
        <v>74092</v>
      </c>
      <c r="AO91" s="51">
        <v>1300000</v>
      </c>
      <c r="AP91" s="51">
        <v>49451</v>
      </c>
      <c r="AQ91" s="52">
        <f t="shared" si="30"/>
        <v>-1250549</v>
      </c>
      <c r="AR91" s="51">
        <v>712600</v>
      </c>
      <c r="AS91" s="51">
        <v>34230</v>
      </c>
      <c r="AT91" s="52">
        <f t="shared" si="16"/>
        <v>-678370</v>
      </c>
      <c r="AU91" s="51">
        <v>55139</v>
      </c>
      <c r="AV91" s="51">
        <v>68.599999999999994</v>
      </c>
      <c r="AW91" s="52">
        <f t="shared" si="31"/>
        <v>-55070.400000000001</v>
      </c>
      <c r="AX91" s="57">
        <f t="shared" si="17"/>
        <v>16748669.200000001</v>
      </c>
    </row>
    <row r="92" spans="2:50" x14ac:dyDescent="0.25">
      <c r="B92" t="s">
        <v>789</v>
      </c>
      <c r="C92" t="s">
        <v>212</v>
      </c>
      <c r="D92" t="s">
        <v>214</v>
      </c>
      <c r="E92" s="51">
        <v>120000</v>
      </c>
      <c r="F92" s="51">
        <v>125825</v>
      </c>
      <c r="G92" s="52">
        <f t="shared" si="18"/>
        <v>5825</v>
      </c>
      <c r="H92" s="51">
        <v>137000</v>
      </c>
      <c r="I92" s="51">
        <v>96881</v>
      </c>
      <c r="J92" s="52">
        <f t="shared" si="19"/>
        <v>-40119</v>
      </c>
      <c r="K92" s="51">
        <v>120000</v>
      </c>
      <c r="L92" s="51">
        <v>118159</v>
      </c>
      <c r="M92" s="52">
        <f t="shared" si="20"/>
        <v>-1841</v>
      </c>
      <c r="N92" s="51">
        <v>120000</v>
      </c>
      <c r="O92" s="51">
        <v>93810</v>
      </c>
      <c r="P92" s="52">
        <f t="shared" si="21"/>
        <v>-26190</v>
      </c>
      <c r="Q92" s="51">
        <v>120000</v>
      </c>
      <c r="R92" s="51">
        <v>102743</v>
      </c>
      <c r="S92" s="52">
        <f t="shared" si="22"/>
        <v>-17257</v>
      </c>
      <c r="T92" s="51">
        <v>120000</v>
      </c>
      <c r="U92" s="51">
        <v>110626</v>
      </c>
      <c r="V92" s="52">
        <f t="shared" si="23"/>
        <v>-9374</v>
      </c>
      <c r="W92" s="51">
        <v>110000</v>
      </c>
      <c r="X92" s="51">
        <v>109113</v>
      </c>
      <c r="Y92" s="52">
        <f t="shared" si="24"/>
        <v>-887</v>
      </c>
      <c r="Z92" s="51">
        <v>110000</v>
      </c>
      <c r="AA92" s="51">
        <v>106803</v>
      </c>
      <c r="AB92" s="52">
        <f t="shared" si="25"/>
        <v>-3197</v>
      </c>
      <c r="AC92" s="51">
        <v>110000</v>
      </c>
      <c r="AD92" s="51">
        <v>89487</v>
      </c>
      <c r="AE92" s="52">
        <f t="shared" si="26"/>
        <v>-20513</v>
      </c>
      <c r="AF92" s="51">
        <v>110000</v>
      </c>
      <c r="AG92" s="51">
        <v>46546</v>
      </c>
      <c r="AH92" s="52">
        <f t="shared" si="27"/>
        <v>-63454</v>
      </c>
      <c r="AI92" s="51">
        <v>110000</v>
      </c>
      <c r="AJ92" s="51">
        <v>31618</v>
      </c>
      <c r="AK92" s="52">
        <f t="shared" si="28"/>
        <v>-78382</v>
      </c>
      <c r="AL92" s="51">
        <v>110000</v>
      </c>
      <c r="AM92" s="51">
        <v>6650</v>
      </c>
      <c r="AN92" s="52">
        <f t="shared" si="29"/>
        <v>-103350</v>
      </c>
      <c r="AO92" s="51">
        <v>30000</v>
      </c>
      <c r="AP92" s="51">
        <v>11340</v>
      </c>
      <c r="AQ92" s="52">
        <f t="shared" si="30"/>
        <v>-18660</v>
      </c>
      <c r="AR92" s="51">
        <v>30540</v>
      </c>
      <c r="AS92" s="51">
        <v>9990</v>
      </c>
      <c r="AT92" s="52">
        <f t="shared" si="16"/>
        <v>-20550</v>
      </c>
      <c r="AU92" s="51">
        <v>31120</v>
      </c>
      <c r="AV92" s="51">
        <v>12130</v>
      </c>
      <c r="AW92" s="52">
        <f t="shared" si="31"/>
        <v>-18990</v>
      </c>
      <c r="AX92" s="57">
        <f t="shared" si="17"/>
        <v>2143442</v>
      </c>
    </row>
    <row r="93" spans="2:50" x14ac:dyDescent="0.25">
      <c r="B93" t="s">
        <v>789</v>
      </c>
      <c r="C93" t="s">
        <v>215</v>
      </c>
      <c r="D93" t="s">
        <v>217</v>
      </c>
      <c r="E93" s="51">
        <v>18000</v>
      </c>
      <c r="F93" s="51">
        <v>6688</v>
      </c>
      <c r="G93" s="52">
        <f t="shared" si="18"/>
        <v>-11312</v>
      </c>
      <c r="H93" s="51">
        <v>12000</v>
      </c>
      <c r="I93" s="51">
        <v>10544</v>
      </c>
      <c r="J93" s="52">
        <f t="shared" si="19"/>
        <v>-1456</v>
      </c>
      <c r="K93" s="51">
        <v>12000</v>
      </c>
      <c r="L93" s="51">
        <v>11329</v>
      </c>
      <c r="M93" s="52">
        <f t="shared" si="20"/>
        <v>-671</v>
      </c>
      <c r="N93" s="51">
        <v>8000</v>
      </c>
      <c r="O93" s="51">
        <v>18616</v>
      </c>
      <c r="P93" s="52">
        <f t="shared" si="21"/>
        <v>10616</v>
      </c>
      <c r="Q93" s="51">
        <v>19000</v>
      </c>
      <c r="R93" s="51">
        <v>3862</v>
      </c>
      <c r="S93" s="52">
        <f t="shared" si="22"/>
        <v>-15138</v>
      </c>
      <c r="T93" s="51">
        <v>20000</v>
      </c>
      <c r="U93" s="51">
        <v>28005</v>
      </c>
      <c r="V93" s="52">
        <f t="shared" si="23"/>
        <v>8005</v>
      </c>
      <c r="W93" s="51">
        <v>17000</v>
      </c>
      <c r="X93" s="51">
        <v>7649</v>
      </c>
      <c r="Y93" s="52">
        <f t="shared" si="24"/>
        <v>-9351</v>
      </c>
      <c r="Z93" s="51">
        <v>0</v>
      </c>
      <c r="AA93" s="51">
        <v>12044</v>
      </c>
      <c r="AB93" s="52">
        <f t="shared" si="25"/>
        <v>12044</v>
      </c>
      <c r="AC93" s="51">
        <v>17000</v>
      </c>
      <c r="AD93" s="51">
        <v>11749</v>
      </c>
      <c r="AE93" s="52">
        <f t="shared" si="26"/>
        <v>-5251</v>
      </c>
      <c r="AF93" s="51">
        <v>17000</v>
      </c>
      <c r="AG93" s="51">
        <v>6468</v>
      </c>
      <c r="AH93" s="52">
        <f t="shared" si="27"/>
        <v>-10532</v>
      </c>
      <c r="AI93" s="51">
        <v>12000</v>
      </c>
      <c r="AJ93" s="51">
        <v>2779</v>
      </c>
      <c r="AK93" s="52">
        <f t="shared" si="28"/>
        <v>-9221</v>
      </c>
      <c r="AL93" s="51">
        <v>5000</v>
      </c>
      <c r="AM93" s="51">
        <v>3066</v>
      </c>
      <c r="AN93" s="52">
        <f t="shared" si="29"/>
        <v>-1934</v>
      </c>
      <c r="AO93" s="51">
        <v>20000</v>
      </c>
      <c r="AP93" s="51">
        <v>3948</v>
      </c>
      <c r="AQ93" s="52">
        <f t="shared" si="30"/>
        <v>-16052</v>
      </c>
      <c r="AR93" s="51">
        <v>10689</v>
      </c>
      <c r="AS93" s="51">
        <v>1722</v>
      </c>
      <c r="AT93" s="52">
        <f t="shared" si="16"/>
        <v>-8967</v>
      </c>
      <c r="AU93" s="51">
        <v>10892</v>
      </c>
      <c r="AV93" s="51">
        <v>420</v>
      </c>
      <c r="AW93" s="52">
        <f t="shared" si="31"/>
        <v>-10472</v>
      </c>
      <c r="AX93" s="57">
        <f t="shared" si="17"/>
        <v>257778</v>
      </c>
    </row>
    <row r="94" spans="2:50" x14ac:dyDescent="0.25">
      <c r="B94" t="s">
        <v>789</v>
      </c>
      <c r="C94" t="s">
        <v>218</v>
      </c>
      <c r="D94" t="s">
        <v>220</v>
      </c>
      <c r="E94" s="51">
        <v>19000</v>
      </c>
      <c r="F94" s="51">
        <v>18070</v>
      </c>
      <c r="G94" s="52">
        <f t="shared" si="18"/>
        <v>-930</v>
      </c>
      <c r="H94" s="51">
        <v>18000</v>
      </c>
      <c r="I94" s="51">
        <v>31021</v>
      </c>
      <c r="J94" s="52">
        <f t="shared" si="19"/>
        <v>13021</v>
      </c>
      <c r="K94" s="51">
        <v>18000</v>
      </c>
      <c r="L94" s="51">
        <v>17199</v>
      </c>
      <c r="M94" s="52">
        <f t="shared" si="20"/>
        <v>-801</v>
      </c>
      <c r="N94" s="51">
        <v>140000</v>
      </c>
      <c r="O94" s="51">
        <v>47534</v>
      </c>
      <c r="P94" s="52">
        <f t="shared" si="21"/>
        <v>-92466</v>
      </c>
      <c r="Q94" s="51">
        <v>42000</v>
      </c>
      <c r="R94" s="51">
        <v>45337</v>
      </c>
      <c r="S94" s="52">
        <f t="shared" si="22"/>
        <v>3337</v>
      </c>
      <c r="T94" s="51">
        <v>47000</v>
      </c>
      <c r="U94" s="51">
        <v>110098</v>
      </c>
      <c r="V94" s="52">
        <f t="shared" si="23"/>
        <v>63098</v>
      </c>
      <c r="W94" s="51">
        <v>100000</v>
      </c>
      <c r="X94" s="51">
        <v>128710</v>
      </c>
      <c r="Y94" s="52">
        <f t="shared" si="24"/>
        <v>28710</v>
      </c>
      <c r="Z94" s="51">
        <v>130000</v>
      </c>
      <c r="AA94" s="51">
        <v>108152</v>
      </c>
      <c r="AB94" s="52">
        <f t="shared" si="25"/>
        <v>-21848</v>
      </c>
      <c r="AC94" s="51">
        <v>1410000</v>
      </c>
      <c r="AD94" s="51">
        <v>120270</v>
      </c>
      <c r="AE94" s="52">
        <f t="shared" si="26"/>
        <v>-1289730</v>
      </c>
      <c r="AF94" s="51">
        <v>110000</v>
      </c>
      <c r="AG94" s="51">
        <v>27548</v>
      </c>
      <c r="AH94" s="52">
        <f t="shared" si="27"/>
        <v>-82452</v>
      </c>
      <c r="AI94" s="51">
        <v>110000</v>
      </c>
      <c r="AJ94" s="51">
        <v>135064</v>
      </c>
      <c r="AK94" s="52">
        <f t="shared" si="28"/>
        <v>25064</v>
      </c>
      <c r="AL94" s="51">
        <v>130000</v>
      </c>
      <c r="AM94" s="51">
        <v>111081</v>
      </c>
      <c r="AN94" s="52">
        <f t="shared" si="29"/>
        <v>-18919</v>
      </c>
      <c r="AO94" s="51">
        <v>130000</v>
      </c>
      <c r="AP94" s="51">
        <v>134413</v>
      </c>
      <c r="AQ94" s="52">
        <f t="shared" si="30"/>
        <v>4413</v>
      </c>
      <c r="AR94" s="51">
        <v>111980</v>
      </c>
      <c r="AS94" s="51">
        <v>174412</v>
      </c>
      <c r="AT94" s="52">
        <f t="shared" si="16"/>
        <v>62432</v>
      </c>
      <c r="AU94" s="51">
        <v>114108</v>
      </c>
      <c r="AV94" s="51">
        <v>113103.47</v>
      </c>
      <c r="AW94" s="52">
        <f t="shared" si="31"/>
        <v>-1004.5299999999988</v>
      </c>
      <c r="AX94" s="57">
        <f t="shared" si="17"/>
        <v>2644024.9400000004</v>
      </c>
    </row>
    <row r="95" spans="2:50" x14ac:dyDescent="0.25">
      <c r="B95" t="s">
        <v>789</v>
      </c>
      <c r="C95" t="s">
        <v>221</v>
      </c>
      <c r="D95" t="s">
        <v>223</v>
      </c>
      <c r="E95" s="51">
        <v>161000</v>
      </c>
      <c r="F95" s="51">
        <v>126277</v>
      </c>
      <c r="G95" s="52">
        <f t="shared" si="18"/>
        <v>-34723</v>
      </c>
      <c r="H95" s="51">
        <v>158000</v>
      </c>
      <c r="I95" s="51">
        <v>126040</v>
      </c>
      <c r="J95" s="52">
        <f t="shared" si="19"/>
        <v>-31960</v>
      </c>
      <c r="K95" s="51">
        <v>161000</v>
      </c>
      <c r="L95" s="51">
        <v>128160</v>
      </c>
      <c r="M95" s="52">
        <f t="shared" si="20"/>
        <v>-32840</v>
      </c>
      <c r="N95" s="51">
        <v>130000</v>
      </c>
      <c r="O95" s="51">
        <v>136190</v>
      </c>
      <c r="P95" s="52">
        <f t="shared" si="21"/>
        <v>6190</v>
      </c>
      <c r="Q95" s="51">
        <v>125000</v>
      </c>
      <c r="R95" s="51">
        <v>143445</v>
      </c>
      <c r="S95" s="52">
        <f t="shared" si="22"/>
        <v>18445</v>
      </c>
      <c r="T95" s="51">
        <v>130000</v>
      </c>
      <c r="U95" s="51">
        <v>142360</v>
      </c>
      <c r="V95" s="52">
        <f t="shared" si="23"/>
        <v>12360</v>
      </c>
      <c r="W95" s="51">
        <v>138000</v>
      </c>
      <c r="X95" s="51">
        <v>145770</v>
      </c>
      <c r="Y95" s="52">
        <f t="shared" si="24"/>
        <v>7770</v>
      </c>
      <c r="Z95" s="51">
        <v>167000</v>
      </c>
      <c r="AA95" s="51">
        <v>147117</v>
      </c>
      <c r="AB95" s="52">
        <f t="shared" si="25"/>
        <v>-19883</v>
      </c>
      <c r="AC95" s="51">
        <v>145000</v>
      </c>
      <c r="AD95" s="51">
        <v>143790</v>
      </c>
      <c r="AE95" s="52">
        <f t="shared" si="26"/>
        <v>-1210</v>
      </c>
      <c r="AF95" s="51">
        <v>145000</v>
      </c>
      <c r="AG95" s="51">
        <v>144320</v>
      </c>
      <c r="AH95" s="52">
        <f t="shared" si="27"/>
        <v>-680</v>
      </c>
      <c r="AI95" s="51">
        <v>145000</v>
      </c>
      <c r="AJ95" s="51">
        <v>133950</v>
      </c>
      <c r="AK95" s="52">
        <f t="shared" si="28"/>
        <v>-11050</v>
      </c>
      <c r="AL95" s="51">
        <v>145000</v>
      </c>
      <c r="AM95" s="51">
        <v>133055</v>
      </c>
      <c r="AN95" s="52">
        <f t="shared" si="29"/>
        <v>-11945</v>
      </c>
      <c r="AO95" s="51">
        <v>145000</v>
      </c>
      <c r="AP95" s="51">
        <v>132520</v>
      </c>
      <c r="AQ95" s="52">
        <f t="shared" si="30"/>
        <v>-12480</v>
      </c>
      <c r="AR95" s="51">
        <v>147610</v>
      </c>
      <c r="AS95" s="51">
        <v>131795</v>
      </c>
      <c r="AT95" s="52">
        <f t="shared" si="16"/>
        <v>-15815</v>
      </c>
      <c r="AU95" s="51">
        <v>150415</v>
      </c>
      <c r="AV95" s="51">
        <v>127105</v>
      </c>
      <c r="AW95" s="52">
        <f t="shared" si="31"/>
        <v>-23310</v>
      </c>
      <c r="AX95" s="57">
        <f t="shared" si="17"/>
        <v>4083788</v>
      </c>
    </row>
    <row r="96" spans="2:50" x14ac:dyDescent="0.25">
      <c r="B96" t="s">
        <v>789</v>
      </c>
      <c r="C96" t="s">
        <v>224</v>
      </c>
      <c r="D96" t="s">
        <v>226</v>
      </c>
      <c r="E96" s="51">
        <v>1971000</v>
      </c>
      <c r="F96" s="51">
        <v>2000808</v>
      </c>
      <c r="G96" s="52">
        <f t="shared" si="18"/>
        <v>29808</v>
      </c>
      <c r="H96" s="51">
        <v>1971000</v>
      </c>
      <c r="I96" s="51">
        <v>2064856</v>
      </c>
      <c r="J96" s="52">
        <f t="shared" si="19"/>
        <v>93856</v>
      </c>
      <c r="K96" s="51">
        <v>2100000</v>
      </c>
      <c r="L96" s="51">
        <v>1953483</v>
      </c>
      <c r="M96" s="52">
        <f t="shared" si="20"/>
        <v>-146517</v>
      </c>
      <c r="N96" s="51">
        <v>1950000</v>
      </c>
      <c r="O96" s="51">
        <v>2081287</v>
      </c>
      <c r="P96" s="52">
        <f t="shared" si="21"/>
        <v>131287</v>
      </c>
      <c r="Q96" s="51">
        <v>2000000</v>
      </c>
      <c r="R96" s="51">
        <v>1996257</v>
      </c>
      <c r="S96" s="52">
        <f t="shared" si="22"/>
        <v>-3743</v>
      </c>
      <c r="T96" s="51">
        <v>2000000</v>
      </c>
      <c r="U96" s="51">
        <v>2013818</v>
      </c>
      <c r="V96" s="52">
        <f t="shared" si="23"/>
        <v>13818</v>
      </c>
      <c r="W96" s="51">
        <v>2000000</v>
      </c>
      <c r="X96" s="51">
        <v>1945935</v>
      </c>
      <c r="Y96" s="52">
        <f t="shared" si="24"/>
        <v>-54065</v>
      </c>
      <c r="Z96" s="51">
        <v>2000000</v>
      </c>
      <c r="AA96" s="51">
        <v>1934497</v>
      </c>
      <c r="AB96" s="52">
        <f t="shared" si="25"/>
        <v>-65503</v>
      </c>
      <c r="AC96" s="51">
        <v>2000000</v>
      </c>
      <c r="AD96" s="51">
        <v>2230976</v>
      </c>
      <c r="AE96" s="52">
        <f t="shared" si="26"/>
        <v>230976</v>
      </c>
      <c r="AF96" s="51">
        <v>1961565</v>
      </c>
      <c r="AG96" s="51">
        <v>2048350</v>
      </c>
      <c r="AH96" s="52">
        <f t="shared" si="27"/>
        <v>86785</v>
      </c>
      <c r="AI96" s="51">
        <v>2000000</v>
      </c>
      <c r="AJ96" s="51">
        <v>2742855</v>
      </c>
      <c r="AK96" s="52">
        <f t="shared" si="28"/>
        <v>742855</v>
      </c>
      <c r="AL96" s="51">
        <v>2000000</v>
      </c>
      <c r="AM96" s="51">
        <v>1961665</v>
      </c>
      <c r="AN96" s="52">
        <f t="shared" si="29"/>
        <v>-38335</v>
      </c>
      <c r="AO96" s="51">
        <v>2050000</v>
      </c>
      <c r="AP96" s="51">
        <v>2071757</v>
      </c>
      <c r="AQ96" s="52">
        <f t="shared" si="30"/>
        <v>21757</v>
      </c>
      <c r="AR96" s="51">
        <v>2086900</v>
      </c>
      <c r="AS96" s="51">
        <v>1838720</v>
      </c>
      <c r="AT96" s="52">
        <f t="shared" si="16"/>
        <v>-248180</v>
      </c>
      <c r="AU96" s="51">
        <v>2126551</v>
      </c>
      <c r="AV96" s="51">
        <v>1744399.31</v>
      </c>
      <c r="AW96" s="52">
        <f t="shared" si="31"/>
        <v>-382151.68999999994</v>
      </c>
      <c r="AX96" s="57">
        <f t="shared" si="17"/>
        <v>61259326.620000005</v>
      </c>
    </row>
    <row r="97" spans="2:50" x14ac:dyDescent="0.25">
      <c r="B97" t="s">
        <v>789</v>
      </c>
      <c r="C97" t="s">
        <v>227</v>
      </c>
      <c r="D97" t="s">
        <v>229</v>
      </c>
      <c r="E97" s="51">
        <v>41000</v>
      </c>
      <c r="F97" s="51">
        <v>40500</v>
      </c>
      <c r="G97" s="52">
        <f t="shared" si="18"/>
        <v>-500</v>
      </c>
      <c r="H97" s="51">
        <v>41000</v>
      </c>
      <c r="I97" s="51">
        <v>30220</v>
      </c>
      <c r="J97" s="52">
        <f t="shared" si="19"/>
        <v>-10780</v>
      </c>
      <c r="K97" s="51">
        <v>41000</v>
      </c>
      <c r="L97" s="51">
        <v>33850</v>
      </c>
      <c r="M97" s="52">
        <f t="shared" si="20"/>
        <v>-7150</v>
      </c>
      <c r="N97" s="51">
        <v>41000</v>
      </c>
      <c r="O97" s="51">
        <v>33800</v>
      </c>
      <c r="P97" s="52">
        <f t="shared" si="21"/>
        <v>-7200</v>
      </c>
      <c r="Q97" s="51">
        <v>15000</v>
      </c>
      <c r="R97" s="51">
        <v>30620</v>
      </c>
      <c r="S97" s="52">
        <f t="shared" si="22"/>
        <v>15620</v>
      </c>
      <c r="T97" s="51">
        <v>25000</v>
      </c>
      <c r="U97" s="51">
        <v>35250</v>
      </c>
      <c r="V97" s="52">
        <f t="shared" si="23"/>
        <v>10250</v>
      </c>
      <c r="W97" s="51">
        <v>24700</v>
      </c>
      <c r="X97" s="51">
        <v>31150</v>
      </c>
      <c r="Y97" s="52">
        <f t="shared" si="24"/>
        <v>6450</v>
      </c>
      <c r="Z97" s="51">
        <v>25000</v>
      </c>
      <c r="AA97" s="51">
        <v>28859</v>
      </c>
      <c r="AB97" s="52">
        <f t="shared" si="25"/>
        <v>3859</v>
      </c>
      <c r="AC97" s="51">
        <v>25000</v>
      </c>
      <c r="AD97" s="51">
        <v>32838</v>
      </c>
      <c r="AE97" s="52">
        <f t="shared" si="26"/>
        <v>7838</v>
      </c>
      <c r="AF97" s="51">
        <v>49395</v>
      </c>
      <c r="AG97" s="51">
        <v>39838</v>
      </c>
      <c r="AH97" s="52">
        <f t="shared" si="27"/>
        <v>-9557</v>
      </c>
      <c r="AI97" s="51">
        <v>30000</v>
      </c>
      <c r="AJ97" s="51">
        <v>63070</v>
      </c>
      <c r="AK97" s="52">
        <f t="shared" si="28"/>
        <v>33070</v>
      </c>
      <c r="AL97" s="51">
        <v>25000</v>
      </c>
      <c r="AM97" s="51">
        <v>67795</v>
      </c>
      <c r="AN97" s="52">
        <f t="shared" si="29"/>
        <v>42795</v>
      </c>
      <c r="AO97" s="51">
        <v>25000</v>
      </c>
      <c r="AP97" s="51">
        <v>70635</v>
      </c>
      <c r="AQ97" s="52">
        <f t="shared" si="30"/>
        <v>45635</v>
      </c>
      <c r="AR97" s="51">
        <v>50900</v>
      </c>
      <c r="AS97" s="51">
        <v>65885</v>
      </c>
      <c r="AT97" s="52">
        <f t="shared" si="16"/>
        <v>14985</v>
      </c>
      <c r="AU97" s="51">
        <v>51867</v>
      </c>
      <c r="AV97" s="51">
        <v>61550</v>
      </c>
      <c r="AW97" s="52">
        <f t="shared" si="31"/>
        <v>9683</v>
      </c>
      <c r="AX97" s="57">
        <f t="shared" si="17"/>
        <v>1331720</v>
      </c>
    </row>
    <row r="98" spans="2:50" hidden="1" x14ac:dyDescent="0.25">
      <c r="B98" t="s">
        <v>789</v>
      </c>
      <c r="C98" t="s">
        <v>826</v>
      </c>
      <c r="E98" s="51">
        <v>0</v>
      </c>
      <c r="F98" s="51">
        <v>0</v>
      </c>
      <c r="G98" s="52">
        <f t="shared" si="18"/>
        <v>0</v>
      </c>
      <c r="H98" s="51">
        <v>0</v>
      </c>
      <c r="I98" s="51">
        <v>0</v>
      </c>
      <c r="J98" s="52">
        <f t="shared" si="19"/>
        <v>0</v>
      </c>
      <c r="K98" s="51">
        <v>0</v>
      </c>
      <c r="L98" s="51">
        <v>0</v>
      </c>
      <c r="M98" s="52">
        <f t="shared" si="20"/>
        <v>0</v>
      </c>
      <c r="N98" s="51">
        <v>0</v>
      </c>
      <c r="O98" s="51">
        <v>0</v>
      </c>
      <c r="P98" s="52">
        <f t="shared" si="21"/>
        <v>0</v>
      </c>
      <c r="Q98" s="51">
        <v>0</v>
      </c>
      <c r="R98" s="51">
        <v>0</v>
      </c>
      <c r="S98" s="52">
        <f t="shared" si="22"/>
        <v>0</v>
      </c>
      <c r="T98" s="51">
        <v>0</v>
      </c>
      <c r="U98" s="51">
        <v>0</v>
      </c>
      <c r="V98" s="52">
        <f t="shared" si="23"/>
        <v>0</v>
      </c>
      <c r="W98" s="51">
        <v>0</v>
      </c>
      <c r="X98" s="51">
        <v>0</v>
      </c>
      <c r="Y98" s="52">
        <f t="shared" si="24"/>
        <v>0</v>
      </c>
      <c r="Z98" s="51">
        <v>0</v>
      </c>
      <c r="AA98" s="51">
        <v>0</v>
      </c>
      <c r="AB98" s="52">
        <f t="shared" si="25"/>
        <v>0</v>
      </c>
      <c r="AC98" s="51">
        <v>0</v>
      </c>
      <c r="AD98" s="51">
        <v>0</v>
      </c>
      <c r="AE98" s="52">
        <f t="shared" si="26"/>
        <v>0</v>
      </c>
      <c r="AF98" s="51">
        <v>0</v>
      </c>
      <c r="AG98" s="51">
        <v>0</v>
      </c>
      <c r="AH98" s="52">
        <f t="shared" si="27"/>
        <v>0</v>
      </c>
      <c r="AI98" s="51">
        <v>0</v>
      </c>
      <c r="AJ98" s="51">
        <v>0</v>
      </c>
      <c r="AK98" s="52">
        <f t="shared" si="28"/>
        <v>0</v>
      </c>
      <c r="AL98" s="51">
        <v>0</v>
      </c>
      <c r="AM98" s="51">
        <v>0</v>
      </c>
      <c r="AN98" s="52">
        <f t="shared" si="29"/>
        <v>0</v>
      </c>
      <c r="AO98" s="51">
        <v>0</v>
      </c>
      <c r="AP98" s="51">
        <v>0</v>
      </c>
      <c r="AQ98" s="52">
        <f t="shared" si="30"/>
        <v>0</v>
      </c>
      <c r="AR98" s="51">
        <v>0</v>
      </c>
      <c r="AS98" s="51">
        <v>0</v>
      </c>
      <c r="AT98" s="52">
        <f t="shared" si="16"/>
        <v>0</v>
      </c>
      <c r="AU98" s="51">
        <v>0</v>
      </c>
      <c r="AV98" s="51">
        <v>0</v>
      </c>
      <c r="AW98" s="52">
        <f t="shared" si="31"/>
        <v>0</v>
      </c>
      <c r="AX98" s="57">
        <f t="shared" si="17"/>
        <v>0</v>
      </c>
    </row>
    <row r="99" spans="2:50" x14ac:dyDescent="0.25">
      <c r="B99" t="s">
        <v>789</v>
      </c>
      <c r="C99" t="s">
        <v>230</v>
      </c>
      <c r="D99" t="s">
        <v>232</v>
      </c>
      <c r="E99" s="51">
        <v>198000</v>
      </c>
      <c r="F99" s="51">
        <v>226478</v>
      </c>
      <c r="G99" s="52">
        <f t="shared" si="18"/>
        <v>28478</v>
      </c>
      <c r="H99" s="51">
        <v>198000</v>
      </c>
      <c r="I99" s="51">
        <v>141586</v>
      </c>
      <c r="J99" s="52">
        <f t="shared" si="19"/>
        <v>-56414</v>
      </c>
      <c r="K99" s="51">
        <v>225000</v>
      </c>
      <c r="L99" s="51">
        <v>142767</v>
      </c>
      <c r="M99" s="52">
        <f t="shared" si="20"/>
        <v>-82233</v>
      </c>
      <c r="N99" s="51">
        <v>150000</v>
      </c>
      <c r="O99" s="51">
        <v>176922</v>
      </c>
      <c r="P99" s="52">
        <f t="shared" si="21"/>
        <v>26922</v>
      </c>
      <c r="Q99" s="51">
        <v>150000</v>
      </c>
      <c r="R99" s="51">
        <v>154475</v>
      </c>
      <c r="S99" s="52">
        <f t="shared" si="22"/>
        <v>4475</v>
      </c>
      <c r="T99" s="51">
        <v>150000</v>
      </c>
      <c r="U99" s="51">
        <v>148713</v>
      </c>
      <c r="V99" s="52">
        <f t="shared" si="23"/>
        <v>-1287</v>
      </c>
      <c r="W99" s="51">
        <v>150000</v>
      </c>
      <c r="X99" s="51">
        <v>56478</v>
      </c>
      <c r="Y99" s="52">
        <f t="shared" si="24"/>
        <v>-93522</v>
      </c>
      <c r="Z99" s="51">
        <v>150000</v>
      </c>
      <c r="AA99" s="51">
        <v>148371</v>
      </c>
      <c r="AB99" s="52">
        <f t="shared" si="25"/>
        <v>-1629</v>
      </c>
      <c r="AC99" s="51">
        <v>150000</v>
      </c>
      <c r="AD99" s="51">
        <v>149152</v>
      </c>
      <c r="AE99" s="52">
        <f t="shared" si="26"/>
        <v>-848</v>
      </c>
      <c r="AF99" s="51">
        <v>150000</v>
      </c>
      <c r="AG99" s="51">
        <v>149922</v>
      </c>
      <c r="AH99" s="52">
        <f t="shared" si="27"/>
        <v>-78</v>
      </c>
      <c r="AI99" s="51">
        <v>150000</v>
      </c>
      <c r="AJ99" s="51">
        <v>144196</v>
      </c>
      <c r="AK99" s="52">
        <f t="shared" si="28"/>
        <v>-5804</v>
      </c>
      <c r="AL99" s="51">
        <v>150000</v>
      </c>
      <c r="AM99" s="51">
        <v>136565</v>
      </c>
      <c r="AN99" s="52">
        <f t="shared" si="29"/>
        <v>-13435</v>
      </c>
      <c r="AO99" s="51">
        <v>150000</v>
      </c>
      <c r="AP99" s="51">
        <v>157498</v>
      </c>
      <c r="AQ99" s="52">
        <f t="shared" si="30"/>
        <v>7498</v>
      </c>
      <c r="AR99" s="51">
        <v>142520</v>
      </c>
      <c r="AS99" s="51">
        <v>137165</v>
      </c>
      <c r="AT99" s="52">
        <f t="shared" si="16"/>
        <v>-5355</v>
      </c>
      <c r="AU99" s="51">
        <v>145228</v>
      </c>
      <c r="AV99" s="51">
        <v>133308.75</v>
      </c>
      <c r="AW99" s="52">
        <f t="shared" si="31"/>
        <v>-11919.25</v>
      </c>
      <c r="AX99" s="57">
        <f t="shared" si="17"/>
        <v>4407193.5</v>
      </c>
    </row>
    <row r="100" spans="2:50" x14ac:dyDescent="0.25">
      <c r="B100" t="s">
        <v>789</v>
      </c>
      <c r="C100" t="s">
        <v>233</v>
      </c>
      <c r="D100" t="s">
        <v>235</v>
      </c>
      <c r="E100" s="51">
        <v>1475000</v>
      </c>
      <c r="F100" s="51">
        <v>1349545</v>
      </c>
      <c r="G100" s="52">
        <f t="shared" si="18"/>
        <v>-125455</v>
      </c>
      <c r="H100" s="51">
        <v>1475000</v>
      </c>
      <c r="I100" s="51">
        <v>1521667</v>
      </c>
      <c r="J100" s="52">
        <f t="shared" si="19"/>
        <v>46667</v>
      </c>
      <c r="K100" s="51">
        <v>1925000</v>
      </c>
      <c r="L100" s="51">
        <v>1787759</v>
      </c>
      <c r="M100" s="52">
        <f t="shared" si="20"/>
        <v>-137241</v>
      </c>
      <c r="N100" s="51">
        <v>1800000</v>
      </c>
      <c r="O100" s="51">
        <v>2085081</v>
      </c>
      <c r="P100" s="52">
        <f t="shared" si="21"/>
        <v>285081</v>
      </c>
      <c r="Q100" s="51">
        <v>1800000</v>
      </c>
      <c r="R100" s="51">
        <v>2013081</v>
      </c>
      <c r="S100" s="52">
        <f t="shared" si="22"/>
        <v>213081</v>
      </c>
      <c r="T100" s="51">
        <v>2000000</v>
      </c>
      <c r="U100" s="51">
        <v>2343516</v>
      </c>
      <c r="V100" s="52">
        <f t="shared" si="23"/>
        <v>343516</v>
      </c>
      <c r="W100" s="51">
        <v>2000000</v>
      </c>
      <c r="X100" s="51">
        <v>2293575</v>
      </c>
      <c r="Y100" s="52">
        <f t="shared" si="24"/>
        <v>293575</v>
      </c>
      <c r="Z100" s="51">
        <v>2000000</v>
      </c>
      <c r="AA100" s="51">
        <v>2400758</v>
      </c>
      <c r="AB100" s="52">
        <f t="shared" si="25"/>
        <v>400758</v>
      </c>
      <c r="AC100" s="51">
        <v>2358000</v>
      </c>
      <c r="AD100" s="51">
        <v>2368233</v>
      </c>
      <c r="AE100" s="52">
        <f t="shared" si="26"/>
        <v>10233</v>
      </c>
      <c r="AF100" s="51">
        <v>2324000</v>
      </c>
      <c r="AG100" s="51">
        <v>2427098</v>
      </c>
      <c r="AH100" s="52">
        <f t="shared" si="27"/>
        <v>103098</v>
      </c>
      <c r="AI100" s="51">
        <v>2358000</v>
      </c>
      <c r="AJ100" s="51">
        <v>2373979</v>
      </c>
      <c r="AK100" s="52">
        <f t="shared" si="28"/>
        <v>15979</v>
      </c>
      <c r="AL100" s="51">
        <v>2358000</v>
      </c>
      <c r="AM100" s="51">
        <v>2468191</v>
      </c>
      <c r="AN100" s="52">
        <f t="shared" si="29"/>
        <v>110191</v>
      </c>
      <c r="AO100" s="51">
        <v>2400000</v>
      </c>
      <c r="AP100" s="51">
        <v>2380706</v>
      </c>
      <c r="AQ100" s="52">
        <f t="shared" si="30"/>
        <v>-19294</v>
      </c>
      <c r="AR100" s="51">
        <v>2400000</v>
      </c>
      <c r="AS100" s="51">
        <v>2470621</v>
      </c>
      <c r="AT100" s="52">
        <f t="shared" si="16"/>
        <v>70621</v>
      </c>
      <c r="AU100" s="51">
        <v>1630400</v>
      </c>
      <c r="AV100" s="51">
        <v>1644903.24</v>
      </c>
      <c r="AW100" s="52">
        <f t="shared" si="31"/>
        <v>14503.239999999991</v>
      </c>
      <c r="AX100" s="57">
        <f t="shared" si="17"/>
        <v>63857426.480000004</v>
      </c>
    </row>
    <row r="101" spans="2:50" x14ac:dyDescent="0.25">
      <c r="B101" t="s">
        <v>789</v>
      </c>
      <c r="C101" t="s">
        <v>236</v>
      </c>
      <c r="D101" t="s">
        <v>238</v>
      </c>
      <c r="E101" s="51">
        <v>480000</v>
      </c>
      <c r="F101" s="51">
        <v>487100</v>
      </c>
      <c r="G101" s="52">
        <f t="shared" si="18"/>
        <v>7100</v>
      </c>
      <c r="H101" s="51">
        <v>475000</v>
      </c>
      <c r="I101" s="51">
        <v>430700</v>
      </c>
      <c r="J101" s="52">
        <f t="shared" si="19"/>
        <v>-44300</v>
      </c>
      <c r="K101" s="51">
        <v>473000</v>
      </c>
      <c r="L101" s="51">
        <v>484300</v>
      </c>
      <c r="M101" s="52">
        <f t="shared" si="20"/>
        <v>11300</v>
      </c>
      <c r="N101" s="51">
        <v>431000</v>
      </c>
      <c r="O101" s="51">
        <v>482600</v>
      </c>
      <c r="P101" s="52">
        <f t="shared" si="21"/>
        <v>51600</v>
      </c>
      <c r="Q101" s="51">
        <v>483000</v>
      </c>
      <c r="R101" s="51">
        <v>121322</v>
      </c>
      <c r="S101" s="52">
        <f t="shared" si="22"/>
        <v>-361678</v>
      </c>
      <c r="T101" s="51">
        <v>483000</v>
      </c>
      <c r="U101" s="51">
        <v>69927</v>
      </c>
      <c r="V101" s="52">
        <f t="shared" si="23"/>
        <v>-413073</v>
      </c>
      <c r="W101" s="51">
        <v>483000</v>
      </c>
      <c r="X101" s="51">
        <v>202866</v>
      </c>
      <c r="Y101" s="52">
        <f t="shared" si="24"/>
        <v>-280134</v>
      </c>
      <c r="Z101" s="51">
        <v>483000</v>
      </c>
      <c r="AA101" s="51">
        <v>4129</v>
      </c>
      <c r="AB101" s="52">
        <f t="shared" si="25"/>
        <v>-478871</v>
      </c>
      <c r="AC101" s="51">
        <v>495000</v>
      </c>
      <c r="AD101" s="51">
        <v>558081</v>
      </c>
      <c r="AE101" s="52">
        <f t="shared" si="26"/>
        <v>63081</v>
      </c>
      <c r="AF101" s="51">
        <v>495000</v>
      </c>
      <c r="AG101" s="51">
        <v>565872</v>
      </c>
      <c r="AH101" s="52">
        <f t="shared" si="27"/>
        <v>70872</v>
      </c>
      <c r="AI101" s="51">
        <v>511000</v>
      </c>
      <c r="AJ101" s="51">
        <v>569465</v>
      </c>
      <c r="AK101" s="52">
        <f t="shared" si="28"/>
        <v>58465</v>
      </c>
      <c r="AL101" s="51">
        <v>521000</v>
      </c>
      <c r="AM101" s="51">
        <v>526200</v>
      </c>
      <c r="AN101" s="52">
        <f t="shared" si="29"/>
        <v>5200</v>
      </c>
      <c r="AO101" s="51">
        <v>530000</v>
      </c>
      <c r="AP101" s="51">
        <v>532600</v>
      </c>
      <c r="AQ101" s="52">
        <f t="shared" si="30"/>
        <v>2600</v>
      </c>
      <c r="AR101" s="51">
        <v>539540</v>
      </c>
      <c r="AS101" s="51">
        <v>553150</v>
      </c>
      <c r="AT101" s="52">
        <f t="shared" si="16"/>
        <v>13610</v>
      </c>
      <c r="AU101" s="51">
        <v>549791</v>
      </c>
      <c r="AV101" s="51">
        <v>561550</v>
      </c>
      <c r="AW101" s="52">
        <f t="shared" si="31"/>
        <v>11759</v>
      </c>
      <c r="AX101" s="57">
        <f t="shared" si="17"/>
        <v>12299724</v>
      </c>
    </row>
    <row r="102" spans="2:50" x14ac:dyDescent="0.25">
      <c r="B102" t="s">
        <v>789</v>
      </c>
      <c r="C102" t="s">
        <v>239</v>
      </c>
      <c r="D102" t="s">
        <v>241</v>
      </c>
      <c r="E102" s="51">
        <v>118000</v>
      </c>
      <c r="F102" s="51">
        <v>118602</v>
      </c>
      <c r="G102" s="52">
        <f t="shared" si="18"/>
        <v>602</v>
      </c>
      <c r="H102" s="51">
        <v>118000</v>
      </c>
      <c r="I102" s="51">
        <v>116615</v>
      </c>
      <c r="J102" s="52">
        <f t="shared" si="19"/>
        <v>-1385</v>
      </c>
      <c r="K102" s="51">
        <v>119000</v>
      </c>
      <c r="L102" s="51">
        <v>122680</v>
      </c>
      <c r="M102" s="52">
        <f t="shared" si="20"/>
        <v>3680</v>
      </c>
      <c r="N102" s="51">
        <v>117000</v>
      </c>
      <c r="O102" s="51">
        <v>120972</v>
      </c>
      <c r="P102" s="52">
        <f t="shared" si="21"/>
        <v>3972</v>
      </c>
      <c r="Q102" s="51">
        <v>120000</v>
      </c>
      <c r="R102" s="51">
        <v>105862</v>
      </c>
      <c r="S102" s="52">
        <f t="shared" si="22"/>
        <v>-14138</v>
      </c>
      <c r="T102" s="51">
        <v>121000</v>
      </c>
      <c r="U102" s="51">
        <v>118054</v>
      </c>
      <c r="V102" s="52">
        <f t="shared" si="23"/>
        <v>-2946</v>
      </c>
      <c r="W102" s="51">
        <v>118000</v>
      </c>
      <c r="X102" s="51">
        <v>118185</v>
      </c>
      <c r="Y102" s="52">
        <f t="shared" si="24"/>
        <v>185</v>
      </c>
      <c r="Z102" s="51">
        <v>120000</v>
      </c>
      <c r="AA102" s="51">
        <v>118438</v>
      </c>
      <c r="AB102" s="52">
        <f t="shared" si="25"/>
        <v>-1562</v>
      </c>
      <c r="AC102" s="51">
        <v>123000</v>
      </c>
      <c r="AD102" s="51">
        <v>118000</v>
      </c>
      <c r="AE102" s="52">
        <f t="shared" si="26"/>
        <v>-5000</v>
      </c>
      <c r="AF102" s="51">
        <v>123000</v>
      </c>
      <c r="AG102" s="51">
        <v>118638</v>
      </c>
      <c r="AH102" s="52">
        <f t="shared" si="27"/>
        <v>-4362</v>
      </c>
      <c r="AI102" s="51">
        <v>119000</v>
      </c>
      <c r="AJ102" s="51">
        <v>0</v>
      </c>
      <c r="AK102" s="52">
        <f t="shared" si="28"/>
        <v>-119000</v>
      </c>
      <c r="AL102" s="51">
        <v>118700</v>
      </c>
      <c r="AM102" s="51">
        <v>237763</v>
      </c>
      <c r="AN102" s="52">
        <f t="shared" si="29"/>
        <v>119063</v>
      </c>
      <c r="AO102" s="51">
        <v>118700</v>
      </c>
      <c r="AP102" s="51">
        <v>0</v>
      </c>
      <c r="AQ102" s="52">
        <f t="shared" si="30"/>
        <v>-118700</v>
      </c>
      <c r="AR102" s="51">
        <v>121142</v>
      </c>
      <c r="AS102" s="51">
        <v>0</v>
      </c>
      <c r="AT102" s="52">
        <f t="shared" si="16"/>
        <v>-121142</v>
      </c>
      <c r="AU102" s="51">
        <v>123444</v>
      </c>
      <c r="AV102" s="51">
        <v>0</v>
      </c>
      <c r="AW102" s="52">
        <f t="shared" si="31"/>
        <v>-123444</v>
      </c>
      <c r="AX102" s="57">
        <f t="shared" si="17"/>
        <v>2827618</v>
      </c>
    </row>
    <row r="103" spans="2:50" x14ac:dyDescent="0.25">
      <c r="B103" t="s">
        <v>789</v>
      </c>
      <c r="C103" t="s">
        <v>242</v>
      </c>
      <c r="D103" t="s">
        <v>243</v>
      </c>
      <c r="E103" s="51">
        <v>0</v>
      </c>
      <c r="F103" s="51">
        <v>25350</v>
      </c>
      <c r="G103" s="52">
        <f t="shared" si="18"/>
        <v>25350</v>
      </c>
      <c r="H103" s="51">
        <v>0</v>
      </c>
      <c r="I103" s="51">
        <v>25655</v>
      </c>
      <c r="J103" s="52">
        <f t="shared" si="19"/>
        <v>25655</v>
      </c>
      <c r="K103" s="51">
        <v>0</v>
      </c>
      <c r="L103" s="51">
        <v>24060</v>
      </c>
      <c r="M103" s="52">
        <f t="shared" si="20"/>
        <v>24060</v>
      </c>
      <c r="N103" s="51">
        <v>0</v>
      </c>
      <c r="O103" s="51">
        <v>29792</v>
      </c>
      <c r="P103" s="52">
        <f t="shared" si="21"/>
        <v>29792</v>
      </c>
      <c r="Q103" s="51">
        <v>0</v>
      </c>
      <c r="R103" s="51">
        <v>43805</v>
      </c>
      <c r="S103" s="52">
        <f t="shared" si="22"/>
        <v>43805</v>
      </c>
      <c r="T103" s="51">
        <v>0</v>
      </c>
      <c r="U103" s="51">
        <v>46157</v>
      </c>
      <c r="V103" s="52">
        <f t="shared" si="23"/>
        <v>46157</v>
      </c>
      <c r="W103" s="51">
        <v>0</v>
      </c>
      <c r="X103" s="51">
        <v>81826</v>
      </c>
      <c r="Y103" s="52">
        <f t="shared" si="24"/>
        <v>81826</v>
      </c>
      <c r="Z103" s="51">
        <v>0</v>
      </c>
      <c r="AA103" s="51">
        <v>31592</v>
      </c>
      <c r="AB103" s="52">
        <f t="shared" si="25"/>
        <v>31592</v>
      </c>
      <c r="AC103" s="51">
        <v>0</v>
      </c>
      <c r="AD103" s="51">
        <v>141447</v>
      </c>
      <c r="AE103" s="52">
        <f t="shared" si="26"/>
        <v>141447</v>
      </c>
      <c r="AF103" s="51">
        <v>35000</v>
      </c>
      <c r="AG103" s="51">
        <v>35360</v>
      </c>
      <c r="AH103" s="52">
        <f t="shared" si="27"/>
        <v>360</v>
      </c>
      <c r="AI103" s="51">
        <v>35000</v>
      </c>
      <c r="AJ103" s="51">
        <v>60035</v>
      </c>
      <c r="AK103" s="52">
        <f t="shared" si="28"/>
        <v>25035</v>
      </c>
      <c r="AL103" s="51">
        <v>35000</v>
      </c>
      <c r="AM103" s="51">
        <v>83275</v>
      </c>
      <c r="AN103" s="52">
        <f t="shared" si="29"/>
        <v>48275</v>
      </c>
      <c r="AO103" s="51">
        <v>60000</v>
      </c>
      <c r="AP103" s="51">
        <v>58170</v>
      </c>
      <c r="AQ103" s="52">
        <f t="shared" si="30"/>
        <v>-1830</v>
      </c>
      <c r="AR103" s="51">
        <v>61080</v>
      </c>
      <c r="AS103" s="51">
        <v>62221</v>
      </c>
      <c r="AT103" s="52">
        <f t="shared" si="16"/>
        <v>1141</v>
      </c>
      <c r="AU103" s="51">
        <v>62241</v>
      </c>
      <c r="AV103" s="51">
        <v>62219</v>
      </c>
      <c r="AW103" s="52">
        <f t="shared" si="31"/>
        <v>-22</v>
      </c>
      <c r="AX103" s="57">
        <f t="shared" si="17"/>
        <v>1621928</v>
      </c>
    </row>
    <row r="104" spans="2:50" x14ac:dyDescent="0.25">
      <c r="B104" t="s">
        <v>789</v>
      </c>
      <c r="C104" t="s">
        <v>244</v>
      </c>
      <c r="D104" t="s">
        <v>245</v>
      </c>
      <c r="E104" s="51">
        <v>0</v>
      </c>
      <c r="F104" s="51">
        <v>466098</v>
      </c>
      <c r="G104" s="52">
        <f t="shared" si="18"/>
        <v>466098</v>
      </c>
      <c r="H104" s="51">
        <v>0</v>
      </c>
      <c r="I104" s="51">
        <v>1323766</v>
      </c>
      <c r="J104" s="52">
        <f t="shared" si="19"/>
        <v>1323766</v>
      </c>
      <c r="K104" s="51">
        <v>0</v>
      </c>
      <c r="L104" s="51">
        <v>810685</v>
      </c>
      <c r="M104" s="52">
        <f t="shared" si="20"/>
        <v>810685</v>
      </c>
      <c r="N104" s="51">
        <v>0</v>
      </c>
      <c r="O104" s="51">
        <v>767970</v>
      </c>
      <c r="P104" s="52">
        <f t="shared" si="21"/>
        <v>767970</v>
      </c>
      <c r="Q104" s="51">
        <v>0</v>
      </c>
      <c r="R104" s="51">
        <v>776339</v>
      </c>
      <c r="S104" s="52">
        <f t="shared" si="22"/>
        <v>776339</v>
      </c>
      <c r="T104" s="51">
        <v>0</v>
      </c>
      <c r="U104" s="51">
        <v>843630</v>
      </c>
      <c r="V104" s="52">
        <f t="shared" si="23"/>
        <v>843630</v>
      </c>
      <c r="W104" s="51">
        <v>0</v>
      </c>
      <c r="X104" s="51">
        <v>552334</v>
      </c>
      <c r="Y104" s="52">
        <f t="shared" si="24"/>
        <v>552334</v>
      </c>
      <c r="Z104" s="51">
        <v>0</v>
      </c>
      <c r="AA104" s="51">
        <v>271387</v>
      </c>
      <c r="AB104" s="52">
        <f t="shared" si="25"/>
        <v>271387</v>
      </c>
      <c r="AC104" s="51">
        <v>0</v>
      </c>
      <c r="AD104" s="51">
        <v>194699</v>
      </c>
      <c r="AE104" s="52">
        <f t="shared" si="26"/>
        <v>194699</v>
      </c>
      <c r="AF104" s="51">
        <v>350000</v>
      </c>
      <c r="AG104" s="51">
        <v>136507</v>
      </c>
      <c r="AH104" s="52">
        <f t="shared" si="27"/>
        <v>-213493</v>
      </c>
      <c r="AI104" s="51">
        <v>350000</v>
      </c>
      <c r="AJ104" s="51">
        <v>138096</v>
      </c>
      <c r="AK104" s="52">
        <f t="shared" si="28"/>
        <v>-211904</v>
      </c>
      <c r="AL104" s="51">
        <v>150000</v>
      </c>
      <c r="AM104" s="51">
        <v>442415</v>
      </c>
      <c r="AN104" s="52">
        <f t="shared" si="29"/>
        <v>292415</v>
      </c>
      <c r="AO104" s="51">
        <v>150000</v>
      </c>
      <c r="AP104" s="51">
        <v>478690</v>
      </c>
      <c r="AQ104" s="52">
        <f t="shared" si="30"/>
        <v>328690</v>
      </c>
      <c r="AR104" s="51">
        <v>407200</v>
      </c>
      <c r="AS104" s="51">
        <v>1010804</v>
      </c>
      <c r="AT104" s="52">
        <f t="shared" si="16"/>
        <v>603604</v>
      </c>
      <c r="AU104" s="51">
        <v>414937</v>
      </c>
      <c r="AV104" s="51">
        <v>1234357.01</v>
      </c>
      <c r="AW104" s="52">
        <f t="shared" si="31"/>
        <v>819420.01</v>
      </c>
      <c r="AX104" s="57">
        <f t="shared" si="17"/>
        <v>18895554.020000003</v>
      </c>
    </row>
    <row r="105" spans="2:50" x14ac:dyDescent="0.25">
      <c r="B105" t="s">
        <v>789</v>
      </c>
      <c r="C105" t="s">
        <v>246</v>
      </c>
      <c r="D105" t="s">
        <v>247</v>
      </c>
      <c r="E105" s="51">
        <v>0</v>
      </c>
      <c r="F105" s="51">
        <v>0</v>
      </c>
      <c r="G105" s="52">
        <f t="shared" si="18"/>
        <v>0</v>
      </c>
      <c r="H105" s="51">
        <v>0</v>
      </c>
      <c r="I105" s="51">
        <v>0</v>
      </c>
      <c r="J105" s="52">
        <f t="shared" si="19"/>
        <v>0</v>
      </c>
      <c r="K105" s="51">
        <v>0</v>
      </c>
      <c r="L105" s="51">
        <v>0</v>
      </c>
      <c r="M105" s="52">
        <f t="shared" si="20"/>
        <v>0</v>
      </c>
      <c r="N105" s="51">
        <v>0</v>
      </c>
      <c r="O105" s="51">
        <v>0</v>
      </c>
      <c r="P105" s="52">
        <f t="shared" si="21"/>
        <v>0</v>
      </c>
      <c r="Q105" s="51">
        <v>0</v>
      </c>
      <c r="R105" s="51">
        <v>0</v>
      </c>
      <c r="S105" s="52">
        <f t="shared" si="22"/>
        <v>0</v>
      </c>
      <c r="T105" s="51">
        <v>0</v>
      </c>
      <c r="U105" s="51">
        <v>24197</v>
      </c>
      <c r="V105" s="52">
        <f t="shared" si="23"/>
        <v>24197</v>
      </c>
      <c r="W105" s="51">
        <v>0</v>
      </c>
      <c r="X105" s="51">
        <v>381937</v>
      </c>
      <c r="Y105" s="52">
        <f t="shared" si="24"/>
        <v>381937</v>
      </c>
      <c r="Z105" s="51">
        <v>0</v>
      </c>
      <c r="AA105" s="51">
        <v>327475</v>
      </c>
      <c r="AB105" s="52">
        <f t="shared" si="25"/>
        <v>327475</v>
      </c>
      <c r="AC105" s="51">
        <v>0</v>
      </c>
      <c r="AD105" s="51">
        <v>425985</v>
      </c>
      <c r="AE105" s="52">
        <f t="shared" si="26"/>
        <v>425985</v>
      </c>
      <c r="AF105" s="51">
        <v>532000</v>
      </c>
      <c r="AG105" s="51">
        <v>626644</v>
      </c>
      <c r="AH105" s="52">
        <f t="shared" si="27"/>
        <v>94644</v>
      </c>
      <c r="AI105" s="51">
        <v>550000</v>
      </c>
      <c r="AJ105" s="51">
        <v>481393</v>
      </c>
      <c r="AK105" s="52">
        <f t="shared" si="28"/>
        <v>-68607</v>
      </c>
      <c r="AL105" s="51">
        <v>561000</v>
      </c>
      <c r="AM105" s="51">
        <v>485281</v>
      </c>
      <c r="AN105" s="52">
        <f t="shared" si="29"/>
        <v>-75719</v>
      </c>
      <c r="AO105" s="51">
        <v>500000</v>
      </c>
      <c r="AP105" s="51">
        <v>476050</v>
      </c>
      <c r="AQ105" s="52">
        <f t="shared" si="30"/>
        <v>-23950</v>
      </c>
      <c r="AR105" s="51">
        <v>509000</v>
      </c>
      <c r="AS105" s="51">
        <v>695198</v>
      </c>
      <c r="AT105" s="52">
        <f t="shared" si="16"/>
        <v>186198</v>
      </c>
      <c r="AU105" s="51">
        <v>518671</v>
      </c>
      <c r="AV105" s="51">
        <v>531060</v>
      </c>
      <c r="AW105" s="52">
        <f t="shared" si="31"/>
        <v>12389</v>
      </c>
      <c r="AX105" s="57">
        <f t="shared" si="17"/>
        <v>8910440</v>
      </c>
    </row>
    <row r="106" spans="2:50" x14ac:dyDescent="0.25">
      <c r="B106" t="s">
        <v>789</v>
      </c>
      <c r="C106" t="s">
        <v>959</v>
      </c>
      <c r="D106" t="s">
        <v>1047</v>
      </c>
      <c r="E106" s="51">
        <v>0</v>
      </c>
      <c r="F106" s="51" t="s">
        <v>308</v>
      </c>
      <c r="G106" s="52">
        <f t="shared" si="18"/>
        <v>0</v>
      </c>
      <c r="H106" s="51">
        <v>0</v>
      </c>
      <c r="I106" s="51" t="s">
        <v>308</v>
      </c>
      <c r="J106" s="52">
        <f t="shared" si="19"/>
        <v>0</v>
      </c>
      <c r="K106" s="51">
        <v>0</v>
      </c>
      <c r="L106" s="51" t="s">
        <v>308</v>
      </c>
      <c r="M106" s="52">
        <f t="shared" si="20"/>
        <v>0</v>
      </c>
      <c r="N106" s="51">
        <v>0</v>
      </c>
      <c r="O106" s="51" t="s">
        <v>308</v>
      </c>
      <c r="P106" s="52">
        <f t="shared" si="21"/>
        <v>0</v>
      </c>
      <c r="Q106" s="51">
        <v>0</v>
      </c>
      <c r="R106" s="51" t="s">
        <v>308</v>
      </c>
      <c r="S106" s="52">
        <f t="shared" si="22"/>
        <v>0</v>
      </c>
      <c r="T106" s="51">
        <v>0</v>
      </c>
      <c r="U106" s="51" t="s">
        <v>308</v>
      </c>
      <c r="V106" s="52">
        <f t="shared" si="23"/>
        <v>0</v>
      </c>
      <c r="W106" s="51">
        <v>0</v>
      </c>
      <c r="X106" s="51" t="s">
        <v>308</v>
      </c>
      <c r="Y106" s="52">
        <f t="shared" si="24"/>
        <v>0</v>
      </c>
      <c r="Z106" s="51">
        <v>0</v>
      </c>
      <c r="AA106" s="51" t="s">
        <v>308</v>
      </c>
      <c r="AB106" s="52">
        <f t="shared" si="25"/>
        <v>0</v>
      </c>
      <c r="AC106" s="51">
        <v>0</v>
      </c>
      <c r="AD106" s="51" t="s">
        <v>308</v>
      </c>
      <c r="AE106" s="52">
        <f t="shared" si="26"/>
        <v>0</v>
      </c>
      <c r="AF106" s="51">
        <v>0</v>
      </c>
      <c r="AG106" s="51">
        <v>0</v>
      </c>
      <c r="AH106" s="52">
        <f t="shared" si="27"/>
        <v>0</v>
      </c>
      <c r="AI106" s="51">
        <v>0</v>
      </c>
      <c r="AJ106" s="51">
        <v>0</v>
      </c>
      <c r="AK106" s="52">
        <f t="shared" si="28"/>
        <v>0</v>
      </c>
      <c r="AL106" s="51">
        <v>0</v>
      </c>
      <c r="AM106" s="51">
        <v>0</v>
      </c>
      <c r="AN106" s="52">
        <f t="shared" si="29"/>
        <v>0</v>
      </c>
      <c r="AO106" s="51">
        <v>0</v>
      </c>
      <c r="AP106" s="51">
        <v>0</v>
      </c>
      <c r="AQ106" s="52">
        <f t="shared" si="30"/>
        <v>0</v>
      </c>
      <c r="AR106" s="51">
        <v>0</v>
      </c>
      <c r="AS106" s="51">
        <v>144803</v>
      </c>
      <c r="AT106" s="52">
        <f t="shared" si="16"/>
        <v>144803</v>
      </c>
      <c r="AU106" s="51">
        <v>0</v>
      </c>
      <c r="AV106" s="51">
        <v>209116.32</v>
      </c>
      <c r="AW106" s="52">
        <f t="shared" si="31"/>
        <v>209116.32</v>
      </c>
      <c r="AX106" s="57">
        <f t="shared" si="17"/>
        <v>707838.64</v>
      </c>
    </row>
    <row r="107" spans="2:50" x14ac:dyDescent="0.25">
      <c r="B107" t="s">
        <v>789</v>
      </c>
      <c r="C107" t="s">
        <v>248</v>
      </c>
      <c r="D107" t="s">
        <v>250</v>
      </c>
      <c r="E107" s="51">
        <v>2000</v>
      </c>
      <c r="F107" s="51">
        <v>3682</v>
      </c>
      <c r="G107" s="52">
        <f t="shared" si="18"/>
        <v>1682</v>
      </c>
      <c r="H107" s="51">
        <v>2000</v>
      </c>
      <c r="I107" s="51">
        <v>1758</v>
      </c>
      <c r="J107" s="52">
        <f t="shared" si="19"/>
        <v>-242</v>
      </c>
      <c r="K107" s="51">
        <v>2000</v>
      </c>
      <c r="L107" s="51">
        <v>1429</v>
      </c>
      <c r="M107" s="52">
        <f t="shared" si="20"/>
        <v>-571</v>
      </c>
      <c r="N107" s="51">
        <v>2000</v>
      </c>
      <c r="O107" s="51">
        <v>1260</v>
      </c>
      <c r="P107" s="52">
        <f t="shared" si="21"/>
        <v>-740</v>
      </c>
      <c r="Q107" s="51">
        <v>1000</v>
      </c>
      <c r="R107" s="51">
        <v>3675</v>
      </c>
      <c r="S107" s="52">
        <f t="shared" si="22"/>
        <v>2675</v>
      </c>
      <c r="T107" s="51">
        <v>1000</v>
      </c>
      <c r="U107" s="51">
        <v>1707</v>
      </c>
      <c r="V107" s="52">
        <f t="shared" si="23"/>
        <v>707</v>
      </c>
      <c r="W107" s="51">
        <v>3000</v>
      </c>
      <c r="X107" s="51">
        <v>1970</v>
      </c>
      <c r="Y107" s="52">
        <f t="shared" si="24"/>
        <v>-1030</v>
      </c>
      <c r="Z107" s="51">
        <v>2000</v>
      </c>
      <c r="AA107" s="51">
        <v>2144</v>
      </c>
      <c r="AB107" s="52">
        <f t="shared" si="25"/>
        <v>144</v>
      </c>
      <c r="AC107" s="51">
        <v>2000</v>
      </c>
      <c r="AD107" s="51">
        <v>3084</v>
      </c>
      <c r="AE107" s="52">
        <f t="shared" si="26"/>
        <v>1084</v>
      </c>
      <c r="AF107" s="51">
        <v>2000</v>
      </c>
      <c r="AG107" s="51">
        <v>10252</v>
      </c>
      <c r="AH107" s="52">
        <f t="shared" si="27"/>
        <v>8252</v>
      </c>
      <c r="AI107" s="51">
        <v>3000</v>
      </c>
      <c r="AJ107" s="51">
        <v>7780</v>
      </c>
      <c r="AK107" s="52">
        <f t="shared" si="28"/>
        <v>4780</v>
      </c>
      <c r="AL107" s="51">
        <v>3000</v>
      </c>
      <c r="AM107" s="51">
        <v>9425</v>
      </c>
      <c r="AN107" s="52">
        <f t="shared" si="29"/>
        <v>6425</v>
      </c>
      <c r="AO107" s="51">
        <v>3000</v>
      </c>
      <c r="AP107" s="51">
        <v>8887</v>
      </c>
      <c r="AQ107" s="52">
        <f t="shared" si="30"/>
        <v>5887</v>
      </c>
      <c r="AR107" s="51">
        <v>3000</v>
      </c>
      <c r="AS107" s="51">
        <v>32520</v>
      </c>
      <c r="AT107" s="52">
        <f t="shared" si="16"/>
        <v>29520</v>
      </c>
      <c r="AU107" s="51">
        <v>3000</v>
      </c>
      <c r="AV107" s="51">
        <v>81201.759999999995</v>
      </c>
      <c r="AW107" s="52">
        <f t="shared" si="31"/>
        <v>78201.759999999995</v>
      </c>
      <c r="AX107" s="57">
        <f t="shared" si="17"/>
        <v>341549.52</v>
      </c>
    </row>
    <row r="108" spans="2:50" x14ac:dyDescent="0.25">
      <c r="B108" t="s">
        <v>789</v>
      </c>
      <c r="C108" t="s">
        <v>251</v>
      </c>
      <c r="D108" t="s">
        <v>253</v>
      </c>
      <c r="E108" s="51">
        <v>0</v>
      </c>
      <c r="F108" s="51">
        <v>0</v>
      </c>
      <c r="G108" s="52">
        <f t="shared" si="18"/>
        <v>0</v>
      </c>
      <c r="H108" s="51">
        <v>0</v>
      </c>
      <c r="I108" s="51">
        <v>12785</v>
      </c>
      <c r="J108" s="52">
        <f t="shared" si="19"/>
        <v>12785</v>
      </c>
      <c r="K108" s="51">
        <v>50000</v>
      </c>
      <c r="L108" s="51">
        <v>35552</v>
      </c>
      <c r="M108" s="52">
        <f t="shared" si="20"/>
        <v>-14448</v>
      </c>
      <c r="N108" s="51">
        <v>30000</v>
      </c>
      <c r="O108" s="51">
        <v>52389</v>
      </c>
      <c r="P108" s="52">
        <f t="shared" si="21"/>
        <v>22389</v>
      </c>
      <c r="Q108" s="51">
        <v>42000</v>
      </c>
      <c r="R108" s="51">
        <v>32885</v>
      </c>
      <c r="S108" s="52">
        <f t="shared" si="22"/>
        <v>-9115</v>
      </c>
      <c r="T108" s="51">
        <v>42000</v>
      </c>
      <c r="U108" s="51">
        <v>28205</v>
      </c>
      <c r="V108" s="52">
        <f t="shared" si="23"/>
        <v>-13795</v>
      </c>
      <c r="W108" s="51">
        <v>35000</v>
      </c>
      <c r="X108" s="51">
        <v>47745</v>
      </c>
      <c r="Y108" s="52">
        <f t="shared" si="24"/>
        <v>12745</v>
      </c>
      <c r="Z108" s="51">
        <v>50000</v>
      </c>
      <c r="AA108" s="51">
        <v>53771</v>
      </c>
      <c r="AB108" s="52">
        <f t="shared" si="25"/>
        <v>3771</v>
      </c>
      <c r="AC108" s="51">
        <v>220000</v>
      </c>
      <c r="AD108" s="51">
        <v>60650</v>
      </c>
      <c r="AE108" s="52">
        <f t="shared" si="26"/>
        <v>-159350</v>
      </c>
      <c r="AF108" s="51">
        <v>60000</v>
      </c>
      <c r="AG108" s="51">
        <v>79115</v>
      </c>
      <c r="AH108" s="52">
        <f t="shared" si="27"/>
        <v>19115</v>
      </c>
      <c r="AI108" s="51">
        <v>60000</v>
      </c>
      <c r="AJ108" s="51">
        <v>78960</v>
      </c>
      <c r="AK108" s="52">
        <f t="shared" si="28"/>
        <v>18960</v>
      </c>
      <c r="AL108" s="51">
        <v>70000</v>
      </c>
      <c r="AM108" s="51">
        <v>132442</v>
      </c>
      <c r="AN108" s="52">
        <f t="shared" si="29"/>
        <v>62442</v>
      </c>
      <c r="AO108" s="51">
        <v>70000</v>
      </c>
      <c r="AP108" s="51">
        <v>96682</v>
      </c>
      <c r="AQ108" s="52">
        <f t="shared" si="30"/>
        <v>26682</v>
      </c>
      <c r="AR108" s="51">
        <v>135000</v>
      </c>
      <c r="AS108" s="51">
        <v>44564</v>
      </c>
      <c r="AT108" s="52">
        <f t="shared" si="16"/>
        <v>-90436</v>
      </c>
      <c r="AU108" s="51">
        <v>135000</v>
      </c>
      <c r="AV108" s="51">
        <v>23635</v>
      </c>
      <c r="AW108" s="52">
        <f t="shared" si="31"/>
        <v>-111365</v>
      </c>
      <c r="AX108" s="57">
        <f t="shared" si="17"/>
        <v>1558760</v>
      </c>
    </row>
    <row r="109" spans="2:50" x14ac:dyDescent="0.25">
      <c r="B109" t="s">
        <v>789</v>
      </c>
      <c r="C109" t="s">
        <v>254</v>
      </c>
      <c r="D109" t="s">
        <v>256</v>
      </c>
      <c r="E109" s="51">
        <v>360000</v>
      </c>
      <c r="F109" s="51">
        <v>362173</v>
      </c>
      <c r="G109" s="52">
        <f t="shared" si="18"/>
        <v>2173</v>
      </c>
      <c r="H109" s="51">
        <v>360000</v>
      </c>
      <c r="I109" s="51">
        <v>223990</v>
      </c>
      <c r="J109" s="52">
        <f t="shared" si="19"/>
        <v>-136010</v>
      </c>
      <c r="K109" s="51">
        <v>360000</v>
      </c>
      <c r="L109" s="51">
        <v>462092</v>
      </c>
      <c r="M109" s="52">
        <f t="shared" si="20"/>
        <v>102092</v>
      </c>
      <c r="N109" s="51">
        <v>360000</v>
      </c>
      <c r="O109" s="51">
        <v>623627</v>
      </c>
      <c r="P109" s="52">
        <f t="shared" si="21"/>
        <v>263627</v>
      </c>
      <c r="Q109" s="51">
        <v>475000</v>
      </c>
      <c r="R109" s="51">
        <v>284471</v>
      </c>
      <c r="S109" s="52">
        <f t="shared" si="22"/>
        <v>-190529</v>
      </c>
      <c r="T109" s="51">
        <v>300000</v>
      </c>
      <c r="U109" s="51">
        <v>171654</v>
      </c>
      <c r="V109" s="52">
        <f t="shared" si="23"/>
        <v>-128346</v>
      </c>
      <c r="W109" s="51">
        <v>120000</v>
      </c>
      <c r="X109" s="51">
        <v>180227</v>
      </c>
      <c r="Y109" s="52">
        <f t="shared" si="24"/>
        <v>60227</v>
      </c>
      <c r="Z109" s="51">
        <v>120000</v>
      </c>
      <c r="AA109" s="51">
        <v>297462</v>
      </c>
      <c r="AB109" s="52">
        <f t="shared" si="25"/>
        <v>177462</v>
      </c>
      <c r="AC109" s="51">
        <v>185000</v>
      </c>
      <c r="AD109" s="51">
        <v>226604</v>
      </c>
      <c r="AE109" s="52">
        <f t="shared" si="26"/>
        <v>41604</v>
      </c>
      <c r="AF109" s="51">
        <v>185000</v>
      </c>
      <c r="AG109" s="51">
        <v>195747</v>
      </c>
      <c r="AH109" s="52">
        <f t="shared" si="27"/>
        <v>10747</v>
      </c>
      <c r="AI109" s="51">
        <v>185000</v>
      </c>
      <c r="AJ109" s="51">
        <v>217881</v>
      </c>
      <c r="AK109" s="52">
        <f t="shared" si="28"/>
        <v>32881</v>
      </c>
      <c r="AL109" s="51">
        <v>185000</v>
      </c>
      <c r="AM109" s="51">
        <v>206186</v>
      </c>
      <c r="AN109" s="52">
        <f t="shared" si="29"/>
        <v>21186</v>
      </c>
      <c r="AO109" s="51">
        <v>185000</v>
      </c>
      <c r="AP109" s="51">
        <v>248975</v>
      </c>
      <c r="AQ109" s="52">
        <f t="shared" si="30"/>
        <v>63975</v>
      </c>
      <c r="AR109" s="51">
        <v>206000</v>
      </c>
      <c r="AS109" s="51">
        <v>252546</v>
      </c>
      <c r="AT109" s="52">
        <f t="shared" si="16"/>
        <v>46546</v>
      </c>
      <c r="AU109" s="51">
        <v>206000</v>
      </c>
      <c r="AV109" s="51">
        <v>235438.41</v>
      </c>
      <c r="AW109" s="52">
        <f t="shared" si="31"/>
        <v>29438.410000000003</v>
      </c>
      <c r="AX109" s="57">
        <f t="shared" si="17"/>
        <v>8378146.8200000003</v>
      </c>
    </row>
    <row r="110" spans="2:50" x14ac:dyDescent="0.25">
      <c r="B110" t="s">
        <v>789</v>
      </c>
      <c r="C110" t="s">
        <v>257</v>
      </c>
      <c r="D110" t="s">
        <v>259</v>
      </c>
      <c r="E110" s="51">
        <v>1500000</v>
      </c>
      <c r="F110" s="51">
        <v>1561608</v>
      </c>
      <c r="G110" s="52">
        <f t="shared" si="18"/>
        <v>61608</v>
      </c>
      <c r="H110" s="51">
        <v>1800000</v>
      </c>
      <c r="I110" s="51">
        <v>3772970</v>
      </c>
      <c r="J110" s="52">
        <f t="shared" si="19"/>
        <v>1972970</v>
      </c>
      <c r="K110" s="51">
        <v>1500000</v>
      </c>
      <c r="L110" s="51">
        <v>2508808</v>
      </c>
      <c r="M110" s="52">
        <f t="shared" si="20"/>
        <v>1008808</v>
      </c>
      <c r="N110" s="51">
        <v>1500000</v>
      </c>
      <c r="O110" s="51">
        <v>2002699</v>
      </c>
      <c r="P110" s="52">
        <f t="shared" si="21"/>
        <v>502699</v>
      </c>
      <c r="Q110" s="51">
        <v>1700000</v>
      </c>
      <c r="R110" s="51">
        <v>2006933</v>
      </c>
      <c r="S110" s="52">
        <f t="shared" si="22"/>
        <v>306933</v>
      </c>
      <c r="T110" s="51">
        <v>1700000</v>
      </c>
      <c r="U110" s="51">
        <v>1975865</v>
      </c>
      <c r="V110" s="52">
        <f t="shared" si="23"/>
        <v>275865</v>
      </c>
      <c r="W110" s="51">
        <v>2000000</v>
      </c>
      <c r="X110" s="51">
        <v>1806669</v>
      </c>
      <c r="Y110" s="52">
        <f t="shared" si="24"/>
        <v>-193331</v>
      </c>
      <c r="Z110" s="51">
        <v>2045000</v>
      </c>
      <c r="AA110" s="51">
        <v>572368</v>
      </c>
      <c r="AB110" s="52">
        <f t="shared" si="25"/>
        <v>-1472632</v>
      </c>
      <c r="AC110" s="51">
        <v>2000000</v>
      </c>
      <c r="AD110" s="51">
        <v>237045</v>
      </c>
      <c r="AE110" s="52">
        <f t="shared" si="26"/>
        <v>-1762955</v>
      </c>
      <c r="AF110" s="51">
        <v>2000000</v>
      </c>
      <c r="AG110" s="51">
        <v>254115</v>
      </c>
      <c r="AH110" s="52">
        <f t="shared" si="27"/>
        <v>-1745885</v>
      </c>
      <c r="AI110" s="51">
        <v>2000000</v>
      </c>
      <c r="AJ110" s="51">
        <v>395246</v>
      </c>
      <c r="AK110" s="52">
        <f t="shared" si="28"/>
        <v>-1604754</v>
      </c>
      <c r="AL110" s="51">
        <v>3000000</v>
      </c>
      <c r="AM110" s="51">
        <v>4915318</v>
      </c>
      <c r="AN110" s="52">
        <f t="shared" si="29"/>
        <v>1915318</v>
      </c>
      <c r="AO110" s="51">
        <v>8000000</v>
      </c>
      <c r="AP110" s="51">
        <v>6804277</v>
      </c>
      <c r="AQ110" s="52">
        <f t="shared" si="30"/>
        <v>-1195723</v>
      </c>
      <c r="AR110" s="51">
        <v>1500000</v>
      </c>
      <c r="AS110" s="51">
        <v>59173</v>
      </c>
      <c r="AT110" s="52">
        <f t="shared" si="16"/>
        <v>-1440827</v>
      </c>
      <c r="AU110" s="51">
        <v>1500000</v>
      </c>
      <c r="AV110" s="51">
        <v>1499999.5</v>
      </c>
      <c r="AW110" s="52">
        <f t="shared" si="31"/>
        <v>-0.5</v>
      </c>
      <c r="AX110" s="57">
        <f t="shared" si="17"/>
        <v>60746187</v>
      </c>
    </row>
    <row r="111" spans="2:50" x14ac:dyDescent="0.25">
      <c r="B111" t="s">
        <v>789</v>
      </c>
      <c r="C111" t="s">
        <v>260</v>
      </c>
      <c r="D111" t="s">
        <v>262</v>
      </c>
      <c r="E111" s="51">
        <v>50000</v>
      </c>
      <c r="F111" s="51">
        <v>14200</v>
      </c>
      <c r="G111" s="52">
        <f t="shared" si="18"/>
        <v>-35800</v>
      </c>
      <c r="H111" s="51">
        <v>35000</v>
      </c>
      <c r="I111" s="51">
        <v>23474</v>
      </c>
      <c r="J111" s="52">
        <f t="shared" si="19"/>
        <v>-11526</v>
      </c>
      <c r="K111" s="51">
        <v>40000</v>
      </c>
      <c r="L111" s="51">
        <v>7500</v>
      </c>
      <c r="M111" s="52">
        <f t="shared" si="20"/>
        <v>-32500</v>
      </c>
      <c r="N111" s="51">
        <v>20000</v>
      </c>
      <c r="O111" s="51">
        <v>6000</v>
      </c>
      <c r="P111" s="52">
        <f t="shared" si="21"/>
        <v>-14000</v>
      </c>
      <c r="Q111" s="51">
        <v>20000</v>
      </c>
      <c r="R111" s="51">
        <v>70222</v>
      </c>
      <c r="S111" s="52">
        <f t="shared" si="22"/>
        <v>50222</v>
      </c>
      <c r="T111" s="51">
        <v>30000</v>
      </c>
      <c r="U111" s="51">
        <v>85125</v>
      </c>
      <c r="V111" s="52">
        <f t="shared" si="23"/>
        <v>55125</v>
      </c>
      <c r="W111" s="51">
        <v>30000</v>
      </c>
      <c r="X111" s="51">
        <v>32024</v>
      </c>
      <c r="Y111" s="52">
        <f t="shared" si="24"/>
        <v>2024</v>
      </c>
      <c r="Z111" s="51">
        <v>25000</v>
      </c>
      <c r="AA111" s="51">
        <v>57328</v>
      </c>
      <c r="AB111" s="52">
        <f t="shared" si="25"/>
        <v>32328</v>
      </c>
      <c r="AC111" s="51">
        <v>30000</v>
      </c>
      <c r="AD111" s="51">
        <v>53240</v>
      </c>
      <c r="AE111" s="52">
        <f t="shared" si="26"/>
        <v>23240</v>
      </c>
      <c r="AF111" s="51">
        <v>30000</v>
      </c>
      <c r="AG111" s="51">
        <v>57670</v>
      </c>
      <c r="AH111" s="52">
        <f t="shared" si="27"/>
        <v>27670</v>
      </c>
      <c r="AI111" s="51">
        <v>30000</v>
      </c>
      <c r="AJ111" s="51">
        <v>42042</v>
      </c>
      <c r="AK111" s="52">
        <f t="shared" si="28"/>
        <v>12042</v>
      </c>
      <c r="AL111" s="51">
        <v>120700</v>
      </c>
      <c r="AM111" s="51">
        <v>55383</v>
      </c>
      <c r="AN111" s="52">
        <f t="shared" si="29"/>
        <v>-65317</v>
      </c>
      <c r="AO111" s="51">
        <v>120700</v>
      </c>
      <c r="AP111" s="51">
        <v>56272</v>
      </c>
      <c r="AQ111" s="52">
        <f t="shared" si="30"/>
        <v>-64428</v>
      </c>
      <c r="AR111" s="51">
        <v>120700</v>
      </c>
      <c r="AS111" s="51">
        <v>65364</v>
      </c>
      <c r="AT111" s="52">
        <f t="shared" si="16"/>
        <v>-55336</v>
      </c>
      <c r="AU111" s="51">
        <v>120700</v>
      </c>
      <c r="AV111" s="51">
        <v>182090</v>
      </c>
      <c r="AW111" s="52">
        <f t="shared" si="31"/>
        <v>61390</v>
      </c>
      <c r="AX111" s="57">
        <f t="shared" si="17"/>
        <v>1615868</v>
      </c>
    </row>
    <row r="112" spans="2:50" x14ac:dyDescent="0.25">
      <c r="B112" t="s">
        <v>789</v>
      </c>
      <c r="C112" t="s">
        <v>263</v>
      </c>
      <c r="D112" t="s">
        <v>265</v>
      </c>
      <c r="E112" s="51">
        <v>0</v>
      </c>
      <c r="F112" s="51">
        <v>0</v>
      </c>
      <c r="G112" s="52">
        <f t="shared" si="18"/>
        <v>0</v>
      </c>
      <c r="H112" s="51">
        <v>0</v>
      </c>
      <c r="I112" s="51">
        <v>0</v>
      </c>
      <c r="J112" s="52">
        <f t="shared" si="19"/>
        <v>0</v>
      </c>
      <c r="K112" s="51">
        <v>0</v>
      </c>
      <c r="L112" s="51">
        <v>0</v>
      </c>
      <c r="M112" s="52">
        <f t="shared" si="20"/>
        <v>0</v>
      </c>
      <c r="N112" s="51">
        <v>0</v>
      </c>
      <c r="O112" s="51">
        <v>0</v>
      </c>
      <c r="P112" s="52">
        <f t="shared" si="21"/>
        <v>0</v>
      </c>
      <c r="Q112" s="51">
        <v>0</v>
      </c>
      <c r="R112" s="51">
        <v>0</v>
      </c>
      <c r="S112" s="52">
        <f t="shared" si="22"/>
        <v>0</v>
      </c>
      <c r="T112" s="51">
        <v>3000000</v>
      </c>
      <c r="U112" s="51">
        <v>4598965</v>
      </c>
      <c r="V112" s="52">
        <f t="shared" si="23"/>
        <v>1598965</v>
      </c>
      <c r="W112" s="51">
        <v>1700000</v>
      </c>
      <c r="X112" s="51">
        <v>4252331</v>
      </c>
      <c r="Y112" s="52">
        <f t="shared" si="24"/>
        <v>2552331</v>
      </c>
      <c r="Z112" s="51">
        <v>4155000</v>
      </c>
      <c r="AA112" s="51">
        <v>5558219</v>
      </c>
      <c r="AB112" s="52">
        <f t="shared" si="25"/>
        <v>1403219</v>
      </c>
      <c r="AC112" s="51">
        <v>6000000</v>
      </c>
      <c r="AD112" s="51">
        <v>6434212</v>
      </c>
      <c r="AE112" s="52">
        <f t="shared" si="26"/>
        <v>434212</v>
      </c>
      <c r="AF112" s="51">
        <v>6293000</v>
      </c>
      <c r="AG112" s="51">
        <v>5807805</v>
      </c>
      <c r="AH112" s="52">
        <f t="shared" si="27"/>
        <v>-485195</v>
      </c>
      <c r="AI112" s="51">
        <v>6000000</v>
      </c>
      <c r="AJ112" s="51">
        <v>6399223</v>
      </c>
      <c r="AK112" s="52">
        <f t="shared" si="28"/>
        <v>399223</v>
      </c>
      <c r="AL112" s="51">
        <v>6000000</v>
      </c>
      <c r="AM112" s="51">
        <v>6241571</v>
      </c>
      <c r="AN112" s="52">
        <f t="shared" si="29"/>
        <v>241571</v>
      </c>
      <c r="AO112" s="51">
        <v>6000000</v>
      </c>
      <c r="AP112" s="51">
        <v>7194983</v>
      </c>
      <c r="AQ112" s="52">
        <f t="shared" si="30"/>
        <v>1194983</v>
      </c>
      <c r="AR112" s="51">
        <v>6000000</v>
      </c>
      <c r="AS112" s="51">
        <v>7612862</v>
      </c>
      <c r="AT112" s="52">
        <f t="shared" si="16"/>
        <v>1612862</v>
      </c>
      <c r="AU112" s="51">
        <v>6900000</v>
      </c>
      <c r="AV112" s="51">
        <v>7530519.29</v>
      </c>
      <c r="AW112" s="52">
        <f t="shared" si="31"/>
        <v>630519.29</v>
      </c>
      <c r="AX112" s="57">
        <f t="shared" si="17"/>
        <v>123261380.58000001</v>
      </c>
    </row>
    <row r="113" spans="2:50" hidden="1" x14ac:dyDescent="0.25">
      <c r="B113" t="s">
        <v>789</v>
      </c>
      <c r="C113" t="s">
        <v>827</v>
      </c>
      <c r="E113" s="51">
        <v>0</v>
      </c>
      <c r="F113" s="51">
        <v>0</v>
      </c>
      <c r="G113" s="52">
        <f t="shared" si="18"/>
        <v>0</v>
      </c>
      <c r="H113" s="51">
        <v>0</v>
      </c>
      <c r="I113" s="51">
        <v>0</v>
      </c>
      <c r="J113" s="52">
        <f t="shared" si="19"/>
        <v>0</v>
      </c>
      <c r="K113" s="51">
        <v>0</v>
      </c>
      <c r="L113" s="51">
        <v>0</v>
      </c>
      <c r="M113" s="52">
        <f t="shared" si="20"/>
        <v>0</v>
      </c>
      <c r="N113" s="51">
        <v>0</v>
      </c>
      <c r="O113" s="51">
        <v>0</v>
      </c>
      <c r="P113" s="52">
        <f t="shared" si="21"/>
        <v>0</v>
      </c>
      <c r="Q113" s="51">
        <v>0</v>
      </c>
      <c r="R113" s="51">
        <v>0</v>
      </c>
      <c r="S113" s="52">
        <f t="shared" si="22"/>
        <v>0</v>
      </c>
      <c r="T113" s="51">
        <v>0</v>
      </c>
      <c r="U113" s="51">
        <v>0</v>
      </c>
      <c r="V113" s="52">
        <f t="shared" si="23"/>
        <v>0</v>
      </c>
      <c r="W113" s="51">
        <v>0</v>
      </c>
      <c r="X113" s="51">
        <v>0</v>
      </c>
      <c r="Y113" s="52">
        <f t="shared" si="24"/>
        <v>0</v>
      </c>
      <c r="Z113" s="51">
        <v>0</v>
      </c>
      <c r="AA113" s="51">
        <v>0</v>
      </c>
      <c r="AB113" s="52">
        <f t="shared" si="25"/>
        <v>0</v>
      </c>
      <c r="AC113" s="51">
        <v>0</v>
      </c>
      <c r="AD113" s="51">
        <v>0</v>
      </c>
      <c r="AE113" s="52">
        <f t="shared" si="26"/>
        <v>0</v>
      </c>
      <c r="AF113" s="51">
        <v>0</v>
      </c>
      <c r="AG113" s="51">
        <v>0</v>
      </c>
      <c r="AH113" s="52">
        <f t="shared" si="27"/>
        <v>0</v>
      </c>
      <c r="AI113" s="51">
        <v>0</v>
      </c>
      <c r="AJ113" s="51">
        <v>0</v>
      </c>
      <c r="AK113" s="52">
        <f t="shared" si="28"/>
        <v>0</v>
      </c>
      <c r="AL113" s="51">
        <v>0</v>
      </c>
      <c r="AM113" s="51">
        <v>0</v>
      </c>
      <c r="AN113" s="52">
        <f t="shared" si="29"/>
        <v>0</v>
      </c>
      <c r="AO113" s="51">
        <v>0</v>
      </c>
      <c r="AP113" s="51">
        <v>0</v>
      </c>
      <c r="AQ113" s="52">
        <f t="shared" si="30"/>
        <v>0</v>
      </c>
      <c r="AR113" s="51">
        <v>0</v>
      </c>
      <c r="AS113" s="51">
        <v>0</v>
      </c>
      <c r="AT113" s="52">
        <f t="shared" si="16"/>
        <v>0</v>
      </c>
      <c r="AU113" s="51">
        <v>0</v>
      </c>
      <c r="AV113" s="51">
        <v>0</v>
      </c>
      <c r="AW113" s="52">
        <f t="shared" si="31"/>
        <v>0</v>
      </c>
      <c r="AX113" s="57">
        <f t="shared" si="17"/>
        <v>0</v>
      </c>
    </row>
    <row r="114" spans="2:50" x14ac:dyDescent="0.25">
      <c r="B114" t="s">
        <v>789</v>
      </c>
      <c r="C114" t="s">
        <v>266</v>
      </c>
      <c r="D114" t="s">
        <v>268</v>
      </c>
      <c r="E114" s="51">
        <v>80000</v>
      </c>
      <c r="F114" s="51">
        <v>83587</v>
      </c>
      <c r="G114" s="52">
        <f t="shared" si="18"/>
        <v>3587</v>
      </c>
      <c r="H114" s="51">
        <v>60000</v>
      </c>
      <c r="I114" s="51">
        <v>69271</v>
      </c>
      <c r="J114" s="52">
        <f t="shared" si="19"/>
        <v>9271</v>
      </c>
      <c r="K114" s="51">
        <v>65000</v>
      </c>
      <c r="L114" s="51">
        <v>61657</v>
      </c>
      <c r="M114" s="52">
        <f t="shared" si="20"/>
        <v>-3343</v>
      </c>
      <c r="N114" s="51">
        <v>65000</v>
      </c>
      <c r="O114" s="51">
        <v>55875</v>
      </c>
      <c r="P114" s="52">
        <f t="shared" si="21"/>
        <v>-9125</v>
      </c>
      <c r="Q114" s="51">
        <v>55000</v>
      </c>
      <c r="R114" s="51">
        <v>55052</v>
      </c>
      <c r="S114" s="52">
        <f t="shared" si="22"/>
        <v>52</v>
      </c>
      <c r="T114" s="51">
        <v>65000</v>
      </c>
      <c r="U114" s="51">
        <v>26267</v>
      </c>
      <c r="V114" s="52">
        <f t="shared" si="23"/>
        <v>-38733</v>
      </c>
      <c r="W114" s="51">
        <v>50000</v>
      </c>
      <c r="X114" s="51">
        <v>46121</v>
      </c>
      <c r="Y114" s="52">
        <f t="shared" si="24"/>
        <v>-3879</v>
      </c>
      <c r="Z114" s="51">
        <v>70000</v>
      </c>
      <c r="AA114" s="51">
        <v>79580</v>
      </c>
      <c r="AB114" s="52">
        <f t="shared" si="25"/>
        <v>9580</v>
      </c>
      <c r="AC114" s="51">
        <v>70000</v>
      </c>
      <c r="AD114" s="51">
        <v>36526</v>
      </c>
      <c r="AE114" s="52">
        <f t="shared" si="26"/>
        <v>-33474</v>
      </c>
      <c r="AF114" s="51">
        <v>70000</v>
      </c>
      <c r="AG114" s="51">
        <v>-98914</v>
      </c>
      <c r="AH114" s="52">
        <f t="shared" si="27"/>
        <v>-168914</v>
      </c>
      <c r="AI114" s="51">
        <v>40000</v>
      </c>
      <c r="AJ114" s="51">
        <v>85349</v>
      </c>
      <c r="AK114" s="52">
        <f t="shared" si="28"/>
        <v>45349</v>
      </c>
      <c r="AL114" s="51">
        <v>35000</v>
      </c>
      <c r="AM114" s="51">
        <v>-67123</v>
      </c>
      <c r="AN114" s="52">
        <f t="shared" si="29"/>
        <v>-102123</v>
      </c>
      <c r="AO114" s="51">
        <v>35000</v>
      </c>
      <c r="AP114" s="51">
        <v>-145968</v>
      </c>
      <c r="AQ114" s="52">
        <f t="shared" si="30"/>
        <v>-180968</v>
      </c>
      <c r="AR114" s="51">
        <v>35000</v>
      </c>
      <c r="AS114" s="51">
        <v>-190150</v>
      </c>
      <c r="AT114" s="52">
        <f t="shared" si="16"/>
        <v>-225150</v>
      </c>
      <c r="AU114" s="51">
        <v>35000</v>
      </c>
      <c r="AV114" s="51">
        <v>18151.7</v>
      </c>
      <c r="AW114" s="52">
        <f t="shared" si="31"/>
        <v>-16848.3</v>
      </c>
      <c r="AX114" s="57">
        <f t="shared" si="17"/>
        <v>230563.40000000002</v>
      </c>
    </row>
    <row r="115" spans="2:50" x14ac:dyDescent="0.25">
      <c r="B115" t="s">
        <v>789</v>
      </c>
      <c r="C115" t="s">
        <v>269</v>
      </c>
      <c r="D115" t="s">
        <v>271</v>
      </c>
      <c r="E115" s="51">
        <v>53000</v>
      </c>
      <c r="F115" s="51">
        <v>15708</v>
      </c>
      <c r="G115" s="52">
        <f t="shared" si="18"/>
        <v>-37292</v>
      </c>
      <c r="H115" s="51">
        <v>50000</v>
      </c>
      <c r="I115" s="51">
        <v>60343</v>
      </c>
      <c r="J115" s="52">
        <f t="shared" si="19"/>
        <v>10343</v>
      </c>
      <c r="K115" s="51">
        <v>50000</v>
      </c>
      <c r="L115" s="51">
        <v>56535</v>
      </c>
      <c r="M115" s="52">
        <f t="shared" si="20"/>
        <v>6535</v>
      </c>
      <c r="N115" s="51">
        <v>50000</v>
      </c>
      <c r="O115" s="51">
        <v>54959</v>
      </c>
      <c r="P115" s="52">
        <f t="shared" si="21"/>
        <v>4959</v>
      </c>
      <c r="Q115" s="51">
        <v>50000</v>
      </c>
      <c r="R115" s="51">
        <v>41333</v>
      </c>
      <c r="S115" s="52">
        <f t="shared" si="22"/>
        <v>-8667</v>
      </c>
      <c r="T115" s="51">
        <v>54000</v>
      </c>
      <c r="U115" s="51">
        <v>25043</v>
      </c>
      <c r="V115" s="52">
        <f t="shared" si="23"/>
        <v>-28957</v>
      </c>
      <c r="W115" s="51">
        <v>54000</v>
      </c>
      <c r="X115" s="51">
        <v>3626</v>
      </c>
      <c r="Y115" s="52">
        <f t="shared" si="24"/>
        <v>-50374</v>
      </c>
      <c r="Z115" s="51">
        <v>4000</v>
      </c>
      <c r="AA115" s="51">
        <v>370</v>
      </c>
      <c r="AB115" s="52">
        <f t="shared" si="25"/>
        <v>-3630</v>
      </c>
      <c r="AC115" s="51">
        <v>4000</v>
      </c>
      <c r="AD115" s="51">
        <v>9468</v>
      </c>
      <c r="AE115" s="52">
        <f t="shared" si="26"/>
        <v>5468</v>
      </c>
      <c r="AF115" s="51">
        <v>4000</v>
      </c>
      <c r="AG115" s="51">
        <v>5328</v>
      </c>
      <c r="AH115" s="52">
        <f t="shared" si="27"/>
        <v>1328</v>
      </c>
      <c r="AI115" s="51">
        <v>4000</v>
      </c>
      <c r="AJ115" s="51">
        <v>5650</v>
      </c>
      <c r="AK115" s="52">
        <f t="shared" si="28"/>
        <v>1650</v>
      </c>
      <c r="AL115" s="51">
        <v>4000</v>
      </c>
      <c r="AM115" s="51">
        <v>4615</v>
      </c>
      <c r="AN115" s="52">
        <f t="shared" si="29"/>
        <v>615</v>
      </c>
      <c r="AO115" s="51">
        <v>4000</v>
      </c>
      <c r="AP115" s="51">
        <v>2370</v>
      </c>
      <c r="AQ115" s="52">
        <f t="shared" si="30"/>
        <v>-1630</v>
      </c>
      <c r="AR115" s="51">
        <v>4000</v>
      </c>
      <c r="AS115" s="51">
        <v>70</v>
      </c>
      <c r="AT115" s="52">
        <f t="shared" si="16"/>
        <v>-3930</v>
      </c>
      <c r="AU115" s="51">
        <v>4000</v>
      </c>
      <c r="AV115" s="51">
        <v>0</v>
      </c>
      <c r="AW115" s="52">
        <f t="shared" si="31"/>
        <v>-4000</v>
      </c>
      <c r="AX115" s="57">
        <f t="shared" si="17"/>
        <v>570836</v>
      </c>
    </row>
    <row r="116" spans="2:50" x14ac:dyDescent="0.25">
      <c r="B116" t="s">
        <v>789</v>
      </c>
      <c r="C116" t="s">
        <v>272</v>
      </c>
      <c r="D116" t="s">
        <v>274</v>
      </c>
      <c r="E116" s="51">
        <v>100000</v>
      </c>
      <c r="F116" s="51">
        <v>151605</v>
      </c>
      <c r="G116" s="52">
        <f t="shared" si="18"/>
        <v>51605</v>
      </c>
      <c r="H116" s="51">
        <v>100000</v>
      </c>
      <c r="I116" s="51">
        <v>74375</v>
      </c>
      <c r="J116" s="52">
        <f t="shared" si="19"/>
        <v>-25625</v>
      </c>
      <c r="K116" s="51">
        <v>100000</v>
      </c>
      <c r="L116" s="51">
        <v>115856</v>
      </c>
      <c r="M116" s="52">
        <f t="shared" si="20"/>
        <v>15856</v>
      </c>
      <c r="N116" s="51">
        <v>60000</v>
      </c>
      <c r="O116" s="51">
        <v>316445</v>
      </c>
      <c r="P116" s="52">
        <f t="shared" si="21"/>
        <v>256445</v>
      </c>
      <c r="Q116" s="51">
        <v>160000</v>
      </c>
      <c r="R116" s="51">
        <v>159405</v>
      </c>
      <c r="S116" s="52">
        <f t="shared" si="22"/>
        <v>-595</v>
      </c>
      <c r="T116" s="51">
        <v>160000</v>
      </c>
      <c r="U116" s="51">
        <v>172888</v>
      </c>
      <c r="V116" s="52">
        <f t="shared" si="23"/>
        <v>12888</v>
      </c>
      <c r="W116" s="51">
        <v>160000</v>
      </c>
      <c r="X116" s="51">
        <v>263151</v>
      </c>
      <c r="Y116" s="52">
        <f t="shared" si="24"/>
        <v>103151</v>
      </c>
      <c r="Z116" s="51">
        <v>175000</v>
      </c>
      <c r="AA116" s="51">
        <v>156608</v>
      </c>
      <c r="AB116" s="52">
        <f t="shared" si="25"/>
        <v>-18392</v>
      </c>
      <c r="AC116" s="51">
        <v>142000</v>
      </c>
      <c r="AD116" s="51">
        <v>99435</v>
      </c>
      <c r="AE116" s="52">
        <f t="shared" si="26"/>
        <v>-42565</v>
      </c>
      <c r="AF116" s="51">
        <v>160000</v>
      </c>
      <c r="AG116" s="51">
        <v>104700</v>
      </c>
      <c r="AH116" s="52">
        <f t="shared" si="27"/>
        <v>-55300</v>
      </c>
      <c r="AI116" s="51">
        <v>150000</v>
      </c>
      <c r="AJ116" s="51">
        <v>94380</v>
      </c>
      <c r="AK116" s="52">
        <f t="shared" si="28"/>
        <v>-55620</v>
      </c>
      <c r="AL116" s="51">
        <v>125000</v>
      </c>
      <c r="AM116" s="51">
        <v>69050</v>
      </c>
      <c r="AN116" s="52">
        <f t="shared" si="29"/>
        <v>-55950</v>
      </c>
      <c r="AO116" s="51">
        <v>125000</v>
      </c>
      <c r="AP116" s="51">
        <v>151935</v>
      </c>
      <c r="AQ116" s="52">
        <f t="shared" si="30"/>
        <v>26935</v>
      </c>
      <c r="AR116" s="51">
        <v>125000</v>
      </c>
      <c r="AS116" s="51">
        <v>144148</v>
      </c>
      <c r="AT116" s="52">
        <f t="shared" si="16"/>
        <v>19148</v>
      </c>
      <c r="AU116" s="51">
        <v>125000</v>
      </c>
      <c r="AV116" s="51">
        <v>154764</v>
      </c>
      <c r="AW116" s="52">
        <f t="shared" si="31"/>
        <v>29764</v>
      </c>
      <c r="AX116" s="57">
        <f t="shared" si="17"/>
        <v>4457490</v>
      </c>
    </row>
    <row r="117" spans="2:50" x14ac:dyDescent="0.25">
      <c r="B117" t="s">
        <v>789</v>
      </c>
      <c r="C117" t="s">
        <v>275</v>
      </c>
      <c r="D117" t="s">
        <v>276</v>
      </c>
      <c r="E117" s="51">
        <v>210000</v>
      </c>
      <c r="F117" s="51">
        <v>208017</v>
      </c>
      <c r="G117" s="52">
        <f t="shared" si="18"/>
        <v>-1983</v>
      </c>
      <c r="H117" s="51">
        <v>228000</v>
      </c>
      <c r="I117" s="51">
        <v>168825</v>
      </c>
      <c r="J117" s="52">
        <f t="shared" si="19"/>
        <v>-59175</v>
      </c>
      <c r="K117" s="51">
        <v>208000</v>
      </c>
      <c r="L117" s="51">
        <v>325339</v>
      </c>
      <c r="M117" s="52">
        <f t="shared" si="20"/>
        <v>117339</v>
      </c>
      <c r="N117" s="51">
        <v>208000</v>
      </c>
      <c r="O117" s="51">
        <v>259028</v>
      </c>
      <c r="P117" s="52">
        <f t="shared" si="21"/>
        <v>51028</v>
      </c>
      <c r="Q117" s="51">
        <v>225000</v>
      </c>
      <c r="R117" s="51">
        <v>246390</v>
      </c>
      <c r="S117" s="52">
        <f t="shared" si="22"/>
        <v>21390</v>
      </c>
      <c r="T117" s="51">
        <v>260000</v>
      </c>
      <c r="U117" s="51">
        <v>235454</v>
      </c>
      <c r="V117" s="52">
        <f t="shared" si="23"/>
        <v>-24546</v>
      </c>
      <c r="W117" s="51">
        <v>250000</v>
      </c>
      <c r="X117" s="51">
        <v>261868</v>
      </c>
      <c r="Y117" s="52">
        <f t="shared" si="24"/>
        <v>11868</v>
      </c>
      <c r="Z117" s="51">
        <v>250000</v>
      </c>
      <c r="AA117" s="51">
        <v>215789</v>
      </c>
      <c r="AB117" s="52">
        <f t="shared" si="25"/>
        <v>-34211</v>
      </c>
      <c r="AC117" s="51">
        <v>262000</v>
      </c>
      <c r="AD117" s="51">
        <v>217798</v>
      </c>
      <c r="AE117" s="52">
        <f t="shared" si="26"/>
        <v>-44202</v>
      </c>
      <c r="AF117" s="51">
        <v>262000</v>
      </c>
      <c r="AG117" s="51">
        <v>188074</v>
      </c>
      <c r="AH117" s="52">
        <f t="shared" si="27"/>
        <v>-73926</v>
      </c>
      <c r="AI117" s="51">
        <v>218000</v>
      </c>
      <c r="AJ117" s="51">
        <v>152876</v>
      </c>
      <c r="AK117" s="52">
        <f t="shared" si="28"/>
        <v>-65124</v>
      </c>
      <c r="AL117" s="51">
        <v>188000</v>
      </c>
      <c r="AM117" s="51">
        <v>249248</v>
      </c>
      <c r="AN117" s="52">
        <f t="shared" si="29"/>
        <v>61248</v>
      </c>
      <c r="AO117" s="51">
        <v>188000</v>
      </c>
      <c r="AP117" s="51">
        <v>183111</v>
      </c>
      <c r="AQ117" s="52">
        <f t="shared" si="30"/>
        <v>-4889</v>
      </c>
      <c r="AR117" s="51">
        <v>188000</v>
      </c>
      <c r="AS117" s="51">
        <v>206802</v>
      </c>
      <c r="AT117" s="52">
        <f t="shared" si="16"/>
        <v>18802</v>
      </c>
      <c r="AU117" s="51">
        <v>188000</v>
      </c>
      <c r="AV117" s="51">
        <v>230956.4</v>
      </c>
      <c r="AW117" s="52">
        <f t="shared" si="31"/>
        <v>42956.399999999994</v>
      </c>
      <c r="AX117" s="57">
        <f t="shared" si="17"/>
        <v>6699150.8000000007</v>
      </c>
    </row>
    <row r="118" spans="2:50" x14ac:dyDescent="0.25">
      <c r="B118" t="s">
        <v>789</v>
      </c>
      <c r="C118" t="s">
        <v>277</v>
      </c>
      <c r="D118" t="s">
        <v>278</v>
      </c>
      <c r="E118" s="51">
        <v>0</v>
      </c>
      <c r="F118" s="51">
        <v>0</v>
      </c>
      <c r="G118" s="52">
        <f t="shared" si="18"/>
        <v>0</v>
      </c>
      <c r="H118" s="51">
        <v>0</v>
      </c>
      <c r="I118" s="51">
        <v>0</v>
      </c>
      <c r="J118" s="52">
        <f t="shared" si="19"/>
        <v>0</v>
      </c>
      <c r="K118" s="51">
        <v>0</v>
      </c>
      <c r="L118" s="51">
        <v>1800</v>
      </c>
      <c r="M118" s="52">
        <f t="shared" si="20"/>
        <v>1800</v>
      </c>
      <c r="N118" s="51">
        <v>0</v>
      </c>
      <c r="O118" s="51">
        <v>17800</v>
      </c>
      <c r="P118" s="52">
        <f t="shared" si="21"/>
        <v>17800</v>
      </c>
      <c r="Q118" s="51">
        <v>0</v>
      </c>
      <c r="R118" s="51">
        <v>5770</v>
      </c>
      <c r="S118" s="52">
        <f t="shared" si="22"/>
        <v>5770</v>
      </c>
      <c r="T118" s="51">
        <v>0</v>
      </c>
      <c r="U118" s="51">
        <v>4700</v>
      </c>
      <c r="V118" s="52">
        <f t="shared" si="23"/>
        <v>4700</v>
      </c>
      <c r="W118" s="51">
        <v>0</v>
      </c>
      <c r="X118" s="51">
        <v>2300</v>
      </c>
      <c r="Y118" s="52">
        <f t="shared" si="24"/>
        <v>2300</v>
      </c>
      <c r="Z118" s="51">
        <v>0</v>
      </c>
      <c r="AA118" s="51">
        <v>0</v>
      </c>
      <c r="AB118" s="52">
        <f t="shared" si="25"/>
        <v>0</v>
      </c>
      <c r="AC118" s="51">
        <v>0</v>
      </c>
      <c r="AD118" s="51">
        <v>0</v>
      </c>
      <c r="AE118" s="52">
        <f t="shared" si="26"/>
        <v>0</v>
      </c>
      <c r="AF118" s="51">
        <v>2000</v>
      </c>
      <c r="AG118" s="51">
        <v>6250</v>
      </c>
      <c r="AH118" s="52">
        <f t="shared" si="27"/>
        <v>4250</v>
      </c>
      <c r="AI118" s="51">
        <v>500</v>
      </c>
      <c r="AJ118" s="51">
        <v>4232</v>
      </c>
      <c r="AK118" s="52">
        <f t="shared" si="28"/>
        <v>3732</v>
      </c>
      <c r="AL118" s="51">
        <v>2000</v>
      </c>
      <c r="AM118" s="51">
        <v>3900</v>
      </c>
      <c r="AN118" s="52">
        <f t="shared" si="29"/>
        <v>1900</v>
      </c>
      <c r="AO118" s="51">
        <v>2000</v>
      </c>
      <c r="AP118" s="51">
        <v>8900</v>
      </c>
      <c r="AQ118" s="52">
        <f t="shared" si="30"/>
        <v>6900</v>
      </c>
      <c r="AR118" s="51">
        <v>2000</v>
      </c>
      <c r="AS118" s="51">
        <v>1600</v>
      </c>
      <c r="AT118" s="52">
        <f t="shared" si="16"/>
        <v>-400</v>
      </c>
      <c r="AU118" s="51">
        <v>2000</v>
      </c>
      <c r="AV118" s="51">
        <v>0</v>
      </c>
      <c r="AW118" s="52">
        <f t="shared" si="31"/>
        <v>-2000</v>
      </c>
      <c r="AX118" s="57">
        <f t="shared" si="17"/>
        <v>114504</v>
      </c>
    </row>
    <row r="119" spans="2:50" x14ac:dyDescent="0.25">
      <c r="B119" t="s">
        <v>789</v>
      </c>
      <c r="C119" t="s">
        <v>279</v>
      </c>
      <c r="D119" t="s">
        <v>280</v>
      </c>
      <c r="E119" s="51">
        <v>0</v>
      </c>
      <c r="F119" s="51">
        <v>0</v>
      </c>
      <c r="G119" s="52">
        <f t="shared" si="18"/>
        <v>0</v>
      </c>
      <c r="H119" s="51">
        <v>0</v>
      </c>
      <c r="I119" s="51">
        <v>0</v>
      </c>
      <c r="J119" s="52">
        <f t="shared" si="19"/>
        <v>0</v>
      </c>
      <c r="K119" s="51">
        <v>0</v>
      </c>
      <c r="L119" s="51">
        <v>0</v>
      </c>
      <c r="M119" s="52">
        <f t="shared" si="20"/>
        <v>0</v>
      </c>
      <c r="N119" s="51">
        <v>0</v>
      </c>
      <c r="O119" s="51">
        <v>0</v>
      </c>
      <c r="P119" s="52">
        <f t="shared" si="21"/>
        <v>0</v>
      </c>
      <c r="Q119" s="51">
        <v>0</v>
      </c>
      <c r="R119" s="51">
        <v>0</v>
      </c>
      <c r="S119" s="52">
        <f t="shared" si="22"/>
        <v>0</v>
      </c>
      <c r="T119" s="51">
        <v>0</v>
      </c>
      <c r="U119" s="51">
        <v>0</v>
      </c>
      <c r="V119" s="52">
        <f t="shared" si="23"/>
        <v>0</v>
      </c>
      <c r="W119" s="51">
        <v>0</v>
      </c>
      <c r="X119" s="51">
        <v>4200</v>
      </c>
      <c r="Y119" s="52">
        <f t="shared" si="24"/>
        <v>4200</v>
      </c>
      <c r="Z119" s="51">
        <v>0</v>
      </c>
      <c r="AA119" s="51">
        <v>9300</v>
      </c>
      <c r="AB119" s="52">
        <f t="shared" si="25"/>
        <v>9300</v>
      </c>
      <c r="AC119" s="51">
        <v>0</v>
      </c>
      <c r="AD119" s="51">
        <v>18206</v>
      </c>
      <c r="AE119" s="52">
        <f t="shared" si="26"/>
        <v>18206</v>
      </c>
      <c r="AF119" s="51">
        <v>70000</v>
      </c>
      <c r="AG119" s="51">
        <v>5055</v>
      </c>
      <c r="AH119" s="52">
        <f t="shared" si="27"/>
        <v>-64945</v>
      </c>
      <c r="AI119" s="51">
        <v>84500</v>
      </c>
      <c r="AJ119" s="51">
        <v>0</v>
      </c>
      <c r="AK119" s="52">
        <f t="shared" si="28"/>
        <v>-84500</v>
      </c>
      <c r="AL119" s="51">
        <v>250000</v>
      </c>
      <c r="AM119" s="51">
        <v>0</v>
      </c>
      <c r="AN119" s="52">
        <f t="shared" si="29"/>
        <v>-250000</v>
      </c>
      <c r="AO119" s="51">
        <v>250000</v>
      </c>
      <c r="AP119" s="51">
        <v>0</v>
      </c>
      <c r="AQ119" s="52">
        <f t="shared" si="30"/>
        <v>-250000</v>
      </c>
      <c r="AR119" s="51">
        <v>250000</v>
      </c>
      <c r="AS119" s="51">
        <v>0</v>
      </c>
      <c r="AT119" s="52">
        <f t="shared" si="16"/>
        <v>-250000</v>
      </c>
      <c r="AU119" s="51">
        <v>250000</v>
      </c>
      <c r="AV119" s="51">
        <v>0</v>
      </c>
      <c r="AW119" s="52">
        <f t="shared" si="31"/>
        <v>-250000</v>
      </c>
      <c r="AX119" s="57">
        <f t="shared" si="17"/>
        <v>73522</v>
      </c>
    </row>
    <row r="120" spans="2:50" x14ac:dyDescent="0.25">
      <c r="B120" t="s">
        <v>789</v>
      </c>
      <c r="C120" t="s">
        <v>281</v>
      </c>
      <c r="D120" t="s">
        <v>282</v>
      </c>
      <c r="E120" s="51">
        <v>0</v>
      </c>
      <c r="F120" s="51">
        <v>8526499</v>
      </c>
      <c r="G120" s="52">
        <f t="shared" si="18"/>
        <v>8526499</v>
      </c>
      <c r="H120" s="51">
        <v>0</v>
      </c>
      <c r="I120" s="51">
        <v>11072001</v>
      </c>
      <c r="J120" s="52">
        <f t="shared" si="19"/>
        <v>11072001</v>
      </c>
      <c r="K120" s="51">
        <v>0</v>
      </c>
      <c r="L120" s="51">
        <v>5335480</v>
      </c>
      <c r="M120" s="52">
        <f t="shared" si="20"/>
        <v>5335480</v>
      </c>
      <c r="N120" s="51">
        <v>0</v>
      </c>
      <c r="O120" s="51">
        <v>6016735</v>
      </c>
      <c r="P120" s="52">
        <f t="shared" si="21"/>
        <v>6016735</v>
      </c>
      <c r="Q120" s="51">
        <v>0</v>
      </c>
      <c r="R120" s="51">
        <v>4873295</v>
      </c>
      <c r="S120" s="52">
        <f t="shared" si="22"/>
        <v>4873295</v>
      </c>
      <c r="T120" s="51">
        <v>0</v>
      </c>
      <c r="U120" s="51">
        <v>6066347</v>
      </c>
      <c r="V120" s="52">
        <f t="shared" si="23"/>
        <v>6066347</v>
      </c>
      <c r="W120" s="51">
        <v>0</v>
      </c>
      <c r="X120" s="51">
        <v>8000729</v>
      </c>
      <c r="Y120" s="52">
        <f t="shared" si="24"/>
        <v>8000729</v>
      </c>
      <c r="Z120" s="51">
        <v>0</v>
      </c>
      <c r="AA120" s="51">
        <v>9742349</v>
      </c>
      <c r="AB120" s="52">
        <f t="shared" si="25"/>
        <v>9742349</v>
      </c>
      <c r="AC120" s="51">
        <v>0</v>
      </c>
      <c r="AD120" s="51">
        <v>6756416</v>
      </c>
      <c r="AE120" s="52">
        <f t="shared" si="26"/>
        <v>6756416</v>
      </c>
      <c r="AF120" s="51">
        <v>6327000</v>
      </c>
      <c r="AG120" s="51">
        <v>8174379</v>
      </c>
      <c r="AH120" s="52">
        <f t="shared" si="27"/>
        <v>1847379</v>
      </c>
      <c r="AI120" s="51">
        <v>6327000</v>
      </c>
      <c r="AJ120" s="51">
        <v>6878141</v>
      </c>
      <c r="AK120" s="52">
        <f t="shared" si="28"/>
        <v>551141</v>
      </c>
      <c r="AL120" s="51">
        <v>4600000</v>
      </c>
      <c r="AM120" s="51">
        <v>1215203</v>
      </c>
      <c r="AN120" s="52">
        <f t="shared" si="29"/>
        <v>-3384797</v>
      </c>
      <c r="AO120" s="51">
        <v>0</v>
      </c>
      <c r="AP120" s="51">
        <v>218031</v>
      </c>
      <c r="AQ120" s="52">
        <f t="shared" si="30"/>
        <v>218031</v>
      </c>
      <c r="AR120" s="51">
        <v>2000000</v>
      </c>
      <c r="AS120" s="51">
        <v>92762</v>
      </c>
      <c r="AT120" s="52">
        <f t="shared" si="16"/>
        <v>-1907238</v>
      </c>
      <c r="AU120" s="51">
        <v>0</v>
      </c>
      <c r="AV120" s="51">
        <v>29402.21</v>
      </c>
      <c r="AW120" s="52">
        <f t="shared" si="31"/>
        <v>29402.21</v>
      </c>
      <c r="AX120" s="57">
        <f t="shared" si="17"/>
        <v>165995538.42000002</v>
      </c>
    </row>
    <row r="121" spans="2:50" x14ac:dyDescent="0.25">
      <c r="B121" t="s">
        <v>789</v>
      </c>
      <c r="C121" t="s">
        <v>283</v>
      </c>
      <c r="D121" t="s">
        <v>284</v>
      </c>
      <c r="E121" s="51">
        <v>0</v>
      </c>
      <c r="F121" s="51">
        <v>0</v>
      </c>
      <c r="G121" s="52">
        <f t="shared" si="18"/>
        <v>0</v>
      </c>
      <c r="H121" s="51">
        <v>0</v>
      </c>
      <c r="I121" s="51">
        <v>0</v>
      </c>
      <c r="J121" s="52">
        <f t="shared" si="19"/>
        <v>0</v>
      </c>
      <c r="K121" s="51">
        <v>0</v>
      </c>
      <c r="L121" s="51">
        <v>0</v>
      </c>
      <c r="M121" s="52">
        <f t="shared" si="20"/>
        <v>0</v>
      </c>
      <c r="N121" s="51">
        <v>0</v>
      </c>
      <c r="O121" s="51">
        <v>0</v>
      </c>
      <c r="P121" s="52">
        <f t="shared" si="21"/>
        <v>0</v>
      </c>
      <c r="Q121" s="51">
        <v>0</v>
      </c>
      <c r="R121" s="51">
        <v>0</v>
      </c>
      <c r="S121" s="52">
        <f t="shared" si="22"/>
        <v>0</v>
      </c>
      <c r="T121" s="51">
        <v>0</v>
      </c>
      <c r="U121" s="51">
        <v>0</v>
      </c>
      <c r="V121" s="52">
        <f t="shared" si="23"/>
        <v>0</v>
      </c>
      <c r="W121" s="51">
        <v>0</v>
      </c>
      <c r="X121" s="51">
        <v>0</v>
      </c>
      <c r="Y121" s="52">
        <f t="shared" si="24"/>
        <v>0</v>
      </c>
      <c r="Z121" s="51">
        <v>0</v>
      </c>
      <c r="AA121" s="51">
        <v>0</v>
      </c>
      <c r="AB121" s="52">
        <f t="shared" si="25"/>
        <v>0</v>
      </c>
      <c r="AC121" s="51">
        <v>0</v>
      </c>
      <c r="AD121" s="51">
        <v>2178369</v>
      </c>
      <c r="AE121" s="52">
        <f t="shared" si="26"/>
        <v>2178369</v>
      </c>
      <c r="AF121" s="51">
        <v>1787000</v>
      </c>
      <c r="AG121" s="51">
        <v>2503059</v>
      </c>
      <c r="AH121" s="52">
        <f t="shared" si="27"/>
        <v>716059</v>
      </c>
      <c r="AI121" s="51">
        <v>2101000</v>
      </c>
      <c r="AJ121" s="51">
        <v>1619224</v>
      </c>
      <c r="AK121" s="52">
        <f t="shared" si="28"/>
        <v>-481776</v>
      </c>
      <c r="AL121" s="51">
        <v>968000</v>
      </c>
      <c r="AM121" s="51">
        <v>369608</v>
      </c>
      <c r="AN121" s="52">
        <f t="shared" si="29"/>
        <v>-598392</v>
      </c>
      <c r="AO121" s="51">
        <v>0</v>
      </c>
      <c r="AP121" s="51">
        <v>66234</v>
      </c>
      <c r="AQ121" s="52">
        <f t="shared" si="30"/>
        <v>66234</v>
      </c>
      <c r="AR121" s="51">
        <v>500000</v>
      </c>
      <c r="AS121" s="51">
        <v>-17604</v>
      </c>
      <c r="AT121" s="52">
        <f t="shared" si="16"/>
        <v>-517604</v>
      </c>
      <c r="AU121" s="51">
        <v>0</v>
      </c>
      <c r="AV121" s="51">
        <v>0</v>
      </c>
      <c r="AW121" s="52">
        <f t="shared" si="31"/>
        <v>0</v>
      </c>
      <c r="AX121" s="57">
        <f t="shared" si="17"/>
        <v>13437780</v>
      </c>
    </row>
    <row r="122" spans="2:50" x14ac:dyDescent="0.25">
      <c r="B122" t="s">
        <v>789</v>
      </c>
      <c r="C122" t="s">
        <v>285</v>
      </c>
      <c r="D122" t="s">
        <v>286</v>
      </c>
      <c r="E122" s="51">
        <v>0</v>
      </c>
      <c r="F122" s="51">
        <v>0</v>
      </c>
      <c r="G122" s="52">
        <f t="shared" si="18"/>
        <v>0</v>
      </c>
      <c r="H122" s="51">
        <v>0</v>
      </c>
      <c r="I122" s="51">
        <v>0</v>
      </c>
      <c r="J122" s="52">
        <f t="shared" si="19"/>
        <v>0</v>
      </c>
      <c r="K122" s="51">
        <v>0</v>
      </c>
      <c r="L122" s="51">
        <v>0</v>
      </c>
      <c r="M122" s="52">
        <f t="shared" si="20"/>
        <v>0</v>
      </c>
      <c r="N122" s="51">
        <v>0</v>
      </c>
      <c r="O122" s="51">
        <v>0</v>
      </c>
      <c r="P122" s="52">
        <f t="shared" si="21"/>
        <v>0</v>
      </c>
      <c r="Q122" s="51">
        <v>0</v>
      </c>
      <c r="R122" s="51">
        <v>0</v>
      </c>
      <c r="S122" s="52">
        <f t="shared" si="22"/>
        <v>0</v>
      </c>
      <c r="T122" s="51">
        <v>0</v>
      </c>
      <c r="U122" s="51">
        <v>0</v>
      </c>
      <c r="V122" s="52">
        <f t="shared" si="23"/>
        <v>0</v>
      </c>
      <c r="W122" s="51">
        <v>0</v>
      </c>
      <c r="X122" s="51">
        <v>0</v>
      </c>
      <c r="Y122" s="52">
        <f t="shared" si="24"/>
        <v>0</v>
      </c>
      <c r="Z122" s="51">
        <v>0</v>
      </c>
      <c r="AA122" s="51">
        <v>2449194</v>
      </c>
      <c r="AB122" s="52">
        <f t="shared" si="25"/>
        <v>2449194</v>
      </c>
      <c r="AC122" s="51">
        <v>0</v>
      </c>
      <c r="AD122" s="51">
        <v>16701607</v>
      </c>
      <c r="AE122" s="52">
        <f t="shared" si="26"/>
        <v>16701607</v>
      </c>
      <c r="AF122" s="51">
        <v>15000000</v>
      </c>
      <c r="AG122" s="51">
        <v>20242940</v>
      </c>
      <c r="AH122" s="52">
        <f t="shared" si="27"/>
        <v>5242940</v>
      </c>
      <c r="AI122" s="51">
        <v>11446000</v>
      </c>
      <c r="AJ122" s="51">
        <v>13468494</v>
      </c>
      <c r="AK122" s="52">
        <f t="shared" si="28"/>
        <v>2022494</v>
      </c>
      <c r="AL122" s="51">
        <v>11200000</v>
      </c>
      <c r="AM122" s="51">
        <v>1271392</v>
      </c>
      <c r="AN122" s="52">
        <f t="shared" si="29"/>
        <v>-9928608</v>
      </c>
      <c r="AO122" s="51">
        <v>0</v>
      </c>
      <c r="AP122" s="51">
        <v>325458</v>
      </c>
      <c r="AQ122" s="52">
        <f t="shared" si="30"/>
        <v>325458</v>
      </c>
      <c r="AR122" s="51">
        <v>2500000</v>
      </c>
      <c r="AS122" s="51">
        <v>80786</v>
      </c>
      <c r="AT122" s="52">
        <f t="shared" si="16"/>
        <v>-2419214</v>
      </c>
      <c r="AU122" s="51">
        <v>0</v>
      </c>
      <c r="AV122" s="51">
        <v>75771.7</v>
      </c>
      <c r="AW122" s="52">
        <f t="shared" si="31"/>
        <v>75771.7</v>
      </c>
      <c r="AX122" s="57">
        <f t="shared" si="17"/>
        <v>109231285.40000001</v>
      </c>
    </row>
    <row r="123" spans="2:50" x14ac:dyDescent="0.25">
      <c r="B123" t="s">
        <v>789</v>
      </c>
      <c r="C123" t="s">
        <v>287</v>
      </c>
      <c r="D123" t="s">
        <v>289</v>
      </c>
      <c r="E123" s="51">
        <v>4600000</v>
      </c>
      <c r="F123" s="51">
        <v>3451118</v>
      </c>
      <c r="G123" s="52">
        <f t="shared" si="18"/>
        <v>-1148882</v>
      </c>
      <c r="H123" s="51">
        <v>2830000</v>
      </c>
      <c r="I123" s="51">
        <v>1365278</v>
      </c>
      <c r="J123" s="52">
        <f t="shared" si="19"/>
        <v>-1464722</v>
      </c>
      <c r="K123" s="51">
        <v>2150000</v>
      </c>
      <c r="L123" s="51">
        <v>3971484</v>
      </c>
      <c r="M123" s="52">
        <f t="shared" si="20"/>
        <v>1821484</v>
      </c>
      <c r="N123" s="51">
        <v>3130000</v>
      </c>
      <c r="O123" s="51">
        <v>10728119</v>
      </c>
      <c r="P123" s="52">
        <f t="shared" si="21"/>
        <v>7598119</v>
      </c>
      <c r="Q123" s="51">
        <v>6325000</v>
      </c>
      <c r="R123" s="51">
        <v>16224775</v>
      </c>
      <c r="S123" s="52">
        <f t="shared" si="22"/>
        <v>9899775</v>
      </c>
      <c r="T123" s="51">
        <v>12983000</v>
      </c>
      <c r="U123" s="51">
        <v>13513091</v>
      </c>
      <c r="V123" s="52">
        <f t="shared" si="23"/>
        <v>530091</v>
      </c>
      <c r="W123" s="51">
        <v>13245000</v>
      </c>
      <c r="X123" s="51">
        <v>5318837</v>
      </c>
      <c r="Y123" s="52">
        <f t="shared" si="24"/>
        <v>-7926163</v>
      </c>
      <c r="Z123" s="51">
        <v>3175000</v>
      </c>
      <c r="AA123" s="51">
        <v>1925008</v>
      </c>
      <c r="AB123" s="52">
        <f t="shared" si="25"/>
        <v>-1249992</v>
      </c>
      <c r="AC123" s="51">
        <v>1630000</v>
      </c>
      <c r="AD123" s="51">
        <v>955953</v>
      </c>
      <c r="AE123" s="52">
        <f t="shared" si="26"/>
        <v>-674047</v>
      </c>
      <c r="AF123" s="51">
        <v>1791000</v>
      </c>
      <c r="AG123" s="51">
        <v>611220</v>
      </c>
      <c r="AH123" s="52">
        <f t="shared" si="27"/>
        <v>-1179780</v>
      </c>
      <c r="AI123" s="51">
        <v>872727</v>
      </c>
      <c r="AJ123" s="51">
        <v>423855</v>
      </c>
      <c r="AK123" s="52">
        <f t="shared" si="28"/>
        <v>-448872</v>
      </c>
      <c r="AL123" s="51">
        <v>993000</v>
      </c>
      <c r="AM123" s="51">
        <v>1053328</v>
      </c>
      <c r="AN123" s="52">
        <f t="shared" si="29"/>
        <v>60328</v>
      </c>
      <c r="AO123" s="51">
        <v>1200000</v>
      </c>
      <c r="AP123" s="51">
        <v>810887</v>
      </c>
      <c r="AQ123" s="52">
        <f t="shared" si="30"/>
        <v>-389113</v>
      </c>
      <c r="AR123" s="51">
        <v>1426000</v>
      </c>
      <c r="AS123" s="51">
        <v>750132</v>
      </c>
      <c r="AT123" s="52">
        <f t="shared" si="16"/>
        <v>-675868</v>
      </c>
      <c r="AU123" s="51">
        <v>3633000</v>
      </c>
      <c r="AV123" s="51">
        <v>2359776.81</v>
      </c>
      <c r="AW123" s="52">
        <f t="shared" si="31"/>
        <v>-1273223.19</v>
      </c>
      <c r="AX123" s="57">
        <f t="shared" si="17"/>
        <v>126925723.62</v>
      </c>
    </row>
    <row r="124" spans="2:50" x14ac:dyDescent="0.25">
      <c r="B124" t="s">
        <v>789</v>
      </c>
      <c r="C124" t="s">
        <v>290</v>
      </c>
      <c r="D124" t="s">
        <v>292</v>
      </c>
      <c r="E124" s="51">
        <v>700000</v>
      </c>
      <c r="F124" s="51">
        <v>665572</v>
      </c>
      <c r="G124" s="52">
        <f t="shared" si="18"/>
        <v>-34428</v>
      </c>
      <c r="H124" s="51">
        <v>721000</v>
      </c>
      <c r="I124" s="51">
        <v>730507</v>
      </c>
      <c r="J124" s="52">
        <f t="shared" si="19"/>
        <v>9507</v>
      </c>
      <c r="K124" s="51">
        <v>700000</v>
      </c>
      <c r="L124" s="51">
        <v>799455</v>
      </c>
      <c r="M124" s="52">
        <f t="shared" si="20"/>
        <v>99455</v>
      </c>
      <c r="N124" s="51">
        <v>1060000</v>
      </c>
      <c r="O124" s="51">
        <v>834129</v>
      </c>
      <c r="P124" s="52">
        <f t="shared" si="21"/>
        <v>-225871</v>
      </c>
      <c r="Q124" s="51">
        <v>810000</v>
      </c>
      <c r="R124" s="51">
        <v>920865</v>
      </c>
      <c r="S124" s="52">
        <f t="shared" si="22"/>
        <v>110865</v>
      </c>
      <c r="T124" s="51">
        <v>1049000</v>
      </c>
      <c r="U124" s="51">
        <v>940752</v>
      </c>
      <c r="V124" s="52">
        <f t="shared" si="23"/>
        <v>-108248</v>
      </c>
      <c r="W124" s="51">
        <v>850000</v>
      </c>
      <c r="X124" s="51">
        <v>979912</v>
      </c>
      <c r="Y124" s="52">
        <f t="shared" si="24"/>
        <v>129912</v>
      </c>
      <c r="Z124" s="51">
        <v>740000</v>
      </c>
      <c r="AA124" s="51">
        <v>1075103</v>
      </c>
      <c r="AB124" s="52">
        <f t="shared" si="25"/>
        <v>335103</v>
      </c>
      <c r="AC124" s="51">
        <v>1049000</v>
      </c>
      <c r="AD124" s="51">
        <v>1228783</v>
      </c>
      <c r="AE124" s="52">
        <f t="shared" si="26"/>
        <v>179783</v>
      </c>
      <c r="AF124" s="51">
        <v>847080</v>
      </c>
      <c r="AG124" s="51">
        <v>933163</v>
      </c>
      <c r="AH124" s="52">
        <f t="shared" si="27"/>
        <v>86083</v>
      </c>
      <c r="AI124" s="51">
        <v>1291000</v>
      </c>
      <c r="AJ124" s="51">
        <v>1528243</v>
      </c>
      <c r="AK124" s="52">
        <f t="shared" si="28"/>
        <v>237243</v>
      </c>
      <c r="AL124" s="51">
        <v>1000000</v>
      </c>
      <c r="AM124" s="51">
        <v>1060706</v>
      </c>
      <c r="AN124" s="52">
        <f t="shared" si="29"/>
        <v>60706</v>
      </c>
      <c r="AO124" s="51">
        <v>1000000</v>
      </c>
      <c r="AP124" s="51">
        <v>2561471</v>
      </c>
      <c r="AQ124" s="52">
        <f t="shared" si="30"/>
        <v>1561471</v>
      </c>
      <c r="AR124" s="51">
        <v>1000000</v>
      </c>
      <c r="AS124" s="51">
        <v>2976208</v>
      </c>
      <c r="AT124" s="52">
        <f t="shared" si="16"/>
        <v>1976208</v>
      </c>
      <c r="AU124" s="51">
        <v>1000000</v>
      </c>
      <c r="AV124" s="51">
        <v>3462499.1</v>
      </c>
      <c r="AW124" s="52">
        <f t="shared" si="31"/>
        <v>2462499.1</v>
      </c>
      <c r="AX124" s="57">
        <f t="shared" si="17"/>
        <v>41394736.200000003</v>
      </c>
    </row>
    <row r="125" spans="2:50" x14ac:dyDescent="0.25">
      <c r="B125" t="s">
        <v>789</v>
      </c>
      <c r="C125" t="s">
        <v>293</v>
      </c>
      <c r="D125" t="s">
        <v>295</v>
      </c>
      <c r="E125" s="51">
        <v>10000</v>
      </c>
      <c r="F125" s="51">
        <v>9766</v>
      </c>
      <c r="G125" s="52">
        <f t="shared" si="18"/>
        <v>-234</v>
      </c>
      <c r="H125" s="51">
        <v>8000</v>
      </c>
      <c r="I125" s="51">
        <v>8011</v>
      </c>
      <c r="J125" s="52">
        <f t="shared" si="19"/>
        <v>11</v>
      </c>
      <c r="K125" s="51">
        <v>6000</v>
      </c>
      <c r="L125" s="51">
        <v>5979</v>
      </c>
      <c r="M125" s="52">
        <f t="shared" si="20"/>
        <v>-21</v>
      </c>
      <c r="N125" s="51">
        <v>5000</v>
      </c>
      <c r="O125" s="51">
        <v>4824</v>
      </c>
      <c r="P125" s="52">
        <f t="shared" si="21"/>
        <v>-176</v>
      </c>
      <c r="Q125" s="51">
        <v>4000</v>
      </c>
      <c r="R125" s="51">
        <v>3532</v>
      </c>
      <c r="S125" s="52">
        <f t="shared" si="22"/>
        <v>-468</v>
      </c>
      <c r="T125" s="51">
        <v>3000</v>
      </c>
      <c r="U125" s="51">
        <v>2888</v>
      </c>
      <c r="V125" s="52">
        <f t="shared" si="23"/>
        <v>-112</v>
      </c>
      <c r="W125" s="51">
        <v>3000</v>
      </c>
      <c r="X125" s="51">
        <v>2338</v>
      </c>
      <c r="Y125" s="52">
        <f t="shared" si="24"/>
        <v>-662</v>
      </c>
      <c r="Z125" s="51">
        <v>2000</v>
      </c>
      <c r="AA125" s="51">
        <v>1788</v>
      </c>
      <c r="AB125" s="52">
        <f t="shared" si="25"/>
        <v>-212</v>
      </c>
      <c r="AC125" s="51">
        <v>1200</v>
      </c>
      <c r="AD125" s="51">
        <v>1238</v>
      </c>
      <c r="AE125" s="52">
        <f t="shared" si="26"/>
        <v>38</v>
      </c>
      <c r="AF125" s="51">
        <v>667</v>
      </c>
      <c r="AG125" s="51">
        <v>688</v>
      </c>
      <c r="AH125" s="52">
        <f t="shared" si="27"/>
        <v>21</v>
      </c>
      <c r="AI125" s="51">
        <v>606</v>
      </c>
      <c r="AJ125" s="51">
        <v>138</v>
      </c>
      <c r="AK125" s="52">
        <f t="shared" si="28"/>
        <v>-468</v>
      </c>
      <c r="AL125" s="51">
        <v>0</v>
      </c>
      <c r="AM125" s="51">
        <v>0</v>
      </c>
      <c r="AN125" s="52">
        <f t="shared" si="29"/>
        <v>0</v>
      </c>
      <c r="AO125" s="51">
        <v>0</v>
      </c>
      <c r="AP125" s="51">
        <v>0</v>
      </c>
      <c r="AQ125" s="52">
        <f t="shared" si="30"/>
        <v>0</v>
      </c>
      <c r="AR125" s="51">
        <v>0</v>
      </c>
      <c r="AS125" s="51">
        <v>0</v>
      </c>
      <c r="AT125" s="52">
        <f t="shared" si="16"/>
        <v>0</v>
      </c>
      <c r="AU125" s="51">
        <v>0</v>
      </c>
      <c r="AV125" s="51">
        <v>0</v>
      </c>
      <c r="AW125" s="52">
        <f t="shared" si="31"/>
        <v>0</v>
      </c>
      <c r="AX125" s="57">
        <f t="shared" si="17"/>
        <v>82380</v>
      </c>
    </row>
    <row r="126" spans="2:50" hidden="1" x14ac:dyDescent="0.25">
      <c r="B126" t="s">
        <v>789</v>
      </c>
      <c r="C126" t="s">
        <v>828</v>
      </c>
      <c r="E126" s="51">
        <v>0</v>
      </c>
      <c r="F126" s="51">
        <v>0</v>
      </c>
      <c r="G126" s="52">
        <f t="shared" si="18"/>
        <v>0</v>
      </c>
      <c r="H126" s="51">
        <v>0</v>
      </c>
      <c r="I126" s="51">
        <v>0</v>
      </c>
      <c r="J126" s="52">
        <f t="shared" si="19"/>
        <v>0</v>
      </c>
      <c r="K126" s="51">
        <v>0</v>
      </c>
      <c r="L126" s="51">
        <v>0</v>
      </c>
      <c r="M126" s="52">
        <f t="shared" si="20"/>
        <v>0</v>
      </c>
      <c r="N126" s="51">
        <v>0</v>
      </c>
      <c r="O126" s="51">
        <v>0</v>
      </c>
      <c r="P126" s="52">
        <f t="shared" si="21"/>
        <v>0</v>
      </c>
      <c r="Q126" s="51">
        <v>0</v>
      </c>
      <c r="R126" s="51">
        <v>0</v>
      </c>
      <c r="S126" s="52">
        <f t="shared" si="22"/>
        <v>0</v>
      </c>
      <c r="T126" s="51">
        <v>0</v>
      </c>
      <c r="U126" s="51">
        <v>0</v>
      </c>
      <c r="V126" s="52">
        <f t="shared" si="23"/>
        <v>0</v>
      </c>
      <c r="W126" s="51">
        <v>0</v>
      </c>
      <c r="X126" s="51">
        <v>0</v>
      </c>
      <c r="Y126" s="52">
        <f t="shared" si="24"/>
        <v>0</v>
      </c>
      <c r="Z126" s="51">
        <v>0</v>
      </c>
      <c r="AA126" s="51">
        <v>0</v>
      </c>
      <c r="AB126" s="52">
        <f t="shared" si="25"/>
        <v>0</v>
      </c>
      <c r="AC126" s="51">
        <v>0</v>
      </c>
      <c r="AD126" s="51">
        <v>0</v>
      </c>
      <c r="AE126" s="52">
        <f t="shared" si="26"/>
        <v>0</v>
      </c>
      <c r="AF126" s="51">
        <v>0</v>
      </c>
      <c r="AG126" s="51">
        <v>0</v>
      </c>
      <c r="AH126" s="52">
        <f t="shared" si="27"/>
        <v>0</v>
      </c>
      <c r="AI126" s="51">
        <v>0</v>
      </c>
      <c r="AJ126" s="51">
        <v>0</v>
      </c>
      <c r="AK126" s="52">
        <f t="shared" si="28"/>
        <v>0</v>
      </c>
      <c r="AL126" s="51">
        <v>0</v>
      </c>
      <c r="AM126" s="51">
        <v>0</v>
      </c>
      <c r="AN126" s="52">
        <f t="shared" si="29"/>
        <v>0</v>
      </c>
      <c r="AO126" s="51">
        <v>0</v>
      </c>
      <c r="AP126" s="51">
        <v>0</v>
      </c>
      <c r="AQ126" s="52">
        <f t="shared" si="30"/>
        <v>0</v>
      </c>
      <c r="AR126" s="51">
        <v>0</v>
      </c>
      <c r="AS126" s="51">
        <v>0</v>
      </c>
      <c r="AT126" s="52">
        <f t="shared" si="16"/>
        <v>0</v>
      </c>
      <c r="AU126" s="51">
        <v>0</v>
      </c>
      <c r="AV126" s="51">
        <v>0</v>
      </c>
      <c r="AW126" s="52">
        <f t="shared" si="31"/>
        <v>0</v>
      </c>
      <c r="AX126" s="57">
        <f t="shared" si="17"/>
        <v>0</v>
      </c>
    </row>
    <row r="127" spans="2:50" hidden="1" x14ac:dyDescent="0.25">
      <c r="B127" t="s">
        <v>789</v>
      </c>
      <c r="C127" t="s">
        <v>829</v>
      </c>
      <c r="E127" s="51">
        <v>0</v>
      </c>
      <c r="F127" s="51">
        <v>0</v>
      </c>
      <c r="G127" s="52">
        <f t="shared" si="18"/>
        <v>0</v>
      </c>
      <c r="H127" s="51">
        <v>0</v>
      </c>
      <c r="I127" s="51">
        <v>0</v>
      </c>
      <c r="J127" s="52">
        <f t="shared" si="19"/>
        <v>0</v>
      </c>
      <c r="K127" s="51">
        <v>0</v>
      </c>
      <c r="L127" s="51">
        <v>0</v>
      </c>
      <c r="M127" s="52">
        <f t="shared" si="20"/>
        <v>0</v>
      </c>
      <c r="N127" s="51">
        <v>0</v>
      </c>
      <c r="O127" s="51">
        <v>0</v>
      </c>
      <c r="P127" s="52">
        <f t="shared" si="21"/>
        <v>0</v>
      </c>
      <c r="Q127" s="51">
        <v>0</v>
      </c>
      <c r="R127" s="51">
        <v>0</v>
      </c>
      <c r="S127" s="52">
        <f t="shared" si="22"/>
        <v>0</v>
      </c>
      <c r="T127" s="51">
        <v>0</v>
      </c>
      <c r="U127" s="51">
        <v>0</v>
      </c>
      <c r="V127" s="52">
        <f t="shared" si="23"/>
        <v>0</v>
      </c>
      <c r="W127" s="51">
        <v>0</v>
      </c>
      <c r="X127" s="51">
        <v>0</v>
      </c>
      <c r="Y127" s="52">
        <f t="shared" si="24"/>
        <v>0</v>
      </c>
      <c r="Z127" s="51">
        <v>0</v>
      </c>
      <c r="AA127" s="51">
        <v>0</v>
      </c>
      <c r="AB127" s="52">
        <f t="shared" si="25"/>
        <v>0</v>
      </c>
      <c r="AC127" s="51">
        <v>0</v>
      </c>
      <c r="AD127" s="51">
        <v>0</v>
      </c>
      <c r="AE127" s="52">
        <f t="shared" si="26"/>
        <v>0</v>
      </c>
      <c r="AF127" s="51">
        <v>0</v>
      </c>
      <c r="AG127" s="51">
        <v>0</v>
      </c>
      <c r="AH127" s="52">
        <f t="shared" si="27"/>
        <v>0</v>
      </c>
      <c r="AI127" s="51">
        <v>0</v>
      </c>
      <c r="AJ127" s="51">
        <v>0</v>
      </c>
      <c r="AK127" s="52">
        <f t="shared" si="28"/>
        <v>0</v>
      </c>
      <c r="AL127" s="51">
        <v>0</v>
      </c>
      <c r="AM127" s="51">
        <v>0</v>
      </c>
      <c r="AN127" s="52">
        <f t="shared" si="29"/>
        <v>0</v>
      </c>
      <c r="AO127" s="51">
        <v>0</v>
      </c>
      <c r="AP127" s="51">
        <v>0</v>
      </c>
      <c r="AQ127" s="52">
        <f t="shared" si="30"/>
        <v>0</v>
      </c>
      <c r="AR127" s="51">
        <v>0</v>
      </c>
      <c r="AS127" s="51">
        <v>0</v>
      </c>
      <c r="AT127" s="52">
        <f t="shared" si="16"/>
        <v>0</v>
      </c>
      <c r="AU127" s="51">
        <v>0</v>
      </c>
      <c r="AV127" s="51">
        <v>0</v>
      </c>
      <c r="AW127" s="52">
        <f t="shared" si="31"/>
        <v>0</v>
      </c>
      <c r="AX127" s="57">
        <f t="shared" si="17"/>
        <v>0</v>
      </c>
    </row>
    <row r="128" spans="2:50" x14ac:dyDescent="0.25">
      <c r="B128" t="s">
        <v>789</v>
      </c>
      <c r="C128" t="s">
        <v>296</v>
      </c>
      <c r="D128" t="s">
        <v>298</v>
      </c>
      <c r="E128" s="51">
        <v>64000</v>
      </c>
      <c r="F128" s="51">
        <v>23014</v>
      </c>
      <c r="G128" s="52">
        <f t="shared" si="18"/>
        <v>-40986</v>
      </c>
      <c r="H128" s="51">
        <v>20000</v>
      </c>
      <c r="I128" s="51">
        <v>-14834</v>
      </c>
      <c r="J128" s="52">
        <f t="shared" si="19"/>
        <v>-34834</v>
      </c>
      <c r="K128" s="51">
        <v>13000</v>
      </c>
      <c r="L128" s="51">
        <v>7325</v>
      </c>
      <c r="M128" s="52">
        <f t="shared" si="20"/>
        <v>-5675</v>
      </c>
      <c r="N128" s="51">
        <v>8000</v>
      </c>
      <c r="O128" s="51">
        <v>21717</v>
      </c>
      <c r="P128" s="52">
        <f t="shared" si="21"/>
        <v>13717</v>
      </c>
      <c r="Q128" s="51">
        <v>6000</v>
      </c>
      <c r="R128" s="51">
        <v>3362</v>
      </c>
      <c r="S128" s="52">
        <f t="shared" si="22"/>
        <v>-2638</v>
      </c>
      <c r="T128" s="51">
        <v>4000</v>
      </c>
      <c r="U128" s="51">
        <v>5</v>
      </c>
      <c r="V128" s="52">
        <f t="shared" si="23"/>
        <v>-3995</v>
      </c>
      <c r="W128" s="51">
        <v>1500</v>
      </c>
      <c r="X128" s="51">
        <v>1187</v>
      </c>
      <c r="Y128" s="52">
        <f t="shared" si="24"/>
        <v>-313</v>
      </c>
      <c r="Z128" s="51">
        <v>1000</v>
      </c>
      <c r="AA128" s="51">
        <v>6187</v>
      </c>
      <c r="AB128" s="52">
        <f t="shared" si="25"/>
        <v>5187</v>
      </c>
      <c r="AC128" s="51">
        <v>1000</v>
      </c>
      <c r="AD128" s="51">
        <v>0</v>
      </c>
      <c r="AE128" s="52">
        <f t="shared" si="26"/>
        <v>-1000</v>
      </c>
      <c r="AF128" s="51">
        <v>1000</v>
      </c>
      <c r="AG128" s="51">
        <v>0</v>
      </c>
      <c r="AH128" s="52">
        <f t="shared" si="27"/>
        <v>-1000</v>
      </c>
      <c r="AI128" s="51">
        <v>909</v>
      </c>
      <c r="AJ128" s="51">
        <v>2</v>
      </c>
      <c r="AK128" s="52">
        <f t="shared" si="28"/>
        <v>-907</v>
      </c>
      <c r="AL128" s="51">
        <v>0</v>
      </c>
      <c r="AM128" s="51">
        <v>0</v>
      </c>
      <c r="AN128" s="52">
        <f t="shared" si="29"/>
        <v>0</v>
      </c>
      <c r="AO128" s="51">
        <v>0</v>
      </c>
      <c r="AP128" s="51">
        <v>0</v>
      </c>
      <c r="AQ128" s="52">
        <f t="shared" si="30"/>
        <v>0</v>
      </c>
      <c r="AR128" s="51">
        <v>0</v>
      </c>
      <c r="AS128" s="51">
        <v>0</v>
      </c>
      <c r="AT128" s="52">
        <f t="shared" si="16"/>
        <v>0</v>
      </c>
      <c r="AU128" s="51">
        <v>0</v>
      </c>
      <c r="AV128" s="51">
        <v>0</v>
      </c>
      <c r="AW128" s="52">
        <f t="shared" si="31"/>
        <v>0</v>
      </c>
      <c r="AX128" s="57">
        <f t="shared" si="17"/>
        <v>95930</v>
      </c>
    </row>
    <row r="129" spans="2:50" x14ac:dyDescent="0.25">
      <c r="B129" t="s">
        <v>789</v>
      </c>
      <c r="C129" t="s">
        <v>299</v>
      </c>
      <c r="D129" t="s">
        <v>301</v>
      </c>
      <c r="E129" s="51">
        <v>54000</v>
      </c>
      <c r="F129" s="51">
        <v>49208</v>
      </c>
      <c r="G129" s="52">
        <f t="shared" si="18"/>
        <v>-4792</v>
      </c>
      <c r="H129" s="51">
        <v>40000</v>
      </c>
      <c r="I129" s="51">
        <v>48125</v>
      </c>
      <c r="J129" s="52">
        <f t="shared" si="19"/>
        <v>8125</v>
      </c>
      <c r="K129" s="51">
        <v>42000</v>
      </c>
      <c r="L129" s="51">
        <v>50572</v>
      </c>
      <c r="M129" s="52">
        <f t="shared" si="20"/>
        <v>8572</v>
      </c>
      <c r="N129" s="51">
        <v>36000</v>
      </c>
      <c r="O129" s="51">
        <v>48339</v>
      </c>
      <c r="P129" s="52">
        <f t="shared" si="21"/>
        <v>12339</v>
      </c>
      <c r="Q129" s="51">
        <v>48000</v>
      </c>
      <c r="R129" s="51">
        <v>43799</v>
      </c>
      <c r="S129" s="52">
        <f t="shared" si="22"/>
        <v>-4201</v>
      </c>
      <c r="T129" s="51">
        <v>41000</v>
      </c>
      <c r="U129" s="51">
        <v>146761</v>
      </c>
      <c r="V129" s="52">
        <f t="shared" si="23"/>
        <v>105761</v>
      </c>
      <c r="W129" s="51">
        <v>45000</v>
      </c>
      <c r="X129" s="51">
        <v>76614</v>
      </c>
      <c r="Y129" s="52">
        <f t="shared" si="24"/>
        <v>31614</v>
      </c>
      <c r="Z129" s="51">
        <v>45000</v>
      </c>
      <c r="AA129" s="51">
        <v>74520</v>
      </c>
      <c r="AB129" s="52">
        <f t="shared" si="25"/>
        <v>29520</v>
      </c>
      <c r="AC129" s="51">
        <v>45000</v>
      </c>
      <c r="AD129" s="51">
        <v>48534</v>
      </c>
      <c r="AE129" s="52">
        <f t="shared" si="26"/>
        <v>3534</v>
      </c>
      <c r="AF129" s="51">
        <v>45000</v>
      </c>
      <c r="AG129" s="51">
        <v>79428</v>
      </c>
      <c r="AH129" s="52">
        <f t="shared" si="27"/>
        <v>34428</v>
      </c>
      <c r="AI129" s="51">
        <v>40909</v>
      </c>
      <c r="AJ129" s="51">
        <v>91494</v>
      </c>
      <c r="AK129" s="52">
        <f t="shared" si="28"/>
        <v>50585</v>
      </c>
      <c r="AL129" s="51">
        <v>42000</v>
      </c>
      <c r="AM129" s="51">
        <v>117624</v>
      </c>
      <c r="AN129" s="52">
        <f t="shared" si="29"/>
        <v>75624</v>
      </c>
      <c r="AO129" s="51">
        <v>43000</v>
      </c>
      <c r="AP129" s="51">
        <v>88787</v>
      </c>
      <c r="AQ129" s="52">
        <f t="shared" si="30"/>
        <v>45787</v>
      </c>
      <c r="AR129" s="51">
        <v>43000</v>
      </c>
      <c r="AS129" s="51">
        <v>610504</v>
      </c>
      <c r="AT129" s="52">
        <f t="shared" si="16"/>
        <v>567504</v>
      </c>
      <c r="AU129" s="51">
        <v>43000</v>
      </c>
      <c r="AV129" s="51">
        <v>67739.259999999995</v>
      </c>
      <c r="AW129" s="52">
        <f t="shared" si="31"/>
        <v>24739.259999999995</v>
      </c>
      <c r="AX129" s="57">
        <f t="shared" si="17"/>
        <v>3284096.5199999996</v>
      </c>
    </row>
    <row r="130" spans="2:50" x14ac:dyDescent="0.25">
      <c r="B130" t="s">
        <v>789</v>
      </c>
      <c r="C130" t="s">
        <v>302</v>
      </c>
      <c r="D130" t="s">
        <v>304</v>
      </c>
      <c r="E130" s="51">
        <v>150000</v>
      </c>
      <c r="F130" s="51">
        <v>159235</v>
      </c>
      <c r="G130" s="52">
        <f t="shared" si="18"/>
        <v>9235</v>
      </c>
      <c r="H130" s="51">
        <v>160000</v>
      </c>
      <c r="I130" s="51">
        <v>32500</v>
      </c>
      <c r="J130" s="52">
        <f t="shared" si="19"/>
        <v>-127500</v>
      </c>
      <c r="K130" s="51">
        <v>70000</v>
      </c>
      <c r="L130" s="51">
        <v>61377</v>
      </c>
      <c r="M130" s="52">
        <f t="shared" si="20"/>
        <v>-8623</v>
      </c>
      <c r="N130" s="51">
        <v>70000</v>
      </c>
      <c r="O130" s="51">
        <v>65671</v>
      </c>
      <c r="P130" s="52">
        <f t="shared" si="21"/>
        <v>-4329</v>
      </c>
      <c r="Q130" s="51">
        <v>180000</v>
      </c>
      <c r="R130" s="51">
        <v>276891</v>
      </c>
      <c r="S130" s="52">
        <f t="shared" si="22"/>
        <v>96891</v>
      </c>
      <c r="T130" s="51">
        <v>85000</v>
      </c>
      <c r="U130" s="51">
        <v>183773</v>
      </c>
      <c r="V130" s="52">
        <f t="shared" si="23"/>
        <v>98773</v>
      </c>
      <c r="W130" s="51">
        <v>150000</v>
      </c>
      <c r="X130" s="51">
        <v>95404</v>
      </c>
      <c r="Y130" s="52">
        <f t="shared" si="24"/>
        <v>-54596</v>
      </c>
      <c r="Z130" s="51">
        <v>50000</v>
      </c>
      <c r="AA130" s="51">
        <v>9028</v>
      </c>
      <c r="AB130" s="52">
        <f t="shared" si="25"/>
        <v>-40972</v>
      </c>
      <c r="AC130" s="51">
        <v>50000</v>
      </c>
      <c r="AD130" s="51">
        <v>8332</v>
      </c>
      <c r="AE130" s="52">
        <f t="shared" si="26"/>
        <v>-41668</v>
      </c>
      <c r="AF130" s="51">
        <v>50000</v>
      </c>
      <c r="AG130" s="51">
        <v>2637</v>
      </c>
      <c r="AH130" s="52">
        <f t="shared" si="27"/>
        <v>-47363</v>
      </c>
      <c r="AI130" s="51">
        <v>45455</v>
      </c>
      <c r="AJ130" s="51">
        <v>13843</v>
      </c>
      <c r="AK130" s="52">
        <f t="shared" si="28"/>
        <v>-31612</v>
      </c>
      <c r="AL130" s="51">
        <v>9600</v>
      </c>
      <c r="AM130" s="51">
        <v>21421</v>
      </c>
      <c r="AN130" s="52">
        <f t="shared" si="29"/>
        <v>11821</v>
      </c>
      <c r="AO130" s="51">
        <v>10000</v>
      </c>
      <c r="AP130" s="51">
        <v>9474</v>
      </c>
      <c r="AQ130" s="52">
        <f t="shared" si="30"/>
        <v>-526</v>
      </c>
      <c r="AR130" s="51">
        <v>10500</v>
      </c>
      <c r="AS130" s="51">
        <v>66684</v>
      </c>
      <c r="AT130" s="52">
        <f t="shared" si="16"/>
        <v>56184</v>
      </c>
      <c r="AU130" s="51">
        <v>48000</v>
      </c>
      <c r="AV130" s="51">
        <v>39990.99</v>
      </c>
      <c r="AW130" s="52">
        <f t="shared" si="31"/>
        <v>-8009.010000000002</v>
      </c>
      <c r="AX130" s="57">
        <f t="shared" si="17"/>
        <v>2092521.9800000002</v>
      </c>
    </row>
    <row r="131" spans="2:50" x14ac:dyDescent="0.25">
      <c r="B131" t="s">
        <v>789</v>
      </c>
      <c r="C131" t="s">
        <v>305</v>
      </c>
      <c r="D131" t="s">
        <v>307</v>
      </c>
      <c r="E131" s="51">
        <v>21000</v>
      </c>
      <c r="F131" s="51">
        <v>11276</v>
      </c>
      <c r="G131" s="52">
        <f t="shared" si="18"/>
        <v>-9724</v>
      </c>
      <c r="H131" s="51">
        <v>18000</v>
      </c>
      <c r="I131" s="51">
        <v>1040</v>
      </c>
      <c r="J131" s="52">
        <f t="shared" si="19"/>
        <v>-16960</v>
      </c>
      <c r="K131" s="51">
        <v>14000</v>
      </c>
      <c r="L131" s="51">
        <v>16650</v>
      </c>
      <c r="M131" s="52">
        <f t="shared" si="20"/>
        <v>2650</v>
      </c>
      <c r="N131" s="51">
        <v>14000</v>
      </c>
      <c r="O131" s="51">
        <v>252</v>
      </c>
      <c r="P131" s="52">
        <f t="shared" si="21"/>
        <v>-13748</v>
      </c>
      <c r="Q131" s="51">
        <v>2000</v>
      </c>
      <c r="R131" s="51">
        <v>1939</v>
      </c>
      <c r="S131" s="52">
        <f t="shared" si="22"/>
        <v>-61</v>
      </c>
      <c r="T131" s="51">
        <v>3000</v>
      </c>
      <c r="U131" s="51">
        <v>0</v>
      </c>
      <c r="V131" s="52">
        <f t="shared" si="23"/>
        <v>-3000</v>
      </c>
      <c r="W131" s="51">
        <v>500</v>
      </c>
      <c r="X131" s="51">
        <v>0</v>
      </c>
      <c r="Y131" s="52">
        <f t="shared" si="24"/>
        <v>-500</v>
      </c>
      <c r="Z131" s="51">
        <v>0</v>
      </c>
      <c r="AA131" s="51">
        <v>0</v>
      </c>
      <c r="AB131" s="52">
        <f t="shared" si="25"/>
        <v>0</v>
      </c>
      <c r="AC131" s="51">
        <v>0</v>
      </c>
      <c r="AD131" s="51">
        <v>0</v>
      </c>
      <c r="AE131" s="52">
        <f t="shared" si="26"/>
        <v>0</v>
      </c>
      <c r="AF131" s="51">
        <v>0</v>
      </c>
      <c r="AG131" s="51">
        <v>0</v>
      </c>
      <c r="AH131" s="52">
        <f t="shared" si="27"/>
        <v>0</v>
      </c>
      <c r="AI131" s="51">
        <v>0</v>
      </c>
      <c r="AJ131" s="51">
        <v>0</v>
      </c>
      <c r="AK131" s="52">
        <f t="shared" si="28"/>
        <v>0</v>
      </c>
      <c r="AL131" s="51">
        <v>0</v>
      </c>
      <c r="AM131" s="51">
        <v>0</v>
      </c>
      <c r="AN131" s="52">
        <f t="shared" si="29"/>
        <v>0</v>
      </c>
      <c r="AO131" s="51">
        <v>0</v>
      </c>
      <c r="AP131" s="51">
        <v>0</v>
      </c>
      <c r="AQ131" s="52">
        <f t="shared" si="30"/>
        <v>0</v>
      </c>
      <c r="AR131" s="51">
        <v>0</v>
      </c>
      <c r="AS131" s="51">
        <v>0</v>
      </c>
      <c r="AT131" s="52">
        <f t="shared" si="16"/>
        <v>0</v>
      </c>
      <c r="AU131" s="51">
        <v>0</v>
      </c>
      <c r="AV131" s="51">
        <v>0</v>
      </c>
      <c r="AW131" s="52">
        <f t="shared" si="31"/>
        <v>0</v>
      </c>
      <c r="AX131" s="57">
        <f t="shared" si="17"/>
        <v>62314</v>
      </c>
    </row>
    <row r="132" spans="2:50" x14ac:dyDescent="0.25">
      <c r="B132" t="s">
        <v>789</v>
      </c>
      <c r="C132" t="s">
        <v>309</v>
      </c>
      <c r="D132" t="s">
        <v>310</v>
      </c>
      <c r="E132" s="51">
        <v>0</v>
      </c>
      <c r="F132" s="51">
        <v>9401</v>
      </c>
      <c r="G132" s="52">
        <f t="shared" si="18"/>
        <v>9401</v>
      </c>
      <c r="H132" s="51">
        <v>0</v>
      </c>
      <c r="I132" s="51">
        <v>9568</v>
      </c>
      <c r="J132" s="52">
        <f t="shared" si="19"/>
        <v>9568</v>
      </c>
      <c r="K132" s="51">
        <v>0</v>
      </c>
      <c r="L132" s="51">
        <v>12028</v>
      </c>
      <c r="M132" s="52">
        <f t="shared" si="20"/>
        <v>12028</v>
      </c>
      <c r="N132" s="51">
        <v>0</v>
      </c>
      <c r="O132" s="51">
        <v>9419</v>
      </c>
      <c r="P132" s="52">
        <f t="shared" si="21"/>
        <v>9419</v>
      </c>
      <c r="Q132" s="51">
        <v>0</v>
      </c>
      <c r="R132" s="51">
        <v>28547</v>
      </c>
      <c r="S132" s="52">
        <f t="shared" si="22"/>
        <v>28547</v>
      </c>
      <c r="T132" s="51">
        <v>0</v>
      </c>
      <c r="U132" s="51">
        <v>18781</v>
      </c>
      <c r="V132" s="52">
        <f t="shared" si="23"/>
        <v>18781</v>
      </c>
      <c r="W132" s="51">
        <v>0</v>
      </c>
      <c r="X132" s="51">
        <v>9395</v>
      </c>
      <c r="Y132" s="52">
        <f t="shared" si="24"/>
        <v>9395</v>
      </c>
      <c r="Z132" s="51">
        <v>0</v>
      </c>
      <c r="AA132" s="51">
        <v>4590</v>
      </c>
      <c r="AB132" s="52">
        <f t="shared" si="25"/>
        <v>4590</v>
      </c>
      <c r="AC132" s="51">
        <v>0</v>
      </c>
      <c r="AD132" s="51">
        <v>10147</v>
      </c>
      <c r="AE132" s="52">
        <f t="shared" si="26"/>
        <v>10147</v>
      </c>
      <c r="AF132" s="51">
        <v>8400</v>
      </c>
      <c r="AG132" s="51">
        <v>29703</v>
      </c>
      <c r="AH132" s="52">
        <f t="shared" si="27"/>
        <v>21303</v>
      </c>
      <c r="AI132" s="51">
        <v>20000</v>
      </c>
      <c r="AJ132" s="51">
        <v>10603</v>
      </c>
      <c r="AK132" s="52">
        <f t="shared" si="28"/>
        <v>-9397</v>
      </c>
      <c r="AL132" s="51">
        <v>8400</v>
      </c>
      <c r="AM132" s="51">
        <v>11889</v>
      </c>
      <c r="AN132" s="52">
        <f t="shared" si="29"/>
        <v>3489</v>
      </c>
      <c r="AO132" s="51">
        <v>8400</v>
      </c>
      <c r="AP132" s="51">
        <v>11218</v>
      </c>
      <c r="AQ132" s="52">
        <f t="shared" si="30"/>
        <v>2818</v>
      </c>
      <c r="AR132" s="51">
        <v>8400</v>
      </c>
      <c r="AS132" s="51">
        <v>13641</v>
      </c>
      <c r="AT132" s="52">
        <f t="shared" ref="AT132:AT195" si="32">IFERROR(AS132-AR132,0-AR132)</f>
        <v>5241</v>
      </c>
      <c r="AU132" s="51">
        <v>8400</v>
      </c>
      <c r="AV132" s="51">
        <v>16664.86</v>
      </c>
      <c r="AW132" s="52">
        <f t="shared" si="31"/>
        <v>8264.86</v>
      </c>
      <c r="AX132" s="57">
        <f t="shared" ref="AX132:AX195" si="33">SUM(E132:AW132)</f>
        <v>411189.72</v>
      </c>
    </row>
    <row r="133" spans="2:50" x14ac:dyDescent="0.25">
      <c r="B133" t="s">
        <v>789</v>
      </c>
      <c r="C133" t="s">
        <v>311</v>
      </c>
      <c r="D133" t="s">
        <v>313</v>
      </c>
      <c r="E133" s="51">
        <v>480000</v>
      </c>
      <c r="F133" s="51">
        <v>443891</v>
      </c>
      <c r="G133" s="52">
        <f t="shared" ref="G133:G196" si="34">IFERROR(F133-E133,0-E133)</f>
        <v>-36109</v>
      </c>
      <c r="H133" s="51">
        <v>460000</v>
      </c>
      <c r="I133" s="51">
        <v>442832</v>
      </c>
      <c r="J133" s="52">
        <f t="shared" ref="J133:J196" si="35">IFERROR(I133-H133,0-H133)</f>
        <v>-17168</v>
      </c>
      <c r="K133" s="51">
        <v>450000</v>
      </c>
      <c r="L133" s="51">
        <v>254001</v>
      </c>
      <c r="M133" s="52">
        <f t="shared" ref="M133:M196" si="36">IFERROR(L133-K133,0-K133)</f>
        <v>-195999</v>
      </c>
      <c r="N133" s="51">
        <v>360000</v>
      </c>
      <c r="O133" s="51">
        <v>289527</v>
      </c>
      <c r="P133" s="52">
        <f t="shared" ref="P133:P196" si="37">IFERROR(O133-N133,0-N133)</f>
        <v>-70473</v>
      </c>
      <c r="Q133" s="51">
        <v>285000</v>
      </c>
      <c r="R133" s="51">
        <v>632034</v>
      </c>
      <c r="S133" s="52">
        <f t="shared" ref="S133:S196" si="38">IFERROR(R133-Q133,0-Q133)</f>
        <v>347034</v>
      </c>
      <c r="T133" s="51">
        <v>390000</v>
      </c>
      <c r="U133" s="51">
        <v>606261</v>
      </c>
      <c r="V133" s="52">
        <f t="shared" ref="V133:V196" si="39">IFERROR(U133-T133,0-T133)</f>
        <v>216261</v>
      </c>
      <c r="W133" s="51">
        <v>650000</v>
      </c>
      <c r="X133" s="51">
        <v>521566</v>
      </c>
      <c r="Y133" s="52">
        <f t="shared" ref="Y133:Y196" si="40">IFERROR(X133-W133,0-W133)</f>
        <v>-128434</v>
      </c>
      <c r="Z133" s="51">
        <v>650000</v>
      </c>
      <c r="AA133" s="51">
        <v>569435</v>
      </c>
      <c r="AB133" s="52">
        <f t="shared" ref="AB133:AB196" si="41">IFERROR(AA133-Z133,0-Z133)</f>
        <v>-80565</v>
      </c>
      <c r="AC133" s="51">
        <v>525000</v>
      </c>
      <c r="AD133" s="51">
        <v>633834</v>
      </c>
      <c r="AE133" s="52">
        <f t="shared" ref="AE133:AE196" si="42">IFERROR(AD133-AC133,0-AC133)</f>
        <v>108834</v>
      </c>
      <c r="AF133" s="51">
        <v>525000</v>
      </c>
      <c r="AG133" s="51">
        <v>743558</v>
      </c>
      <c r="AH133" s="52">
        <f t="shared" ref="AH133:AH196" si="43">IFERROR(AG133-AF133,0-AF133)</f>
        <v>218558</v>
      </c>
      <c r="AI133" s="51">
        <v>479800</v>
      </c>
      <c r="AJ133" s="51">
        <v>811443</v>
      </c>
      <c r="AK133" s="52">
        <f t="shared" ref="AK133:AK196" si="44">IFERROR(AJ133-AI133,0-AI133)</f>
        <v>331643</v>
      </c>
      <c r="AL133" s="51">
        <v>1025000</v>
      </c>
      <c r="AM133" s="51">
        <v>795573</v>
      </c>
      <c r="AN133" s="52">
        <f t="shared" ref="AN133:AN196" si="45">IFERROR(AM133-AL133,0-AL133)</f>
        <v>-229427</v>
      </c>
      <c r="AO133" s="51">
        <v>1025000</v>
      </c>
      <c r="AP133" s="51">
        <v>795756</v>
      </c>
      <c r="AQ133" s="52">
        <f t="shared" ref="AQ133:AQ196" si="46">IFERROR(AP133-AO133,0-AO133)</f>
        <v>-229244</v>
      </c>
      <c r="AR133" s="51">
        <v>1025000</v>
      </c>
      <c r="AS133" s="51">
        <v>861952</v>
      </c>
      <c r="AT133" s="52">
        <f t="shared" si="32"/>
        <v>-163048</v>
      </c>
      <c r="AU133" s="51">
        <v>1025000</v>
      </c>
      <c r="AV133" s="51">
        <v>831104.96</v>
      </c>
      <c r="AW133" s="52">
        <f t="shared" ref="AW133:AW196" si="47">IFERROR(AV133-AU133,0-AU133)</f>
        <v>-193895.04000000004</v>
      </c>
      <c r="AX133" s="57">
        <f t="shared" si="33"/>
        <v>18465535.920000002</v>
      </c>
    </row>
    <row r="134" spans="2:50" x14ac:dyDescent="0.25">
      <c r="B134" t="s">
        <v>789</v>
      </c>
      <c r="C134" t="s">
        <v>314</v>
      </c>
      <c r="D134" t="s">
        <v>316</v>
      </c>
      <c r="E134" s="51">
        <v>2007000</v>
      </c>
      <c r="F134" s="51">
        <v>2007240</v>
      </c>
      <c r="G134" s="52">
        <f t="shared" si="34"/>
        <v>240</v>
      </c>
      <c r="H134" s="51">
        <v>1640000</v>
      </c>
      <c r="I134" s="51">
        <v>1893344</v>
      </c>
      <c r="J134" s="52">
        <f t="shared" si="35"/>
        <v>253344</v>
      </c>
      <c r="K134" s="51">
        <v>1693000</v>
      </c>
      <c r="L134" s="51">
        <v>1600016</v>
      </c>
      <c r="M134" s="52">
        <f t="shared" si="36"/>
        <v>-92984</v>
      </c>
      <c r="N134" s="51">
        <v>1545000</v>
      </c>
      <c r="O134" s="51">
        <v>2007896</v>
      </c>
      <c r="P134" s="52">
        <f t="shared" si="37"/>
        <v>462896</v>
      </c>
      <c r="Q134" s="51">
        <v>1521000</v>
      </c>
      <c r="R134" s="51">
        <v>1559710</v>
      </c>
      <c r="S134" s="52">
        <f t="shared" si="38"/>
        <v>38710</v>
      </c>
      <c r="T134" s="51">
        <v>1567000</v>
      </c>
      <c r="U134" s="51">
        <v>1613784</v>
      </c>
      <c r="V134" s="52">
        <f t="shared" si="39"/>
        <v>46784</v>
      </c>
      <c r="W134" s="51">
        <v>1600000</v>
      </c>
      <c r="X134" s="51">
        <v>1761012</v>
      </c>
      <c r="Y134" s="52">
        <f t="shared" si="40"/>
        <v>161012</v>
      </c>
      <c r="Z134" s="51">
        <v>1851000</v>
      </c>
      <c r="AA134" s="51">
        <v>1311961</v>
      </c>
      <c r="AB134" s="52">
        <f t="shared" si="41"/>
        <v>-539039</v>
      </c>
      <c r="AC134" s="51">
        <v>1898000</v>
      </c>
      <c r="AD134" s="51">
        <v>1842922</v>
      </c>
      <c r="AE134" s="52">
        <f t="shared" si="42"/>
        <v>-55078</v>
      </c>
      <c r="AF134" s="51">
        <v>1945000</v>
      </c>
      <c r="AG134" s="51">
        <v>2055214</v>
      </c>
      <c r="AH134" s="52">
        <f t="shared" si="43"/>
        <v>110214</v>
      </c>
      <c r="AI134" s="51">
        <v>1994000</v>
      </c>
      <c r="AJ134" s="51">
        <v>987295</v>
      </c>
      <c r="AK134" s="52">
        <f t="shared" si="44"/>
        <v>-1006705</v>
      </c>
      <c r="AL134" s="51">
        <v>2044000</v>
      </c>
      <c r="AM134" s="51">
        <v>1474077</v>
      </c>
      <c r="AN134" s="52">
        <f t="shared" si="45"/>
        <v>-569923</v>
      </c>
      <c r="AO134" s="51">
        <v>1900000</v>
      </c>
      <c r="AP134" s="51">
        <v>1562527</v>
      </c>
      <c r="AQ134" s="52">
        <f t="shared" si="46"/>
        <v>-337473</v>
      </c>
      <c r="AR134" s="51">
        <v>1547000</v>
      </c>
      <c r="AS134" s="51">
        <v>1494028</v>
      </c>
      <c r="AT134" s="52">
        <f t="shared" si="32"/>
        <v>-52972</v>
      </c>
      <c r="AU134" s="51">
        <v>0</v>
      </c>
      <c r="AV134" s="51">
        <v>0</v>
      </c>
      <c r="AW134" s="52">
        <f t="shared" si="47"/>
        <v>0</v>
      </c>
      <c r="AX134" s="57">
        <f t="shared" si="33"/>
        <v>46342052</v>
      </c>
    </row>
    <row r="135" spans="2:50" x14ac:dyDescent="0.25">
      <c r="B135" t="s">
        <v>789</v>
      </c>
      <c r="C135" t="s">
        <v>317</v>
      </c>
      <c r="D135" t="s">
        <v>319</v>
      </c>
      <c r="E135" s="51">
        <v>72000</v>
      </c>
      <c r="F135" s="51">
        <v>119211</v>
      </c>
      <c r="G135" s="52">
        <f t="shared" si="34"/>
        <v>47211</v>
      </c>
      <c r="H135" s="51">
        <v>60000</v>
      </c>
      <c r="I135" s="51">
        <v>37889</v>
      </c>
      <c r="J135" s="52">
        <f t="shared" si="35"/>
        <v>-22111</v>
      </c>
      <c r="K135" s="51">
        <v>48000</v>
      </c>
      <c r="L135" s="51">
        <v>42650</v>
      </c>
      <c r="M135" s="52">
        <f t="shared" si="36"/>
        <v>-5350</v>
      </c>
      <c r="N135" s="51">
        <v>35000</v>
      </c>
      <c r="O135" s="51">
        <v>100082</v>
      </c>
      <c r="P135" s="52">
        <f t="shared" si="37"/>
        <v>65082</v>
      </c>
      <c r="Q135" s="51">
        <v>30000</v>
      </c>
      <c r="R135" s="51">
        <v>13114</v>
      </c>
      <c r="S135" s="52">
        <f t="shared" si="38"/>
        <v>-16886</v>
      </c>
      <c r="T135" s="51">
        <v>25000</v>
      </c>
      <c r="U135" s="51">
        <v>659</v>
      </c>
      <c r="V135" s="52">
        <f t="shared" si="39"/>
        <v>-24341</v>
      </c>
      <c r="W135" s="51">
        <v>3000</v>
      </c>
      <c r="X135" s="51">
        <v>3336</v>
      </c>
      <c r="Y135" s="52">
        <f t="shared" si="40"/>
        <v>336</v>
      </c>
      <c r="Z135" s="51">
        <v>3000</v>
      </c>
      <c r="AA135" s="51">
        <v>21572</v>
      </c>
      <c r="AB135" s="52">
        <f t="shared" si="41"/>
        <v>18572</v>
      </c>
      <c r="AC135" s="51">
        <v>2000</v>
      </c>
      <c r="AD135" s="51">
        <v>0</v>
      </c>
      <c r="AE135" s="52">
        <f t="shared" si="42"/>
        <v>-2000</v>
      </c>
      <c r="AF135" s="51">
        <v>2500</v>
      </c>
      <c r="AG135" s="51">
        <v>0</v>
      </c>
      <c r="AH135" s="52">
        <f t="shared" si="43"/>
        <v>-2500</v>
      </c>
      <c r="AI135" s="51">
        <v>1500</v>
      </c>
      <c r="AJ135" s="51">
        <v>181</v>
      </c>
      <c r="AK135" s="52">
        <f t="shared" si="44"/>
        <v>-1319</v>
      </c>
      <c r="AL135" s="51">
        <v>2000</v>
      </c>
      <c r="AM135" s="51">
        <v>0</v>
      </c>
      <c r="AN135" s="52">
        <f t="shared" si="45"/>
        <v>-2000</v>
      </c>
      <c r="AO135" s="51">
        <v>3000</v>
      </c>
      <c r="AP135" s="51">
        <v>0</v>
      </c>
      <c r="AQ135" s="52">
        <f t="shared" si="46"/>
        <v>-3000</v>
      </c>
      <c r="AR135" s="51">
        <v>0</v>
      </c>
      <c r="AS135" s="51">
        <v>0</v>
      </c>
      <c r="AT135" s="52">
        <f t="shared" si="32"/>
        <v>0</v>
      </c>
      <c r="AU135" s="51">
        <v>0</v>
      </c>
      <c r="AV135" s="51">
        <v>0</v>
      </c>
      <c r="AW135" s="52">
        <f t="shared" si="47"/>
        <v>0</v>
      </c>
      <c r="AX135" s="57">
        <f t="shared" si="33"/>
        <v>677388</v>
      </c>
    </row>
    <row r="136" spans="2:50" x14ac:dyDescent="0.25">
      <c r="B136" t="s">
        <v>789</v>
      </c>
      <c r="C136" t="s">
        <v>320</v>
      </c>
      <c r="D136" t="s">
        <v>322</v>
      </c>
      <c r="E136" s="51">
        <v>65000</v>
      </c>
      <c r="F136" s="51">
        <v>69822</v>
      </c>
      <c r="G136" s="52">
        <f t="shared" si="34"/>
        <v>4822</v>
      </c>
      <c r="H136" s="51">
        <v>60000</v>
      </c>
      <c r="I136" s="51">
        <v>14739</v>
      </c>
      <c r="J136" s="52">
        <f t="shared" si="35"/>
        <v>-45261</v>
      </c>
      <c r="K136" s="51">
        <v>55000</v>
      </c>
      <c r="L136" s="51">
        <v>86625</v>
      </c>
      <c r="M136" s="52">
        <f t="shared" si="36"/>
        <v>31625</v>
      </c>
      <c r="N136" s="51">
        <v>18000</v>
      </c>
      <c r="O136" s="51">
        <v>5027</v>
      </c>
      <c r="P136" s="52">
        <f t="shared" si="37"/>
        <v>-12973</v>
      </c>
      <c r="Q136" s="51">
        <v>15000</v>
      </c>
      <c r="R136" s="51">
        <v>24192</v>
      </c>
      <c r="S136" s="52">
        <f t="shared" si="38"/>
        <v>9192</v>
      </c>
      <c r="T136" s="51">
        <v>25000</v>
      </c>
      <c r="U136" s="51">
        <v>0</v>
      </c>
      <c r="V136" s="52">
        <f t="shared" si="39"/>
        <v>-25000</v>
      </c>
      <c r="W136" s="51">
        <v>5000</v>
      </c>
      <c r="X136" s="51">
        <v>0</v>
      </c>
      <c r="Y136" s="52">
        <f t="shared" si="40"/>
        <v>-5000</v>
      </c>
      <c r="Z136" s="51">
        <v>0</v>
      </c>
      <c r="AA136" s="51">
        <v>0</v>
      </c>
      <c r="AB136" s="52">
        <f t="shared" si="41"/>
        <v>0</v>
      </c>
      <c r="AC136" s="51">
        <v>0</v>
      </c>
      <c r="AD136" s="51">
        <v>0</v>
      </c>
      <c r="AE136" s="52">
        <f t="shared" si="42"/>
        <v>0</v>
      </c>
      <c r="AF136" s="51">
        <v>0</v>
      </c>
      <c r="AG136" s="51">
        <v>0</v>
      </c>
      <c r="AH136" s="52">
        <f t="shared" si="43"/>
        <v>0</v>
      </c>
      <c r="AI136" s="51">
        <v>0</v>
      </c>
      <c r="AJ136" s="51">
        <v>0</v>
      </c>
      <c r="AK136" s="52">
        <f t="shared" si="44"/>
        <v>0</v>
      </c>
      <c r="AL136" s="51">
        <v>0</v>
      </c>
      <c r="AM136" s="51">
        <v>0</v>
      </c>
      <c r="AN136" s="52">
        <f t="shared" si="45"/>
        <v>0</v>
      </c>
      <c r="AO136" s="51">
        <v>0</v>
      </c>
      <c r="AP136" s="51">
        <v>0</v>
      </c>
      <c r="AQ136" s="52">
        <f t="shared" si="46"/>
        <v>0</v>
      </c>
      <c r="AR136" s="51">
        <v>0</v>
      </c>
      <c r="AS136" s="51">
        <v>0</v>
      </c>
      <c r="AT136" s="52">
        <f t="shared" si="32"/>
        <v>0</v>
      </c>
      <c r="AU136" s="51">
        <v>0</v>
      </c>
      <c r="AV136" s="51">
        <v>0</v>
      </c>
      <c r="AW136" s="52">
        <f t="shared" si="47"/>
        <v>0</v>
      </c>
      <c r="AX136" s="57">
        <f t="shared" si="33"/>
        <v>400810</v>
      </c>
    </row>
    <row r="137" spans="2:50" x14ac:dyDescent="0.25">
      <c r="B137" t="s">
        <v>789</v>
      </c>
      <c r="C137" t="s">
        <v>323</v>
      </c>
      <c r="D137" t="s">
        <v>325</v>
      </c>
      <c r="E137" s="51">
        <v>555000</v>
      </c>
      <c r="F137" s="51">
        <v>555003</v>
      </c>
      <c r="G137" s="52">
        <f t="shared" si="34"/>
        <v>3</v>
      </c>
      <c r="H137" s="51">
        <v>599000</v>
      </c>
      <c r="I137" s="51">
        <v>599403</v>
      </c>
      <c r="J137" s="52">
        <f t="shared" si="35"/>
        <v>403</v>
      </c>
      <c r="K137" s="51">
        <v>647000</v>
      </c>
      <c r="L137" s="51">
        <v>647355</v>
      </c>
      <c r="M137" s="52">
        <f t="shared" si="36"/>
        <v>355</v>
      </c>
      <c r="N137" s="51">
        <v>699000</v>
      </c>
      <c r="O137" s="51">
        <v>699144</v>
      </c>
      <c r="P137" s="52">
        <f t="shared" si="37"/>
        <v>144</v>
      </c>
      <c r="Q137" s="51">
        <v>755000</v>
      </c>
      <c r="R137" s="51">
        <v>755075</v>
      </c>
      <c r="S137" s="52">
        <f t="shared" si="38"/>
        <v>75</v>
      </c>
      <c r="T137" s="51">
        <v>815000</v>
      </c>
      <c r="U137" s="51">
        <v>817186</v>
      </c>
      <c r="V137" s="52">
        <f t="shared" si="39"/>
        <v>2186</v>
      </c>
      <c r="W137" s="51">
        <v>880000</v>
      </c>
      <c r="X137" s="51">
        <v>880720</v>
      </c>
      <c r="Y137" s="52">
        <f t="shared" si="40"/>
        <v>720</v>
      </c>
      <c r="Z137" s="51">
        <v>880000</v>
      </c>
      <c r="AA137" s="51">
        <v>951177</v>
      </c>
      <c r="AB137" s="52">
        <f t="shared" si="41"/>
        <v>71177</v>
      </c>
      <c r="AC137" s="51">
        <v>1027000</v>
      </c>
      <c r="AD137" s="51">
        <v>1027271</v>
      </c>
      <c r="AE137" s="52">
        <f t="shared" si="42"/>
        <v>271</v>
      </c>
      <c r="AF137" s="51">
        <v>1109453</v>
      </c>
      <c r="AG137" s="51">
        <v>1109453</v>
      </c>
      <c r="AH137" s="52">
        <f t="shared" si="43"/>
        <v>0</v>
      </c>
      <c r="AI137" s="51">
        <v>1198000</v>
      </c>
      <c r="AJ137" s="51">
        <v>1198209</v>
      </c>
      <c r="AK137" s="52">
        <f t="shared" si="44"/>
        <v>209</v>
      </c>
      <c r="AL137" s="51">
        <v>1198000</v>
      </c>
      <c r="AM137" s="51">
        <v>1294066</v>
      </c>
      <c r="AN137" s="52">
        <f t="shared" si="45"/>
        <v>96066</v>
      </c>
      <c r="AO137" s="51">
        <v>1198000</v>
      </c>
      <c r="AP137" s="51">
        <v>1610829</v>
      </c>
      <c r="AQ137" s="52">
        <f t="shared" si="46"/>
        <v>412829</v>
      </c>
      <c r="AR137" s="51">
        <v>1198000</v>
      </c>
      <c r="AS137" s="51">
        <v>1509398</v>
      </c>
      <c r="AT137" s="52">
        <f t="shared" si="32"/>
        <v>311398</v>
      </c>
      <c r="AU137" s="51">
        <v>1630150</v>
      </c>
      <c r="AV137" s="51">
        <v>1630150.32</v>
      </c>
      <c r="AW137" s="52">
        <f t="shared" si="47"/>
        <v>0.32000000006519258</v>
      </c>
      <c r="AX137" s="57">
        <f t="shared" si="33"/>
        <v>30568878.640000001</v>
      </c>
    </row>
    <row r="138" spans="2:50" x14ac:dyDescent="0.25">
      <c r="B138" t="s">
        <v>789</v>
      </c>
      <c r="C138" t="s">
        <v>326</v>
      </c>
      <c r="D138" t="s">
        <v>328</v>
      </c>
      <c r="E138" s="51">
        <v>22000</v>
      </c>
      <c r="F138" s="51">
        <v>18050</v>
      </c>
      <c r="G138" s="52">
        <f t="shared" si="34"/>
        <v>-3950</v>
      </c>
      <c r="H138" s="51">
        <v>15000</v>
      </c>
      <c r="I138" s="51">
        <v>3781</v>
      </c>
      <c r="J138" s="52">
        <f t="shared" si="35"/>
        <v>-11219</v>
      </c>
      <c r="K138" s="51">
        <v>12000</v>
      </c>
      <c r="L138" s="51">
        <v>9040</v>
      </c>
      <c r="M138" s="52">
        <f t="shared" si="36"/>
        <v>-2960</v>
      </c>
      <c r="N138" s="51">
        <v>9000</v>
      </c>
      <c r="O138" s="51">
        <v>4934</v>
      </c>
      <c r="P138" s="52">
        <f t="shared" si="37"/>
        <v>-4066</v>
      </c>
      <c r="Q138" s="51">
        <v>6000</v>
      </c>
      <c r="R138" s="51">
        <v>3916</v>
      </c>
      <c r="S138" s="52">
        <f t="shared" si="38"/>
        <v>-2084</v>
      </c>
      <c r="T138" s="51">
        <v>5000</v>
      </c>
      <c r="U138" s="51">
        <v>3266</v>
      </c>
      <c r="V138" s="52">
        <f t="shared" si="39"/>
        <v>-1734</v>
      </c>
      <c r="W138" s="51">
        <v>3000</v>
      </c>
      <c r="X138" s="51">
        <v>115</v>
      </c>
      <c r="Y138" s="52">
        <f t="shared" si="40"/>
        <v>-2885</v>
      </c>
      <c r="Z138" s="51">
        <v>2000</v>
      </c>
      <c r="AA138" s="51">
        <v>114</v>
      </c>
      <c r="AB138" s="52">
        <f t="shared" si="41"/>
        <v>-1886</v>
      </c>
      <c r="AC138" s="51">
        <v>750</v>
      </c>
      <c r="AD138" s="51">
        <v>0</v>
      </c>
      <c r="AE138" s="52">
        <f t="shared" si="42"/>
        <v>-750</v>
      </c>
      <c r="AF138" s="51">
        <v>500</v>
      </c>
      <c r="AG138" s="51">
        <v>0</v>
      </c>
      <c r="AH138" s="52">
        <f t="shared" si="43"/>
        <v>-500</v>
      </c>
      <c r="AI138" s="51">
        <v>227</v>
      </c>
      <c r="AJ138" s="51">
        <v>0</v>
      </c>
      <c r="AK138" s="52">
        <f t="shared" si="44"/>
        <v>-227</v>
      </c>
      <c r="AL138" s="51">
        <v>1000</v>
      </c>
      <c r="AM138" s="51">
        <v>0</v>
      </c>
      <c r="AN138" s="52">
        <f t="shared" si="45"/>
        <v>-1000</v>
      </c>
      <c r="AO138" s="51">
        <v>0</v>
      </c>
      <c r="AP138" s="51">
        <v>0</v>
      </c>
      <c r="AQ138" s="52">
        <f t="shared" si="46"/>
        <v>0</v>
      </c>
      <c r="AR138" s="51">
        <v>0</v>
      </c>
      <c r="AS138" s="51">
        <v>0</v>
      </c>
      <c r="AT138" s="52">
        <f t="shared" si="32"/>
        <v>0</v>
      </c>
      <c r="AU138" s="51">
        <v>0</v>
      </c>
      <c r="AV138" s="51">
        <v>0</v>
      </c>
      <c r="AW138" s="52">
        <f t="shared" si="47"/>
        <v>0</v>
      </c>
      <c r="AX138" s="57">
        <f t="shared" si="33"/>
        <v>86432</v>
      </c>
    </row>
    <row r="139" spans="2:50" x14ac:dyDescent="0.25">
      <c r="B139" t="s">
        <v>789</v>
      </c>
      <c r="C139" t="s">
        <v>329</v>
      </c>
      <c r="D139" t="s">
        <v>331</v>
      </c>
      <c r="E139" s="51">
        <v>75000</v>
      </c>
      <c r="F139" s="51">
        <v>52615</v>
      </c>
      <c r="G139" s="52">
        <f t="shared" si="34"/>
        <v>-22385</v>
      </c>
      <c r="H139" s="51">
        <v>70000</v>
      </c>
      <c r="I139" s="51">
        <v>57721</v>
      </c>
      <c r="J139" s="52">
        <f t="shared" si="35"/>
        <v>-12279</v>
      </c>
      <c r="K139" s="51">
        <v>60000</v>
      </c>
      <c r="L139" s="51">
        <v>58025</v>
      </c>
      <c r="M139" s="52">
        <f t="shared" si="36"/>
        <v>-1975</v>
      </c>
      <c r="N139" s="51">
        <v>35000</v>
      </c>
      <c r="O139" s="51">
        <v>42287</v>
      </c>
      <c r="P139" s="52">
        <f t="shared" si="37"/>
        <v>7287</v>
      </c>
      <c r="Q139" s="51">
        <v>30000</v>
      </c>
      <c r="R139" s="51">
        <v>24440</v>
      </c>
      <c r="S139" s="52">
        <f t="shared" si="38"/>
        <v>-5560</v>
      </c>
      <c r="T139" s="51">
        <v>20000</v>
      </c>
      <c r="U139" s="51">
        <v>8731</v>
      </c>
      <c r="V139" s="52">
        <f t="shared" si="39"/>
        <v>-11269</v>
      </c>
      <c r="W139" s="51">
        <v>10000</v>
      </c>
      <c r="X139" s="51">
        <v>15214</v>
      </c>
      <c r="Y139" s="52">
        <f t="shared" si="40"/>
        <v>5214</v>
      </c>
      <c r="Z139" s="51">
        <v>7000</v>
      </c>
      <c r="AA139" s="51">
        <v>508</v>
      </c>
      <c r="AB139" s="52">
        <f t="shared" si="41"/>
        <v>-6492</v>
      </c>
      <c r="AC139" s="51">
        <v>750</v>
      </c>
      <c r="AD139" s="51">
        <v>0</v>
      </c>
      <c r="AE139" s="52">
        <f t="shared" si="42"/>
        <v>-750</v>
      </c>
      <c r="AF139" s="51">
        <v>1500</v>
      </c>
      <c r="AG139" s="51">
        <v>0</v>
      </c>
      <c r="AH139" s="52">
        <f t="shared" si="43"/>
        <v>-1500</v>
      </c>
      <c r="AI139" s="51">
        <v>1000</v>
      </c>
      <c r="AJ139" s="51">
        <v>0</v>
      </c>
      <c r="AK139" s="52">
        <f t="shared" si="44"/>
        <v>-1000</v>
      </c>
      <c r="AL139" s="51">
        <v>2000</v>
      </c>
      <c r="AM139" s="51">
        <v>0</v>
      </c>
      <c r="AN139" s="52">
        <f t="shared" si="45"/>
        <v>-2000</v>
      </c>
      <c r="AO139" s="51">
        <v>0</v>
      </c>
      <c r="AP139" s="51">
        <v>0</v>
      </c>
      <c r="AQ139" s="52">
        <f t="shared" si="46"/>
        <v>0</v>
      </c>
      <c r="AR139" s="51">
        <v>0</v>
      </c>
      <c r="AS139" s="51">
        <v>0</v>
      </c>
      <c r="AT139" s="52">
        <f t="shared" si="32"/>
        <v>0</v>
      </c>
      <c r="AU139" s="51">
        <v>0</v>
      </c>
      <c r="AV139" s="51">
        <v>0</v>
      </c>
      <c r="AW139" s="52">
        <f t="shared" si="47"/>
        <v>0</v>
      </c>
      <c r="AX139" s="57">
        <f t="shared" si="33"/>
        <v>519082</v>
      </c>
    </row>
    <row r="140" spans="2:50" x14ac:dyDescent="0.25">
      <c r="B140" t="s">
        <v>789</v>
      </c>
      <c r="C140" t="s">
        <v>332</v>
      </c>
      <c r="D140" t="s">
        <v>334</v>
      </c>
      <c r="E140" s="51">
        <v>4000</v>
      </c>
      <c r="F140" s="51">
        <v>3752</v>
      </c>
      <c r="G140" s="52">
        <f t="shared" si="34"/>
        <v>-248</v>
      </c>
      <c r="H140" s="51">
        <v>4000</v>
      </c>
      <c r="I140" s="51">
        <v>4242</v>
      </c>
      <c r="J140" s="52">
        <f t="shared" si="35"/>
        <v>242</v>
      </c>
      <c r="K140" s="51">
        <v>4000</v>
      </c>
      <c r="L140" s="51">
        <v>4995</v>
      </c>
      <c r="M140" s="52">
        <f t="shared" si="36"/>
        <v>995</v>
      </c>
      <c r="N140" s="51">
        <v>4000</v>
      </c>
      <c r="O140" s="51">
        <v>4040</v>
      </c>
      <c r="P140" s="52">
        <f t="shared" si="37"/>
        <v>40</v>
      </c>
      <c r="Q140" s="51">
        <v>4000</v>
      </c>
      <c r="R140" s="51">
        <v>4800</v>
      </c>
      <c r="S140" s="52">
        <f t="shared" si="38"/>
        <v>800</v>
      </c>
      <c r="T140" s="51">
        <v>5000</v>
      </c>
      <c r="U140" s="51">
        <v>4541</v>
      </c>
      <c r="V140" s="52">
        <f t="shared" si="39"/>
        <v>-459</v>
      </c>
      <c r="W140" s="51">
        <v>5000</v>
      </c>
      <c r="X140" s="51">
        <v>5180</v>
      </c>
      <c r="Y140" s="52">
        <f t="shared" si="40"/>
        <v>180</v>
      </c>
      <c r="Z140" s="51">
        <v>5000</v>
      </c>
      <c r="AA140" s="51">
        <v>4985</v>
      </c>
      <c r="AB140" s="52">
        <f t="shared" si="41"/>
        <v>-15</v>
      </c>
      <c r="AC140" s="51">
        <v>5200</v>
      </c>
      <c r="AD140" s="51">
        <v>2583</v>
      </c>
      <c r="AE140" s="52">
        <f t="shared" si="42"/>
        <v>-2617</v>
      </c>
      <c r="AF140" s="51">
        <v>5411</v>
      </c>
      <c r="AG140" s="51">
        <v>2231</v>
      </c>
      <c r="AH140" s="52">
        <f t="shared" si="43"/>
        <v>-3180</v>
      </c>
      <c r="AI140" s="51">
        <v>5200</v>
      </c>
      <c r="AJ140" s="51">
        <v>7498</v>
      </c>
      <c r="AK140" s="52">
        <f t="shared" si="44"/>
        <v>2298</v>
      </c>
      <c r="AL140" s="51">
        <v>5600</v>
      </c>
      <c r="AM140" s="51">
        <v>8093</v>
      </c>
      <c r="AN140" s="52">
        <f t="shared" si="45"/>
        <v>2493</v>
      </c>
      <c r="AO140" s="51">
        <v>6000</v>
      </c>
      <c r="AP140" s="51">
        <v>6349</v>
      </c>
      <c r="AQ140" s="52">
        <f t="shared" si="46"/>
        <v>349</v>
      </c>
      <c r="AR140" s="51">
        <v>6000</v>
      </c>
      <c r="AS140" s="51">
        <v>6608</v>
      </c>
      <c r="AT140" s="52">
        <f t="shared" si="32"/>
        <v>608</v>
      </c>
      <c r="AU140" s="51">
        <v>6000</v>
      </c>
      <c r="AV140" s="51">
        <v>19448.11</v>
      </c>
      <c r="AW140" s="52">
        <f t="shared" si="47"/>
        <v>13448.11</v>
      </c>
      <c r="AX140" s="57">
        <f t="shared" si="33"/>
        <v>178690.21999999997</v>
      </c>
    </row>
    <row r="141" spans="2:50" x14ac:dyDescent="0.25">
      <c r="B141" t="s">
        <v>789</v>
      </c>
      <c r="C141" t="s">
        <v>335</v>
      </c>
      <c r="D141" t="s">
        <v>337</v>
      </c>
      <c r="E141" s="51">
        <v>4000</v>
      </c>
      <c r="F141" s="51">
        <v>3443</v>
      </c>
      <c r="G141" s="52">
        <f t="shared" si="34"/>
        <v>-557</v>
      </c>
      <c r="H141" s="51">
        <v>3000</v>
      </c>
      <c r="I141" s="51">
        <v>3636</v>
      </c>
      <c r="J141" s="52">
        <f t="shared" si="35"/>
        <v>636</v>
      </c>
      <c r="K141" s="51">
        <v>3000</v>
      </c>
      <c r="L141" s="51">
        <v>4389</v>
      </c>
      <c r="M141" s="52">
        <f t="shared" si="36"/>
        <v>1389</v>
      </c>
      <c r="N141" s="51">
        <v>3000</v>
      </c>
      <c r="O141" s="51">
        <v>3051</v>
      </c>
      <c r="P141" s="52">
        <f t="shared" si="37"/>
        <v>51</v>
      </c>
      <c r="Q141" s="51">
        <v>3000</v>
      </c>
      <c r="R141" s="51">
        <v>3078</v>
      </c>
      <c r="S141" s="52">
        <f t="shared" si="38"/>
        <v>78</v>
      </c>
      <c r="T141" s="51">
        <v>3000</v>
      </c>
      <c r="U141" s="51">
        <v>2731</v>
      </c>
      <c r="V141" s="52">
        <f t="shared" si="39"/>
        <v>-269</v>
      </c>
      <c r="W141" s="51">
        <v>2500</v>
      </c>
      <c r="X141" s="51">
        <v>2698</v>
      </c>
      <c r="Y141" s="52">
        <f t="shared" si="40"/>
        <v>198</v>
      </c>
      <c r="Z141" s="51">
        <v>2000</v>
      </c>
      <c r="AA141" s="51">
        <v>2287</v>
      </c>
      <c r="AB141" s="52">
        <f t="shared" si="41"/>
        <v>287</v>
      </c>
      <c r="AC141" s="51">
        <v>2100</v>
      </c>
      <c r="AD141" s="51">
        <v>1053</v>
      </c>
      <c r="AE141" s="52">
        <f t="shared" si="42"/>
        <v>-1047</v>
      </c>
      <c r="AF141" s="51">
        <v>1887</v>
      </c>
      <c r="AG141" s="51">
        <v>799</v>
      </c>
      <c r="AH141" s="52">
        <f t="shared" si="43"/>
        <v>-1088</v>
      </c>
      <c r="AI141" s="51">
        <v>1716</v>
      </c>
      <c r="AJ141" s="51">
        <v>2926</v>
      </c>
      <c r="AK141" s="52">
        <f t="shared" si="44"/>
        <v>1210</v>
      </c>
      <c r="AL141" s="51">
        <v>1204</v>
      </c>
      <c r="AM141" s="51">
        <v>2377</v>
      </c>
      <c r="AN141" s="52">
        <f t="shared" si="45"/>
        <v>1173</v>
      </c>
      <c r="AO141" s="51">
        <v>2000</v>
      </c>
      <c r="AP141" s="51">
        <v>1317</v>
      </c>
      <c r="AQ141" s="52">
        <f t="shared" si="46"/>
        <v>-683</v>
      </c>
      <c r="AR141" s="51">
        <v>2000</v>
      </c>
      <c r="AS141" s="51">
        <v>2526</v>
      </c>
      <c r="AT141" s="52">
        <f t="shared" si="32"/>
        <v>526</v>
      </c>
      <c r="AU141" s="51">
        <v>2000</v>
      </c>
      <c r="AV141" s="51">
        <v>361.79</v>
      </c>
      <c r="AW141" s="52">
        <f t="shared" si="47"/>
        <v>-1638.21</v>
      </c>
      <c r="AX141" s="57">
        <f t="shared" si="33"/>
        <v>73345.579999999987</v>
      </c>
    </row>
    <row r="142" spans="2:50" x14ac:dyDescent="0.25">
      <c r="B142" t="s">
        <v>789</v>
      </c>
      <c r="C142" t="s">
        <v>338</v>
      </c>
      <c r="D142" t="s">
        <v>339</v>
      </c>
      <c r="E142" s="51">
        <v>0</v>
      </c>
      <c r="F142" s="51">
        <v>0</v>
      </c>
      <c r="G142" s="52">
        <f t="shared" si="34"/>
        <v>0</v>
      </c>
      <c r="H142" s="51">
        <v>0</v>
      </c>
      <c r="I142" s="51">
        <v>46674</v>
      </c>
      <c r="J142" s="52">
        <f t="shared" si="35"/>
        <v>46674</v>
      </c>
      <c r="K142" s="51">
        <v>0</v>
      </c>
      <c r="L142" s="51">
        <v>103190</v>
      </c>
      <c r="M142" s="52">
        <f t="shared" si="36"/>
        <v>103190</v>
      </c>
      <c r="N142" s="51">
        <v>0</v>
      </c>
      <c r="O142" s="51">
        <v>200554</v>
      </c>
      <c r="P142" s="52">
        <f t="shared" si="37"/>
        <v>200554</v>
      </c>
      <c r="Q142" s="51">
        <v>0</v>
      </c>
      <c r="R142" s="51">
        <v>169083</v>
      </c>
      <c r="S142" s="52">
        <f t="shared" si="38"/>
        <v>169083</v>
      </c>
      <c r="T142" s="51">
        <v>0</v>
      </c>
      <c r="U142" s="51">
        <v>242077</v>
      </c>
      <c r="V142" s="52">
        <f t="shared" si="39"/>
        <v>242077</v>
      </c>
      <c r="W142" s="51">
        <v>0</v>
      </c>
      <c r="X142" s="51">
        <v>232829</v>
      </c>
      <c r="Y142" s="52">
        <f t="shared" si="40"/>
        <v>232829</v>
      </c>
      <c r="Z142" s="51">
        <v>0</v>
      </c>
      <c r="AA142" s="51">
        <v>76932</v>
      </c>
      <c r="AB142" s="52">
        <f t="shared" si="41"/>
        <v>76932</v>
      </c>
      <c r="AC142" s="51">
        <v>0</v>
      </c>
      <c r="AD142" s="51">
        <v>446486</v>
      </c>
      <c r="AE142" s="52">
        <f t="shared" si="42"/>
        <v>446486</v>
      </c>
      <c r="AF142" s="51">
        <v>200000</v>
      </c>
      <c r="AG142" s="51">
        <v>196872</v>
      </c>
      <c r="AH142" s="52">
        <f t="shared" si="43"/>
        <v>-3128</v>
      </c>
      <c r="AI142" s="51">
        <v>200000</v>
      </c>
      <c r="AJ142" s="51">
        <v>64719</v>
      </c>
      <c r="AK142" s="52">
        <f t="shared" si="44"/>
        <v>-135281</v>
      </c>
      <c r="AL142" s="51">
        <v>200000</v>
      </c>
      <c r="AM142" s="51">
        <v>0</v>
      </c>
      <c r="AN142" s="52">
        <f t="shared" si="45"/>
        <v>-200000</v>
      </c>
      <c r="AO142" s="51">
        <v>0</v>
      </c>
      <c r="AP142" s="51">
        <v>0</v>
      </c>
      <c r="AQ142" s="52">
        <f t="shared" si="46"/>
        <v>0</v>
      </c>
      <c r="AR142" s="51">
        <v>0</v>
      </c>
      <c r="AS142" s="51">
        <v>0</v>
      </c>
      <c r="AT142" s="52">
        <f t="shared" si="32"/>
        <v>0</v>
      </c>
      <c r="AU142" s="51">
        <v>0</v>
      </c>
      <c r="AV142" s="51">
        <v>0</v>
      </c>
      <c r="AW142" s="52">
        <f t="shared" si="47"/>
        <v>0</v>
      </c>
      <c r="AX142" s="57">
        <f t="shared" si="33"/>
        <v>3558832</v>
      </c>
    </row>
    <row r="143" spans="2:50" hidden="1" x14ac:dyDescent="0.25">
      <c r="B143" t="s">
        <v>789</v>
      </c>
      <c r="C143" t="s">
        <v>830</v>
      </c>
      <c r="E143" s="51">
        <v>0</v>
      </c>
      <c r="F143" s="51">
        <v>0</v>
      </c>
      <c r="G143" s="52">
        <f t="shared" si="34"/>
        <v>0</v>
      </c>
      <c r="H143" s="51">
        <v>0</v>
      </c>
      <c r="I143" s="51">
        <v>0</v>
      </c>
      <c r="J143" s="52">
        <f t="shared" si="35"/>
        <v>0</v>
      </c>
      <c r="K143" s="51">
        <v>0</v>
      </c>
      <c r="L143" s="51">
        <v>0</v>
      </c>
      <c r="M143" s="52">
        <f t="shared" si="36"/>
        <v>0</v>
      </c>
      <c r="N143" s="51">
        <v>0</v>
      </c>
      <c r="O143" s="51">
        <v>0</v>
      </c>
      <c r="P143" s="52">
        <f t="shared" si="37"/>
        <v>0</v>
      </c>
      <c r="Q143" s="51">
        <v>0</v>
      </c>
      <c r="R143" s="51">
        <v>0</v>
      </c>
      <c r="S143" s="52">
        <f t="shared" si="38"/>
        <v>0</v>
      </c>
      <c r="T143" s="51">
        <v>0</v>
      </c>
      <c r="U143" s="51">
        <v>0</v>
      </c>
      <c r="V143" s="52">
        <f t="shared" si="39"/>
        <v>0</v>
      </c>
      <c r="W143" s="51">
        <v>0</v>
      </c>
      <c r="X143" s="51">
        <v>0</v>
      </c>
      <c r="Y143" s="52">
        <f t="shared" si="40"/>
        <v>0</v>
      </c>
      <c r="Z143" s="51">
        <v>0</v>
      </c>
      <c r="AA143" s="51">
        <v>0</v>
      </c>
      <c r="AB143" s="52">
        <f t="shared" si="41"/>
        <v>0</v>
      </c>
      <c r="AC143" s="51">
        <v>0</v>
      </c>
      <c r="AD143" s="51">
        <v>0</v>
      </c>
      <c r="AE143" s="52">
        <f t="shared" si="42"/>
        <v>0</v>
      </c>
      <c r="AF143" s="51">
        <v>0</v>
      </c>
      <c r="AG143" s="51">
        <v>0</v>
      </c>
      <c r="AH143" s="52">
        <f t="shared" si="43"/>
        <v>0</v>
      </c>
      <c r="AI143" s="51">
        <v>0</v>
      </c>
      <c r="AJ143" s="51">
        <v>0</v>
      </c>
      <c r="AK143" s="52">
        <f t="shared" si="44"/>
        <v>0</v>
      </c>
      <c r="AL143" s="51">
        <v>0</v>
      </c>
      <c r="AM143" s="51">
        <v>0</v>
      </c>
      <c r="AN143" s="52">
        <f t="shared" si="45"/>
        <v>0</v>
      </c>
      <c r="AO143" s="51">
        <v>0</v>
      </c>
      <c r="AP143" s="51">
        <v>0</v>
      </c>
      <c r="AQ143" s="52">
        <f t="shared" si="46"/>
        <v>0</v>
      </c>
      <c r="AR143" s="51">
        <v>0</v>
      </c>
      <c r="AS143" s="51">
        <v>0</v>
      </c>
      <c r="AT143" s="52">
        <f t="shared" si="32"/>
        <v>0</v>
      </c>
      <c r="AU143" s="51">
        <v>0</v>
      </c>
      <c r="AV143" s="51">
        <v>0</v>
      </c>
      <c r="AW143" s="52">
        <f t="shared" si="47"/>
        <v>0</v>
      </c>
      <c r="AX143" s="57">
        <f t="shared" si="33"/>
        <v>0</v>
      </c>
    </row>
    <row r="144" spans="2:50" hidden="1" x14ac:dyDescent="0.25">
      <c r="B144" t="s">
        <v>789</v>
      </c>
      <c r="C144" t="s">
        <v>831</v>
      </c>
      <c r="E144" s="51">
        <v>0</v>
      </c>
      <c r="F144" s="51">
        <v>0</v>
      </c>
      <c r="G144" s="52">
        <f t="shared" si="34"/>
        <v>0</v>
      </c>
      <c r="H144" s="51">
        <v>0</v>
      </c>
      <c r="I144" s="51">
        <v>0</v>
      </c>
      <c r="J144" s="52">
        <f t="shared" si="35"/>
        <v>0</v>
      </c>
      <c r="K144" s="51">
        <v>0</v>
      </c>
      <c r="L144" s="51">
        <v>0</v>
      </c>
      <c r="M144" s="52">
        <f t="shared" si="36"/>
        <v>0</v>
      </c>
      <c r="N144" s="51">
        <v>0</v>
      </c>
      <c r="O144" s="51">
        <v>0</v>
      </c>
      <c r="P144" s="52">
        <f t="shared" si="37"/>
        <v>0</v>
      </c>
      <c r="Q144" s="51">
        <v>0</v>
      </c>
      <c r="R144" s="51">
        <v>0</v>
      </c>
      <c r="S144" s="52">
        <f t="shared" si="38"/>
        <v>0</v>
      </c>
      <c r="T144" s="51">
        <v>0</v>
      </c>
      <c r="U144" s="51">
        <v>0</v>
      </c>
      <c r="V144" s="52">
        <f t="shared" si="39"/>
        <v>0</v>
      </c>
      <c r="W144" s="51">
        <v>0</v>
      </c>
      <c r="X144" s="51">
        <v>0</v>
      </c>
      <c r="Y144" s="52">
        <f t="shared" si="40"/>
        <v>0</v>
      </c>
      <c r="Z144" s="51">
        <v>0</v>
      </c>
      <c r="AA144" s="51">
        <v>0</v>
      </c>
      <c r="AB144" s="52">
        <f t="shared" si="41"/>
        <v>0</v>
      </c>
      <c r="AC144" s="51">
        <v>0</v>
      </c>
      <c r="AD144" s="51">
        <v>0</v>
      </c>
      <c r="AE144" s="52">
        <f t="shared" si="42"/>
        <v>0</v>
      </c>
      <c r="AF144" s="51">
        <v>0</v>
      </c>
      <c r="AG144" s="51">
        <v>0</v>
      </c>
      <c r="AH144" s="52">
        <f t="shared" si="43"/>
        <v>0</v>
      </c>
      <c r="AI144" s="51">
        <v>0</v>
      </c>
      <c r="AJ144" s="51">
        <v>0</v>
      </c>
      <c r="AK144" s="52">
        <f t="shared" si="44"/>
        <v>0</v>
      </c>
      <c r="AL144" s="51">
        <v>0</v>
      </c>
      <c r="AM144" s="51">
        <v>0</v>
      </c>
      <c r="AN144" s="52">
        <f t="shared" si="45"/>
        <v>0</v>
      </c>
      <c r="AO144" s="51">
        <v>0</v>
      </c>
      <c r="AP144" s="51">
        <v>0</v>
      </c>
      <c r="AQ144" s="52">
        <f t="shared" si="46"/>
        <v>0</v>
      </c>
      <c r="AR144" s="51">
        <v>0</v>
      </c>
      <c r="AS144" s="51">
        <v>0</v>
      </c>
      <c r="AT144" s="52">
        <f t="shared" si="32"/>
        <v>0</v>
      </c>
      <c r="AU144" s="51">
        <v>0</v>
      </c>
      <c r="AV144" s="51">
        <v>0</v>
      </c>
      <c r="AW144" s="52">
        <f t="shared" si="47"/>
        <v>0</v>
      </c>
      <c r="AX144" s="57">
        <f t="shared" si="33"/>
        <v>0</v>
      </c>
    </row>
    <row r="145" spans="2:50" hidden="1" x14ac:dyDescent="0.25">
      <c r="B145" t="s">
        <v>789</v>
      </c>
      <c r="C145" t="s">
        <v>832</v>
      </c>
      <c r="E145" s="51">
        <v>0</v>
      </c>
      <c r="F145" s="51">
        <v>0</v>
      </c>
      <c r="G145" s="52">
        <f t="shared" si="34"/>
        <v>0</v>
      </c>
      <c r="H145" s="51">
        <v>0</v>
      </c>
      <c r="I145" s="51">
        <v>0</v>
      </c>
      <c r="J145" s="52">
        <f t="shared" si="35"/>
        <v>0</v>
      </c>
      <c r="K145" s="51">
        <v>0</v>
      </c>
      <c r="L145" s="51">
        <v>0</v>
      </c>
      <c r="M145" s="52">
        <f t="shared" si="36"/>
        <v>0</v>
      </c>
      <c r="N145" s="51">
        <v>0</v>
      </c>
      <c r="O145" s="51">
        <v>0</v>
      </c>
      <c r="P145" s="52">
        <f t="shared" si="37"/>
        <v>0</v>
      </c>
      <c r="Q145" s="51">
        <v>0</v>
      </c>
      <c r="R145" s="51">
        <v>0</v>
      </c>
      <c r="S145" s="52">
        <f t="shared" si="38"/>
        <v>0</v>
      </c>
      <c r="T145" s="51">
        <v>0</v>
      </c>
      <c r="U145" s="51">
        <v>0</v>
      </c>
      <c r="V145" s="52">
        <f t="shared" si="39"/>
        <v>0</v>
      </c>
      <c r="W145" s="51">
        <v>0</v>
      </c>
      <c r="X145" s="51">
        <v>0</v>
      </c>
      <c r="Y145" s="52">
        <f t="shared" si="40"/>
        <v>0</v>
      </c>
      <c r="Z145" s="51">
        <v>0</v>
      </c>
      <c r="AA145" s="51">
        <v>0</v>
      </c>
      <c r="AB145" s="52">
        <f t="shared" si="41"/>
        <v>0</v>
      </c>
      <c r="AC145" s="51">
        <v>0</v>
      </c>
      <c r="AD145" s="51">
        <v>0</v>
      </c>
      <c r="AE145" s="52">
        <f t="shared" si="42"/>
        <v>0</v>
      </c>
      <c r="AF145" s="51">
        <v>0</v>
      </c>
      <c r="AG145" s="51">
        <v>0</v>
      </c>
      <c r="AH145" s="52">
        <f t="shared" si="43"/>
        <v>0</v>
      </c>
      <c r="AI145" s="51">
        <v>0</v>
      </c>
      <c r="AJ145" s="51">
        <v>0</v>
      </c>
      <c r="AK145" s="52">
        <f t="shared" si="44"/>
        <v>0</v>
      </c>
      <c r="AL145" s="51">
        <v>0</v>
      </c>
      <c r="AM145" s="51">
        <v>0</v>
      </c>
      <c r="AN145" s="52">
        <f t="shared" si="45"/>
        <v>0</v>
      </c>
      <c r="AO145" s="51">
        <v>0</v>
      </c>
      <c r="AP145" s="51">
        <v>0</v>
      </c>
      <c r="AQ145" s="52">
        <f t="shared" si="46"/>
        <v>0</v>
      </c>
      <c r="AR145" s="51">
        <v>0</v>
      </c>
      <c r="AS145" s="51">
        <v>0</v>
      </c>
      <c r="AT145" s="52">
        <f t="shared" si="32"/>
        <v>0</v>
      </c>
      <c r="AU145" s="51">
        <v>0</v>
      </c>
      <c r="AV145" s="51">
        <v>0</v>
      </c>
      <c r="AW145" s="52">
        <f t="shared" si="47"/>
        <v>0</v>
      </c>
      <c r="AX145" s="57">
        <f t="shared" si="33"/>
        <v>0</v>
      </c>
    </row>
    <row r="146" spans="2:50" hidden="1" x14ac:dyDescent="0.25">
      <c r="B146" t="s">
        <v>789</v>
      </c>
      <c r="C146" t="s">
        <v>833</v>
      </c>
      <c r="E146" s="51">
        <v>0</v>
      </c>
      <c r="F146" s="51">
        <v>0</v>
      </c>
      <c r="G146" s="52">
        <f t="shared" si="34"/>
        <v>0</v>
      </c>
      <c r="H146" s="51">
        <v>0</v>
      </c>
      <c r="I146" s="51">
        <v>0</v>
      </c>
      <c r="J146" s="52">
        <f t="shared" si="35"/>
        <v>0</v>
      </c>
      <c r="K146" s="51">
        <v>0</v>
      </c>
      <c r="L146" s="51">
        <v>0</v>
      </c>
      <c r="M146" s="52">
        <f t="shared" si="36"/>
        <v>0</v>
      </c>
      <c r="N146" s="51">
        <v>0</v>
      </c>
      <c r="O146" s="51">
        <v>0</v>
      </c>
      <c r="P146" s="52">
        <f t="shared" si="37"/>
        <v>0</v>
      </c>
      <c r="Q146" s="51">
        <v>0</v>
      </c>
      <c r="R146" s="51">
        <v>0</v>
      </c>
      <c r="S146" s="52">
        <f t="shared" si="38"/>
        <v>0</v>
      </c>
      <c r="T146" s="51">
        <v>0</v>
      </c>
      <c r="U146" s="51">
        <v>0</v>
      </c>
      <c r="V146" s="52">
        <f t="shared" si="39"/>
        <v>0</v>
      </c>
      <c r="W146" s="51">
        <v>0</v>
      </c>
      <c r="X146" s="51">
        <v>0</v>
      </c>
      <c r="Y146" s="52">
        <f t="shared" si="40"/>
        <v>0</v>
      </c>
      <c r="Z146" s="51">
        <v>0</v>
      </c>
      <c r="AA146" s="51">
        <v>0</v>
      </c>
      <c r="AB146" s="52">
        <f t="shared" si="41"/>
        <v>0</v>
      </c>
      <c r="AC146" s="51">
        <v>0</v>
      </c>
      <c r="AD146" s="51">
        <v>0</v>
      </c>
      <c r="AE146" s="52">
        <f t="shared" si="42"/>
        <v>0</v>
      </c>
      <c r="AF146" s="51">
        <v>0</v>
      </c>
      <c r="AG146" s="51">
        <v>0</v>
      </c>
      <c r="AH146" s="52">
        <f t="shared" si="43"/>
        <v>0</v>
      </c>
      <c r="AI146" s="51">
        <v>0</v>
      </c>
      <c r="AJ146" s="51">
        <v>0</v>
      </c>
      <c r="AK146" s="52">
        <f t="shared" si="44"/>
        <v>0</v>
      </c>
      <c r="AL146" s="51">
        <v>0</v>
      </c>
      <c r="AM146" s="51">
        <v>0</v>
      </c>
      <c r="AN146" s="52">
        <f t="shared" si="45"/>
        <v>0</v>
      </c>
      <c r="AO146" s="51">
        <v>0</v>
      </c>
      <c r="AP146" s="51">
        <v>0</v>
      </c>
      <c r="AQ146" s="52">
        <f t="shared" si="46"/>
        <v>0</v>
      </c>
      <c r="AR146" s="51">
        <v>0</v>
      </c>
      <c r="AS146" s="51">
        <v>0</v>
      </c>
      <c r="AT146" s="52">
        <f t="shared" si="32"/>
        <v>0</v>
      </c>
      <c r="AU146" s="51">
        <v>0</v>
      </c>
      <c r="AV146" s="51">
        <v>0</v>
      </c>
      <c r="AW146" s="52">
        <f t="shared" si="47"/>
        <v>0</v>
      </c>
      <c r="AX146" s="57">
        <f t="shared" si="33"/>
        <v>0</v>
      </c>
    </row>
    <row r="147" spans="2:50" hidden="1" x14ac:dyDescent="0.25">
      <c r="B147" t="s">
        <v>789</v>
      </c>
      <c r="C147" t="s">
        <v>834</v>
      </c>
      <c r="E147" s="51">
        <v>8000</v>
      </c>
      <c r="F147" s="51">
        <v>0</v>
      </c>
      <c r="G147" s="52">
        <f t="shared" si="34"/>
        <v>-8000</v>
      </c>
      <c r="H147" s="51">
        <v>2000</v>
      </c>
      <c r="I147" s="51">
        <v>0</v>
      </c>
      <c r="J147" s="52">
        <f t="shared" si="35"/>
        <v>-2000</v>
      </c>
      <c r="K147" s="51">
        <v>0</v>
      </c>
      <c r="L147" s="51">
        <v>0</v>
      </c>
      <c r="M147" s="52">
        <f t="shared" si="36"/>
        <v>0</v>
      </c>
      <c r="N147" s="51">
        <v>0</v>
      </c>
      <c r="O147" s="51">
        <v>0</v>
      </c>
      <c r="P147" s="52">
        <f t="shared" si="37"/>
        <v>0</v>
      </c>
      <c r="Q147" s="51">
        <v>0</v>
      </c>
      <c r="R147" s="51">
        <v>0</v>
      </c>
      <c r="S147" s="52">
        <f t="shared" si="38"/>
        <v>0</v>
      </c>
      <c r="T147" s="51">
        <v>0</v>
      </c>
      <c r="U147" s="51">
        <v>0</v>
      </c>
      <c r="V147" s="52">
        <f t="shared" si="39"/>
        <v>0</v>
      </c>
      <c r="W147" s="51">
        <v>0</v>
      </c>
      <c r="X147" s="51">
        <v>0</v>
      </c>
      <c r="Y147" s="52">
        <f t="shared" si="40"/>
        <v>0</v>
      </c>
      <c r="Z147" s="51">
        <v>0</v>
      </c>
      <c r="AA147" s="51">
        <v>0</v>
      </c>
      <c r="AB147" s="52">
        <f t="shared" si="41"/>
        <v>0</v>
      </c>
      <c r="AC147" s="51">
        <v>0</v>
      </c>
      <c r="AD147" s="51">
        <v>0</v>
      </c>
      <c r="AE147" s="52">
        <f t="shared" si="42"/>
        <v>0</v>
      </c>
      <c r="AF147" s="51">
        <v>0</v>
      </c>
      <c r="AG147" s="51">
        <v>0</v>
      </c>
      <c r="AH147" s="52">
        <f t="shared" si="43"/>
        <v>0</v>
      </c>
      <c r="AI147" s="51">
        <v>0</v>
      </c>
      <c r="AJ147" s="51">
        <v>0</v>
      </c>
      <c r="AK147" s="52">
        <f t="shared" si="44"/>
        <v>0</v>
      </c>
      <c r="AL147" s="51">
        <v>0</v>
      </c>
      <c r="AM147" s="51">
        <v>0</v>
      </c>
      <c r="AN147" s="52">
        <f t="shared" si="45"/>
        <v>0</v>
      </c>
      <c r="AO147" s="51">
        <v>0</v>
      </c>
      <c r="AP147" s="51">
        <v>0</v>
      </c>
      <c r="AQ147" s="52">
        <f t="shared" si="46"/>
        <v>0</v>
      </c>
      <c r="AR147" s="51">
        <v>0</v>
      </c>
      <c r="AS147" s="51">
        <v>0</v>
      </c>
      <c r="AT147" s="52">
        <f t="shared" si="32"/>
        <v>0</v>
      </c>
      <c r="AU147" s="51">
        <v>0</v>
      </c>
      <c r="AV147" s="51">
        <v>0</v>
      </c>
      <c r="AW147" s="52">
        <f t="shared" si="47"/>
        <v>0</v>
      </c>
      <c r="AX147" s="57">
        <f t="shared" si="33"/>
        <v>0</v>
      </c>
    </row>
    <row r="148" spans="2:50" x14ac:dyDescent="0.25">
      <c r="B148" t="s">
        <v>789</v>
      </c>
      <c r="C148" t="s">
        <v>340</v>
      </c>
      <c r="D148" t="s">
        <v>342</v>
      </c>
      <c r="E148" s="51">
        <v>4000</v>
      </c>
      <c r="F148" s="51">
        <v>19630</v>
      </c>
      <c r="G148" s="52">
        <f t="shared" si="34"/>
        <v>15630</v>
      </c>
      <c r="H148" s="51">
        <v>15000</v>
      </c>
      <c r="I148" s="51">
        <v>9878</v>
      </c>
      <c r="J148" s="52">
        <f t="shared" si="35"/>
        <v>-5122</v>
      </c>
      <c r="K148" s="51">
        <v>15000</v>
      </c>
      <c r="L148" s="51">
        <v>4461</v>
      </c>
      <c r="M148" s="52">
        <f t="shared" si="36"/>
        <v>-10539</v>
      </c>
      <c r="N148" s="51">
        <v>5000</v>
      </c>
      <c r="O148" s="51">
        <v>3100</v>
      </c>
      <c r="P148" s="52">
        <f t="shared" si="37"/>
        <v>-1900</v>
      </c>
      <c r="Q148" s="51">
        <v>0</v>
      </c>
      <c r="R148" s="51">
        <v>15350</v>
      </c>
      <c r="S148" s="52">
        <f t="shared" si="38"/>
        <v>15350</v>
      </c>
      <c r="T148" s="51">
        <v>3000</v>
      </c>
      <c r="U148" s="51">
        <v>7547</v>
      </c>
      <c r="V148" s="52">
        <f t="shared" si="39"/>
        <v>4547</v>
      </c>
      <c r="W148" s="51">
        <v>15000</v>
      </c>
      <c r="X148" s="51">
        <v>0</v>
      </c>
      <c r="Y148" s="52">
        <f t="shared" si="40"/>
        <v>-15000</v>
      </c>
      <c r="Z148" s="51">
        <v>8000</v>
      </c>
      <c r="AA148" s="51">
        <v>0</v>
      </c>
      <c r="AB148" s="52">
        <f t="shared" si="41"/>
        <v>-8000</v>
      </c>
      <c r="AC148" s="51">
        <v>0</v>
      </c>
      <c r="AD148" s="51">
        <v>0</v>
      </c>
      <c r="AE148" s="52">
        <f t="shared" si="42"/>
        <v>0</v>
      </c>
      <c r="AF148" s="51">
        <v>0</v>
      </c>
      <c r="AG148" s="51">
        <v>0</v>
      </c>
      <c r="AH148" s="52">
        <f t="shared" si="43"/>
        <v>0</v>
      </c>
      <c r="AI148" s="51">
        <v>0</v>
      </c>
      <c r="AJ148" s="51">
        <v>0</v>
      </c>
      <c r="AK148" s="52">
        <f t="shared" si="44"/>
        <v>0</v>
      </c>
      <c r="AL148" s="51">
        <v>0</v>
      </c>
      <c r="AM148" s="51">
        <v>0</v>
      </c>
      <c r="AN148" s="52">
        <f t="shared" si="45"/>
        <v>0</v>
      </c>
      <c r="AO148" s="51">
        <v>0</v>
      </c>
      <c r="AP148" s="51">
        <v>0</v>
      </c>
      <c r="AQ148" s="52">
        <f t="shared" si="46"/>
        <v>0</v>
      </c>
      <c r="AR148" s="51">
        <v>0</v>
      </c>
      <c r="AS148" s="51">
        <v>0</v>
      </c>
      <c r="AT148" s="52">
        <f t="shared" si="32"/>
        <v>0</v>
      </c>
      <c r="AU148" s="51">
        <v>0</v>
      </c>
      <c r="AV148" s="51">
        <v>0</v>
      </c>
      <c r="AW148" s="52">
        <f t="shared" si="47"/>
        <v>0</v>
      </c>
      <c r="AX148" s="57">
        <f t="shared" si="33"/>
        <v>119932</v>
      </c>
    </row>
    <row r="149" spans="2:50" x14ac:dyDescent="0.25">
      <c r="B149" t="s">
        <v>789</v>
      </c>
      <c r="C149" t="s">
        <v>343</v>
      </c>
      <c r="D149" t="s">
        <v>345</v>
      </c>
      <c r="E149" s="51">
        <v>93000</v>
      </c>
      <c r="F149" s="51">
        <v>94545</v>
      </c>
      <c r="G149" s="52">
        <f t="shared" si="34"/>
        <v>1545</v>
      </c>
      <c r="H149" s="51">
        <v>95000</v>
      </c>
      <c r="I149" s="51">
        <v>91531</v>
      </c>
      <c r="J149" s="52">
        <f t="shared" si="35"/>
        <v>-3469</v>
      </c>
      <c r="K149" s="51">
        <v>95000</v>
      </c>
      <c r="L149" s="51">
        <v>84973</v>
      </c>
      <c r="M149" s="52">
        <f t="shared" si="36"/>
        <v>-10027</v>
      </c>
      <c r="N149" s="51">
        <v>95000</v>
      </c>
      <c r="O149" s="51">
        <v>95476</v>
      </c>
      <c r="P149" s="52">
        <f t="shared" si="37"/>
        <v>476</v>
      </c>
      <c r="Q149" s="51">
        <v>95000</v>
      </c>
      <c r="R149" s="51">
        <v>107749</v>
      </c>
      <c r="S149" s="52">
        <f t="shared" si="38"/>
        <v>12749</v>
      </c>
      <c r="T149" s="51">
        <v>95000</v>
      </c>
      <c r="U149" s="51">
        <v>101703</v>
      </c>
      <c r="V149" s="52">
        <f t="shared" si="39"/>
        <v>6703</v>
      </c>
      <c r="W149" s="51">
        <v>100000</v>
      </c>
      <c r="X149" s="51">
        <v>99656</v>
      </c>
      <c r="Y149" s="52">
        <f t="shared" si="40"/>
        <v>-344</v>
      </c>
      <c r="Z149" s="51">
        <v>100000</v>
      </c>
      <c r="AA149" s="51">
        <v>98459</v>
      </c>
      <c r="AB149" s="52">
        <f t="shared" si="41"/>
        <v>-1541</v>
      </c>
      <c r="AC149" s="51">
        <v>100000</v>
      </c>
      <c r="AD149" s="51">
        <v>97426</v>
      </c>
      <c r="AE149" s="52">
        <f t="shared" si="42"/>
        <v>-2574</v>
      </c>
      <c r="AF149" s="51">
        <v>100000</v>
      </c>
      <c r="AG149" s="51">
        <v>111843</v>
      </c>
      <c r="AH149" s="52">
        <f t="shared" si="43"/>
        <v>11843</v>
      </c>
      <c r="AI149" s="51">
        <v>100000</v>
      </c>
      <c r="AJ149" s="51">
        <v>169933</v>
      </c>
      <c r="AK149" s="52">
        <f t="shared" si="44"/>
        <v>69933</v>
      </c>
      <c r="AL149" s="51">
        <v>100000</v>
      </c>
      <c r="AM149" s="51">
        <v>284375</v>
      </c>
      <c r="AN149" s="52">
        <f t="shared" si="45"/>
        <v>184375</v>
      </c>
      <c r="AO149" s="51">
        <v>100000</v>
      </c>
      <c r="AP149" s="51">
        <v>43750</v>
      </c>
      <c r="AQ149" s="52">
        <f t="shared" si="46"/>
        <v>-56250</v>
      </c>
      <c r="AR149" s="51">
        <v>150000</v>
      </c>
      <c r="AS149" s="51">
        <v>0</v>
      </c>
      <c r="AT149" s="52">
        <f t="shared" si="32"/>
        <v>-150000</v>
      </c>
      <c r="AU149" s="51">
        <v>150000</v>
      </c>
      <c r="AV149" s="51">
        <v>0</v>
      </c>
      <c r="AW149" s="52">
        <f t="shared" si="47"/>
        <v>-150000</v>
      </c>
      <c r="AX149" s="57">
        <f t="shared" si="33"/>
        <v>2962838</v>
      </c>
    </row>
    <row r="150" spans="2:50" x14ac:dyDescent="0.25">
      <c r="B150" t="s">
        <v>789</v>
      </c>
      <c r="C150" t="s">
        <v>346</v>
      </c>
      <c r="D150" t="s">
        <v>348</v>
      </c>
      <c r="E150" s="51">
        <v>692000</v>
      </c>
      <c r="F150" s="51">
        <v>675194</v>
      </c>
      <c r="G150" s="52">
        <f t="shared" si="34"/>
        <v>-16806</v>
      </c>
      <c r="H150" s="51">
        <v>692000</v>
      </c>
      <c r="I150" s="51">
        <v>691554</v>
      </c>
      <c r="J150" s="52">
        <f t="shared" si="35"/>
        <v>-446</v>
      </c>
      <c r="K150" s="51">
        <v>709000</v>
      </c>
      <c r="L150" s="51">
        <v>775649</v>
      </c>
      <c r="M150" s="52">
        <f t="shared" si="36"/>
        <v>66649</v>
      </c>
      <c r="N150" s="51">
        <v>727000</v>
      </c>
      <c r="O150" s="51">
        <v>727383</v>
      </c>
      <c r="P150" s="52">
        <f t="shared" si="37"/>
        <v>383</v>
      </c>
      <c r="Q150" s="51">
        <v>747000</v>
      </c>
      <c r="R150" s="51">
        <v>746980</v>
      </c>
      <c r="S150" s="52">
        <f t="shared" si="38"/>
        <v>-20</v>
      </c>
      <c r="T150" s="51">
        <v>768000</v>
      </c>
      <c r="U150" s="51">
        <v>767791</v>
      </c>
      <c r="V150" s="52">
        <f t="shared" si="39"/>
        <v>-209</v>
      </c>
      <c r="W150" s="51">
        <v>790000</v>
      </c>
      <c r="X150" s="51">
        <v>539893</v>
      </c>
      <c r="Y150" s="52">
        <f t="shared" si="40"/>
        <v>-250107</v>
      </c>
      <c r="Z150" s="51">
        <v>813000</v>
      </c>
      <c r="AA150" s="51">
        <v>813364</v>
      </c>
      <c r="AB150" s="52">
        <f t="shared" si="41"/>
        <v>364</v>
      </c>
      <c r="AC150" s="51">
        <v>838000</v>
      </c>
      <c r="AD150" s="51">
        <v>838292</v>
      </c>
      <c r="AE150" s="52">
        <f t="shared" si="42"/>
        <v>292</v>
      </c>
      <c r="AF150" s="51">
        <v>865000</v>
      </c>
      <c r="AG150" s="51">
        <v>507048</v>
      </c>
      <c r="AH150" s="52">
        <f t="shared" si="43"/>
        <v>-357952</v>
      </c>
      <c r="AI150" s="51">
        <v>865000</v>
      </c>
      <c r="AJ150" s="51">
        <v>370260</v>
      </c>
      <c r="AK150" s="52">
        <f t="shared" si="44"/>
        <v>-494740</v>
      </c>
      <c r="AL150" s="51">
        <v>345758</v>
      </c>
      <c r="AM150" s="51">
        <v>246367</v>
      </c>
      <c r="AN150" s="52">
        <f t="shared" si="45"/>
        <v>-99391</v>
      </c>
      <c r="AO150" s="51">
        <v>348000</v>
      </c>
      <c r="AP150" s="51">
        <v>119259</v>
      </c>
      <c r="AQ150" s="52">
        <f t="shared" si="46"/>
        <v>-228741</v>
      </c>
      <c r="AR150" s="51">
        <v>348000</v>
      </c>
      <c r="AS150" s="51">
        <v>0</v>
      </c>
      <c r="AT150" s="52">
        <f t="shared" si="32"/>
        <v>-348000</v>
      </c>
      <c r="AU150" s="51">
        <v>348000</v>
      </c>
      <c r="AV150" s="51">
        <v>116271</v>
      </c>
      <c r="AW150" s="52">
        <f t="shared" si="47"/>
        <v>-231729</v>
      </c>
      <c r="AX150" s="57">
        <f t="shared" si="33"/>
        <v>15870610</v>
      </c>
    </row>
    <row r="151" spans="2:50" x14ac:dyDescent="0.25">
      <c r="B151" t="s">
        <v>789</v>
      </c>
      <c r="C151" t="s">
        <v>349</v>
      </c>
      <c r="D151" t="s">
        <v>351</v>
      </c>
      <c r="E151" s="51">
        <v>579000</v>
      </c>
      <c r="F151" s="51">
        <v>588617</v>
      </c>
      <c r="G151" s="52">
        <f t="shared" si="34"/>
        <v>9617</v>
      </c>
      <c r="H151" s="51">
        <v>544000</v>
      </c>
      <c r="I151" s="51">
        <v>543590</v>
      </c>
      <c r="J151" s="52">
        <f t="shared" si="35"/>
        <v>-410</v>
      </c>
      <c r="K151" s="51">
        <v>497000</v>
      </c>
      <c r="L151" s="51">
        <v>430064</v>
      </c>
      <c r="M151" s="52">
        <f t="shared" si="36"/>
        <v>-66936</v>
      </c>
      <c r="N151" s="51">
        <v>449000</v>
      </c>
      <c r="O151" s="51">
        <v>449282</v>
      </c>
      <c r="P151" s="52">
        <f t="shared" si="37"/>
        <v>282</v>
      </c>
      <c r="Q151" s="51">
        <v>400000</v>
      </c>
      <c r="R151" s="51">
        <v>400637</v>
      </c>
      <c r="S151" s="52">
        <f t="shared" si="38"/>
        <v>637</v>
      </c>
      <c r="T151" s="51">
        <v>351000</v>
      </c>
      <c r="U151" s="51">
        <v>351051</v>
      </c>
      <c r="V151" s="52">
        <f t="shared" si="39"/>
        <v>51</v>
      </c>
      <c r="W151" s="51">
        <v>300000</v>
      </c>
      <c r="X151" s="51">
        <v>549627</v>
      </c>
      <c r="Y151" s="52">
        <f t="shared" si="40"/>
        <v>249627</v>
      </c>
      <c r="Z151" s="51">
        <v>247000</v>
      </c>
      <c r="AA151" s="51">
        <v>247107</v>
      </c>
      <c r="AB151" s="52">
        <f t="shared" si="41"/>
        <v>107</v>
      </c>
      <c r="AC151" s="51">
        <v>193000</v>
      </c>
      <c r="AD151" s="51">
        <v>193131</v>
      </c>
      <c r="AE151" s="52">
        <f t="shared" si="42"/>
        <v>131</v>
      </c>
      <c r="AF151" s="51">
        <v>138000</v>
      </c>
      <c r="AG151" s="51">
        <v>37280</v>
      </c>
      <c r="AH151" s="52">
        <f t="shared" si="43"/>
        <v>-100720</v>
      </c>
      <c r="AI151" s="51">
        <v>125455</v>
      </c>
      <c r="AJ151" s="51">
        <v>59348</v>
      </c>
      <c r="AK151" s="52">
        <f t="shared" si="44"/>
        <v>-66107</v>
      </c>
      <c r="AL151" s="51">
        <v>32461</v>
      </c>
      <c r="AM151" s="51">
        <v>48241</v>
      </c>
      <c r="AN151" s="52">
        <f t="shared" si="45"/>
        <v>15780</v>
      </c>
      <c r="AO151" s="51">
        <v>33000</v>
      </c>
      <c r="AP151" s="51">
        <v>40850</v>
      </c>
      <c r="AQ151" s="52">
        <f t="shared" si="46"/>
        <v>7850</v>
      </c>
      <c r="AR151" s="51">
        <v>33000</v>
      </c>
      <c r="AS151" s="51">
        <v>155108</v>
      </c>
      <c r="AT151" s="52">
        <f t="shared" si="32"/>
        <v>122108</v>
      </c>
      <c r="AU151" s="51">
        <v>33000</v>
      </c>
      <c r="AV151" s="51">
        <v>33736.71</v>
      </c>
      <c r="AW151" s="52">
        <f t="shared" si="47"/>
        <v>736.70999999999913</v>
      </c>
      <c r="AX151" s="57">
        <f t="shared" si="33"/>
        <v>8255339.4199999999</v>
      </c>
    </row>
    <row r="152" spans="2:50" x14ac:dyDescent="0.25">
      <c r="B152" t="s">
        <v>789</v>
      </c>
      <c r="C152" t="s">
        <v>835</v>
      </c>
      <c r="E152" s="51">
        <v>182000</v>
      </c>
      <c r="F152" s="51">
        <v>209019</v>
      </c>
      <c r="G152" s="52">
        <f t="shared" si="34"/>
        <v>27019</v>
      </c>
      <c r="H152" s="51">
        <v>179000</v>
      </c>
      <c r="I152" s="51">
        <v>208319</v>
      </c>
      <c r="J152" s="52">
        <f t="shared" si="35"/>
        <v>29319</v>
      </c>
      <c r="K152" s="51">
        <v>176000</v>
      </c>
      <c r="L152" s="51">
        <v>204812</v>
      </c>
      <c r="M152" s="52">
        <f t="shared" si="36"/>
        <v>28812</v>
      </c>
      <c r="N152" s="51">
        <v>173000</v>
      </c>
      <c r="O152" s="51">
        <v>201173</v>
      </c>
      <c r="P152" s="52">
        <f t="shared" si="37"/>
        <v>28173</v>
      </c>
      <c r="Q152" s="51">
        <v>170000</v>
      </c>
      <c r="R152" s="51">
        <v>36338</v>
      </c>
      <c r="S152" s="52">
        <f t="shared" si="38"/>
        <v>-133662</v>
      </c>
      <c r="T152" s="51">
        <v>0</v>
      </c>
      <c r="U152" s="51">
        <v>0</v>
      </c>
      <c r="V152" s="52">
        <f t="shared" si="39"/>
        <v>0</v>
      </c>
      <c r="W152" s="51">
        <v>0</v>
      </c>
      <c r="X152" s="51">
        <v>0</v>
      </c>
      <c r="Y152" s="52">
        <f t="shared" si="40"/>
        <v>0</v>
      </c>
      <c r="Z152" s="51">
        <v>0</v>
      </c>
      <c r="AA152" s="51">
        <v>0</v>
      </c>
      <c r="AB152" s="52">
        <f t="shared" si="41"/>
        <v>0</v>
      </c>
      <c r="AC152" s="51">
        <v>0</v>
      </c>
      <c r="AD152" s="51">
        <v>0</v>
      </c>
      <c r="AE152" s="52">
        <f t="shared" si="42"/>
        <v>0</v>
      </c>
      <c r="AF152" s="51">
        <v>0</v>
      </c>
      <c r="AG152" s="51">
        <v>0</v>
      </c>
      <c r="AH152" s="52">
        <f t="shared" si="43"/>
        <v>0</v>
      </c>
      <c r="AI152" s="51">
        <v>0</v>
      </c>
      <c r="AJ152" s="51">
        <v>0</v>
      </c>
      <c r="AK152" s="52">
        <f t="shared" si="44"/>
        <v>0</v>
      </c>
      <c r="AL152" s="51">
        <v>0</v>
      </c>
      <c r="AM152" s="51">
        <v>0</v>
      </c>
      <c r="AN152" s="52">
        <f t="shared" si="45"/>
        <v>0</v>
      </c>
      <c r="AO152" s="51">
        <v>0</v>
      </c>
      <c r="AP152" s="51">
        <v>0</v>
      </c>
      <c r="AQ152" s="52">
        <f t="shared" si="46"/>
        <v>0</v>
      </c>
      <c r="AR152" s="51">
        <v>0</v>
      </c>
      <c r="AS152" s="51">
        <v>0</v>
      </c>
      <c r="AT152" s="52">
        <f t="shared" si="32"/>
        <v>0</v>
      </c>
      <c r="AU152" s="51">
        <v>0</v>
      </c>
      <c r="AV152" s="51">
        <v>0</v>
      </c>
      <c r="AW152" s="52">
        <f t="shared" si="47"/>
        <v>0</v>
      </c>
      <c r="AX152" s="57">
        <f t="shared" si="33"/>
        <v>1719322</v>
      </c>
    </row>
    <row r="153" spans="2:50" x14ac:dyDescent="0.25">
      <c r="B153" t="s">
        <v>789</v>
      </c>
      <c r="C153" t="s">
        <v>836</v>
      </c>
      <c r="E153" s="51">
        <v>40000</v>
      </c>
      <c r="F153" s="51">
        <v>47179</v>
      </c>
      <c r="G153" s="52">
        <f t="shared" si="34"/>
        <v>7179</v>
      </c>
      <c r="H153" s="51">
        <v>43000</v>
      </c>
      <c r="I153" s="51">
        <v>51064</v>
      </c>
      <c r="J153" s="52">
        <f t="shared" si="35"/>
        <v>8064</v>
      </c>
      <c r="K153" s="51">
        <v>45000</v>
      </c>
      <c r="L153" s="51">
        <v>54471</v>
      </c>
      <c r="M153" s="52">
        <f t="shared" si="36"/>
        <v>9471</v>
      </c>
      <c r="N153" s="51">
        <v>48000</v>
      </c>
      <c r="O153" s="51">
        <v>58100</v>
      </c>
      <c r="P153" s="52">
        <f t="shared" si="37"/>
        <v>10100</v>
      </c>
      <c r="Q153" s="51">
        <v>51000</v>
      </c>
      <c r="R153" s="51">
        <v>368868</v>
      </c>
      <c r="S153" s="52">
        <f t="shared" si="38"/>
        <v>317868</v>
      </c>
      <c r="T153" s="51">
        <v>0</v>
      </c>
      <c r="U153" s="51">
        <v>0</v>
      </c>
      <c r="V153" s="52">
        <f t="shared" si="39"/>
        <v>0</v>
      </c>
      <c r="W153" s="51">
        <v>0</v>
      </c>
      <c r="X153" s="51">
        <v>0</v>
      </c>
      <c r="Y153" s="52">
        <f t="shared" si="40"/>
        <v>0</v>
      </c>
      <c r="Z153" s="51">
        <v>0</v>
      </c>
      <c r="AA153" s="51">
        <v>0</v>
      </c>
      <c r="AB153" s="52">
        <f t="shared" si="41"/>
        <v>0</v>
      </c>
      <c r="AC153" s="51">
        <v>0</v>
      </c>
      <c r="AD153" s="51">
        <v>0</v>
      </c>
      <c r="AE153" s="52">
        <f t="shared" si="42"/>
        <v>0</v>
      </c>
      <c r="AF153" s="51">
        <v>0</v>
      </c>
      <c r="AG153" s="51">
        <v>0</v>
      </c>
      <c r="AH153" s="52">
        <f t="shared" si="43"/>
        <v>0</v>
      </c>
      <c r="AI153" s="51">
        <v>0</v>
      </c>
      <c r="AJ153" s="51">
        <v>0</v>
      </c>
      <c r="AK153" s="52">
        <f t="shared" si="44"/>
        <v>0</v>
      </c>
      <c r="AL153" s="51">
        <v>0</v>
      </c>
      <c r="AM153" s="51">
        <v>0</v>
      </c>
      <c r="AN153" s="52">
        <f t="shared" si="45"/>
        <v>0</v>
      </c>
      <c r="AO153" s="51">
        <v>0</v>
      </c>
      <c r="AP153" s="51">
        <v>0</v>
      </c>
      <c r="AQ153" s="52">
        <f t="shared" si="46"/>
        <v>0</v>
      </c>
      <c r="AR153" s="51">
        <v>0</v>
      </c>
      <c r="AS153" s="51">
        <v>0</v>
      </c>
      <c r="AT153" s="52">
        <f t="shared" si="32"/>
        <v>0</v>
      </c>
      <c r="AU153" s="51">
        <v>0</v>
      </c>
      <c r="AV153" s="51">
        <v>0</v>
      </c>
      <c r="AW153" s="52">
        <f t="shared" si="47"/>
        <v>0</v>
      </c>
      <c r="AX153" s="57">
        <f t="shared" si="33"/>
        <v>1159364</v>
      </c>
    </row>
    <row r="154" spans="2:50" hidden="1" x14ac:dyDescent="0.25">
      <c r="B154" t="s">
        <v>789</v>
      </c>
      <c r="C154" t="s">
        <v>837</v>
      </c>
      <c r="E154" s="51">
        <v>0</v>
      </c>
      <c r="F154" s="51">
        <v>0</v>
      </c>
      <c r="G154" s="52">
        <f t="shared" si="34"/>
        <v>0</v>
      </c>
      <c r="H154" s="51">
        <v>0</v>
      </c>
      <c r="I154" s="51">
        <v>0</v>
      </c>
      <c r="J154" s="52">
        <f t="shared" si="35"/>
        <v>0</v>
      </c>
      <c r="K154" s="51">
        <v>0</v>
      </c>
      <c r="L154" s="51">
        <v>0</v>
      </c>
      <c r="M154" s="52">
        <f t="shared" si="36"/>
        <v>0</v>
      </c>
      <c r="N154" s="51">
        <v>0</v>
      </c>
      <c r="O154" s="51">
        <v>0</v>
      </c>
      <c r="P154" s="52">
        <f t="shared" si="37"/>
        <v>0</v>
      </c>
      <c r="Q154" s="51">
        <v>0</v>
      </c>
      <c r="R154" s="51">
        <v>0</v>
      </c>
      <c r="S154" s="52">
        <f t="shared" si="38"/>
        <v>0</v>
      </c>
      <c r="T154" s="51">
        <v>0</v>
      </c>
      <c r="U154" s="51">
        <v>0</v>
      </c>
      <c r="V154" s="52">
        <f t="shared" si="39"/>
        <v>0</v>
      </c>
      <c r="W154" s="51">
        <v>0</v>
      </c>
      <c r="X154" s="51">
        <v>0</v>
      </c>
      <c r="Y154" s="52">
        <f t="shared" si="40"/>
        <v>0</v>
      </c>
      <c r="Z154" s="51">
        <v>0</v>
      </c>
      <c r="AA154" s="51">
        <v>0</v>
      </c>
      <c r="AB154" s="52">
        <f t="shared" si="41"/>
        <v>0</v>
      </c>
      <c r="AC154" s="51">
        <v>0</v>
      </c>
      <c r="AD154" s="51">
        <v>0</v>
      </c>
      <c r="AE154" s="52">
        <f t="shared" si="42"/>
        <v>0</v>
      </c>
      <c r="AF154" s="51">
        <v>0</v>
      </c>
      <c r="AG154" s="51">
        <v>0</v>
      </c>
      <c r="AH154" s="52">
        <f t="shared" si="43"/>
        <v>0</v>
      </c>
      <c r="AI154" s="51">
        <v>0</v>
      </c>
      <c r="AJ154" s="51">
        <v>0</v>
      </c>
      <c r="AK154" s="52">
        <f t="shared" si="44"/>
        <v>0</v>
      </c>
      <c r="AL154" s="51">
        <v>0</v>
      </c>
      <c r="AM154" s="51">
        <v>0</v>
      </c>
      <c r="AN154" s="52">
        <f t="shared" si="45"/>
        <v>0</v>
      </c>
      <c r="AO154" s="51">
        <v>0</v>
      </c>
      <c r="AP154" s="51">
        <v>0</v>
      </c>
      <c r="AQ154" s="52">
        <f t="shared" si="46"/>
        <v>0</v>
      </c>
      <c r="AR154" s="51">
        <v>0</v>
      </c>
      <c r="AS154" s="51">
        <v>0</v>
      </c>
      <c r="AT154" s="52">
        <f t="shared" si="32"/>
        <v>0</v>
      </c>
      <c r="AU154" s="51">
        <v>0</v>
      </c>
      <c r="AV154" s="51">
        <v>0</v>
      </c>
      <c r="AW154" s="52">
        <f t="shared" si="47"/>
        <v>0</v>
      </c>
      <c r="AX154" s="57">
        <f t="shared" si="33"/>
        <v>0</v>
      </c>
    </row>
    <row r="155" spans="2:50" x14ac:dyDescent="0.25">
      <c r="B155" t="s">
        <v>789</v>
      </c>
      <c r="C155" t="s">
        <v>352</v>
      </c>
      <c r="D155" t="s">
        <v>354</v>
      </c>
      <c r="E155" s="51">
        <v>1140000</v>
      </c>
      <c r="F155" s="51">
        <v>974927</v>
      </c>
      <c r="G155" s="52">
        <f t="shared" si="34"/>
        <v>-165073</v>
      </c>
      <c r="H155" s="51">
        <v>950000</v>
      </c>
      <c r="I155" s="51">
        <v>831962</v>
      </c>
      <c r="J155" s="52">
        <f t="shared" si="35"/>
        <v>-118038</v>
      </c>
      <c r="K155" s="51">
        <v>885000</v>
      </c>
      <c r="L155" s="51">
        <v>724006</v>
      </c>
      <c r="M155" s="52">
        <f t="shared" si="36"/>
        <v>-160994</v>
      </c>
      <c r="N155" s="51">
        <v>620000</v>
      </c>
      <c r="O155" s="51">
        <v>396643</v>
      </c>
      <c r="P155" s="52">
        <f t="shared" si="37"/>
        <v>-223357</v>
      </c>
      <c r="Q155" s="51">
        <v>536000</v>
      </c>
      <c r="R155" s="51">
        <v>409197</v>
      </c>
      <c r="S155" s="52">
        <f t="shared" si="38"/>
        <v>-126803</v>
      </c>
      <c r="T155" s="51">
        <v>470000</v>
      </c>
      <c r="U155" s="51">
        <v>129773</v>
      </c>
      <c r="V155" s="52">
        <f t="shared" si="39"/>
        <v>-340227</v>
      </c>
      <c r="W155" s="51">
        <v>300000</v>
      </c>
      <c r="X155" s="51">
        <v>113207</v>
      </c>
      <c r="Y155" s="52">
        <f t="shared" si="40"/>
        <v>-186793</v>
      </c>
      <c r="Z155" s="51">
        <v>80000</v>
      </c>
      <c r="AA155" s="51">
        <v>25802</v>
      </c>
      <c r="AB155" s="52">
        <f t="shared" si="41"/>
        <v>-54198</v>
      </c>
      <c r="AC155" s="51">
        <v>75000</v>
      </c>
      <c r="AD155" s="51">
        <v>29116</v>
      </c>
      <c r="AE155" s="52">
        <f t="shared" si="42"/>
        <v>-45884</v>
      </c>
      <c r="AF155" s="51">
        <v>70000</v>
      </c>
      <c r="AG155" s="51">
        <v>0</v>
      </c>
      <c r="AH155" s="52">
        <f t="shared" si="43"/>
        <v>-70000</v>
      </c>
      <c r="AI155" s="51">
        <v>25000</v>
      </c>
      <c r="AJ155" s="51">
        <v>5000</v>
      </c>
      <c r="AK155" s="52">
        <f t="shared" si="44"/>
        <v>-20000</v>
      </c>
      <c r="AL155" s="51">
        <v>0</v>
      </c>
      <c r="AM155" s="51">
        <v>0</v>
      </c>
      <c r="AN155" s="52">
        <f t="shared" si="45"/>
        <v>0</v>
      </c>
      <c r="AO155" s="51">
        <v>0</v>
      </c>
      <c r="AP155" s="51">
        <v>0</v>
      </c>
      <c r="AQ155" s="52">
        <f t="shared" si="46"/>
        <v>0</v>
      </c>
      <c r="AR155" s="51">
        <v>0</v>
      </c>
      <c r="AS155" s="51">
        <v>2018</v>
      </c>
      <c r="AT155" s="52">
        <f t="shared" si="32"/>
        <v>2018</v>
      </c>
      <c r="AU155" s="51">
        <v>0</v>
      </c>
      <c r="AV155" s="51">
        <v>0</v>
      </c>
      <c r="AW155" s="52">
        <f t="shared" si="47"/>
        <v>0</v>
      </c>
      <c r="AX155" s="57">
        <f t="shared" si="33"/>
        <v>7283302</v>
      </c>
    </row>
    <row r="156" spans="2:50" x14ac:dyDescent="0.25">
      <c r="B156" t="s">
        <v>789</v>
      </c>
      <c r="C156" t="s">
        <v>355</v>
      </c>
      <c r="D156" t="s">
        <v>357</v>
      </c>
      <c r="E156" s="51">
        <v>110000</v>
      </c>
      <c r="F156" s="51">
        <v>21373</v>
      </c>
      <c r="G156" s="52">
        <f t="shared" si="34"/>
        <v>-88627</v>
      </c>
      <c r="H156" s="51">
        <v>20000</v>
      </c>
      <c r="I156" s="51">
        <v>-23985</v>
      </c>
      <c r="J156" s="52">
        <f t="shared" si="35"/>
        <v>-43985</v>
      </c>
      <c r="K156" s="51">
        <v>0</v>
      </c>
      <c r="L156" s="51">
        <v>-10735</v>
      </c>
      <c r="M156" s="52">
        <f t="shared" si="36"/>
        <v>-10735</v>
      </c>
      <c r="N156" s="51">
        <v>-20000</v>
      </c>
      <c r="O156" s="51">
        <v>75232</v>
      </c>
      <c r="P156" s="52">
        <f t="shared" si="37"/>
        <v>95232</v>
      </c>
      <c r="Q156" s="51">
        <v>-20000</v>
      </c>
      <c r="R156" s="51">
        <v>-13335</v>
      </c>
      <c r="S156" s="52">
        <f t="shared" si="38"/>
        <v>6665</v>
      </c>
      <c r="T156" s="51">
        <v>-10000</v>
      </c>
      <c r="U156" s="51">
        <v>11307</v>
      </c>
      <c r="V156" s="52">
        <f t="shared" si="39"/>
        <v>21307</v>
      </c>
      <c r="W156" s="51">
        <v>-14000</v>
      </c>
      <c r="X156" s="51">
        <v>6295</v>
      </c>
      <c r="Y156" s="52">
        <f t="shared" si="40"/>
        <v>20295</v>
      </c>
      <c r="Z156" s="51">
        <v>-15000</v>
      </c>
      <c r="AA156" s="51">
        <v>7046</v>
      </c>
      <c r="AB156" s="52">
        <f t="shared" si="41"/>
        <v>22046</v>
      </c>
      <c r="AC156" s="51">
        <v>-16000</v>
      </c>
      <c r="AD156" s="51">
        <v>-7746</v>
      </c>
      <c r="AE156" s="52">
        <f t="shared" si="42"/>
        <v>8254</v>
      </c>
      <c r="AF156" s="51">
        <v>-17000</v>
      </c>
      <c r="AG156" s="51">
        <v>0</v>
      </c>
      <c r="AH156" s="52">
        <f t="shared" si="43"/>
        <v>17000</v>
      </c>
      <c r="AI156" s="51">
        <v>-15455</v>
      </c>
      <c r="AJ156" s="51">
        <v>0</v>
      </c>
      <c r="AK156" s="52">
        <f t="shared" si="44"/>
        <v>15455</v>
      </c>
      <c r="AL156" s="51">
        <v>0</v>
      </c>
      <c r="AM156" s="51">
        <v>0</v>
      </c>
      <c r="AN156" s="52">
        <f t="shared" si="45"/>
        <v>0</v>
      </c>
      <c r="AO156" s="51">
        <v>0</v>
      </c>
      <c r="AP156" s="51">
        <v>0</v>
      </c>
      <c r="AQ156" s="52">
        <f t="shared" si="46"/>
        <v>0</v>
      </c>
      <c r="AR156" s="51">
        <v>0</v>
      </c>
      <c r="AS156" s="51">
        <v>505</v>
      </c>
      <c r="AT156" s="52">
        <f t="shared" si="32"/>
        <v>505</v>
      </c>
      <c r="AU156" s="51">
        <v>0</v>
      </c>
      <c r="AV156" s="51">
        <v>0</v>
      </c>
      <c r="AW156" s="52">
        <f t="shared" si="47"/>
        <v>0</v>
      </c>
      <c r="AX156" s="57">
        <f t="shared" si="33"/>
        <v>131914</v>
      </c>
    </row>
    <row r="157" spans="2:50" hidden="1" x14ac:dyDescent="0.25">
      <c r="B157" t="s">
        <v>789</v>
      </c>
      <c r="C157" t="s">
        <v>838</v>
      </c>
      <c r="E157" s="51">
        <v>0</v>
      </c>
      <c r="F157" s="51">
        <v>0</v>
      </c>
      <c r="G157" s="52">
        <f t="shared" si="34"/>
        <v>0</v>
      </c>
      <c r="H157" s="51">
        <v>0</v>
      </c>
      <c r="I157" s="51">
        <v>0</v>
      </c>
      <c r="J157" s="52">
        <f t="shared" si="35"/>
        <v>0</v>
      </c>
      <c r="K157" s="51">
        <v>0</v>
      </c>
      <c r="L157" s="51">
        <v>0</v>
      </c>
      <c r="M157" s="52">
        <f t="shared" si="36"/>
        <v>0</v>
      </c>
      <c r="N157" s="51">
        <v>0</v>
      </c>
      <c r="O157" s="51">
        <v>0</v>
      </c>
      <c r="P157" s="52">
        <f t="shared" si="37"/>
        <v>0</v>
      </c>
      <c r="Q157" s="51">
        <v>0</v>
      </c>
      <c r="R157" s="51">
        <v>0</v>
      </c>
      <c r="S157" s="52">
        <f t="shared" si="38"/>
        <v>0</v>
      </c>
      <c r="T157" s="51">
        <v>0</v>
      </c>
      <c r="U157" s="51">
        <v>0</v>
      </c>
      <c r="V157" s="52">
        <f t="shared" si="39"/>
        <v>0</v>
      </c>
      <c r="W157" s="51">
        <v>0</v>
      </c>
      <c r="X157" s="51">
        <v>0</v>
      </c>
      <c r="Y157" s="52">
        <f t="shared" si="40"/>
        <v>0</v>
      </c>
      <c r="Z157" s="51">
        <v>0</v>
      </c>
      <c r="AA157" s="51">
        <v>0</v>
      </c>
      <c r="AB157" s="52">
        <f t="shared" si="41"/>
        <v>0</v>
      </c>
      <c r="AC157" s="51">
        <v>0</v>
      </c>
      <c r="AD157" s="51">
        <v>0</v>
      </c>
      <c r="AE157" s="52">
        <f t="shared" si="42"/>
        <v>0</v>
      </c>
      <c r="AF157" s="51">
        <v>0</v>
      </c>
      <c r="AG157" s="51">
        <v>0</v>
      </c>
      <c r="AH157" s="52">
        <f t="shared" si="43"/>
        <v>0</v>
      </c>
      <c r="AI157" s="51">
        <v>0</v>
      </c>
      <c r="AJ157" s="51">
        <v>0</v>
      </c>
      <c r="AK157" s="52">
        <f t="shared" si="44"/>
        <v>0</v>
      </c>
      <c r="AL157" s="51">
        <v>0</v>
      </c>
      <c r="AM157" s="51">
        <v>0</v>
      </c>
      <c r="AN157" s="52">
        <f t="shared" si="45"/>
        <v>0</v>
      </c>
      <c r="AO157" s="51">
        <v>0</v>
      </c>
      <c r="AP157" s="51">
        <v>0</v>
      </c>
      <c r="AQ157" s="52">
        <f t="shared" si="46"/>
        <v>0</v>
      </c>
      <c r="AR157" s="51">
        <v>0</v>
      </c>
      <c r="AS157" s="51">
        <v>0</v>
      </c>
      <c r="AT157" s="52">
        <f t="shared" si="32"/>
        <v>0</v>
      </c>
      <c r="AU157" s="51">
        <v>0</v>
      </c>
      <c r="AV157" s="51">
        <v>0</v>
      </c>
      <c r="AW157" s="52">
        <f t="shared" si="47"/>
        <v>0</v>
      </c>
      <c r="AX157" s="57">
        <f t="shared" si="33"/>
        <v>0</v>
      </c>
    </row>
    <row r="158" spans="2:50" hidden="1" x14ac:dyDescent="0.25">
      <c r="B158" t="s">
        <v>789</v>
      </c>
      <c r="C158" t="s">
        <v>839</v>
      </c>
      <c r="E158" s="51">
        <v>0</v>
      </c>
      <c r="F158" s="51">
        <v>0</v>
      </c>
      <c r="G158" s="52">
        <f t="shared" si="34"/>
        <v>0</v>
      </c>
      <c r="H158" s="51">
        <v>0</v>
      </c>
      <c r="I158" s="51">
        <v>0</v>
      </c>
      <c r="J158" s="52">
        <f t="shared" si="35"/>
        <v>0</v>
      </c>
      <c r="K158" s="51">
        <v>0</v>
      </c>
      <c r="L158" s="51">
        <v>0</v>
      </c>
      <c r="M158" s="52">
        <f t="shared" si="36"/>
        <v>0</v>
      </c>
      <c r="N158" s="51">
        <v>0</v>
      </c>
      <c r="O158" s="51">
        <v>0</v>
      </c>
      <c r="P158" s="52">
        <f t="shared" si="37"/>
        <v>0</v>
      </c>
      <c r="Q158" s="51">
        <v>0</v>
      </c>
      <c r="R158" s="51">
        <v>0</v>
      </c>
      <c r="S158" s="52">
        <f t="shared" si="38"/>
        <v>0</v>
      </c>
      <c r="T158" s="51">
        <v>0</v>
      </c>
      <c r="U158" s="51">
        <v>0</v>
      </c>
      <c r="V158" s="52">
        <f t="shared" si="39"/>
        <v>0</v>
      </c>
      <c r="W158" s="51">
        <v>0</v>
      </c>
      <c r="X158" s="51">
        <v>0</v>
      </c>
      <c r="Y158" s="52">
        <f t="shared" si="40"/>
        <v>0</v>
      </c>
      <c r="Z158" s="51">
        <v>0</v>
      </c>
      <c r="AA158" s="51">
        <v>0</v>
      </c>
      <c r="AB158" s="52">
        <f t="shared" si="41"/>
        <v>0</v>
      </c>
      <c r="AC158" s="51">
        <v>0</v>
      </c>
      <c r="AD158" s="51">
        <v>0</v>
      </c>
      <c r="AE158" s="52">
        <f t="shared" si="42"/>
        <v>0</v>
      </c>
      <c r="AF158" s="51">
        <v>0</v>
      </c>
      <c r="AG158" s="51">
        <v>0</v>
      </c>
      <c r="AH158" s="52">
        <f t="shared" si="43"/>
        <v>0</v>
      </c>
      <c r="AI158" s="51">
        <v>0</v>
      </c>
      <c r="AJ158" s="51">
        <v>0</v>
      </c>
      <c r="AK158" s="52">
        <f t="shared" si="44"/>
        <v>0</v>
      </c>
      <c r="AL158" s="51">
        <v>0</v>
      </c>
      <c r="AM158" s="51">
        <v>0</v>
      </c>
      <c r="AN158" s="52">
        <f t="shared" si="45"/>
        <v>0</v>
      </c>
      <c r="AO158" s="51">
        <v>0</v>
      </c>
      <c r="AP158" s="51">
        <v>0</v>
      </c>
      <c r="AQ158" s="52">
        <f t="shared" si="46"/>
        <v>0</v>
      </c>
      <c r="AR158" s="51">
        <v>0</v>
      </c>
      <c r="AS158" s="51">
        <v>0</v>
      </c>
      <c r="AT158" s="52">
        <f t="shared" si="32"/>
        <v>0</v>
      </c>
      <c r="AU158" s="51">
        <v>0</v>
      </c>
      <c r="AV158" s="51">
        <v>0</v>
      </c>
      <c r="AW158" s="52">
        <f t="shared" si="47"/>
        <v>0</v>
      </c>
      <c r="AX158" s="57">
        <f t="shared" si="33"/>
        <v>0</v>
      </c>
    </row>
    <row r="159" spans="2:50" x14ac:dyDescent="0.25">
      <c r="B159" t="s">
        <v>789</v>
      </c>
      <c r="C159" t="s">
        <v>840</v>
      </c>
      <c r="E159" s="51">
        <v>0</v>
      </c>
      <c r="F159" s="51">
        <v>0</v>
      </c>
      <c r="G159" s="52">
        <f t="shared" si="34"/>
        <v>0</v>
      </c>
      <c r="H159" s="51">
        <v>0</v>
      </c>
      <c r="I159" s="51">
        <v>0</v>
      </c>
      <c r="J159" s="52">
        <f t="shared" si="35"/>
        <v>0</v>
      </c>
      <c r="K159" s="51">
        <v>0</v>
      </c>
      <c r="L159" s="51">
        <v>0</v>
      </c>
      <c r="M159" s="52">
        <f t="shared" si="36"/>
        <v>0</v>
      </c>
      <c r="N159" s="51">
        <v>0</v>
      </c>
      <c r="O159" s="51">
        <v>0</v>
      </c>
      <c r="P159" s="52">
        <f t="shared" si="37"/>
        <v>0</v>
      </c>
      <c r="Q159" s="51">
        <v>0</v>
      </c>
      <c r="R159" s="51">
        <v>0</v>
      </c>
      <c r="S159" s="52">
        <f t="shared" si="38"/>
        <v>0</v>
      </c>
      <c r="T159" s="51">
        <v>0</v>
      </c>
      <c r="U159" s="51">
        <v>0</v>
      </c>
      <c r="V159" s="52">
        <f t="shared" si="39"/>
        <v>0</v>
      </c>
      <c r="W159" s="51">
        <v>0</v>
      </c>
      <c r="X159" s="51">
        <v>0</v>
      </c>
      <c r="Y159" s="52">
        <f t="shared" si="40"/>
        <v>0</v>
      </c>
      <c r="Z159" s="51">
        <v>0</v>
      </c>
      <c r="AA159" s="51">
        <v>0</v>
      </c>
      <c r="AB159" s="52">
        <f t="shared" si="41"/>
        <v>0</v>
      </c>
      <c r="AC159" s="51">
        <v>0</v>
      </c>
      <c r="AD159" s="51">
        <v>0</v>
      </c>
      <c r="AE159" s="52">
        <f t="shared" si="42"/>
        <v>0</v>
      </c>
      <c r="AF159" s="51">
        <v>0</v>
      </c>
      <c r="AG159" s="51">
        <v>0</v>
      </c>
      <c r="AH159" s="52">
        <f t="shared" si="43"/>
        <v>0</v>
      </c>
      <c r="AI159" s="51">
        <v>0</v>
      </c>
      <c r="AJ159" s="51">
        <v>0</v>
      </c>
      <c r="AK159" s="52">
        <f t="shared" si="44"/>
        <v>0</v>
      </c>
      <c r="AL159" s="51">
        <v>0</v>
      </c>
      <c r="AM159" s="51">
        <v>0</v>
      </c>
      <c r="AN159" s="52">
        <f t="shared" si="45"/>
        <v>0</v>
      </c>
      <c r="AO159" s="51">
        <v>0</v>
      </c>
      <c r="AP159" s="51">
        <v>0</v>
      </c>
      <c r="AQ159" s="52">
        <f t="shared" si="46"/>
        <v>0</v>
      </c>
      <c r="AR159" s="51">
        <v>0</v>
      </c>
      <c r="AS159" s="51">
        <v>0</v>
      </c>
      <c r="AT159" s="52">
        <f t="shared" si="32"/>
        <v>0</v>
      </c>
      <c r="AU159" s="51">
        <v>0</v>
      </c>
      <c r="AV159" s="51">
        <v>545391.35</v>
      </c>
      <c r="AW159" s="52">
        <f t="shared" si="47"/>
        <v>545391.35</v>
      </c>
      <c r="AX159" s="57">
        <f t="shared" si="33"/>
        <v>1090782.7</v>
      </c>
    </row>
    <row r="160" spans="2:50" hidden="1" x14ac:dyDescent="0.25">
      <c r="B160" t="s">
        <v>789</v>
      </c>
      <c r="C160" t="s">
        <v>841</v>
      </c>
      <c r="E160" s="51">
        <v>0</v>
      </c>
      <c r="F160" s="51">
        <v>0</v>
      </c>
      <c r="G160" s="52">
        <f t="shared" si="34"/>
        <v>0</v>
      </c>
      <c r="H160" s="51">
        <v>0</v>
      </c>
      <c r="I160" s="51">
        <v>0</v>
      </c>
      <c r="J160" s="52">
        <f t="shared" si="35"/>
        <v>0</v>
      </c>
      <c r="K160" s="51">
        <v>0</v>
      </c>
      <c r="L160" s="51">
        <v>0</v>
      </c>
      <c r="M160" s="52">
        <f t="shared" si="36"/>
        <v>0</v>
      </c>
      <c r="N160" s="51">
        <v>0</v>
      </c>
      <c r="O160" s="51">
        <v>0</v>
      </c>
      <c r="P160" s="52">
        <f t="shared" si="37"/>
        <v>0</v>
      </c>
      <c r="Q160" s="51">
        <v>0</v>
      </c>
      <c r="R160" s="51">
        <v>0</v>
      </c>
      <c r="S160" s="52">
        <f t="shared" si="38"/>
        <v>0</v>
      </c>
      <c r="T160" s="51">
        <v>0</v>
      </c>
      <c r="U160" s="51">
        <v>0</v>
      </c>
      <c r="V160" s="52">
        <f t="shared" si="39"/>
        <v>0</v>
      </c>
      <c r="W160" s="51">
        <v>0</v>
      </c>
      <c r="X160" s="51">
        <v>0</v>
      </c>
      <c r="Y160" s="52">
        <f t="shared" si="40"/>
        <v>0</v>
      </c>
      <c r="Z160" s="51">
        <v>0</v>
      </c>
      <c r="AA160" s="51">
        <v>0</v>
      </c>
      <c r="AB160" s="52">
        <f t="shared" si="41"/>
        <v>0</v>
      </c>
      <c r="AC160" s="51">
        <v>0</v>
      </c>
      <c r="AD160" s="51">
        <v>0</v>
      </c>
      <c r="AE160" s="52">
        <f t="shared" si="42"/>
        <v>0</v>
      </c>
      <c r="AF160" s="51">
        <v>0</v>
      </c>
      <c r="AG160" s="51">
        <v>0</v>
      </c>
      <c r="AH160" s="52">
        <f t="shared" si="43"/>
        <v>0</v>
      </c>
      <c r="AI160" s="51">
        <v>0</v>
      </c>
      <c r="AJ160" s="51">
        <v>0</v>
      </c>
      <c r="AK160" s="52">
        <f t="shared" si="44"/>
        <v>0</v>
      </c>
      <c r="AL160" s="51">
        <v>0</v>
      </c>
      <c r="AM160" s="51">
        <v>0</v>
      </c>
      <c r="AN160" s="52">
        <f t="shared" si="45"/>
        <v>0</v>
      </c>
      <c r="AO160" s="51">
        <v>0</v>
      </c>
      <c r="AP160" s="51">
        <v>0</v>
      </c>
      <c r="AQ160" s="52">
        <f t="shared" si="46"/>
        <v>0</v>
      </c>
      <c r="AR160" s="51">
        <v>0</v>
      </c>
      <c r="AS160" s="51">
        <v>0</v>
      </c>
      <c r="AT160" s="52">
        <f t="shared" si="32"/>
        <v>0</v>
      </c>
      <c r="AU160" s="51">
        <v>0</v>
      </c>
      <c r="AV160" s="51">
        <v>0</v>
      </c>
      <c r="AW160" s="52">
        <f t="shared" si="47"/>
        <v>0</v>
      </c>
      <c r="AX160" s="57">
        <f t="shared" si="33"/>
        <v>0</v>
      </c>
    </row>
    <row r="161" spans="2:50" x14ac:dyDescent="0.25">
      <c r="B161" t="s">
        <v>789</v>
      </c>
      <c r="C161" t="s">
        <v>358</v>
      </c>
      <c r="D161" t="s">
        <v>360</v>
      </c>
      <c r="E161" s="51">
        <v>132000</v>
      </c>
      <c r="F161" s="51">
        <v>97591</v>
      </c>
      <c r="G161" s="52">
        <f t="shared" si="34"/>
        <v>-34409</v>
      </c>
      <c r="H161" s="51">
        <v>119000</v>
      </c>
      <c r="I161" s="51">
        <v>36572</v>
      </c>
      <c r="J161" s="52">
        <f t="shared" si="35"/>
        <v>-82428</v>
      </c>
      <c r="K161" s="51">
        <v>32000</v>
      </c>
      <c r="L161" s="51">
        <v>21532</v>
      </c>
      <c r="M161" s="52">
        <f t="shared" si="36"/>
        <v>-10468</v>
      </c>
      <c r="N161" s="51">
        <v>14000</v>
      </c>
      <c r="O161" s="51">
        <v>13568</v>
      </c>
      <c r="P161" s="52">
        <f t="shared" si="37"/>
        <v>-432</v>
      </c>
      <c r="Q161" s="51">
        <v>12000</v>
      </c>
      <c r="R161" s="51">
        <v>11566</v>
      </c>
      <c r="S161" s="52">
        <f t="shared" si="38"/>
        <v>-434</v>
      </c>
      <c r="T161" s="51">
        <v>10000</v>
      </c>
      <c r="U161" s="51">
        <v>5285</v>
      </c>
      <c r="V161" s="52">
        <f t="shared" si="39"/>
        <v>-4715</v>
      </c>
      <c r="W161" s="51">
        <v>10000</v>
      </c>
      <c r="X161" s="51">
        <v>4240</v>
      </c>
      <c r="Y161" s="52">
        <f t="shared" si="40"/>
        <v>-5760</v>
      </c>
      <c r="Z161" s="51">
        <v>3000</v>
      </c>
      <c r="AA161" s="51">
        <v>2718</v>
      </c>
      <c r="AB161" s="52">
        <f t="shared" si="41"/>
        <v>-282</v>
      </c>
      <c r="AC161" s="51">
        <v>2300</v>
      </c>
      <c r="AD161" s="51">
        <v>3691</v>
      </c>
      <c r="AE161" s="52">
        <f t="shared" si="42"/>
        <v>1391</v>
      </c>
      <c r="AF161" s="51">
        <v>1683</v>
      </c>
      <c r="AG161" s="51">
        <v>2794</v>
      </c>
      <c r="AH161" s="52">
        <f t="shared" si="43"/>
        <v>1111</v>
      </c>
      <c r="AI161" s="51">
        <v>1530</v>
      </c>
      <c r="AJ161" s="51">
        <v>1059</v>
      </c>
      <c r="AK161" s="52">
        <f t="shared" si="44"/>
        <v>-471</v>
      </c>
      <c r="AL161" s="51">
        <v>380</v>
      </c>
      <c r="AM161" s="51">
        <v>380</v>
      </c>
      <c r="AN161" s="52">
        <f t="shared" si="45"/>
        <v>0</v>
      </c>
      <c r="AO161" s="51">
        <v>1000</v>
      </c>
      <c r="AP161" s="51">
        <v>0</v>
      </c>
      <c r="AQ161" s="52">
        <f t="shared" si="46"/>
        <v>-1000</v>
      </c>
      <c r="AR161" s="51">
        <v>1000</v>
      </c>
      <c r="AS161" s="51">
        <v>0</v>
      </c>
      <c r="AT161" s="52">
        <f t="shared" si="32"/>
        <v>-1000</v>
      </c>
      <c r="AU161" s="51">
        <v>1000</v>
      </c>
      <c r="AV161" s="51">
        <v>0</v>
      </c>
      <c r="AW161" s="52">
        <f t="shared" si="47"/>
        <v>-1000</v>
      </c>
      <c r="AX161" s="57">
        <f t="shared" si="33"/>
        <v>401992</v>
      </c>
    </row>
    <row r="162" spans="2:50" x14ac:dyDescent="0.25">
      <c r="B162" t="s">
        <v>789</v>
      </c>
      <c r="C162" t="s">
        <v>361</v>
      </c>
      <c r="D162" t="s">
        <v>363</v>
      </c>
      <c r="E162" s="51">
        <v>140000</v>
      </c>
      <c r="F162" s="51">
        <v>1523000</v>
      </c>
      <c r="G162" s="52">
        <f t="shared" si="34"/>
        <v>1383000</v>
      </c>
      <c r="H162" s="51">
        <v>110000</v>
      </c>
      <c r="I162" s="51">
        <v>66691</v>
      </c>
      <c r="J162" s="52">
        <f t="shared" si="35"/>
        <v>-43309</v>
      </c>
      <c r="K162" s="51">
        <v>73000</v>
      </c>
      <c r="L162" s="51">
        <v>57711</v>
      </c>
      <c r="M162" s="52">
        <f t="shared" si="36"/>
        <v>-15289</v>
      </c>
      <c r="N162" s="51">
        <v>49000</v>
      </c>
      <c r="O162" s="51">
        <v>49404</v>
      </c>
      <c r="P162" s="52">
        <f t="shared" si="37"/>
        <v>404</v>
      </c>
      <c r="Q162" s="51">
        <v>51000</v>
      </c>
      <c r="R162" s="51">
        <v>49381</v>
      </c>
      <c r="S162" s="52">
        <f t="shared" si="38"/>
        <v>-1619</v>
      </c>
      <c r="T162" s="51">
        <v>53000</v>
      </c>
      <c r="U162" s="51">
        <v>116875</v>
      </c>
      <c r="V162" s="52">
        <f t="shared" si="39"/>
        <v>63875</v>
      </c>
      <c r="W162" s="51">
        <v>53000</v>
      </c>
      <c r="X162" s="51">
        <v>39296</v>
      </c>
      <c r="Y162" s="52">
        <f t="shared" si="40"/>
        <v>-13704</v>
      </c>
      <c r="Z162" s="51">
        <v>15000</v>
      </c>
      <c r="AA162" s="51">
        <v>13557</v>
      </c>
      <c r="AB162" s="52">
        <f t="shared" si="41"/>
        <v>-1443</v>
      </c>
      <c r="AC162" s="51">
        <v>15000</v>
      </c>
      <c r="AD162" s="51">
        <v>16086</v>
      </c>
      <c r="AE162" s="52">
        <f t="shared" si="42"/>
        <v>1086</v>
      </c>
      <c r="AF162" s="51">
        <v>16000</v>
      </c>
      <c r="AG162" s="51">
        <v>12933</v>
      </c>
      <c r="AH162" s="52">
        <f t="shared" si="43"/>
        <v>-3067</v>
      </c>
      <c r="AI162" s="51">
        <v>16000</v>
      </c>
      <c r="AJ162" s="51">
        <v>16694</v>
      </c>
      <c r="AK162" s="52">
        <f t="shared" si="44"/>
        <v>694</v>
      </c>
      <c r="AL162" s="51">
        <v>15950</v>
      </c>
      <c r="AM162" s="51">
        <v>17374</v>
      </c>
      <c r="AN162" s="52">
        <f t="shared" si="45"/>
        <v>1424</v>
      </c>
      <c r="AO162" s="51">
        <v>17000</v>
      </c>
      <c r="AP162" s="51">
        <v>0</v>
      </c>
      <c r="AQ162" s="52">
        <f t="shared" si="46"/>
        <v>-17000</v>
      </c>
      <c r="AR162" s="51">
        <v>17000</v>
      </c>
      <c r="AS162" s="51">
        <v>0</v>
      </c>
      <c r="AT162" s="52">
        <f t="shared" si="32"/>
        <v>-17000</v>
      </c>
      <c r="AU162" s="51">
        <v>17000</v>
      </c>
      <c r="AV162" s="51">
        <v>0</v>
      </c>
      <c r="AW162" s="52">
        <f t="shared" si="47"/>
        <v>-17000</v>
      </c>
      <c r="AX162" s="57">
        <f t="shared" si="33"/>
        <v>3958004</v>
      </c>
    </row>
    <row r="163" spans="2:50" x14ac:dyDescent="0.25">
      <c r="B163" t="s">
        <v>789</v>
      </c>
      <c r="C163" t="s">
        <v>364</v>
      </c>
      <c r="D163" t="s">
        <v>366</v>
      </c>
      <c r="E163" s="51">
        <v>60000</v>
      </c>
      <c r="F163" s="51">
        <v>56510</v>
      </c>
      <c r="G163" s="52">
        <f t="shared" si="34"/>
        <v>-3490</v>
      </c>
      <c r="H163" s="51">
        <v>60000</v>
      </c>
      <c r="I163" s="51">
        <v>62783</v>
      </c>
      <c r="J163" s="52">
        <f t="shared" si="35"/>
        <v>2783</v>
      </c>
      <c r="K163" s="51">
        <v>60000</v>
      </c>
      <c r="L163" s="51">
        <v>59514</v>
      </c>
      <c r="M163" s="52">
        <f t="shared" si="36"/>
        <v>-486</v>
      </c>
      <c r="N163" s="51">
        <v>60000</v>
      </c>
      <c r="O163" s="51">
        <v>72659</v>
      </c>
      <c r="P163" s="52">
        <f t="shared" si="37"/>
        <v>12659</v>
      </c>
      <c r="Q163" s="51">
        <v>60000</v>
      </c>
      <c r="R163" s="51">
        <v>74111</v>
      </c>
      <c r="S163" s="52">
        <f t="shared" si="38"/>
        <v>14111</v>
      </c>
      <c r="T163" s="51">
        <v>60000</v>
      </c>
      <c r="U163" s="51">
        <v>110829</v>
      </c>
      <c r="V163" s="52">
        <f t="shared" si="39"/>
        <v>50829</v>
      </c>
      <c r="W163" s="51">
        <v>120000</v>
      </c>
      <c r="X163" s="51">
        <v>104632</v>
      </c>
      <c r="Y163" s="52">
        <f t="shared" si="40"/>
        <v>-15368</v>
      </c>
      <c r="Z163" s="51">
        <v>120000</v>
      </c>
      <c r="AA163" s="51">
        <v>87285</v>
      </c>
      <c r="AB163" s="52">
        <f t="shared" si="41"/>
        <v>-32715</v>
      </c>
      <c r="AC163" s="51">
        <v>0</v>
      </c>
      <c r="AD163" s="51">
        <v>108405</v>
      </c>
      <c r="AE163" s="52">
        <f t="shared" si="42"/>
        <v>108405</v>
      </c>
      <c r="AF163" s="51">
        <v>0</v>
      </c>
      <c r="AG163" s="51">
        <v>90355</v>
      </c>
      <c r="AH163" s="52">
        <f t="shared" si="43"/>
        <v>90355</v>
      </c>
      <c r="AI163" s="51">
        <v>0</v>
      </c>
      <c r="AJ163" s="51">
        <v>79063</v>
      </c>
      <c r="AK163" s="52">
        <f t="shared" si="44"/>
        <v>79063</v>
      </c>
      <c r="AL163" s="51">
        <v>125000</v>
      </c>
      <c r="AM163" s="51">
        <v>101661</v>
      </c>
      <c r="AN163" s="52">
        <f t="shared" si="45"/>
        <v>-23339</v>
      </c>
      <c r="AO163" s="51">
        <v>125000</v>
      </c>
      <c r="AP163" s="51">
        <v>82858</v>
      </c>
      <c r="AQ163" s="52">
        <f t="shared" si="46"/>
        <v>-42142</v>
      </c>
      <c r="AR163" s="51">
        <v>125000</v>
      </c>
      <c r="AS163" s="51">
        <v>0</v>
      </c>
      <c r="AT163" s="52">
        <f t="shared" si="32"/>
        <v>-125000</v>
      </c>
      <c r="AU163" s="51">
        <v>125000</v>
      </c>
      <c r="AV163" s="51">
        <v>-106236.71</v>
      </c>
      <c r="AW163" s="52">
        <f t="shared" si="47"/>
        <v>-231236.71000000002</v>
      </c>
      <c r="AX163" s="57">
        <f t="shared" si="33"/>
        <v>1968856.58</v>
      </c>
    </row>
    <row r="164" spans="2:50" x14ac:dyDescent="0.25">
      <c r="B164" t="s">
        <v>789</v>
      </c>
      <c r="C164" t="s">
        <v>367</v>
      </c>
      <c r="D164" t="s">
        <v>369</v>
      </c>
      <c r="E164" s="51">
        <v>332000</v>
      </c>
      <c r="F164" s="51">
        <v>442285</v>
      </c>
      <c r="G164" s="52">
        <f t="shared" si="34"/>
        <v>110285</v>
      </c>
      <c r="H164" s="51">
        <v>350000</v>
      </c>
      <c r="I164" s="51">
        <v>348138</v>
      </c>
      <c r="J164" s="52">
        <f t="shared" si="35"/>
        <v>-1862</v>
      </c>
      <c r="K164" s="51">
        <v>385000</v>
      </c>
      <c r="L164" s="51">
        <v>252280</v>
      </c>
      <c r="M164" s="52">
        <f t="shared" si="36"/>
        <v>-132720</v>
      </c>
      <c r="N164" s="51">
        <v>250000</v>
      </c>
      <c r="O164" s="51">
        <v>211226</v>
      </c>
      <c r="P164" s="52">
        <f t="shared" si="37"/>
        <v>-38774</v>
      </c>
      <c r="Q164" s="51">
        <v>250000</v>
      </c>
      <c r="R164" s="51">
        <v>211333</v>
      </c>
      <c r="S164" s="52">
        <f t="shared" si="38"/>
        <v>-38667</v>
      </c>
      <c r="T164" s="51">
        <v>250000</v>
      </c>
      <c r="U164" s="51">
        <v>182545</v>
      </c>
      <c r="V164" s="52">
        <f t="shared" si="39"/>
        <v>-67455</v>
      </c>
      <c r="W164" s="51">
        <v>230000</v>
      </c>
      <c r="X164" s="51">
        <v>182402</v>
      </c>
      <c r="Y164" s="52">
        <f t="shared" si="40"/>
        <v>-47598</v>
      </c>
      <c r="Z164" s="51">
        <v>180000</v>
      </c>
      <c r="AA164" s="51">
        <v>210340</v>
      </c>
      <c r="AB164" s="52">
        <f t="shared" si="41"/>
        <v>30340</v>
      </c>
      <c r="AC164" s="51">
        <v>180000</v>
      </c>
      <c r="AD164" s="51">
        <v>257257</v>
      </c>
      <c r="AE164" s="52">
        <f t="shared" si="42"/>
        <v>77257</v>
      </c>
      <c r="AF164" s="51">
        <v>216000</v>
      </c>
      <c r="AG164" s="51">
        <v>259430</v>
      </c>
      <c r="AH164" s="52">
        <f t="shared" si="43"/>
        <v>43430</v>
      </c>
      <c r="AI164" s="51">
        <v>240000</v>
      </c>
      <c r="AJ164" s="51">
        <v>271445</v>
      </c>
      <c r="AK164" s="52">
        <f t="shared" si="44"/>
        <v>31445</v>
      </c>
      <c r="AL164" s="51">
        <v>240000</v>
      </c>
      <c r="AM164" s="51">
        <v>2058</v>
      </c>
      <c r="AN164" s="52">
        <f t="shared" si="45"/>
        <v>-237942</v>
      </c>
      <c r="AO164" s="51">
        <v>240000</v>
      </c>
      <c r="AP164" s="51">
        <v>154378</v>
      </c>
      <c r="AQ164" s="52">
        <f t="shared" si="46"/>
        <v>-85622</v>
      </c>
      <c r="AR164" s="51">
        <v>240000</v>
      </c>
      <c r="AS164" s="51">
        <v>148690</v>
      </c>
      <c r="AT164" s="52">
        <f t="shared" si="32"/>
        <v>-91310</v>
      </c>
      <c r="AU164" s="51">
        <v>240000</v>
      </c>
      <c r="AV164" s="51">
        <v>150183.46</v>
      </c>
      <c r="AW164" s="52">
        <f t="shared" si="47"/>
        <v>-89816.540000000008</v>
      </c>
      <c r="AX164" s="57">
        <f t="shared" si="33"/>
        <v>6567980.9199999999</v>
      </c>
    </row>
    <row r="165" spans="2:50" hidden="1" x14ac:dyDescent="0.25">
      <c r="B165" t="s">
        <v>789</v>
      </c>
      <c r="C165" t="s">
        <v>842</v>
      </c>
      <c r="E165" s="51">
        <v>0</v>
      </c>
      <c r="F165" s="51">
        <v>0</v>
      </c>
      <c r="G165" s="52">
        <f t="shared" si="34"/>
        <v>0</v>
      </c>
      <c r="H165" s="51">
        <v>0</v>
      </c>
      <c r="I165" s="51">
        <v>0</v>
      </c>
      <c r="J165" s="52">
        <f t="shared" si="35"/>
        <v>0</v>
      </c>
      <c r="K165" s="51">
        <v>0</v>
      </c>
      <c r="L165" s="51">
        <v>0</v>
      </c>
      <c r="M165" s="52">
        <f t="shared" si="36"/>
        <v>0</v>
      </c>
      <c r="N165" s="51">
        <v>0</v>
      </c>
      <c r="O165" s="51">
        <v>0</v>
      </c>
      <c r="P165" s="52">
        <f t="shared" si="37"/>
        <v>0</v>
      </c>
      <c r="Q165" s="51">
        <v>0</v>
      </c>
      <c r="R165" s="51">
        <v>0</v>
      </c>
      <c r="S165" s="52">
        <f t="shared" si="38"/>
        <v>0</v>
      </c>
      <c r="T165" s="51">
        <v>0</v>
      </c>
      <c r="U165" s="51">
        <v>0</v>
      </c>
      <c r="V165" s="52">
        <f t="shared" si="39"/>
        <v>0</v>
      </c>
      <c r="W165" s="51">
        <v>0</v>
      </c>
      <c r="X165" s="51">
        <v>0</v>
      </c>
      <c r="Y165" s="52">
        <f t="shared" si="40"/>
        <v>0</v>
      </c>
      <c r="Z165" s="51">
        <v>0</v>
      </c>
      <c r="AA165" s="51">
        <v>0</v>
      </c>
      <c r="AB165" s="52">
        <f t="shared" si="41"/>
        <v>0</v>
      </c>
      <c r="AC165" s="51">
        <v>0</v>
      </c>
      <c r="AD165" s="51">
        <v>0</v>
      </c>
      <c r="AE165" s="52">
        <f t="shared" si="42"/>
        <v>0</v>
      </c>
      <c r="AF165" s="51">
        <v>0</v>
      </c>
      <c r="AG165" s="51">
        <v>0</v>
      </c>
      <c r="AH165" s="52">
        <f t="shared" si="43"/>
        <v>0</v>
      </c>
      <c r="AI165" s="51">
        <v>0</v>
      </c>
      <c r="AJ165" s="51">
        <v>0</v>
      </c>
      <c r="AK165" s="52">
        <f t="shared" si="44"/>
        <v>0</v>
      </c>
      <c r="AL165" s="51">
        <v>0</v>
      </c>
      <c r="AM165" s="51">
        <v>0</v>
      </c>
      <c r="AN165" s="52">
        <f t="shared" si="45"/>
        <v>0</v>
      </c>
      <c r="AO165" s="51">
        <v>0</v>
      </c>
      <c r="AP165" s="51">
        <v>0</v>
      </c>
      <c r="AQ165" s="52">
        <f t="shared" si="46"/>
        <v>0</v>
      </c>
      <c r="AR165" s="51">
        <v>0</v>
      </c>
      <c r="AS165" s="51">
        <v>0</v>
      </c>
      <c r="AT165" s="52">
        <f t="shared" si="32"/>
        <v>0</v>
      </c>
      <c r="AU165" s="51">
        <v>0</v>
      </c>
      <c r="AV165" s="51">
        <v>0</v>
      </c>
      <c r="AW165" s="52">
        <f t="shared" si="47"/>
        <v>0</v>
      </c>
      <c r="AX165" s="57">
        <f t="shared" si="33"/>
        <v>0</v>
      </c>
    </row>
    <row r="166" spans="2:50" x14ac:dyDescent="0.25">
      <c r="B166" t="s">
        <v>789</v>
      </c>
      <c r="C166" t="s">
        <v>370</v>
      </c>
      <c r="D166" t="s">
        <v>372</v>
      </c>
      <c r="E166" s="51">
        <v>63000</v>
      </c>
      <c r="F166" s="51">
        <v>46517</v>
      </c>
      <c r="G166" s="52">
        <f t="shared" si="34"/>
        <v>-16483</v>
      </c>
      <c r="H166" s="51">
        <v>65000</v>
      </c>
      <c r="I166" s="51">
        <v>66112</v>
      </c>
      <c r="J166" s="52">
        <f t="shared" si="35"/>
        <v>1112</v>
      </c>
      <c r="K166" s="51">
        <v>50000</v>
      </c>
      <c r="L166" s="51">
        <v>68877</v>
      </c>
      <c r="M166" s="52">
        <f t="shared" si="36"/>
        <v>18877</v>
      </c>
      <c r="N166" s="51">
        <v>70000</v>
      </c>
      <c r="O166" s="51">
        <v>76687</v>
      </c>
      <c r="P166" s="52">
        <f t="shared" si="37"/>
        <v>6687</v>
      </c>
      <c r="Q166" s="51">
        <v>76000</v>
      </c>
      <c r="R166" s="51">
        <v>76604</v>
      </c>
      <c r="S166" s="52">
        <f t="shared" si="38"/>
        <v>604</v>
      </c>
      <c r="T166" s="51">
        <v>78000</v>
      </c>
      <c r="U166" s="51">
        <v>84568</v>
      </c>
      <c r="V166" s="52">
        <f t="shared" si="39"/>
        <v>6568</v>
      </c>
      <c r="W166" s="51">
        <v>78000</v>
      </c>
      <c r="X166" s="51">
        <v>91011</v>
      </c>
      <c r="Y166" s="52">
        <f t="shared" si="40"/>
        <v>13011</v>
      </c>
      <c r="Z166" s="51">
        <v>92000</v>
      </c>
      <c r="AA166" s="51">
        <v>40165</v>
      </c>
      <c r="AB166" s="52">
        <f t="shared" si="41"/>
        <v>-51835</v>
      </c>
      <c r="AC166" s="51">
        <v>87700</v>
      </c>
      <c r="AD166" s="51">
        <v>11527</v>
      </c>
      <c r="AE166" s="52">
        <f t="shared" si="42"/>
        <v>-76173</v>
      </c>
      <c r="AF166" s="51">
        <v>14224</v>
      </c>
      <c r="AG166" s="51">
        <v>15442</v>
      </c>
      <c r="AH166" s="52">
        <f t="shared" si="43"/>
        <v>1218</v>
      </c>
      <c r="AI166" s="51">
        <v>14224</v>
      </c>
      <c r="AJ166" s="51">
        <v>18350</v>
      </c>
      <c r="AK166" s="52">
        <f t="shared" si="44"/>
        <v>4126</v>
      </c>
      <c r="AL166" s="51">
        <v>9693</v>
      </c>
      <c r="AM166" s="51">
        <v>12049</v>
      </c>
      <c r="AN166" s="52">
        <f t="shared" si="45"/>
        <v>2356</v>
      </c>
      <c r="AO166" s="51">
        <v>20000</v>
      </c>
      <c r="AP166" s="51">
        <v>12143</v>
      </c>
      <c r="AQ166" s="52">
        <f t="shared" si="46"/>
        <v>-7857</v>
      </c>
      <c r="AR166" s="51">
        <v>20000</v>
      </c>
      <c r="AS166" s="51">
        <v>25872</v>
      </c>
      <c r="AT166" s="52">
        <f t="shared" si="32"/>
        <v>5872</v>
      </c>
      <c r="AU166" s="51">
        <v>20000</v>
      </c>
      <c r="AV166" s="51">
        <v>11031.33</v>
      </c>
      <c r="AW166" s="52">
        <f t="shared" si="47"/>
        <v>-8968.67</v>
      </c>
      <c r="AX166" s="57">
        <f t="shared" si="33"/>
        <v>1313910.6600000001</v>
      </c>
    </row>
    <row r="167" spans="2:50" hidden="1" x14ac:dyDescent="0.25">
      <c r="B167" t="s">
        <v>789</v>
      </c>
      <c r="C167" t="s">
        <v>843</v>
      </c>
      <c r="E167" s="51">
        <v>0</v>
      </c>
      <c r="F167" s="51">
        <v>0</v>
      </c>
      <c r="G167" s="52">
        <f t="shared" si="34"/>
        <v>0</v>
      </c>
      <c r="H167" s="51">
        <v>0</v>
      </c>
      <c r="I167" s="51">
        <v>0</v>
      </c>
      <c r="J167" s="52">
        <f t="shared" si="35"/>
        <v>0</v>
      </c>
      <c r="K167" s="51">
        <v>0</v>
      </c>
      <c r="L167" s="51">
        <v>0</v>
      </c>
      <c r="M167" s="52">
        <f t="shared" si="36"/>
        <v>0</v>
      </c>
      <c r="N167" s="51">
        <v>0</v>
      </c>
      <c r="O167" s="51">
        <v>0</v>
      </c>
      <c r="P167" s="52">
        <f t="shared" si="37"/>
        <v>0</v>
      </c>
      <c r="Q167" s="51">
        <v>0</v>
      </c>
      <c r="R167" s="51">
        <v>0</v>
      </c>
      <c r="S167" s="52">
        <f t="shared" si="38"/>
        <v>0</v>
      </c>
      <c r="T167" s="51">
        <v>0</v>
      </c>
      <c r="U167" s="51">
        <v>0</v>
      </c>
      <c r="V167" s="52">
        <f t="shared" si="39"/>
        <v>0</v>
      </c>
      <c r="W167" s="51">
        <v>0</v>
      </c>
      <c r="X167" s="51">
        <v>0</v>
      </c>
      <c r="Y167" s="52">
        <f t="shared" si="40"/>
        <v>0</v>
      </c>
      <c r="Z167" s="51">
        <v>0</v>
      </c>
      <c r="AA167" s="51">
        <v>0</v>
      </c>
      <c r="AB167" s="52">
        <f t="shared" si="41"/>
        <v>0</v>
      </c>
      <c r="AC167" s="51">
        <v>0</v>
      </c>
      <c r="AD167" s="51">
        <v>0</v>
      </c>
      <c r="AE167" s="52">
        <f t="shared" si="42"/>
        <v>0</v>
      </c>
      <c r="AF167" s="51">
        <v>0</v>
      </c>
      <c r="AG167" s="51">
        <v>0</v>
      </c>
      <c r="AH167" s="52">
        <f t="shared" si="43"/>
        <v>0</v>
      </c>
      <c r="AI167" s="51">
        <v>0</v>
      </c>
      <c r="AJ167" s="51">
        <v>0</v>
      </c>
      <c r="AK167" s="52">
        <f t="shared" si="44"/>
        <v>0</v>
      </c>
      <c r="AL167" s="51">
        <v>0</v>
      </c>
      <c r="AM167" s="51">
        <v>0</v>
      </c>
      <c r="AN167" s="52">
        <f t="shared" si="45"/>
        <v>0</v>
      </c>
      <c r="AO167" s="51">
        <v>0</v>
      </c>
      <c r="AP167" s="51">
        <v>0</v>
      </c>
      <c r="AQ167" s="52">
        <f t="shared" si="46"/>
        <v>0</v>
      </c>
      <c r="AR167" s="51">
        <v>0</v>
      </c>
      <c r="AS167" s="51">
        <v>0</v>
      </c>
      <c r="AT167" s="52">
        <f t="shared" si="32"/>
        <v>0</v>
      </c>
      <c r="AU167" s="51">
        <v>0</v>
      </c>
      <c r="AV167" s="51">
        <v>0</v>
      </c>
      <c r="AW167" s="52">
        <f t="shared" si="47"/>
        <v>0</v>
      </c>
      <c r="AX167" s="57">
        <f t="shared" si="33"/>
        <v>0</v>
      </c>
    </row>
    <row r="168" spans="2:50" x14ac:dyDescent="0.25">
      <c r="B168" t="s">
        <v>789</v>
      </c>
      <c r="C168" t="s">
        <v>373</v>
      </c>
      <c r="D168" t="s">
        <v>375</v>
      </c>
      <c r="E168" s="51">
        <v>0</v>
      </c>
      <c r="F168" s="51">
        <v>0</v>
      </c>
      <c r="G168" s="52">
        <f t="shared" si="34"/>
        <v>0</v>
      </c>
      <c r="H168" s="51">
        <v>0</v>
      </c>
      <c r="I168" s="51">
        <v>0</v>
      </c>
      <c r="J168" s="52">
        <f t="shared" si="35"/>
        <v>0</v>
      </c>
      <c r="K168" s="51">
        <v>0</v>
      </c>
      <c r="L168" s="51">
        <v>0</v>
      </c>
      <c r="M168" s="52">
        <f t="shared" si="36"/>
        <v>0</v>
      </c>
      <c r="N168" s="51">
        <v>0</v>
      </c>
      <c r="O168" s="51">
        <v>8441</v>
      </c>
      <c r="P168" s="52">
        <f t="shared" si="37"/>
        <v>8441</v>
      </c>
      <c r="Q168" s="51">
        <v>0</v>
      </c>
      <c r="R168" s="51">
        <v>4714</v>
      </c>
      <c r="S168" s="52">
        <f t="shared" si="38"/>
        <v>4714</v>
      </c>
      <c r="T168" s="51">
        <v>0</v>
      </c>
      <c r="U168" s="51">
        <v>3188</v>
      </c>
      <c r="V168" s="52">
        <f t="shared" si="39"/>
        <v>3188</v>
      </c>
      <c r="W168" s="51">
        <v>0</v>
      </c>
      <c r="X168" s="51">
        <v>2196</v>
      </c>
      <c r="Y168" s="52">
        <f t="shared" si="40"/>
        <v>2196</v>
      </c>
      <c r="Z168" s="51">
        <v>0</v>
      </c>
      <c r="AA168" s="51">
        <v>0</v>
      </c>
      <c r="AB168" s="52">
        <f t="shared" si="41"/>
        <v>0</v>
      </c>
      <c r="AC168" s="51">
        <v>0</v>
      </c>
      <c r="AD168" s="51">
        <v>0</v>
      </c>
      <c r="AE168" s="52">
        <f t="shared" si="42"/>
        <v>0</v>
      </c>
      <c r="AF168" s="51">
        <v>0</v>
      </c>
      <c r="AG168" s="51">
        <v>0</v>
      </c>
      <c r="AH168" s="52">
        <f t="shared" si="43"/>
        <v>0</v>
      </c>
      <c r="AI168" s="51">
        <v>0</v>
      </c>
      <c r="AJ168" s="51">
        <v>0</v>
      </c>
      <c r="AK168" s="52">
        <f t="shared" si="44"/>
        <v>0</v>
      </c>
      <c r="AL168" s="51">
        <v>0</v>
      </c>
      <c r="AM168" s="51">
        <v>0</v>
      </c>
      <c r="AN168" s="52">
        <f t="shared" si="45"/>
        <v>0</v>
      </c>
      <c r="AO168" s="51">
        <v>0</v>
      </c>
      <c r="AP168" s="51">
        <v>0</v>
      </c>
      <c r="AQ168" s="52">
        <f t="shared" si="46"/>
        <v>0</v>
      </c>
      <c r="AR168" s="51">
        <v>0</v>
      </c>
      <c r="AS168" s="51">
        <v>0</v>
      </c>
      <c r="AT168" s="52">
        <f t="shared" si="32"/>
        <v>0</v>
      </c>
      <c r="AU168" s="51">
        <v>0</v>
      </c>
      <c r="AV168" s="51">
        <v>0</v>
      </c>
      <c r="AW168" s="52">
        <f t="shared" si="47"/>
        <v>0</v>
      </c>
      <c r="AX168" s="57">
        <f t="shared" si="33"/>
        <v>37078</v>
      </c>
    </row>
    <row r="169" spans="2:50" x14ac:dyDescent="0.25">
      <c r="B169" t="s">
        <v>789</v>
      </c>
      <c r="C169" t="s">
        <v>376</v>
      </c>
      <c r="D169" t="s">
        <v>1046</v>
      </c>
      <c r="E169" s="51">
        <v>0</v>
      </c>
      <c r="F169" s="51">
        <v>75000</v>
      </c>
      <c r="G169" s="52">
        <f t="shared" si="34"/>
        <v>75000</v>
      </c>
      <c r="H169" s="51">
        <v>75000</v>
      </c>
      <c r="I169" s="51">
        <v>0</v>
      </c>
      <c r="J169" s="52">
        <f t="shared" si="35"/>
        <v>-75000</v>
      </c>
      <c r="K169" s="51">
        <v>75000</v>
      </c>
      <c r="L169" s="51">
        <v>150000</v>
      </c>
      <c r="M169" s="52">
        <f t="shared" si="36"/>
        <v>75000</v>
      </c>
      <c r="N169" s="51">
        <v>75000</v>
      </c>
      <c r="O169" s="51">
        <v>75000</v>
      </c>
      <c r="P169" s="52">
        <f t="shared" si="37"/>
        <v>0</v>
      </c>
      <c r="Q169" s="51">
        <v>75000</v>
      </c>
      <c r="R169" s="51">
        <v>75000</v>
      </c>
      <c r="S169" s="52">
        <f t="shared" si="38"/>
        <v>0</v>
      </c>
      <c r="T169" s="51">
        <v>75000</v>
      </c>
      <c r="U169" s="51">
        <v>75000</v>
      </c>
      <c r="V169" s="52">
        <f t="shared" si="39"/>
        <v>0</v>
      </c>
      <c r="W169" s="51">
        <v>75000</v>
      </c>
      <c r="X169" s="51">
        <v>0</v>
      </c>
      <c r="Y169" s="52">
        <f t="shared" si="40"/>
        <v>-75000</v>
      </c>
      <c r="Z169" s="51">
        <v>75000</v>
      </c>
      <c r="AA169" s="51">
        <v>150000</v>
      </c>
      <c r="AB169" s="52">
        <f t="shared" si="41"/>
        <v>75000</v>
      </c>
      <c r="AC169" s="51">
        <v>0</v>
      </c>
      <c r="AD169" s="51">
        <v>75000</v>
      </c>
      <c r="AE169" s="52">
        <f t="shared" si="42"/>
        <v>75000</v>
      </c>
      <c r="AF169" s="51">
        <v>75000</v>
      </c>
      <c r="AG169" s="51">
        <v>75000</v>
      </c>
      <c r="AH169" s="52">
        <f t="shared" si="43"/>
        <v>0</v>
      </c>
      <c r="AI169" s="51">
        <v>75000</v>
      </c>
      <c r="AJ169" s="51">
        <v>0</v>
      </c>
      <c r="AK169" s="52">
        <f t="shared" si="44"/>
        <v>-75000</v>
      </c>
      <c r="AL169" s="51">
        <v>0</v>
      </c>
      <c r="AM169" s="51">
        <v>0</v>
      </c>
      <c r="AN169" s="52">
        <f t="shared" si="45"/>
        <v>0</v>
      </c>
      <c r="AO169" s="51">
        <v>0</v>
      </c>
      <c r="AP169" s="51">
        <v>51760</v>
      </c>
      <c r="AQ169" s="52">
        <f t="shared" si="46"/>
        <v>51760</v>
      </c>
      <c r="AR169" s="51">
        <v>250000</v>
      </c>
      <c r="AS169" s="51">
        <v>187500</v>
      </c>
      <c r="AT169" s="52">
        <f t="shared" si="32"/>
        <v>-62500</v>
      </c>
      <c r="AU169" s="51">
        <v>250000</v>
      </c>
      <c r="AV169" s="51">
        <v>200036.75</v>
      </c>
      <c r="AW169" s="52">
        <f t="shared" si="47"/>
        <v>-49963.25</v>
      </c>
      <c r="AX169" s="57">
        <f t="shared" si="33"/>
        <v>2378593.5</v>
      </c>
    </row>
    <row r="170" spans="2:50" x14ac:dyDescent="0.25">
      <c r="B170" t="s">
        <v>789</v>
      </c>
      <c r="C170" t="s">
        <v>379</v>
      </c>
      <c r="D170" t="s">
        <v>381</v>
      </c>
      <c r="E170" s="51">
        <v>10613000</v>
      </c>
      <c r="F170" s="51">
        <v>9590747</v>
      </c>
      <c r="G170" s="52">
        <f t="shared" si="34"/>
        <v>-1022253</v>
      </c>
      <c r="H170" s="51">
        <v>9935000</v>
      </c>
      <c r="I170" s="51">
        <v>9317112</v>
      </c>
      <c r="J170" s="52">
        <f t="shared" si="35"/>
        <v>-617888</v>
      </c>
      <c r="K170" s="51">
        <v>10170000</v>
      </c>
      <c r="L170" s="51">
        <v>11199876</v>
      </c>
      <c r="M170" s="52">
        <f t="shared" si="36"/>
        <v>1029876</v>
      </c>
      <c r="N170" s="51">
        <v>9500000</v>
      </c>
      <c r="O170" s="51">
        <v>10625477</v>
      </c>
      <c r="P170" s="52">
        <f t="shared" si="37"/>
        <v>1125477</v>
      </c>
      <c r="Q170" s="51">
        <v>11159000</v>
      </c>
      <c r="R170" s="51">
        <v>10317817</v>
      </c>
      <c r="S170" s="52">
        <f t="shared" si="38"/>
        <v>-841183</v>
      </c>
      <c r="T170" s="51">
        <v>11507000</v>
      </c>
      <c r="U170" s="51">
        <v>11522941</v>
      </c>
      <c r="V170" s="52">
        <f t="shared" si="39"/>
        <v>15941</v>
      </c>
      <c r="W170" s="51">
        <v>11600000</v>
      </c>
      <c r="X170" s="51">
        <v>10153368</v>
      </c>
      <c r="Y170" s="52">
        <f t="shared" si="40"/>
        <v>-1446632</v>
      </c>
      <c r="Z170" s="51">
        <v>11600000</v>
      </c>
      <c r="AA170" s="51">
        <v>9134175</v>
      </c>
      <c r="AB170" s="52">
        <f t="shared" si="41"/>
        <v>-2465825</v>
      </c>
      <c r="AC170" s="51">
        <v>9815000</v>
      </c>
      <c r="AD170" s="51">
        <v>9571203</v>
      </c>
      <c r="AE170" s="52">
        <f t="shared" si="42"/>
        <v>-243797</v>
      </c>
      <c r="AF170" s="51">
        <v>9490513</v>
      </c>
      <c r="AG170" s="51">
        <v>9199793</v>
      </c>
      <c r="AH170" s="52">
        <f t="shared" si="43"/>
        <v>-290720</v>
      </c>
      <c r="AI170" s="51">
        <v>9355000</v>
      </c>
      <c r="AJ170" s="51">
        <v>9468520</v>
      </c>
      <c r="AK170" s="52">
        <f t="shared" si="44"/>
        <v>113520</v>
      </c>
      <c r="AL170" s="51">
        <v>9104203</v>
      </c>
      <c r="AM170" s="51">
        <v>9040139</v>
      </c>
      <c r="AN170" s="52">
        <f t="shared" si="45"/>
        <v>-64064</v>
      </c>
      <c r="AO170" s="51">
        <v>9440000</v>
      </c>
      <c r="AP170" s="51">
        <v>8014825</v>
      </c>
      <c r="AQ170" s="52">
        <f t="shared" si="46"/>
        <v>-1425175</v>
      </c>
      <c r="AR170" s="51">
        <v>9109920</v>
      </c>
      <c r="AS170" s="51">
        <v>10717145</v>
      </c>
      <c r="AT170" s="52">
        <f t="shared" si="32"/>
        <v>1607225</v>
      </c>
      <c r="AU170" s="51">
        <v>9283008</v>
      </c>
      <c r="AV170" s="51">
        <v>9481508.2599999998</v>
      </c>
      <c r="AW170" s="52">
        <f t="shared" si="47"/>
        <v>198500.25999999978</v>
      </c>
      <c r="AX170" s="57">
        <f t="shared" si="33"/>
        <v>294709292.51999998</v>
      </c>
    </row>
    <row r="171" spans="2:50" hidden="1" x14ac:dyDescent="0.25">
      <c r="B171" t="s">
        <v>789</v>
      </c>
      <c r="C171" t="s">
        <v>844</v>
      </c>
      <c r="E171" s="51">
        <v>0</v>
      </c>
      <c r="F171" s="51">
        <v>0</v>
      </c>
      <c r="G171" s="52">
        <f t="shared" si="34"/>
        <v>0</v>
      </c>
      <c r="H171" s="51">
        <v>0</v>
      </c>
      <c r="I171" s="51">
        <v>0</v>
      </c>
      <c r="J171" s="52">
        <f t="shared" si="35"/>
        <v>0</v>
      </c>
      <c r="K171" s="51">
        <v>0</v>
      </c>
      <c r="L171" s="51">
        <v>0</v>
      </c>
      <c r="M171" s="52">
        <f t="shared" si="36"/>
        <v>0</v>
      </c>
      <c r="N171" s="51">
        <v>0</v>
      </c>
      <c r="O171" s="51">
        <v>0</v>
      </c>
      <c r="P171" s="52">
        <f t="shared" si="37"/>
        <v>0</v>
      </c>
      <c r="Q171" s="51">
        <v>0</v>
      </c>
      <c r="R171" s="51">
        <v>0</v>
      </c>
      <c r="S171" s="52">
        <f t="shared" si="38"/>
        <v>0</v>
      </c>
      <c r="T171" s="51">
        <v>0</v>
      </c>
      <c r="U171" s="51">
        <v>0</v>
      </c>
      <c r="V171" s="52">
        <f t="shared" si="39"/>
        <v>0</v>
      </c>
      <c r="W171" s="51">
        <v>0</v>
      </c>
      <c r="X171" s="51">
        <v>0</v>
      </c>
      <c r="Y171" s="52">
        <f t="shared" si="40"/>
        <v>0</v>
      </c>
      <c r="Z171" s="51">
        <v>0</v>
      </c>
      <c r="AA171" s="51">
        <v>0</v>
      </c>
      <c r="AB171" s="52">
        <f t="shared" si="41"/>
        <v>0</v>
      </c>
      <c r="AC171" s="51">
        <v>0</v>
      </c>
      <c r="AD171" s="51">
        <v>0</v>
      </c>
      <c r="AE171" s="52">
        <f t="shared" si="42"/>
        <v>0</v>
      </c>
      <c r="AF171" s="51">
        <v>0</v>
      </c>
      <c r="AG171" s="51">
        <v>0</v>
      </c>
      <c r="AH171" s="52">
        <f t="shared" si="43"/>
        <v>0</v>
      </c>
      <c r="AI171" s="51">
        <v>0</v>
      </c>
      <c r="AJ171" s="51">
        <v>0</v>
      </c>
      <c r="AK171" s="52">
        <f t="shared" si="44"/>
        <v>0</v>
      </c>
      <c r="AL171" s="51">
        <v>0</v>
      </c>
      <c r="AM171" s="51">
        <v>0</v>
      </c>
      <c r="AN171" s="52">
        <f t="shared" si="45"/>
        <v>0</v>
      </c>
      <c r="AO171" s="51">
        <v>0</v>
      </c>
      <c r="AP171" s="51">
        <v>0</v>
      </c>
      <c r="AQ171" s="52">
        <f t="shared" si="46"/>
        <v>0</v>
      </c>
      <c r="AR171" s="51">
        <v>0</v>
      </c>
      <c r="AS171" s="51">
        <v>0</v>
      </c>
      <c r="AT171" s="52">
        <f t="shared" si="32"/>
        <v>0</v>
      </c>
      <c r="AU171" s="51">
        <v>0</v>
      </c>
      <c r="AV171" s="51">
        <v>0</v>
      </c>
      <c r="AW171" s="52">
        <f t="shared" si="47"/>
        <v>0</v>
      </c>
      <c r="AX171" s="57">
        <f t="shared" si="33"/>
        <v>0</v>
      </c>
    </row>
    <row r="172" spans="2:50" x14ac:dyDescent="0.25">
      <c r="B172" t="s">
        <v>789</v>
      </c>
      <c r="C172" t="s">
        <v>845</v>
      </c>
      <c r="E172" s="51">
        <v>887000</v>
      </c>
      <c r="F172" s="51">
        <v>0</v>
      </c>
      <c r="G172" s="52">
        <f t="shared" si="34"/>
        <v>-887000</v>
      </c>
      <c r="H172" s="51">
        <v>0</v>
      </c>
      <c r="I172" s="51">
        <v>-1</v>
      </c>
      <c r="J172" s="52">
        <f t="shared" si="35"/>
        <v>-1</v>
      </c>
      <c r="K172" s="51">
        <v>0</v>
      </c>
      <c r="L172" s="51">
        <v>0</v>
      </c>
      <c r="M172" s="52">
        <f t="shared" si="36"/>
        <v>0</v>
      </c>
      <c r="N172" s="51">
        <v>0</v>
      </c>
      <c r="O172" s="51">
        <v>0</v>
      </c>
      <c r="P172" s="52">
        <f t="shared" si="37"/>
        <v>0</v>
      </c>
      <c r="Q172" s="51">
        <v>0</v>
      </c>
      <c r="R172" s="51">
        <v>0</v>
      </c>
      <c r="S172" s="52">
        <f t="shared" si="38"/>
        <v>0</v>
      </c>
      <c r="T172" s="51">
        <v>0</v>
      </c>
      <c r="U172" s="51">
        <v>0</v>
      </c>
      <c r="V172" s="52">
        <f t="shared" si="39"/>
        <v>0</v>
      </c>
      <c r="W172" s="51">
        <v>0</v>
      </c>
      <c r="X172" s="51">
        <v>0</v>
      </c>
      <c r="Y172" s="52">
        <f t="shared" si="40"/>
        <v>0</v>
      </c>
      <c r="Z172" s="51">
        <v>0</v>
      </c>
      <c r="AA172" s="51">
        <v>0</v>
      </c>
      <c r="AB172" s="52">
        <f t="shared" si="41"/>
        <v>0</v>
      </c>
      <c r="AC172" s="51">
        <v>0</v>
      </c>
      <c r="AD172" s="51">
        <v>0</v>
      </c>
      <c r="AE172" s="52">
        <f t="shared" si="42"/>
        <v>0</v>
      </c>
      <c r="AF172" s="51">
        <v>0</v>
      </c>
      <c r="AG172" s="51">
        <v>0</v>
      </c>
      <c r="AH172" s="52">
        <f t="shared" si="43"/>
        <v>0</v>
      </c>
      <c r="AI172" s="51">
        <v>0</v>
      </c>
      <c r="AJ172" s="51">
        <v>0</v>
      </c>
      <c r="AK172" s="52">
        <f t="shared" si="44"/>
        <v>0</v>
      </c>
      <c r="AL172" s="51">
        <v>0</v>
      </c>
      <c r="AM172" s="51">
        <v>0</v>
      </c>
      <c r="AN172" s="52">
        <f t="shared" si="45"/>
        <v>0</v>
      </c>
      <c r="AO172" s="51">
        <v>0</v>
      </c>
      <c r="AP172" s="51">
        <v>0</v>
      </c>
      <c r="AQ172" s="52">
        <f t="shared" si="46"/>
        <v>0</v>
      </c>
      <c r="AR172" s="51">
        <v>0</v>
      </c>
      <c r="AS172" s="51">
        <v>0</v>
      </c>
      <c r="AT172" s="52">
        <f t="shared" si="32"/>
        <v>0</v>
      </c>
      <c r="AU172" s="51">
        <v>0</v>
      </c>
      <c r="AV172" s="51">
        <v>0</v>
      </c>
      <c r="AW172" s="52">
        <f t="shared" si="47"/>
        <v>0</v>
      </c>
      <c r="AX172" s="57">
        <f t="shared" si="33"/>
        <v>-2</v>
      </c>
    </row>
    <row r="173" spans="2:50" x14ac:dyDescent="0.25">
      <c r="B173" t="s">
        <v>789</v>
      </c>
      <c r="C173" t="s">
        <v>382</v>
      </c>
      <c r="D173" t="s">
        <v>384</v>
      </c>
      <c r="E173" s="51">
        <v>503000</v>
      </c>
      <c r="F173" s="51">
        <v>992400</v>
      </c>
      <c r="G173" s="52">
        <f t="shared" si="34"/>
        <v>489400</v>
      </c>
      <c r="H173" s="51">
        <v>241000</v>
      </c>
      <c r="I173" s="51">
        <v>259369</v>
      </c>
      <c r="J173" s="52">
        <f t="shared" si="35"/>
        <v>18369</v>
      </c>
      <c r="K173" s="51">
        <v>230000</v>
      </c>
      <c r="L173" s="51">
        <v>231322</v>
      </c>
      <c r="M173" s="52">
        <f t="shared" si="36"/>
        <v>1322</v>
      </c>
      <c r="N173" s="51">
        <v>225000</v>
      </c>
      <c r="O173" s="51">
        <v>207504</v>
      </c>
      <c r="P173" s="52">
        <f t="shared" si="37"/>
        <v>-17496</v>
      </c>
      <c r="Q173" s="51">
        <v>263000</v>
      </c>
      <c r="R173" s="51">
        <v>203350</v>
      </c>
      <c r="S173" s="52">
        <f t="shared" si="38"/>
        <v>-59650</v>
      </c>
      <c r="T173" s="51">
        <v>264000</v>
      </c>
      <c r="U173" s="51">
        <v>198898</v>
      </c>
      <c r="V173" s="52">
        <f t="shared" si="39"/>
        <v>-65102</v>
      </c>
      <c r="W173" s="51">
        <v>264000</v>
      </c>
      <c r="X173" s="51">
        <v>194395</v>
      </c>
      <c r="Y173" s="52">
        <f t="shared" si="40"/>
        <v>-69605</v>
      </c>
      <c r="Z173" s="51">
        <v>265000</v>
      </c>
      <c r="AA173" s="51">
        <v>189623</v>
      </c>
      <c r="AB173" s="52">
        <f t="shared" si="41"/>
        <v>-75377</v>
      </c>
      <c r="AC173" s="51">
        <v>265000</v>
      </c>
      <c r="AD173" s="51">
        <v>193655</v>
      </c>
      <c r="AE173" s="52">
        <f t="shared" si="42"/>
        <v>-71345</v>
      </c>
      <c r="AF173" s="51">
        <v>265300</v>
      </c>
      <c r="AG173" s="51">
        <v>179261</v>
      </c>
      <c r="AH173" s="52">
        <f t="shared" si="43"/>
        <v>-86039</v>
      </c>
      <c r="AI173" s="51">
        <v>265300</v>
      </c>
      <c r="AJ173" s="51">
        <v>216291</v>
      </c>
      <c r="AK173" s="52">
        <f t="shared" si="44"/>
        <v>-49009</v>
      </c>
      <c r="AL173" s="51">
        <v>180000</v>
      </c>
      <c r="AM173" s="51">
        <v>193503</v>
      </c>
      <c r="AN173" s="52">
        <f t="shared" si="45"/>
        <v>13503</v>
      </c>
      <c r="AO173" s="51">
        <v>181000</v>
      </c>
      <c r="AP173" s="51">
        <v>204999</v>
      </c>
      <c r="AQ173" s="52">
        <f t="shared" si="46"/>
        <v>23999</v>
      </c>
      <c r="AR173" s="51">
        <v>181000</v>
      </c>
      <c r="AS173" s="51">
        <v>203674</v>
      </c>
      <c r="AT173" s="52">
        <f t="shared" si="32"/>
        <v>22674</v>
      </c>
      <c r="AU173" s="51">
        <v>181000</v>
      </c>
      <c r="AV173" s="51">
        <v>18499.060000000001</v>
      </c>
      <c r="AW173" s="52">
        <f t="shared" si="47"/>
        <v>-162500.94</v>
      </c>
      <c r="AX173" s="57">
        <f t="shared" si="33"/>
        <v>7373486.1199999992</v>
      </c>
    </row>
    <row r="174" spans="2:50" x14ac:dyDescent="0.25">
      <c r="B174" t="s">
        <v>789</v>
      </c>
      <c r="C174" t="s">
        <v>385</v>
      </c>
      <c r="D174" t="s">
        <v>387</v>
      </c>
      <c r="E174" s="51">
        <v>45000</v>
      </c>
      <c r="F174" s="51">
        <v>80124</v>
      </c>
      <c r="G174" s="52">
        <f t="shared" si="34"/>
        <v>35124</v>
      </c>
      <c r="H174" s="51">
        <v>35000</v>
      </c>
      <c r="I174" s="51">
        <v>40206</v>
      </c>
      <c r="J174" s="52">
        <f t="shared" si="35"/>
        <v>5206</v>
      </c>
      <c r="K174" s="51">
        <v>33000</v>
      </c>
      <c r="L174" s="51">
        <v>37941</v>
      </c>
      <c r="M174" s="52">
        <f t="shared" si="36"/>
        <v>4941</v>
      </c>
      <c r="N174" s="51">
        <v>32000</v>
      </c>
      <c r="O174" s="51">
        <v>12584</v>
      </c>
      <c r="P174" s="52">
        <f t="shared" si="37"/>
        <v>-19416</v>
      </c>
      <c r="Q174" s="51">
        <v>4000</v>
      </c>
      <c r="R174" s="51">
        <v>4112</v>
      </c>
      <c r="S174" s="52">
        <f t="shared" si="38"/>
        <v>112</v>
      </c>
      <c r="T174" s="51">
        <v>4000</v>
      </c>
      <c r="U174" s="51">
        <v>3713</v>
      </c>
      <c r="V174" s="52">
        <f t="shared" si="39"/>
        <v>-287</v>
      </c>
      <c r="W174" s="51">
        <v>3300</v>
      </c>
      <c r="X174" s="51">
        <v>3290</v>
      </c>
      <c r="Y174" s="52">
        <f t="shared" si="40"/>
        <v>-10</v>
      </c>
      <c r="Z174" s="51">
        <v>3000</v>
      </c>
      <c r="AA174" s="51">
        <v>2874</v>
      </c>
      <c r="AB174" s="52">
        <f t="shared" si="41"/>
        <v>-126</v>
      </c>
      <c r="AC174" s="51">
        <v>2500</v>
      </c>
      <c r="AD174" s="51">
        <v>2456</v>
      </c>
      <c r="AE174" s="52">
        <f t="shared" si="42"/>
        <v>-44</v>
      </c>
      <c r="AF174" s="51">
        <v>2077</v>
      </c>
      <c r="AG174" s="51">
        <v>2040</v>
      </c>
      <c r="AH174" s="52">
        <f t="shared" si="43"/>
        <v>-37</v>
      </c>
      <c r="AI174" s="51">
        <v>1855</v>
      </c>
      <c r="AJ174" s="51">
        <v>1611</v>
      </c>
      <c r="AK174" s="52">
        <f t="shared" si="44"/>
        <v>-244</v>
      </c>
      <c r="AL174" s="51">
        <v>1625</v>
      </c>
      <c r="AM174" s="51">
        <v>1184</v>
      </c>
      <c r="AN174" s="52">
        <f t="shared" si="45"/>
        <v>-441</v>
      </c>
      <c r="AO174" s="51">
        <v>2000</v>
      </c>
      <c r="AP174" s="51">
        <v>754</v>
      </c>
      <c r="AQ174" s="52">
        <f t="shared" si="46"/>
        <v>-1246</v>
      </c>
      <c r="AR174" s="51">
        <v>2000</v>
      </c>
      <c r="AS174" s="51">
        <v>321</v>
      </c>
      <c r="AT174" s="52">
        <f t="shared" si="32"/>
        <v>-1679</v>
      </c>
      <c r="AU174" s="51">
        <v>2000</v>
      </c>
      <c r="AV174" s="51">
        <v>0</v>
      </c>
      <c r="AW174" s="52">
        <f t="shared" si="47"/>
        <v>-2000</v>
      </c>
      <c r="AX174" s="57">
        <f t="shared" si="33"/>
        <v>386420</v>
      </c>
    </row>
    <row r="175" spans="2:50" x14ac:dyDescent="0.25">
      <c r="B175" t="s">
        <v>789</v>
      </c>
      <c r="C175" t="s">
        <v>388</v>
      </c>
      <c r="D175" t="s">
        <v>390</v>
      </c>
      <c r="E175" s="51">
        <v>433000</v>
      </c>
      <c r="F175" s="51">
        <v>442191</v>
      </c>
      <c r="G175" s="52">
        <f t="shared" si="34"/>
        <v>9191</v>
      </c>
      <c r="H175" s="51">
        <v>451000</v>
      </c>
      <c r="I175" s="51">
        <v>440897</v>
      </c>
      <c r="J175" s="52">
        <f t="shared" si="35"/>
        <v>-10103</v>
      </c>
      <c r="K175" s="51">
        <v>463000</v>
      </c>
      <c r="L175" s="51">
        <v>448434</v>
      </c>
      <c r="M175" s="52">
        <f t="shared" si="36"/>
        <v>-14566</v>
      </c>
      <c r="N175" s="51">
        <v>401000</v>
      </c>
      <c r="O175" s="51">
        <v>457170</v>
      </c>
      <c r="P175" s="52">
        <f t="shared" si="37"/>
        <v>56170</v>
      </c>
      <c r="Q175" s="51">
        <v>405000</v>
      </c>
      <c r="R175" s="51">
        <v>428768</v>
      </c>
      <c r="S175" s="52">
        <f t="shared" si="38"/>
        <v>23768</v>
      </c>
      <c r="T175" s="51">
        <v>431000</v>
      </c>
      <c r="U175" s="51">
        <v>449066</v>
      </c>
      <c r="V175" s="52">
        <f t="shared" si="39"/>
        <v>18066</v>
      </c>
      <c r="W175" s="51">
        <v>460000</v>
      </c>
      <c r="X175" s="51">
        <v>199525</v>
      </c>
      <c r="Y175" s="52">
        <f t="shared" si="40"/>
        <v>-260475</v>
      </c>
      <c r="Z175" s="51">
        <v>479000</v>
      </c>
      <c r="AA175" s="51">
        <v>677879</v>
      </c>
      <c r="AB175" s="52">
        <f t="shared" si="41"/>
        <v>198879</v>
      </c>
      <c r="AC175" s="51">
        <v>450000</v>
      </c>
      <c r="AD175" s="51">
        <v>411653</v>
      </c>
      <c r="AE175" s="52">
        <f t="shared" si="42"/>
        <v>-38347</v>
      </c>
      <c r="AF175" s="51">
        <v>273000</v>
      </c>
      <c r="AG175" s="51">
        <v>372222</v>
      </c>
      <c r="AH175" s="52">
        <f t="shared" si="43"/>
        <v>99222</v>
      </c>
      <c r="AI175" s="51">
        <v>273000</v>
      </c>
      <c r="AJ175" s="51">
        <v>65833</v>
      </c>
      <c r="AK175" s="52">
        <f t="shared" si="44"/>
        <v>-207167</v>
      </c>
      <c r="AL175" s="51">
        <v>10000</v>
      </c>
      <c r="AM175" s="51">
        <v>0</v>
      </c>
      <c r="AN175" s="52">
        <f t="shared" si="45"/>
        <v>-10000</v>
      </c>
      <c r="AO175" s="51">
        <v>11000</v>
      </c>
      <c r="AP175" s="51">
        <v>0</v>
      </c>
      <c r="AQ175" s="52">
        <f t="shared" si="46"/>
        <v>-11000</v>
      </c>
      <c r="AR175" s="51">
        <v>11000</v>
      </c>
      <c r="AS175" s="51">
        <v>35000</v>
      </c>
      <c r="AT175" s="52">
        <f t="shared" si="32"/>
        <v>24000</v>
      </c>
      <c r="AU175" s="51">
        <v>11000</v>
      </c>
      <c r="AV175" s="51">
        <v>2018164</v>
      </c>
      <c r="AW175" s="52">
        <f t="shared" si="47"/>
        <v>2007164</v>
      </c>
      <c r="AX175" s="57">
        <f t="shared" si="33"/>
        <v>12893604</v>
      </c>
    </row>
    <row r="176" spans="2:50" x14ac:dyDescent="0.25">
      <c r="B176" t="s">
        <v>789</v>
      </c>
      <c r="C176" t="s">
        <v>391</v>
      </c>
      <c r="D176" t="s">
        <v>393</v>
      </c>
      <c r="E176" s="51">
        <v>362000</v>
      </c>
      <c r="F176" s="51">
        <v>331640</v>
      </c>
      <c r="G176" s="52">
        <f t="shared" si="34"/>
        <v>-30360</v>
      </c>
      <c r="H176" s="51">
        <v>310000</v>
      </c>
      <c r="I176" s="51">
        <v>311684</v>
      </c>
      <c r="J176" s="52">
        <f t="shared" si="35"/>
        <v>1684</v>
      </c>
      <c r="K176" s="51">
        <v>274000</v>
      </c>
      <c r="L176" s="51">
        <v>269021</v>
      </c>
      <c r="M176" s="52">
        <f t="shared" si="36"/>
        <v>-4979</v>
      </c>
      <c r="N176" s="51">
        <v>223000</v>
      </c>
      <c r="O176" s="51">
        <v>263097</v>
      </c>
      <c r="P176" s="52">
        <f t="shared" si="37"/>
        <v>40097</v>
      </c>
      <c r="Q176" s="51">
        <v>210000</v>
      </c>
      <c r="R176" s="51">
        <v>215350</v>
      </c>
      <c r="S176" s="52">
        <f t="shared" si="38"/>
        <v>5350</v>
      </c>
      <c r="T176" s="51">
        <v>178000</v>
      </c>
      <c r="U176" s="51">
        <v>183991</v>
      </c>
      <c r="V176" s="52">
        <f t="shared" si="39"/>
        <v>5991</v>
      </c>
      <c r="W176" s="51">
        <v>115000</v>
      </c>
      <c r="X176" s="51">
        <v>69425</v>
      </c>
      <c r="Y176" s="52">
        <f t="shared" si="40"/>
        <v>-45575</v>
      </c>
      <c r="Z176" s="51">
        <v>172000</v>
      </c>
      <c r="AA176" s="51">
        <v>162994</v>
      </c>
      <c r="AB176" s="52">
        <f t="shared" si="41"/>
        <v>-9006</v>
      </c>
      <c r="AC176" s="51">
        <v>134000</v>
      </c>
      <c r="AD176" s="51">
        <v>93262</v>
      </c>
      <c r="AE176" s="52">
        <f t="shared" si="42"/>
        <v>-40738</v>
      </c>
      <c r="AF176" s="51">
        <v>99000</v>
      </c>
      <c r="AG176" s="51">
        <v>64705</v>
      </c>
      <c r="AH176" s="52">
        <f t="shared" si="43"/>
        <v>-34295</v>
      </c>
      <c r="AI176" s="51">
        <v>99000</v>
      </c>
      <c r="AJ176" s="51">
        <v>47679</v>
      </c>
      <c r="AK176" s="52">
        <f t="shared" si="44"/>
        <v>-51321</v>
      </c>
      <c r="AL176" s="51">
        <v>23900</v>
      </c>
      <c r="AM176" s="51">
        <v>0</v>
      </c>
      <c r="AN176" s="52">
        <f t="shared" si="45"/>
        <v>-23900</v>
      </c>
      <c r="AO176" s="51">
        <v>24000</v>
      </c>
      <c r="AP176" s="51">
        <v>0</v>
      </c>
      <c r="AQ176" s="52">
        <f t="shared" si="46"/>
        <v>-24000</v>
      </c>
      <c r="AR176" s="51">
        <v>24000</v>
      </c>
      <c r="AS176" s="51">
        <v>83012</v>
      </c>
      <c r="AT176" s="52">
        <f t="shared" si="32"/>
        <v>59012</v>
      </c>
      <c r="AU176" s="51">
        <v>24000</v>
      </c>
      <c r="AV176" s="51">
        <v>25909</v>
      </c>
      <c r="AW176" s="52">
        <f t="shared" si="47"/>
        <v>1909</v>
      </c>
      <c r="AX176" s="57">
        <f t="shared" si="33"/>
        <v>4243538</v>
      </c>
    </row>
    <row r="177" spans="2:50" hidden="1" x14ac:dyDescent="0.25">
      <c r="B177" t="s">
        <v>789</v>
      </c>
      <c r="C177" t="s">
        <v>846</v>
      </c>
      <c r="E177" s="51">
        <v>0</v>
      </c>
      <c r="F177" s="51">
        <v>0</v>
      </c>
      <c r="G177" s="52">
        <f t="shared" si="34"/>
        <v>0</v>
      </c>
      <c r="H177" s="51">
        <v>0</v>
      </c>
      <c r="I177" s="51">
        <v>0</v>
      </c>
      <c r="J177" s="52">
        <f t="shared" si="35"/>
        <v>0</v>
      </c>
      <c r="K177" s="51">
        <v>0</v>
      </c>
      <c r="L177" s="51">
        <v>0</v>
      </c>
      <c r="M177" s="52">
        <f t="shared" si="36"/>
        <v>0</v>
      </c>
      <c r="N177" s="51">
        <v>0</v>
      </c>
      <c r="O177" s="51">
        <v>0</v>
      </c>
      <c r="P177" s="52">
        <f t="shared" si="37"/>
        <v>0</v>
      </c>
      <c r="Q177" s="51">
        <v>0</v>
      </c>
      <c r="R177" s="51">
        <v>0</v>
      </c>
      <c r="S177" s="52">
        <f t="shared" si="38"/>
        <v>0</v>
      </c>
      <c r="T177" s="51">
        <v>0</v>
      </c>
      <c r="U177" s="51">
        <v>0</v>
      </c>
      <c r="V177" s="52">
        <f t="shared" si="39"/>
        <v>0</v>
      </c>
      <c r="W177" s="51">
        <v>0</v>
      </c>
      <c r="X177" s="51">
        <v>0</v>
      </c>
      <c r="Y177" s="52">
        <f t="shared" si="40"/>
        <v>0</v>
      </c>
      <c r="Z177" s="51">
        <v>0</v>
      </c>
      <c r="AA177" s="51">
        <v>0</v>
      </c>
      <c r="AB177" s="52">
        <f t="shared" si="41"/>
        <v>0</v>
      </c>
      <c r="AC177" s="51">
        <v>0</v>
      </c>
      <c r="AD177" s="51">
        <v>0</v>
      </c>
      <c r="AE177" s="52">
        <f t="shared" si="42"/>
        <v>0</v>
      </c>
      <c r="AF177" s="51">
        <v>0</v>
      </c>
      <c r="AG177" s="51">
        <v>0</v>
      </c>
      <c r="AH177" s="52">
        <f t="shared" si="43"/>
        <v>0</v>
      </c>
      <c r="AI177" s="51">
        <v>0</v>
      </c>
      <c r="AJ177" s="51">
        <v>0</v>
      </c>
      <c r="AK177" s="52">
        <f t="shared" si="44"/>
        <v>0</v>
      </c>
      <c r="AL177" s="51">
        <v>0</v>
      </c>
      <c r="AM177" s="51">
        <v>0</v>
      </c>
      <c r="AN177" s="52">
        <f t="shared" si="45"/>
        <v>0</v>
      </c>
      <c r="AO177" s="51">
        <v>0</v>
      </c>
      <c r="AP177" s="51">
        <v>0</v>
      </c>
      <c r="AQ177" s="52">
        <f t="shared" si="46"/>
        <v>0</v>
      </c>
      <c r="AR177" s="51">
        <v>0</v>
      </c>
      <c r="AS177" s="51">
        <v>0</v>
      </c>
      <c r="AT177" s="52">
        <f t="shared" si="32"/>
        <v>0</v>
      </c>
      <c r="AU177" s="51">
        <v>0</v>
      </c>
      <c r="AV177" s="51">
        <v>0</v>
      </c>
      <c r="AW177" s="52">
        <f t="shared" si="47"/>
        <v>0</v>
      </c>
      <c r="AX177" s="57">
        <f t="shared" si="33"/>
        <v>0</v>
      </c>
    </row>
    <row r="178" spans="2:50" x14ac:dyDescent="0.25">
      <c r="B178" t="s">
        <v>789</v>
      </c>
      <c r="C178" t="s">
        <v>394</v>
      </c>
      <c r="D178" t="s">
        <v>396</v>
      </c>
      <c r="E178" s="51">
        <v>204000</v>
      </c>
      <c r="F178" s="51">
        <v>265086</v>
      </c>
      <c r="G178" s="52">
        <f t="shared" si="34"/>
        <v>61086</v>
      </c>
      <c r="H178" s="51">
        <v>287000</v>
      </c>
      <c r="I178" s="51">
        <v>2141387</v>
      </c>
      <c r="J178" s="52">
        <f t="shared" si="35"/>
        <v>1854387</v>
      </c>
      <c r="K178" s="51">
        <v>430000</v>
      </c>
      <c r="L178" s="51">
        <v>405034</v>
      </c>
      <c r="M178" s="52">
        <f t="shared" si="36"/>
        <v>-24966</v>
      </c>
      <c r="N178" s="51">
        <v>477000</v>
      </c>
      <c r="O178" s="51">
        <v>475315</v>
      </c>
      <c r="P178" s="52">
        <f t="shared" si="37"/>
        <v>-1685</v>
      </c>
      <c r="Q178" s="51">
        <v>471000</v>
      </c>
      <c r="R178" s="51">
        <v>511016</v>
      </c>
      <c r="S178" s="52">
        <f t="shared" si="38"/>
        <v>40016</v>
      </c>
      <c r="T178" s="51">
        <v>592000</v>
      </c>
      <c r="U178" s="51">
        <v>1625067</v>
      </c>
      <c r="V178" s="52">
        <f t="shared" si="39"/>
        <v>1033067</v>
      </c>
      <c r="W178" s="51">
        <v>452000</v>
      </c>
      <c r="X178" s="51">
        <v>556551</v>
      </c>
      <c r="Y178" s="52">
        <f t="shared" si="40"/>
        <v>104551</v>
      </c>
      <c r="Z178" s="51">
        <v>412000</v>
      </c>
      <c r="AA178" s="51">
        <v>1499111</v>
      </c>
      <c r="AB178" s="52">
        <f t="shared" si="41"/>
        <v>1087111</v>
      </c>
      <c r="AC178" s="51">
        <v>421000</v>
      </c>
      <c r="AD178" s="51">
        <v>498709</v>
      </c>
      <c r="AE178" s="52">
        <f t="shared" si="42"/>
        <v>77709</v>
      </c>
      <c r="AF178" s="51">
        <v>438000</v>
      </c>
      <c r="AG178" s="51">
        <v>519297</v>
      </c>
      <c r="AH178" s="52">
        <f t="shared" si="43"/>
        <v>81297</v>
      </c>
      <c r="AI178" s="51">
        <v>438000</v>
      </c>
      <c r="AJ178" s="51">
        <v>622071</v>
      </c>
      <c r="AK178" s="52">
        <f t="shared" si="44"/>
        <v>184071</v>
      </c>
      <c r="AL178" s="51">
        <v>429300</v>
      </c>
      <c r="AM178" s="51">
        <v>329461</v>
      </c>
      <c r="AN178" s="52">
        <f t="shared" si="45"/>
        <v>-99839</v>
      </c>
      <c r="AO178" s="51">
        <v>432000</v>
      </c>
      <c r="AP178" s="51">
        <v>298792</v>
      </c>
      <c r="AQ178" s="52">
        <f t="shared" si="46"/>
        <v>-133208</v>
      </c>
      <c r="AR178" s="51">
        <v>432000</v>
      </c>
      <c r="AS178" s="51">
        <v>347614</v>
      </c>
      <c r="AT178" s="52">
        <f t="shared" si="32"/>
        <v>-84386</v>
      </c>
      <c r="AU178" s="51">
        <v>432000</v>
      </c>
      <c r="AV178" s="51">
        <v>312546.08</v>
      </c>
      <c r="AW178" s="52">
        <f t="shared" si="47"/>
        <v>-119453.91999999998</v>
      </c>
      <c r="AX178" s="57">
        <f t="shared" si="33"/>
        <v>20814114.159999996</v>
      </c>
    </row>
    <row r="179" spans="2:50" x14ac:dyDescent="0.25">
      <c r="B179" t="s">
        <v>789</v>
      </c>
      <c r="C179" t="s">
        <v>397</v>
      </c>
      <c r="D179" t="s">
        <v>399</v>
      </c>
      <c r="E179" s="51">
        <v>139000</v>
      </c>
      <c r="F179" s="51">
        <v>168617</v>
      </c>
      <c r="G179" s="52">
        <f t="shared" si="34"/>
        <v>29617</v>
      </c>
      <c r="H179" s="51">
        <v>168000</v>
      </c>
      <c r="I179" s="51">
        <v>242634</v>
      </c>
      <c r="J179" s="52">
        <f t="shared" si="35"/>
        <v>74634</v>
      </c>
      <c r="K179" s="51">
        <v>204000</v>
      </c>
      <c r="L179" s="51">
        <v>184311</v>
      </c>
      <c r="M179" s="52">
        <f t="shared" si="36"/>
        <v>-19689</v>
      </c>
      <c r="N179" s="51">
        <v>189000</v>
      </c>
      <c r="O179" s="51">
        <v>183784</v>
      </c>
      <c r="P179" s="52">
        <f t="shared" si="37"/>
        <v>-5216</v>
      </c>
      <c r="Q179" s="51">
        <v>158000</v>
      </c>
      <c r="R179" s="51">
        <v>180011</v>
      </c>
      <c r="S179" s="52">
        <f t="shared" si="38"/>
        <v>22011</v>
      </c>
      <c r="T179" s="51">
        <v>147000</v>
      </c>
      <c r="U179" s="51">
        <v>195245</v>
      </c>
      <c r="V179" s="52">
        <f t="shared" si="39"/>
        <v>48245</v>
      </c>
      <c r="W179" s="51">
        <v>136000</v>
      </c>
      <c r="X179" s="51">
        <v>130607</v>
      </c>
      <c r="Y179" s="52">
        <f t="shared" si="40"/>
        <v>-5393</v>
      </c>
      <c r="Z179" s="51">
        <v>117000</v>
      </c>
      <c r="AA179" s="51">
        <v>165856</v>
      </c>
      <c r="AB179" s="52">
        <f t="shared" si="41"/>
        <v>48856</v>
      </c>
      <c r="AC179" s="51">
        <v>108000</v>
      </c>
      <c r="AD179" s="51">
        <v>112052</v>
      </c>
      <c r="AE179" s="52">
        <f t="shared" si="42"/>
        <v>4052</v>
      </c>
      <c r="AF179" s="51">
        <v>98000</v>
      </c>
      <c r="AG179" s="51">
        <v>115508</v>
      </c>
      <c r="AH179" s="52">
        <f t="shared" si="43"/>
        <v>17508</v>
      </c>
      <c r="AI179" s="51">
        <v>89091</v>
      </c>
      <c r="AJ179" s="51">
        <v>109662</v>
      </c>
      <c r="AK179" s="52">
        <f t="shared" si="44"/>
        <v>20571</v>
      </c>
      <c r="AL179" s="51">
        <v>79470</v>
      </c>
      <c r="AM179" s="51">
        <v>82263</v>
      </c>
      <c r="AN179" s="52">
        <f t="shared" si="45"/>
        <v>2793</v>
      </c>
      <c r="AO179" s="51">
        <v>80000</v>
      </c>
      <c r="AP179" s="51">
        <v>74291</v>
      </c>
      <c r="AQ179" s="52">
        <f t="shared" si="46"/>
        <v>-5709</v>
      </c>
      <c r="AR179" s="51">
        <v>80000</v>
      </c>
      <c r="AS179" s="51">
        <v>80595</v>
      </c>
      <c r="AT179" s="52">
        <f t="shared" si="32"/>
        <v>595</v>
      </c>
      <c r="AU179" s="51">
        <v>80000</v>
      </c>
      <c r="AV179" s="51">
        <v>72624</v>
      </c>
      <c r="AW179" s="52">
        <f t="shared" si="47"/>
        <v>-7376</v>
      </c>
      <c r="AX179" s="57">
        <f t="shared" si="33"/>
        <v>4196120</v>
      </c>
    </row>
    <row r="180" spans="2:50" x14ac:dyDescent="0.25">
      <c r="B180" t="s">
        <v>789</v>
      </c>
      <c r="C180" t="s">
        <v>847</v>
      </c>
      <c r="E180" s="51">
        <v>58000</v>
      </c>
      <c r="F180" s="51">
        <v>57546</v>
      </c>
      <c r="G180" s="52">
        <f t="shared" si="34"/>
        <v>-454</v>
      </c>
      <c r="H180" s="51">
        <v>59000</v>
      </c>
      <c r="I180" s="51">
        <v>63825</v>
      </c>
      <c r="J180" s="52">
        <f t="shared" si="35"/>
        <v>4825</v>
      </c>
      <c r="K180" s="51">
        <v>60000</v>
      </c>
      <c r="L180" s="51">
        <v>54969</v>
      </c>
      <c r="M180" s="52">
        <f t="shared" si="36"/>
        <v>-5031</v>
      </c>
      <c r="N180" s="51">
        <v>61000</v>
      </c>
      <c r="O180" s="51">
        <v>61150</v>
      </c>
      <c r="P180" s="52">
        <f t="shared" si="37"/>
        <v>150</v>
      </c>
      <c r="Q180" s="51">
        <v>62000</v>
      </c>
      <c r="R180" s="51">
        <v>62402</v>
      </c>
      <c r="S180" s="52">
        <f t="shared" si="38"/>
        <v>402</v>
      </c>
      <c r="T180" s="51">
        <v>64000</v>
      </c>
      <c r="U180" s="51">
        <v>161644</v>
      </c>
      <c r="V180" s="52">
        <f t="shared" si="39"/>
        <v>97644</v>
      </c>
      <c r="W180" s="51">
        <v>64000</v>
      </c>
      <c r="X180" s="51">
        <v>0</v>
      </c>
      <c r="Y180" s="52">
        <f t="shared" si="40"/>
        <v>-64000</v>
      </c>
      <c r="Z180" s="51">
        <v>0</v>
      </c>
      <c r="AA180" s="51">
        <v>0</v>
      </c>
      <c r="AB180" s="52">
        <f t="shared" si="41"/>
        <v>0</v>
      </c>
      <c r="AC180" s="51">
        <v>0</v>
      </c>
      <c r="AD180" s="51">
        <v>0</v>
      </c>
      <c r="AE180" s="52">
        <f t="shared" si="42"/>
        <v>0</v>
      </c>
      <c r="AF180" s="51">
        <v>0</v>
      </c>
      <c r="AG180" s="51">
        <v>0</v>
      </c>
      <c r="AH180" s="52">
        <f t="shared" si="43"/>
        <v>0</v>
      </c>
      <c r="AI180" s="51">
        <v>0</v>
      </c>
      <c r="AJ180" s="51">
        <v>0</v>
      </c>
      <c r="AK180" s="52">
        <f t="shared" si="44"/>
        <v>0</v>
      </c>
      <c r="AL180" s="51">
        <v>0</v>
      </c>
      <c r="AM180" s="51">
        <v>0</v>
      </c>
      <c r="AN180" s="52">
        <f t="shared" si="45"/>
        <v>0</v>
      </c>
      <c r="AO180" s="51">
        <v>0</v>
      </c>
      <c r="AP180" s="51">
        <v>0</v>
      </c>
      <c r="AQ180" s="52">
        <f t="shared" si="46"/>
        <v>0</v>
      </c>
      <c r="AR180" s="51">
        <v>0</v>
      </c>
      <c r="AS180" s="51">
        <v>0</v>
      </c>
      <c r="AT180" s="52">
        <f t="shared" si="32"/>
        <v>0</v>
      </c>
      <c r="AU180" s="51">
        <v>0</v>
      </c>
      <c r="AV180" s="51">
        <v>0</v>
      </c>
      <c r="AW180" s="52">
        <f t="shared" si="47"/>
        <v>0</v>
      </c>
      <c r="AX180" s="57">
        <f t="shared" si="33"/>
        <v>923072</v>
      </c>
    </row>
    <row r="181" spans="2:50" x14ac:dyDescent="0.25">
      <c r="B181" t="s">
        <v>789</v>
      </c>
      <c r="C181" t="s">
        <v>848</v>
      </c>
      <c r="E181" s="51">
        <v>9000</v>
      </c>
      <c r="F181" s="51">
        <v>8824</v>
      </c>
      <c r="G181" s="52">
        <f t="shared" si="34"/>
        <v>-176</v>
      </c>
      <c r="H181" s="51">
        <v>8000</v>
      </c>
      <c r="I181" s="51">
        <v>8243</v>
      </c>
      <c r="J181" s="52">
        <f t="shared" si="35"/>
        <v>243</v>
      </c>
      <c r="K181" s="51">
        <v>6000</v>
      </c>
      <c r="L181" s="51">
        <v>5868</v>
      </c>
      <c r="M181" s="52">
        <f t="shared" si="36"/>
        <v>-132</v>
      </c>
      <c r="N181" s="51">
        <v>5000</v>
      </c>
      <c r="O181" s="51">
        <v>5217</v>
      </c>
      <c r="P181" s="52">
        <f t="shared" si="37"/>
        <v>217</v>
      </c>
      <c r="Q181" s="51">
        <v>4000</v>
      </c>
      <c r="R181" s="51">
        <v>3965</v>
      </c>
      <c r="S181" s="52">
        <f t="shared" si="38"/>
        <v>-35</v>
      </c>
      <c r="T181" s="51">
        <v>3000</v>
      </c>
      <c r="U181" s="51">
        <v>2172</v>
      </c>
      <c r="V181" s="52">
        <f t="shared" si="39"/>
        <v>-828</v>
      </c>
      <c r="W181" s="51">
        <v>1400</v>
      </c>
      <c r="X181" s="51">
        <v>0</v>
      </c>
      <c r="Y181" s="52">
        <f t="shared" si="40"/>
        <v>-1400</v>
      </c>
      <c r="Z181" s="51">
        <v>0</v>
      </c>
      <c r="AA181" s="51">
        <v>0</v>
      </c>
      <c r="AB181" s="52">
        <f t="shared" si="41"/>
        <v>0</v>
      </c>
      <c r="AC181" s="51">
        <v>0</v>
      </c>
      <c r="AD181" s="51">
        <v>0</v>
      </c>
      <c r="AE181" s="52">
        <f t="shared" si="42"/>
        <v>0</v>
      </c>
      <c r="AF181" s="51">
        <v>0</v>
      </c>
      <c r="AG181" s="51">
        <v>0</v>
      </c>
      <c r="AH181" s="52">
        <f t="shared" si="43"/>
        <v>0</v>
      </c>
      <c r="AI181" s="51">
        <v>0</v>
      </c>
      <c r="AJ181" s="51">
        <v>0</v>
      </c>
      <c r="AK181" s="52">
        <f t="shared" si="44"/>
        <v>0</v>
      </c>
      <c r="AL181" s="51">
        <v>0</v>
      </c>
      <c r="AM181" s="51">
        <v>0</v>
      </c>
      <c r="AN181" s="52">
        <f t="shared" si="45"/>
        <v>0</v>
      </c>
      <c r="AO181" s="51">
        <v>0</v>
      </c>
      <c r="AP181" s="51">
        <v>0</v>
      </c>
      <c r="AQ181" s="52">
        <f t="shared" si="46"/>
        <v>0</v>
      </c>
      <c r="AR181" s="51">
        <v>0</v>
      </c>
      <c r="AS181" s="51">
        <v>0</v>
      </c>
      <c r="AT181" s="52">
        <f t="shared" si="32"/>
        <v>0</v>
      </c>
      <c r="AU181" s="51">
        <v>0</v>
      </c>
      <c r="AV181" s="51">
        <v>0</v>
      </c>
      <c r="AW181" s="52">
        <f t="shared" si="47"/>
        <v>0</v>
      </c>
      <c r="AX181" s="57">
        <f t="shared" si="33"/>
        <v>68578</v>
      </c>
    </row>
    <row r="182" spans="2:50" x14ac:dyDescent="0.25">
      <c r="B182" t="s">
        <v>789</v>
      </c>
      <c r="C182" t="s">
        <v>400</v>
      </c>
      <c r="D182" t="s">
        <v>402</v>
      </c>
      <c r="E182" s="51">
        <v>0</v>
      </c>
      <c r="F182" s="51">
        <v>0</v>
      </c>
      <c r="G182" s="52">
        <f t="shared" si="34"/>
        <v>0</v>
      </c>
      <c r="H182" s="51">
        <v>0</v>
      </c>
      <c r="I182" s="51">
        <v>152</v>
      </c>
      <c r="J182" s="52">
        <f t="shared" si="35"/>
        <v>152</v>
      </c>
      <c r="K182" s="51">
        <v>0</v>
      </c>
      <c r="L182" s="51">
        <v>56755</v>
      </c>
      <c r="M182" s="52">
        <f t="shared" si="36"/>
        <v>56755</v>
      </c>
      <c r="N182" s="51">
        <v>100000</v>
      </c>
      <c r="O182" s="51">
        <v>8400</v>
      </c>
      <c r="P182" s="52">
        <f t="shared" si="37"/>
        <v>-91600</v>
      </c>
      <c r="Q182" s="51">
        <v>49000</v>
      </c>
      <c r="R182" s="51">
        <v>8238</v>
      </c>
      <c r="S182" s="52">
        <f t="shared" si="38"/>
        <v>-40762</v>
      </c>
      <c r="T182" s="51">
        <v>8000</v>
      </c>
      <c r="U182" s="51">
        <v>7005</v>
      </c>
      <c r="V182" s="52">
        <f t="shared" si="39"/>
        <v>-995</v>
      </c>
      <c r="W182" s="51">
        <v>6500</v>
      </c>
      <c r="X182" s="51">
        <v>6384</v>
      </c>
      <c r="Y182" s="52">
        <f t="shared" si="40"/>
        <v>-116</v>
      </c>
      <c r="Z182" s="51">
        <v>6000</v>
      </c>
      <c r="AA182" s="51">
        <v>11486</v>
      </c>
      <c r="AB182" s="52">
        <f t="shared" si="41"/>
        <v>5486</v>
      </c>
      <c r="AC182" s="51">
        <v>4500</v>
      </c>
      <c r="AD182" s="51">
        <v>14573</v>
      </c>
      <c r="AE182" s="52">
        <f t="shared" si="42"/>
        <v>10073</v>
      </c>
      <c r="AF182" s="51">
        <v>3095</v>
      </c>
      <c r="AG182" s="51">
        <v>6413</v>
      </c>
      <c r="AH182" s="52">
        <f t="shared" si="43"/>
        <v>3318</v>
      </c>
      <c r="AI182" s="51">
        <v>2814</v>
      </c>
      <c r="AJ182" s="51">
        <v>17540</v>
      </c>
      <c r="AK182" s="52">
        <f t="shared" si="44"/>
        <v>14726</v>
      </c>
      <c r="AL182" s="51">
        <v>2000</v>
      </c>
      <c r="AM182" s="51">
        <v>5654</v>
      </c>
      <c r="AN182" s="52">
        <f t="shared" si="45"/>
        <v>3654</v>
      </c>
      <c r="AO182" s="51">
        <v>3000</v>
      </c>
      <c r="AP182" s="51">
        <v>2253</v>
      </c>
      <c r="AQ182" s="52">
        <f t="shared" si="46"/>
        <v>-747</v>
      </c>
      <c r="AR182" s="51">
        <v>3000</v>
      </c>
      <c r="AS182" s="51">
        <v>6173</v>
      </c>
      <c r="AT182" s="52">
        <f t="shared" si="32"/>
        <v>3173</v>
      </c>
      <c r="AU182" s="51">
        <v>3000</v>
      </c>
      <c r="AV182" s="51">
        <v>1653.49</v>
      </c>
      <c r="AW182" s="52">
        <f t="shared" si="47"/>
        <v>-1346.51</v>
      </c>
      <c r="AX182" s="57">
        <f t="shared" si="33"/>
        <v>305358.98</v>
      </c>
    </row>
    <row r="183" spans="2:50" x14ac:dyDescent="0.25">
      <c r="B183" t="s">
        <v>789</v>
      </c>
      <c r="C183" t="s">
        <v>403</v>
      </c>
      <c r="D183" t="s">
        <v>405</v>
      </c>
      <c r="E183" s="51">
        <v>0</v>
      </c>
      <c r="F183" s="51">
        <v>0</v>
      </c>
      <c r="G183" s="52">
        <f t="shared" si="34"/>
        <v>0</v>
      </c>
      <c r="H183" s="51">
        <v>0</v>
      </c>
      <c r="I183" s="51">
        <v>325</v>
      </c>
      <c r="J183" s="52">
        <f t="shared" si="35"/>
        <v>325</v>
      </c>
      <c r="K183" s="51">
        <v>0</v>
      </c>
      <c r="L183" s="51">
        <v>29258</v>
      </c>
      <c r="M183" s="52">
        <f t="shared" si="36"/>
        <v>29258</v>
      </c>
      <c r="N183" s="51">
        <v>40000</v>
      </c>
      <c r="O183" s="51">
        <v>41399</v>
      </c>
      <c r="P183" s="52">
        <f t="shared" si="37"/>
        <v>1399</v>
      </c>
      <c r="Q183" s="51">
        <v>57000</v>
      </c>
      <c r="R183" s="51">
        <v>137080</v>
      </c>
      <c r="S183" s="52">
        <f t="shared" si="38"/>
        <v>80080</v>
      </c>
      <c r="T183" s="51">
        <v>51000</v>
      </c>
      <c r="U183" s="51">
        <v>34976</v>
      </c>
      <c r="V183" s="52">
        <f t="shared" si="39"/>
        <v>-16024</v>
      </c>
      <c r="W183" s="51">
        <v>49000</v>
      </c>
      <c r="X183" s="51">
        <v>61600</v>
      </c>
      <c r="Y183" s="52">
        <f t="shared" si="40"/>
        <v>12600</v>
      </c>
      <c r="Z183" s="51">
        <v>50000</v>
      </c>
      <c r="AA183" s="51">
        <v>28007</v>
      </c>
      <c r="AB183" s="52">
        <f t="shared" si="41"/>
        <v>-21993</v>
      </c>
      <c r="AC183" s="51">
        <v>51000</v>
      </c>
      <c r="AD183" s="51">
        <v>29586</v>
      </c>
      <c r="AE183" s="52">
        <f t="shared" si="42"/>
        <v>-21414</v>
      </c>
      <c r="AF183" s="51">
        <v>35000</v>
      </c>
      <c r="AG183" s="51">
        <v>24721</v>
      </c>
      <c r="AH183" s="52">
        <f t="shared" si="43"/>
        <v>-10279</v>
      </c>
      <c r="AI183" s="51">
        <v>35000</v>
      </c>
      <c r="AJ183" s="51">
        <v>33022</v>
      </c>
      <c r="AK183" s="52">
        <f t="shared" si="44"/>
        <v>-1978</v>
      </c>
      <c r="AL183" s="51">
        <v>16200</v>
      </c>
      <c r="AM183" s="51">
        <v>33248</v>
      </c>
      <c r="AN183" s="52">
        <f t="shared" si="45"/>
        <v>17048</v>
      </c>
      <c r="AO183" s="51">
        <v>17000</v>
      </c>
      <c r="AP183" s="51">
        <v>20057</v>
      </c>
      <c r="AQ183" s="52">
        <f t="shared" si="46"/>
        <v>3057</v>
      </c>
      <c r="AR183" s="51">
        <v>17000</v>
      </c>
      <c r="AS183" s="51">
        <v>14514</v>
      </c>
      <c r="AT183" s="52">
        <f t="shared" si="32"/>
        <v>-2486</v>
      </c>
      <c r="AU183" s="51">
        <v>17000</v>
      </c>
      <c r="AV183" s="51">
        <v>12451.88</v>
      </c>
      <c r="AW183" s="52">
        <f t="shared" si="47"/>
        <v>-4548.1200000000008</v>
      </c>
      <c r="AX183" s="57">
        <f t="shared" si="33"/>
        <v>1000489.76</v>
      </c>
    </row>
    <row r="184" spans="2:50" hidden="1" x14ac:dyDescent="0.25">
      <c r="B184" t="s">
        <v>789</v>
      </c>
      <c r="C184" t="s">
        <v>849</v>
      </c>
      <c r="E184" s="51">
        <v>0</v>
      </c>
      <c r="F184" s="51">
        <v>0</v>
      </c>
      <c r="G184" s="52">
        <f t="shared" si="34"/>
        <v>0</v>
      </c>
      <c r="H184" s="51">
        <v>0</v>
      </c>
      <c r="I184" s="51">
        <v>0</v>
      </c>
      <c r="J184" s="52">
        <f t="shared" si="35"/>
        <v>0</v>
      </c>
      <c r="K184" s="51">
        <v>0</v>
      </c>
      <c r="L184" s="51">
        <v>0</v>
      </c>
      <c r="M184" s="52">
        <f t="shared" si="36"/>
        <v>0</v>
      </c>
      <c r="N184" s="51">
        <v>0</v>
      </c>
      <c r="O184" s="51">
        <v>0</v>
      </c>
      <c r="P184" s="52">
        <f t="shared" si="37"/>
        <v>0</v>
      </c>
      <c r="Q184" s="51">
        <v>0</v>
      </c>
      <c r="R184" s="51">
        <v>0</v>
      </c>
      <c r="S184" s="52">
        <f t="shared" si="38"/>
        <v>0</v>
      </c>
      <c r="T184" s="51">
        <v>0</v>
      </c>
      <c r="U184" s="51">
        <v>0</v>
      </c>
      <c r="V184" s="52">
        <f t="shared" si="39"/>
        <v>0</v>
      </c>
      <c r="W184" s="51">
        <v>0</v>
      </c>
      <c r="X184" s="51">
        <v>0</v>
      </c>
      <c r="Y184" s="52">
        <f t="shared" si="40"/>
        <v>0</v>
      </c>
      <c r="Z184" s="51">
        <v>0</v>
      </c>
      <c r="AA184" s="51">
        <v>0</v>
      </c>
      <c r="AB184" s="52">
        <f t="shared" si="41"/>
        <v>0</v>
      </c>
      <c r="AC184" s="51">
        <v>0</v>
      </c>
      <c r="AD184" s="51">
        <v>0</v>
      </c>
      <c r="AE184" s="52">
        <f t="shared" si="42"/>
        <v>0</v>
      </c>
      <c r="AF184" s="51">
        <v>0</v>
      </c>
      <c r="AG184" s="51">
        <v>0</v>
      </c>
      <c r="AH184" s="52">
        <f t="shared" si="43"/>
        <v>0</v>
      </c>
      <c r="AI184" s="51">
        <v>0</v>
      </c>
      <c r="AJ184" s="51">
        <v>0</v>
      </c>
      <c r="AK184" s="52">
        <f t="shared" si="44"/>
        <v>0</v>
      </c>
      <c r="AL184" s="51">
        <v>0</v>
      </c>
      <c r="AM184" s="51">
        <v>0</v>
      </c>
      <c r="AN184" s="52">
        <f t="shared" si="45"/>
        <v>0</v>
      </c>
      <c r="AO184" s="51">
        <v>0</v>
      </c>
      <c r="AP184" s="51">
        <v>0</v>
      </c>
      <c r="AQ184" s="52">
        <f t="shared" si="46"/>
        <v>0</v>
      </c>
      <c r="AR184" s="51">
        <v>0</v>
      </c>
      <c r="AS184" s="51">
        <v>0</v>
      </c>
      <c r="AT184" s="52">
        <f t="shared" si="32"/>
        <v>0</v>
      </c>
      <c r="AU184" s="51">
        <v>0</v>
      </c>
      <c r="AV184" s="51">
        <v>0</v>
      </c>
      <c r="AW184" s="52">
        <f t="shared" si="47"/>
        <v>0</v>
      </c>
      <c r="AX184" s="57">
        <f t="shared" si="33"/>
        <v>0</v>
      </c>
    </row>
    <row r="185" spans="2:50" x14ac:dyDescent="0.25">
      <c r="B185" t="s">
        <v>789</v>
      </c>
      <c r="C185" t="s">
        <v>850</v>
      </c>
      <c r="E185" s="51">
        <v>617000</v>
      </c>
      <c r="F185" s="51">
        <v>308691</v>
      </c>
      <c r="G185" s="52">
        <f t="shared" si="34"/>
        <v>-308309</v>
      </c>
      <c r="H185" s="51">
        <v>0</v>
      </c>
      <c r="I185" s="51">
        <v>0</v>
      </c>
      <c r="J185" s="52">
        <f t="shared" si="35"/>
        <v>0</v>
      </c>
      <c r="K185" s="51">
        <v>0</v>
      </c>
      <c r="L185" s="51">
        <v>0</v>
      </c>
      <c r="M185" s="52">
        <f t="shared" si="36"/>
        <v>0</v>
      </c>
      <c r="N185" s="51">
        <v>0</v>
      </c>
      <c r="O185" s="51">
        <v>0</v>
      </c>
      <c r="P185" s="52">
        <f t="shared" si="37"/>
        <v>0</v>
      </c>
      <c r="Q185" s="51">
        <v>0</v>
      </c>
      <c r="R185" s="51">
        <v>0</v>
      </c>
      <c r="S185" s="52">
        <f t="shared" si="38"/>
        <v>0</v>
      </c>
      <c r="T185" s="51">
        <v>0</v>
      </c>
      <c r="U185" s="51">
        <v>0</v>
      </c>
      <c r="V185" s="52">
        <f t="shared" si="39"/>
        <v>0</v>
      </c>
      <c r="W185" s="51">
        <v>0</v>
      </c>
      <c r="X185" s="51">
        <v>0</v>
      </c>
      <c r="Y185" s="52">
        <f t="shared" si="40"/>
        <v>0</v>
      </c>
      <c r="Z185" s="51">
        <v>0</v>
      </c>
      <c r="AA185" s="51">
        <v>0</v>
      </c>
      <c r="AB185" s="52">
        <f t="shared" si="41"/>
        <v>0</v>
      </c>
      <c r="AC185" s="51">
        <v>0</v>
      </c>
      <c r="AD185" s="51">
        <v>0</v>
      </c>
      <c r="AE185" s="52">
        <f t="shared" si="42"/>
        <v>0</v>
      </c>
      <c r="AF185" s="51">
        <v>0</v>
      </c>
      <c r="AG185" s="51">
        <v>0</v>
      </c>
      <c r="AH185" s="52">
        <f t="shared" si="43"/>
        <v>0</v>
      </c>
      <c r="AI185" s="51">
        <v>0</v>
      </c>
      <c r="AJ185" s="51">
        <v>0</v>
      </c>
      <c r="AK185" s="52">
        <f t="shared" si="44"/>
        <v>0</v>
      </c>
      <c r="AL185" s="51">
        <v>0</v>
      </c>
      <c r="AM185" s="51">
        <v>0</v>
      </c>
      <c r="AN185" s="52">
        <f t="shared" si="45"/>
        <v>0</v>
      </c>
      <c r="AO185" s="51">
        <v>0</v>
      </c>
      <c r="AP185" s="51">
        <v>0</v>
      </c>
      <c r="AQ185" s="52">
        <f t="shared" si="46"/>
        <v>0</v>
      </c>
      <c r="AR185" s="51">
        <v>0</v>
      </c>
      <c r="AS185" s="51">
        <v>0</v>
      </c>
      <c r="AT185" s="52">
        <f t="shared" si="32"/>
        <v>0</v>
      </c>
      <c r="AU185" s="51">
        <v>0</v>
      </c>
      <c r="AV185" s="51">
        <v>0</v>
      </c>
      <c r="AW185" s="52">
        <f t="shared" si="47"/>
        <v>0</v>
      </c>
      <c r="AX185" s="57">
        <f t="shared" si="33"/>
        <v>617382</v>
      </c>
    </row>
    <row r="186" spans="2:50" hidden="1" x14ac:dyDescent="0.25">
      <c r="B186" t="s">
        <v>789</v>
      </c>
      <c r="C186" t="s">
        <v>851</v>
      </c>
      <c r="E186" s="51">
        <v>0</v>
      </c>
      <c r="F186" s="51">
        <v>0</v>
      </c>
      <c r="G186" s="52">
        <f t="shared" si="34"/>
        <v>0</v>
      </c>
      <c r="H186" s="51">
        <v>0</v>
      </c>
      <c r="I186" s="51">
        <v>0</v>
      </c>
      <c r="J186" s="52">
        <f t="shared" si="35"/>
        <v>0</v>
      </c>
      <c r="K186" s="51">
        <v>0</v>
      </c>
      <c r="L186" s="51">
        <v>0</v>
      </c>
      <c r="M186" s="52">
        <f t="shared" si="36"/>
        <v>0</v>
      </c>
      <c r="N186" s="51">
        <v>0</v>
      </c>
      <c r="O186" s="51">
        <v>0</v>
      </c>
      <c r="P186" s="52">
        <f t="shared" si="37"/>
        <v>0</v>
      </c>
      <c r="Q186" s="51">
        <v>0</v>
      </c>
      <c r="R186" s="51">
        <v>0</v>
      </c>
      <c r="S186" s="52">
        <f t="shared" si="38"/>
        <v>0</v>
      </c>
      <c r="T186" s="51">
        <v>0</v>
      </c>
      <c r="U186" s="51">
        <v>0</v>
      </c>
      <c r="V186" s="52">
        <f t="shared" si="39"/>
        <v>0</v>
      </c>
      <c r="W186" s="51">
        <v>0</v>
      </c>
      <c r="X186" s="51">
        <v>0</v>
      </c>
      <c r="Y186" s="52">
        <f t="shared" si="40"/>
        <v>0</v>
      </c>
      <c r="Z186" s="51">
        <v>0</v>
      </c>
      <c r="AA186" s="51">
        <v>0</v>
      </c>
      <c r="AB186" s="52">
        <f t="shared" si="41"/>
        <v>0</v>
      </c>
      <c r="AC186" s="51">
        <v>0</v>
      </c>
      <c r="AD186" s="51">
        <v>0</v>
      </c>
      <c r="AE186" s="52">
        <f t="shared" si="42"/>
        <v>0</v>
      </c>
      <c r="AF186" s="51">
        <v>0</v>
      </c>
      <c r="AG186" s="51">
        <v>0</v>
      </c>
      <c r="AH186" s="52">
        <f t="shared" si="43"/>
        <v>0</v>
      </c>
      <c r="AI186" s="51">
        <v>0</v>
      </c>
      <c r="AJ186" s="51">
        <v>0</v>
      </c>
      <c r="AK186" s="52">
        <f t="shared" si="44"/>
        <v>0</v>
      </c>
      <c r="AL186" s="51">
        <v>0</v>
      </c>
      <c r="AM186" s="51">
        <v>0</v>
      </c>
      <c r="AN186" s="52">
        <f t="shared" si="45"/>
        <v>0</v>
      </c>
      <c r="AO186" s="51">
        <v>0</v>
      </c>
      <c r="AP186" s="51">
        <v>0</v>
      </c>
      <c r="AQ186" s="52">
        <f t="shared" si="46"/>
        <v>0</v>
      </c>
      <c r="AR186" s="51">
        <v>0</v>
      </c>
      <c r="AS186" s="51">
        <v>0</v>
      </c>
      <c r="AT186" s="52">
        <f t="shared" si="32"/>
        <v>0</v>
      </c>
      <c r="AU186" s="51">
        <v>0</v>
      </c>
      <c r="AV186" s="51">
        <v>0</v>
      </c>
      <c r="AW186" s="52">
        <f t="shared" si="47"/>
        <v>0</v>
      </c>
      <c r="AX186" s="57">
        <f t="shared" si="33"/>
        <v>0</v>
      </c>
    </row>
    <row r="187" spans="2:50" hidden="1" x14ac:dyDescent="0.25">
      <c r="B187" t="s">
        <v>789</v>
      </c>
      <c r="C187" t="s">
        <v>852</v>
      </c>
      <c r="E187" s="51">
        <v>0</v>
      </c>
      <c r="F187" s="51">
        <v>0</v>
      </c>
      <c r="G187" s="52">
        <f t="shared" si="34"/>
        <v>0</v>
      </c>
      <c r="H187" s="51">
        <v>0</v>
      </c>
      <c r="I187" s="51">
        <v>0</v>
      </c>
      <c r="J187" s="52">
        <f t="shared" si="35"/>
        <v>0</v>
      </c>
      <c r="K187" s="51">
        <v>0</v>
      </c>
      <c r="L187" s="51">
        <v>0</v>
      </c>
      <c r="M187" s="52">
        <f t="shared" si="36"/>
        <v>0</v>
      </c>
      <c r="N187" s="51">
        <v>0</v>
      </c>
      <c r="O187" s="51">
        <v>0</v>
      </c>
      <c r="P187" s="52">
        <f t="shared" si="37"/>
        <v>0</v>
      </c>
      <c r="Q187" s="51">
        <v>0</v>
      </c>
      <c r="R187" s="51">
        <v>0</v>
      </c>
      <c r="S187" s="52">
        <f t="shared" si="38"/>
        <v>0</v>
      </c>
      <c r="T187" s="51">
        <v>0</v>
      </c>
      <c r="U187" s="51">
        <v>0</v>
      </c>
      <c r="V187" s="52">
        <f t="shared" si="39"/>
        <v>0</v>
      </c>
      <c r="W187" s="51">
        <v>0</v>
      </c>
      <c r="X187" s="51">
        <v>0</v>
      </c>
      <c r="Y187" s="52">
        <f t="shared" si="40"/>
        <v>0</v>
      </c>
      <c r="Z187" s="51">
        <v>0</v>
      </c>
      <c r="AA187" s="51">
        <v>0</v>
      </c>
      <c r="AB187" s="52">
        <f t="shared" si="41"/>
        <v>0</v>
      </c>
      <c r="AC187" s="51">
        <v>0</v>
      </c>
      <c r="AD187" s="51">
        <v>0</v>
      </c>
      <c r="AE187" s="52">
        <f t="shared" si="42"/>
        <v>0</v>
      </c>
      <c r="AF187" s="51">
        <v>0</v>
      </c>
      <c r="AG187" s="51">
        <v>0</v>
      </c>
      <c r="AH187" s="52">
        <f t="shared" si="43"/>
        <v>0</v>
      </c>
      <c r="AI187" s="51">
        <v>0</v>
      </c>
      <c r="AJ187" s="51">
        <v>0</v>
      </c>
      <c r="AK187" s="52">
        <f t="shared" si="44"/>
        <v>0</v>
      </c>
      <c r="AL187" s="51">
        <v>0</v>
      </c>
      <c r="AM187" s="51">
        <v>0</v>
      </c>
      <c r="AN187" s="52">
        <f t="shared" si="45"/>
        <v>0</v>
      </c>
      <c r="AO187" s="51">
        <v>0</v>
      </c>
      <c r="AP187" s="51">
        <v>0</v>
      </c>
      <c r="AQ187" s="52">
        <f t="shared" si="46"/>
        <v>0</v>
      </c>
      <c r="AR187" s="51">
        <v>0</v>
      </c>
      <c r="AS187" s="51">
        <v>0</v>
      </c>
      <c r="AT187" s="52">
        <f t="shared" si="32"/>
        <v>0</v>
      </c>
      <c r="AU187" s="51">
        <v>0</v>
      </c>
      <c r="AV187" s="51">
        <v>0</v>
      </c>
      <c r="AW187" s="52">
        <f t="shared" si="47"/>
        <v>0</v>
      </c>
      <c r="AX187" s="57">
        <f t="shared" si="33"/>
        <v>0</v>
      </c>
    </row>
    <row r="188" spans="2:50" x14ac:dyDescent="0.25">
      <c r="B188" t="s">
        <v>789</v>
      </c>
      <c r="C188" t="s">
        <v>853</v>
      </c>
      <c r="E188" s="51">
        <v>389000</v>
      </c>
      <c r="F188" s="51">
        <v>389000</v>
      </c>
      <c r="G188" s="52">
        <f t="shared" si="34"/>
        <v>0</v>
      </c>
      <c r="H188" s="51">
        <v>389000</v>
      </c>
      <c r="I188" s="51">
        <v>390500</v>
      </c>
      <c r="J188" s="52">
        <f t="shared" si="35"/>
        <v>1500</v>
      </c>
      <c r="K188" s="51">
        <v>389000</v>
      </c>
      <c r="L188" s="51">
        <v>8250</v>
      </c>
      <c r="M188" s="52">
        <f t="shared" si="36"/>
        <v>-380750</v>
      </c>
      <c r="N188" s="51">
        <v>389000</v>
      </c>
      <c r="O188" s="51">
        <v>0</v>
      </c>
      <c r="P188" s="52">
        <f t="shared" si="37"/>
        <v>-389000</v>
      </c>
      <c r="Q188" s="51">
        <v>9000</v>
      </c>
      <c r="R188" s="51">
        <v>0</v>
      </c>
      <c r="S188" s="52">
        <f t="shared" si="38"/>
        <v>-9000</v>
      </c>
      <c r="T188" s="51">
        <v>0</v>
      </c>
      <c r="U188" s="51">
        <v>0</v>
      </c>
      <c r="V188" s="52">
        <f t="shared" si="39"/>
        <v>0</v>
      </c>
      <c r="W188" s="51">
        <v>0</v>
      </c>
      <c r="X188" s="51">
        <v>0</v>
      </c>
      <c r="Y188" s="52">
        <f t="shared" si="40"/>
        <v>0</v>
      </c>
      <c r="Z188" s="51">
        <v>0</v>
      </c>
      <c r="AA188" s="51">
        <v>0</v>
      </c>
      <c r="AB188" s="52">
        <f t="shared" si="41"/>
        <v>0</v>
      </c>
      <c r="AC188" s="51">
        <v>0</v>
      </c>
      <c r="AD188" s="51">
        <v>0</v>
      </c>
      <c r="AE188" s="52">
        <f t="shared" si="42"/>
        <v>0</v>
      </c>
      <c r="AF188" s="51">
        <v>0</v>
      </c>
      <c r="AG188" s="51">
        <v>0</v>
      </c>
      <c r="AH188" s="52">
        <f t="shared" si="43"/>
        <v>0</v>
      </c>
      <c r="AI188" s="51">
        <v>0</v>
      </c>
      <c r="AJ188" s="51">
        <v>0</v>
      </c>
      <c r="AK188" s="52">
        <f t="shared" si="44"/>
        <v>0</v>
      </c>
      <c r="AL188" s="51">
        <v>0</v>
      </c>
      <c r="AM188" s="51">
        <v>0</v>
      </c>
      <c r="AN188" s="52">
        <f t="shared" si="45"/>
        <v>0</v>
      </c>
      <c r="AO188" s="51">
        <v>0</v>
      </c>
      <c r="AP188" s="51">
        <v>0</v>
      </c>
      <c r="AQ188" s="52">
        <f t="shared" si="46"/>
        <v>0</v>
      </c>
      <c r="AR188" s="51">
        <v>0</v>
      </c>
      <c r="AS188" s="51">
        <v>0</v>
      </c>
      <c r="AT188" s="52">
        <f t="shared" si="32"/>
        <v>0</v>
      </c>
      <c r="AU188" s="51">
        <v>0</v>
      </c>
      <c r="AV188" s="51">
        <v>0</v>
      </c>
      <c r="AW188" s="52">
        <f t="shared" si="47"/>
        <v>0</v>
      </c>
      <c r="AX188" s="57">
        <f t="shared" si="33"/>
        <v>1575500</v>
      </c>
    </row>
    <row r="189" spans="2:50" hidden="1" x14ac:dyDescent="0.25">
      <c r="B189" t="s">
        <v>789</v>
      </c>
      <c r="C189" t="s">
        <v>406</v>
      </c>
      <c r="D189" t="s">
        <v>407</v>
      </c>
      <c r="E189" s="51">
        <v>0</v>
      </c>
      <c r="F189" s="51">
        <v>0</v>
      </c>
      <c r="G189" s="52">
        <f t="shared" si="34"/>
        <v>0</v>
      </c>
      <c r="H189" s="51">
        <v>0</v>
      </c>
      <c r="I189" s="51">
        <v>0</v>
      </c>
      <c r="J189" s="52">
        <f t="shared" si="35"/>
        <v>0</v>
      </c>
      <c r="K189" s="51">
        <v>0</v>
      </c>
      <c r="L189" s="51">
        <v>0</v>
      </c>
      <c r="M189" s="52">
        <f t="shared" si="36"/>
        <v>0</v>
      </c>
      <c r="N189" s="51">
        <v>0</v>
      </c>
      <c r="O189" s="51">
        <v>0</v>
      </c>
      <c r="P189" s="52">
        <f t="shared" si="37"/>
        <v>0</v>
      </c>
      <c r="Q189" s="51">
        <v>0</v>
      </c>
      <c r="R189" s="51">
        <v>0</v>
      </c>
      <c r="S189" s="52">
        <f t="shared" si="38"/>
        <v>0</v>
      </c>
      <c r="T189" s="51">
        <v>0</v>
      </c>
      <c r="U189" s="51">
        <v>0</v>
      </c>
      <c r="V189" s="52">
        <f t="shared" si="39"/>
        <v>0</v>
      </c>
      <c r="W189" s="51">
        <v>0</v>
      </c>
      <c r="X189" s="51">
        <v>0</v>
      </c>
      <c r="Y189" s="52">
        <f t="shared" si="40"/>
        <v>0</v>
      </c>
      <c r="Z189" s="51">
        <v>0</v>
      </c>
      <c r="AA189" s="51">
        <v>0</v>
      </c>
      <c r="AB189" s="52">
        <f t="shared" si="41"/>
        <v>0</v>
      </c>
      <c r="AC189" s="51">
        <v>0</v>
      </c>
      <c r="AD189" s="51">
        <v>0</v>
      </c>
      <c r="AE189" s="52">
        <f t="shared" si="42"/>
        <v>0</v>
      </c>
      <c r="AF189" s="51">
        <v>1000000</v>
      </c>
      <c r="AG189" s="51">
        <v>0</v>
      </c>
      <c r="AH189" s="52">
        <f t="shared" si="43"/>
        <v>-1000000</v>
      </c>
      <c r="AI189" s="51">
        <v>0</v>
      </c>
      <c r="AJ189" s="51">
        <v>0</v>
      </c>
      <c r="AK189" s="52">
        <f t="shared" si="44"/>
        <v>0</v>
      </c>
      <c r="AL189" s="51">
        <v>0</v>
      </c>
      <c r="AM189" s="51">
        <v>0</v>
      </c>
      <c r="AN189" s="52">
        <f t="shared" si="45"/>
        <v>0</v>
      </c>
      <c r="AO189" s="51">
        <v>500000</v>
      </c>
      <c r="AP189" s="51">
        <v>0</v>
      </c>
      <c r="AQ189" s="52">
        <f t="shared" si="46"/>
        <v>-500000</v>
      </c>
      <c r="AR189" s="51">
        <v>0</v>
      </c>
      <c r="AS189" s="51">
        <v>0</v>
      </c>
      <c r="AT189" s="52">
        <f t="shared" si="32"/>
        <v>0</v>
      </c>
      <c r="AU189" s="51">
        <v>0</v>
      </c>
      <c r="AV189" s="51">
        <v>0</v>
      </c>
      <c r="AW189" s="52">
        <f t="shared" si="47"/>
        <v>0</v>
      </c>
      <c r="AX189" s="57">
        <f t="shared" si="33"/>
        <v>0</v>
      </c>
    </row>
    <row r="190" spans="2:50" x14ac:dyDescent="0.25">
      <c r="B190" t="s">
        <v>789</v>
      </c>
      <c r="C190" t="s">
        <v>408</v>
      </c>
      <c r="D190" t="s">
        <v>410</v>
      </c>
      <c r="E190" s="51">
        <v>76000</v>
      </c>
      <c r="F190" s="51">
        <v>76458</v>
      </c>
      <c r="G190" s="52">
        <f t="shared" si="34"/>
        <v>458</v>
      </c>
      <c r="H190" s="51">
        <v>86000</v>
      </c>
      <c r="I190" s="51">
        <v>122633</v>
      </c>
      <c r="J190" s="52">
        <f t="shared" si="35"/>
        <v>36633</v>
      </c>
      <c r="K190" s="51">
        <v>75000</v>
      </c>
      <c r="L190" s="51">
        <v>31135</v>
      </c>
      <c r="M190" s="52">
        <f t="shared" si="36"/>
        <v>-43865</v>
      </c>
      <c r="N190" s="51">
        <v>86000</v>
      </c>
      <c r="O190" s="51">
        <v>83520</v>
      </c>
      <c r="P190" s="52">
        <f t="shared" si="37"/>
        <v>-2480</v>
      </c>
      <c r="Q190" s="51">
        <v>111000</v>
      </c>
      <c r="R190" s="51">
        <v>203411</v>
      </c>
      <c r="S190" s="52">
        <f t="shared" si="38"/>
        <v>92411</v>
      </c>
      <c r="T190" s="51">
        <v>31000</v>
      </c>
      <c r="U190" s="51">
        <v>3120</v>
      </c>
      <c r="V190" s="52">
        <f t="shared" si="39"/>
        <v>-27880</v>
      </c>
      <c r="W190" s="51">
        <v>31000</v>
      </c>
      <c r="X190" s="51">
        <v>0</v>
      </c>
      <c r="Y190" s="52">
        <f t="shared" si="40"/>
        <v>-31000</v>
      </c>
      <c r="Z190" s="51">
        <v>31000</v>
      </c>
      <c r="AA190" s="51">
        <v>0</v>
      </c>
      <c r="AB190" s="52">
        <f t="shared" si="41"/>
        <v>-31000</v>
      </c>
      <c r="AC190" s="51">
        <v>31000</v>
      </c>
      <c r="AD190" s="51">
        <v>0</v>
      </c>
      <c r="AE190" s="52">
        <f t="shared" si="42"/>
        <v>-31000</v>
      </c>
      <c r="AF190" s="51">
        <v>31000</v>
      </c>
      <c r="AG190" s="51">
        <v>0</v>
      </c>
      <c r="AH190" s="52">
        <f t="shared" si="43"/>
        <v>-31000</v>
      </c>
      <c r="AI190" s="51">
        <v>31000</v>
      </c>
      <c r="AJ190" s="51">
        <v>0</v>
      </c>
      <c r="AK190" s="52">
        <f t="shared" si="44"/>
        <v>-31000</v>
      </c>
      <c r="AL190" s="51">
        <v>31000</v>
      </c>
      <c r="AM190" s="51">
        <v>0</v>
      </c>
      <c r="AN190" s="52">
        <f t="shared" si="45"/>
        <v>-31000</v>
      </c>
      <c r="AO190" s="51">
        <v>0</v>
      </c>
      <c r="AP190" s="51">
        <v>0</v>
      </c>
      <c r="AQ190" s="52">
        <f t="shared" si="46"/>
        <v>0</v>
      </c>
      <c r="AR190" s="51">
        <v>0</v>
      </c>
      <c r="AS190" s="51">
        <v>0</v>
      </c>
      <c r="AT190" s="52">
        <f t="shared" si="32"/>
        <v>0</v>
      </c>
      <c r="AU190" s="51">
        <v>0</v>
      </c>
      <c r="AV190" s="51">
        <v>0</v>
      </c>
      <c r="AW190" s="52">
        <f t="shared" si="47"/>
        <v>0</v>
      </c>
      <c r="AX190" s="57">
        <f t="shared" si="33"/>
        <v>1040554</v>
      </c>
    </row>
    <row r="191" spans="2:50" x14ac:dyDescent="0.25">
      <c r="B191" t="s">
        <v>789</v>
      </c>
      <c r="C191" t="s">
        <v>854</v>
      </c>
      <c r="E191" s="51">
        <v>0</v>
      </c>
      <c r="F191" s="51">
        <v>0</v>
      </c>
      <c r="G191" s="52">
        <f t="shared" si="34"/>
        <v>0</v>
      </c>
      <c r="H191" s="51">
        <v>0</v>
      </c>
      <c r="I191" s="51">
        <v>0</v>
      </c>
      <c r="J191" s="52">
        <f t="shared" si="35"/>
        <v>0</v>
      </c>
      <c r="K191" s="51">
        <v>0</v>
      </c>
      <c r="L191" s="51">
        <v>0</v>
      </c>
      <c r="M191" s="52">
        <f t="shared" si="36"/>
        <v>0</v>
      </c>
      <c r="N191" s="51">
        <v>0</v>
      </c>
      <c r="O191" s="51">
        <v>0</v>
      </c>
      <c r="P191" s="52">
        <f t="shared" si="37"/>
        <v>0</v>
      </c>
      <c r="Q191" s="51">
        <v>0</v>
      </c>
      <c r="R191" s="51">
        <v>0</v>
      </c>
      <c r="S191" s="52">
        <f t="shared" si="38"/>
        <v>0</v>
      </c>
      <c r="T191" s="51">
        <v>0</v>
      </c>
      <c r="U191" s="51">
        <v>3300000</v>
      </c>
      <c r="V191" s="52">
        <f t="shared" si="39"/>
        <v>3300000</v>
      </c>
      <c r="W191" s="51">
        <v>0</v>
      </c>
      <c r="X191" s="51">
        <v>0</v>
      </c>
      <c r="Y191" s="52">
        <f t="shared" si="40"/>
        <v>0</v>
      </c>
      <c r="Z191" s="51">
        <v>0</v>
      </c>
      <c r="AA191" s="51">
        <v>0</v>
      </c>
      <c r="AB191" s="52">
        <f t="shared" si="41"/>
        <v>0</v>
      </c>
      <c r="AC191" s="51">
        <v>0</v>
      </c>
      <c r="AD191" s="51">
        <v>0</v>
      </c>
      <c r="AE191" s="52">
        <f t="shared" si="42"/>
        <v>0</v>
      </c>
      <c r="AF191" s="51">
        <v>0</v>
      </c>
      <c r="AG191" s="51">
        <v>0</v>
      </c>
      <c r="AH191" s="52">
        <f t="shared" si="43"/>
        <v>0</v>
      </c>
      <c r="AI191" s="51">
        <v>0</v>
      </c>
      <c r="AJ191" s="51">
        <v>0</v>
      </c>
      <c r="AK191" s="52">
        <f t="shared" si="44"/>
        <v>0</v>
      </c>
      <c r="AL191" s="51">
        <v>0</v>
      </c>
      <c r="AM191" s="51">
        <v>0</v>
      </c>
      <c r="AN191" s="52">
        <f t="shared" si="45"/>
        <v>0</v>
      </c>
      <c r="AO191" s="51">
        <v>0</v>
      </c>
      <c r="AP191" s="51">
        <v>0</v>
      </c>
      <c r="AQ191" s="52">
        <f t="shared" si="46"/>
        <v>0</v>
      </c>
      <c r="AR191" s="51">
        <v>0</v>
      </c>
      <c r="AS191" s="51">
        <v>0</v>
      </c>
      <c r="AT191" s="52">
        <f t="shared" si="32"/>
        <v>0</v>
      </c>
      <c r="AU191" s="51">
        <v>0</v>
      </c>
      <c r="AV191" s="51">
        <v>0</v>
      </c>
      <c r="AW191" s="52">
        <f t="shared" si="47"/>
        <v>0</v>
      </c>
      <c r="AX191" s="57">
        <f t="shared" si="33"/>
        <v>6600000</v>
      </c>
    </row>
    <row r="192" spans="2:50" x14ac:dyDescent="0.25">
      <c r="B192" t="s">
        <v>789</v>
      </c>
      <c r="C192" t="s">
        <v>411</v>
      </c>
      <c r="D192" t="s">
        <v>413</v>
      </c>
      <c r="E192" s="51">
        <v>75000</v>
      </c>
      <c r="F192" s="51">
        <v>77252</v>
      </c>
      <c r="G192" s="52">
        <f t="shared" si="34"/>
        <v>2252</v>
      </c>
      <c r="H192" s="51">
        <v>75000</v>
      </c>
      <c r="I192" s="51">
        <v>111108</v>
      </c>
      <c r="J192" s="52">
        <f t="shared" si="35"/>
        <v>36108</v>
      </c>
      <c r="K192" s="51">
        <v>75000</v>
      </c>
      <c r="L192" s="51">
        <v>149635</v>
      </c>
      <c r="M192" s="52">
        <f t="shared" si="36"/>
        <v>74635</v>
      </c>
      <c r="N192" s="51">
        <v>75000</v>
      </c>
      <c r="O192" s="51">
        <v>89781</v>
      </c>
      <c r="P192" s="52">
        <f t="shared" si="37"/>
        <v>14781</v>
      </c>
      <c r="Q192" s="51">
        <v>119000</v>
      </c>
      <c r="R192" s="51">
        <v>92836</v>
      </c>
      <c r="S192" s="52">
        <f t="shared" si="38"/>
        <v>-26164</v>
      </c>
      <c r="T192" s="51">
        <v>119000</v>
      </c>
      <c r="U192" s="51">
        <v>98946</v>
      </c>
      <c r="V192" s="52">
        <f t="shared" si="39"/>
        <v>-20054</v>
      </c>
      <c r="W192" s="51">
        <v>132000</v>
      </c>
      <c r="X192" s="51">
        <v>224506</v>
      </c>
      <c r="Y192" s="52">
        <f t="shared" si="40"/>
        <v>92506</v>
      </c>
      <c r="Z192" s="51">
        <v>179000</v>
      </c>
      <c r="AA192" s="51">
        <v>181214</v>
      </c>
      <c r="AB192" s="52">
        <f t="shared" si="41"/>
        <v>2214</v>
      </c>
      <c r="AC192" s="51">
        <v>179000</v>
      </c>
      <c r="AD192" s="51">
        <v>0</v>
      </c>
      <c r="AE192" s="52">
        <f t="shared" si="42"/>
        <v>-179000</v>
      </c>
      <c r="AF192" s="51">
        <v>179000</v>
      </c>
      <c r="AG192" s="51">
        <v>226398</v>
      </c>
      <c r="AH192" s="52">
        <f t="shared" si="43"/>
        <v>47398</v>
      </c>
      <c r="AI192" s="51">
        <v>179000</v>
      </c>
      <c r="AJ192" s="51">
        <v>220296</v>
      </c>
      <c r="AK192" s="52">
        <f t="shared" si="44"/>
        <v>41296</v>
      </c>
      <c r="AL192" s="51">
        <v>179000</v>
      </c>
      <c r="AM192" s="51">
        <v>236035</v>
      </c>
      <c r="AN192" s="52">
        <f t="shared" si="45"/>
        <v>57035</v>
      </c>
      <c r="AO192" s="51">
        <v>179000</v>
      </c>
      <c r="AP192" s="51">
        <v>220373</v>
      </c>
      <c r="AQ192" s="52">
        <f t="shared" si="46"/>
        <v>41373</v>
      </c>
      <c r="AR192" s="51">
        <v>179000</v>
      </c>
      <c r="AS192" s="51">
        <v>216755</v>
      </c>
      <c r="AT192" s="52">
        <f t="shared" si="32"/>
        <v>37755</v>
      </c>
      <c r="AU192" s="51">
        <v>179000</v>
      </c>
      <c r="AV192" s="51">
        <v>399767.38</v>
      </c>
      <c r="AW192" s="52">
        <f t="shared" si="47"/>
        <v>220767.38</v>
      </c>
      <c r="AX192" s="57">
        <f t="shared" si="33"/>
        <v>5089804.76</v>
      </c>
    </row>
    <row r="193" spans="2:50" hidden="1" x14ac:dyDescent="0.25">
      <c r="B193" t="s">
        <v>789</v>
      </c>
      <c r="C193" t="s">
        <v>855</v>
      </c>
      <c r="E193" s="51">
        <v>0</v>
      </c>
      <c r="F193" s="51">
        <v>0</v>
      </c>
      <c r="G193" s="52">
        <f t="shared" si="34"/>
        <v>0</v>
      </c>
      <c r="H193" s="51">
        <v>0</v>
      </c>
      <c r="I193" s="51">
        <v>0</v>
      </c>
      <c r="J193" s="52">
        <f t="shared" si="35"/>
        <v>0</v>
      </c>
      <c r="K193" s="51">
        <v>0</v>
      </c>
      <c r="L193" s="51">
        <v>0</v>
      </c>
      <c r="M193" s="52">
        <f t="shared" si="36"/>
        <v>0</v>
      </c>
      <c r="N193" s="51">
        <v>0</v>
      </c>
      <c r="O193" s="51">
        <v>0</v>
      </c>
      <c r="P193" s="52">
        <f t="shared" si="37"/>
        <v>0</v>
      </c>
      <c r="Q193" s="51">
        <v>0</v>
      </c>
      <c r="R193" s="51">
        <v>0</v>
      </c>
      <c r="S193" s="52">
        <f t="shared" si="38"/>
        <v>0</v>
      </c>
      <c r="T193" s="51">
        <v>0</v>
      </c>
      <c r="U193" s="51">
        <v>0</v>
      </c>
      <c r="V193" s="52">
        <f t="shared" si="39"/>
        <v>0</v>
      </c>
      <c r="W193" s="51">
        <v>0</v>
      </c>
      <c r="X193" s="51">
        <v>0</v>
      </c>
      <c r="Y193" s="52">
        <f t="shared" si="40"/>
        <v>0</v>
      </c>
      <c r="Z193" s="51">
        <v>0</v>
      </c>
      <c r="AA193" s="51">
        <v>0</v>
      </c>
      <c r="AB193" s="52">
        <f t="shared" si="41"/>
        <v>0</v>
      </c>
      <c r="AC193" s="51">
        <v>0</v>
      </c>
      <c r="AD193" s="51">
        <v>0</v>
      </c>
      <c r="AE193" s="52">
        <f t="shared" si="42"/>
        <v>0</v>
      </c>
      <c r="AF193" s="51">
        <v>0</v>
      </c>
      <c r="AG193" s="51">
        <v>0</v>
      </c>
      <c r="AH193" s="52">
        <f t="shared" si="43"/>
        <v>0</v>
      </c>
      <c r="AI193" s="51">
        <v>0</v>
      </c>
      <c r="AJ193" s="51">
        <v>0</v>
      </c>
      <c r="AK193" s="52">
        <f t="shared" si="44"/>
        <v>0</v>
      </c>
      <c r="AL193" s="51">
        <v>0</v>
      </c>
      <c r="AM193" s="51">
        <v>0</v>
      </c>
      <c r="AN193" s="52">
        <f t="shared" si="45"/>
        <v>0</v>
      </c>
      <c r="AO193" s="51">
        <v>0</v>
      </c>
      <c r="AP193" s="51">
        <v>0</v>
      </c>
      <c r="AQ193" s="52">
        <f t="shared" si="46"/>
        <v>0</v>
      </c>
      <c r="AR193" s="51">
        <v>0</v>
      </c>
      <c r="AS193" s="51">
        <v>0</v>
      </c>
      <c r="AT193" s="52">
        <f t="shared" si="32"/>
        <v>0</v>
      </c>
      <c r="AU193" s="51">
        <v>0</v>
      </c>
      <c r="AV193" s="51">
        <v>0</v>
      </c>
      <c r="AW193" s="52">
        <f t="shared" si="47"/>
        <v>0</v>
      </c>
      <c r="AX193" s="57">
        <f t="shared" si="33"/>
        <v>0</v>
      </c>
    </row>
    <row r="194" spans="2:50" hidden="1" x14ac:dyDescent="0.25">
      <c r="B194" t="s">
        <v>789</v>
      </c>
      <c r="C194" t="s">
        <v>856</v>
      </c>
      <c r="E194" s="51">
        <v>0</v>
      </c>
      <c r="F194" s="51">
        <v>0</v>
      </c>
      <c r="G194" s="52">
        <f t="shared" si="34"/>
        <v>0</v>
      </c>
      <c r="H194" s="51">
        <v>0</v>
      </c>
      <c r="I194" s="51">
        <v>0</v>
      </c>
      <c r="J194" s="52">
        <f t="shared" si="35"/>
        <v>0</v>
      </c>
      <c r="K194" s="51">
        <v>0</v>
      </c>
      <c r="L194" s="51">
        <v>0</v>
      </c>
      <c r="M194" s="52">
        <f t="shared" si="36"/>
        <v>0</v>
      </c>
      <c r="N194" s="51">
        <v>0</v>
      </c>
      <c r="O194" s="51">
        <v>0</v>
      </c>
      <c r="P194" s="52">
        <f t="shared" si="37"/>
        <v>0</v>
      </c>
      <c r="Q194" s="51">
        <v>0</v>
      </c>
      <c r="R194" s="51">
        <v>0</v>
      </c>
      <c r="S194" s="52">
        <f t="shared" si="38"/>
        <v>0</v>
      </c>
      <c r="T194" s="51">
        <v>0</v>
      </c>
      <c r="U194" s="51">
        <v>0</v>
      </c>
      <c r="V194" s="52">
        <f t="shared" si="39"/>
        <v>0</v>
      </c>
      <c r="W194" s="51">
        <v>0</v>
      </c>
      <c r="X194" s="51">
        <v>0</v>
      </c>
      <c r="Y194" s="52">
        <f t="shared" si="40"/>
        <v>0</v>
      </c>
      <c r="Z194" s="51">
        <v>0</v>
      </c>
      <c r="AA194" s="51">
        <v>0</v>
      </c>
      <c r="AB194" s="52">
        <f t="shared" si="41"/>
        <v>0</v>
      </c>
      <c r="AC194" s="51">
        <v>0</v>
      </c>
      <c r="AD194" s="51">
        <v>0</v>
      </c>
      <c r="AE194" s="52">
        <f t="shared" si="42"/>
        <v>0</v>
      </c>
      <c r="AF194" s="51">
        <v>0</v>
      </c>
      <c r="AG194" s="51">
        <v>0</v>
      </c>
      <c r="AH194" s="52">
        <f t="shared" si="43"/>
        <v>0</v>
      </c>
      <c r="AI194" s="51">
        <v>0</v>
      </c>
      <c r="AJ194" s="51">
        <v>0</v>
      </c>
      <c r="AK194" s="52">
        <f t="shared" si="44"/>
        <v>0</v>
      </c>
      <c r="AL194" s="51">
        <v>0</v>
      </c>
      <c r="AM194" s="51">
        <v>0</v>
      </c>
      <c r="AN194" s="52">
        <f t="shared" si="45"/>
        <v>0</v>
      </c>
      <c r="AO194" s="51">
        <v>0</v>
      </c>
      <c r="AP194" s="51">
        <v>0</v>
      </c>
      <c r="AQ194" s="52">
        <f t="shared" si="46"/>
        <v>0</v>
      </c>
      <c r="AR194" s="51">
        <v>0</v>
      </c>
      <c r="AS194" s="51">
        <v>0</v>
      </c>
      <c r="AT194" s="52">
        <f t="shared" si="32"/>
        <v>0</v>
      </c>
      <c r="AU194" s="51">
        <v>0</v>
      </c>
      <c r="AV194" s="51">
        <v>0</v>
      </c>
      <c r="AW194" s="52">
        <f t="shared" si="47"/>
        <v>0</v>
      </c>
      <c r="AX194" s="57">
        <f t="shared" si="33"/>
        <v>0</v>
      </c>
    </row>
    <row r="195" spans="2:50" hidden="1" x14ac:dyDescent="0.25">
      <c r="B195" t="s">
        <v>789</v>
      </c>
      <c r="C195" t="s">
        <v>857</v>
      </c>
      <c r="E195" s="51">
        <v>0</v>
      </c>
      <c r="F195" s="51">
        <v>0</v>
      </c>
      <c r="G195" s="52">
        <f t="shared" si="34"/>
        <v>0</v>
      </c>
      <c r="H195" s="51">
        <v>0</v>
      </c>
      <c r="I195" s="51">
        <v>0</v>
      </c>
      <c r="J195" s="52">
        <f t="shared" si="35"/>
        <v>0</v>
      </c>
      <c r="K195" s="51">
        <v>0</v>
      </c>
      <c r="L195" s="51">
        <v>0</v>
      </c>
      <c r="M195" s="52">
        <f t="shared" si="36"/>
        <v>0</v>
      </c>
      <c r="N195" s="51">
        <v>0</v>
      </c>
      <c r="O195" s="51">
        <v>0</v>
      </c>
      <c r="P195" s="52">
        <f t="shared" si="37"/>
        <v>0</v>
      </c>
      <c r="Q195" s="51">
        <v>0</v>
      </c>
      <c r="R195" s="51">
        <v>0</v>
      </c>
      <c r="S195" s="52">
        <f t="shared" si="38"/>
        <v>0</v>
      </c>
      <c r="T195" s="51">
        <v>0</v>
      </c>
      <c r="U195" s="51">
        <v>0</v>
      </c>
      <c r="V195" s="52">
        <f t="shared" si="39"/>
        <v>0</v>
      </c>
      <c r="W195" s="51">
        <v>0</v>
      </c>
      <c r="X195" s="51">
        <v>0</v>
      </c>
      <c r="Y195" s="52">
        <f t="shared" si="40"/>
        <v>0</v>
      </c>
      <c r="Z195" s="51">
        <v>0</v>
      </c>
      <c r="AA195" s="51">
        <v>0</v>
      </c>
      <c r="AB195" s="52">
        <f t="shared" si="41"/>
        <v>0</v>
      </c>
      <c r="AC195" s="51">
        <v>0</v>
      </c>
      <c r="AD195" s="51">
        <v>0</v>
      </c>
      <c r="AE195" s="52">
        <f t="shared" si="42"/>
        <v>0</v>
      </c>
      <c r="AF195" s="51">
        <v>0</v>
      </c>
      <c r="AG195" s="51">
        <v>0</v>
      </c>
      <c r="AH195" s="52">
        <f t="shared" si="43"/>
        <v>0</v>
      </c>
      <c r="AI195" s="51">
        <v>0</v>
      </c>
      <c r="AJ195" s="51">
        <v>0</v>
      </c>
      <c r="AK195" s="52">
        <f t="shared" si="44"/>
        <v>0</v>
      </c>
      <c r="AL195" s="51">
        <v>0</v>
      </c>
      <c r="AM195" s="51">
        <v>0</v>
      </c>
      <c r="AN195" s="52">
        <f t="shared" si="45"/>
        <v>0</v>
      </c>
      <c r="AO195" s="51">
        <v>0</v>
      </c>
      <c r="AP195" s="51">
        <v>0</v>
      </c>
      <c r="AQ195" s="52">
        <f t="shared" si="46"/>
        <v>0</v>
      </c>
      <c r="AR195" s="51">
        <v>0</v>
      </c>
      <c r="AS195" s="51">
        <v>0</v>
      </c>
      <c r="AT195" s="52">
        <f t="shared" si="32"/>
        <v>0</v>
      </c>
      <c r="AU195" s="51">
        <v>0</v>
      </c>
      <c r="AV195" s="51">
        <v>0</v>
      </c>
      <c r="AW195" s="52">
        <f t="shared" si="47"/>
        <v>0</v>
      </c>
      <c r="AX195" s="57">
        <f t="shared" si="33"/>
        <v>0</v>
      </c>
    </row>
    <row r="196" spans="2:50" x14ac:dyDescent="0.25">
      <c r="B196" t="s">
        <v>789</v>
      </c>
      <c r="C196" t="s">
        <v>414</v>
      </c>
      <c r="D196" t="s">
        <v>416</v>
      </c>
      <c r="E196" s="51">
        <v>76036000</v>
      </c>
      <c r="F196" s="51">
        <v>76035628</v>
      </c>
      <c r="G196" s="52">
        <f t="shared" si="34"/>
        <v>-372</v>
      </c>
      <c r="H196" s="51">
        <v>75061000</v>
      </c>
      <c r="I196" s="51">
        <v>75060704</v>
      </c>
      <c r="J196" s="52">
        <f t="shared" si="35"/>
        <v>-296</v>
      </c>
      <c r="K196" s="51">
        <v>69559000</v>
      </c>
      <c r="L196" s="51">
        <v>69559288</v>
      </c>
      <c r="M196" s="52">
        <f t="shared" si="36"/>
        <v>288</v>
      </c>
      <c r="N196" s="51">
        <v>69695000</v>
      </c>
      <c r="O196" s="51">
        <v>69695420</v>
      </c>
      <c r="P196" s="52">
        <f t="shared" si="37"/>
        <v>420</v>
      </c>
      <c r="Q196" s="51">
        <v>76002000</v>
      </c>
      <c r="R196" s="51">
        <v>76002036</v>
      </c>
      <c r="S196" s="52">
        <f t="shared" si="38"/>
        <v>36</v>
      </c>
      <c r="T196" s="51">
        <v>78160000</v>
      </c>
      <c r="U196" s="51">
        <v>78160604</v>
      </c>
      <c r="V196" s="52">
        <f t="shared" si="39"/>
        <v>604</v>
      </c>
      <c r="W196" s="51">
        <v>75524000</v>
      </c>
      <c r="X196" s="51">
        <v>75524256</v>
      </c>
      <c r="Y196" s="52">
        <f t="shared" si="40"/>
        <v>256</v>
      </c>
      <c r="Z196" s="51">
        <v>79052000</v>
      </c>
      <c r="AA196" s="51">
        <v>79051792</v>
      </c>
      <c r="AB196" s="52">
        <f t="shared" si="41"/>
        <v>-208</v>
      </c>
      <c r="AC196" s="51">
        <v>79051790</v>
      </c>
      <c r="AD196" s="51">
        <v>79051792</v>
      </c>
      <c r="AE196" s="52">
        <f t="shared" si="42"/>
        <v>2</v>
      </c>
      <c r="AF196" s="51">
        <v>79051790</v>
      </c>
      <c r="AG196" s="51">
        <v>79051792</v>
      </c>
      <c r="AH196" s="52">
        <f t="shared" si="43"/>
        <v>2</v>
      </c>
      <c r="AI196" s="51">
        <v>77542494</v>
      </c>
      <c r="AJ196" s="51">
        <v>77542494</v>
      </c>
      <c r="AK196" s="52">
        <f t="shared" si="44"/>
        <v>0</v>
      </c>
      <c r="AL196" s="51">
        <v>79051790</v>
      </c>
      <c r="AM196" s="51">
        <v>79051792</v>
      </c>
      <c r="AN196" s="52">
        <f t="shared" si="45"/>
        <v>2</v>
      </c>
      <c r="AO196" s="51">
        <v>79051790</v>
      </c>
      <c r="AP196" s="51">
        <v>79051792</v>
      </c>
      <c r="AQ196" s="52">
        <f t="shared" si="46"/>
        <v>2</v>
      </c>
      <c r="AR196" s="51">
        <v>79051790</v>
      </c>
      <c r="AS196" s="51">
        <v>79051790</v>
      </c>
      <c r="AT196" s="52">
        <f t="shared" ref="AT196:AT259" si="48">IFERROR(AS196-AR196,0-AR196)</f>
        <v>0</v>
      </c>
      <c r="AU196" s="51">
        <v>78105345</v>
      </c>
      <c r="AV196" s="51">
        <v>77105345</v>
      </c>
      <c r="AW196" s="52">
        <f t="shared" si="47"/>
        <v>-1000000</v>
      </c>
      <c r="AX196" s="57">
        <f t="shared" ref="AX196:AX259" si="49">SUM(E196:AW196)</f>
        <v>2297993050</v>
      </c>
    </row>
    <row r="197" spans="2:50" hidden="1" x14ac:dyDescent="0.25">
      <c r="B197" t="s">
        <v>789</v>
      </c>
      <c r="C197" t="s">
        <v>858</v>
      </c>
      <c r="E197" s="51">
        <v>0</v>
      </c>
      <c r="F197" s="51">
        <v>0</v>
      </c>
      <c r="G197" s="52">
        <f t="shared" ref="G197:G260" si="50">IFERROR(F197-E197,0-E197)</f>
        <v>0</v>
      </c>
      <c r="H197" s="51">
        <v>0</v>
      </c>
      <c r="I197" s="51">
        <v>0</v>
      </c>
      <c r="J197" s="52">
        <f t="shared" ref="J197:J260" si="51">IFERROR(I197-H197,0-H197)</f>
        <v>0</v>
      </c>
      <c r="K197" s="51">
        <v>0</v>
      </c>
      <c r="L197" s="51">
        <v>0</v>
      </c>
      <c r="M197" s="52">
        <f t="shared" ref="M197:M260" si="52">IFERROR(L197-K197,0-K197)</f>
        <v>0</v>
      </c>
      <c r="N197" s="51">
        <v>0</v>
      </c>
      <c r="O197" s="51">
        <v>0</v>
      </c>
      <c r="P197" s="52">
        <f t="shared" ref="P197:P260" si="53">IFERROR(O197-N197,0-N197)</f>
        <v>0</v>
      </c>
      <c r="Q197" s="51">
        <v>0</v>
      </c>
      <c r="R197" s="51">
        <v>0</v>
      </c>
      <c r="S197" s="52">
        <f t="shared" ref="S197:S260" si="54">IFERROR(R197-Q197,0-Q197)</f>
        <v>0</v>
      </c>
      <c r="T197" s="51">
        <v>0</v>
      </c>
      <c r="U197" s="51">
        <v>0</v>
      </c>
      <c r="V197" s="52">
        <f t="shared" ref="V197:V260" si="55">IFERROR(U197-T197,0-T197)</f>
        <v>0</v>
      </c>
      <c r="W197" s="51">
        <v>0</v>
      </c>
      <c r="X197" s="51">
        <v>0</v>
      </c>
      <c r="Y197" s="52">
        <f t="shared" ref="Y197:Y260" si="56">IFERROR(X197-W197,0-W197)</f>
        <v>0</v>
      </c>
      <c r="Z197" s="51">
        <v>0</v>
      </c>
      <c r="AA197" s="51">
        <v>0</v>
      </c>
      <c r="AB197" s="52">
        <f t="shared" ref="AB197:AB260" si="57">IFERROR(AA197-Z197,0-Z197)</f>
        <v>0</v>
      </c>
      <c r="AC197" s="51">
        <v>0</v>
      </c>
      <c r="AD197" s="51">
        <v>0</v>
      </c>
      <c r="AE197" s="52">
        <f t="shared" ref="AE197:AE260" si="58">IFERROR(AD197-AC197,0-AC197)</f>
        <v>0</v>
      </c>
      <c r="AF197" s="51">
        <v>0</v>
      </c>
      <c r="AG197" s="51">
        <v>0</v>
      </c>
      <c r="AH197" s="52">
        <f t="shared" ref="AH197:AH260" si="59">IFERROR(AG197-AF197,0-AF197)</f>
        <v>0</v>
      </c>
      <c r="AI197" s="51">
        <v>0</v>
      </c>
      <c r="AJ197" s="51">
        <v>0</v>
      </c>
      <c r="AK197" s="52">
        <f t="shared" ref="AK197:AK260" si="60">IFERROR(AJ197-AI197,0-AI197)</f>
        <v>0</v>
      </c>
      <c r="AL197" s="51">
        <v>0</v>
      </c>
      <c r="AM197" s="51">
        <v>0</v>
      </c>
      <c r="AN197" s="52">
        <f t="shared" ref="AN197:AN260" si="61">IFERROR(AM197-AL197,0-AL197)</f>
        <v>0</v>
      </c>
      <c r="AO197" s="51">
        <v>0</v>
      </c>
      <c r="AP197" s="51">
        <v>0</v>
      </c>
      <c r="AQ197" s="52">
        <f t="shared" ref="AQ197:AQ260" si="62">IFERROR(AP197-AO197,0-AO197)</f>
        <v>0</v>
      </c>
      <c r="AR197" s="51">
        <v>0</v>
      </c>
      <c r="AS197" s="51">
        <v>0</v>
      </c>
      <c r="AT197" s="52">
        <f t="shared" si="48"/>
        <v>0</v>
      </c>
      <c r="AU197" s="51">
        <v>0</v>
      </c>
      <c r="AV197" s="51">
        <v>0</v>
      </c>
      <c r="AW197" s="52">
        <f t="shared" ref="AW197:AW260" si="63">IFERROR(AV197-AU197,0-AU197)</f>
        <v>0</v>
      </c>
      <c r="AX197" s="57">
        <f t="shared" si="49"/>
        <v>0</v>
      </c>
    </row>
    <row r="198" spans="2:50" x14ac:dyDescent="0.25">
      <c r="B198" t="s">
        <v>789</v>
      </c>
      <c r="C198" t="s">
        <v>417</v>
      </c>
      <c r="D198" t="s">
        <v>418</v>
      </c>
      <c r="E198" s="51">
        <v>0</v>
      </c>
      <c r="F198" s="51">
        <v>0</v>
      </c>
      <c r="G198" s="52">
        <f t="shared" si="50"/>
        <v>0</v>
      </c>
      <c r="H198" s="51">
        <v>0</v>
      </c>
      <c r="I198" s="51">
        <v>0</v>
      </c>
      <c r="J198" s="52">
        <f t="shared" si="51"/>
        <v>0</v>
      </c>
      <c r="K198" s="51">
        <v>0</v>
      </c>
      <c r="L198" s="51">
        <v>0</v>
      </c>
      <c r="M198" s="52">
        <f t="shared" si="52"/>
        <v>0</v>
      </c>
      <c r="N198" s="51">
        <v>0</v>
      </c>
      <c r="O198" s="51">
        <v>0</v>
      </c>
      <c r="P198" s="52">
        <f t="shared" si="53"/>
        <v>0</v>
      </c>
      <c r="Q198" s="51">
        <v>0</v>
      </c>
      <c r="R198" s="51">
        <v>0</v>
      </c>
      <c r="S198" s="52">
        <f t="shared" si="54"/>
        <v>0</v>
      </c>
      <c r="T198" s="51">
        <v>0</v>
      </c>
      <c r="U198" s="51">
        <v>0</v>
      </c>
      <c r="V198" s="52">
        <f t="shared" si="55"/>
        <v>0</v>
      </c>
      <c r="W198" s="51">
        <v>0</v>
      </c>
      <c r="X198" s="51">
        <v>0</v>
      </c>
      <c r="Y198" s="52">
        <f t="shared" si="56"/>
        <v>0</v>
      </c>
      <c r="Z198" s="51">
        <v>0</v>
      </c>
      <c r="AA198" s="51">
        <v>0</v>
      </c>
      <c r="AB198" s="52">
        <f t="shared" si="57"/>
        <v>0</v>
      </c>
      <c r="AC198" s="51">
        <v>0</v>
      </c>
      <c r="AD198" s="51">
        <v>0</v>
      </c>
      <c r="AE198" s="52">
        <f t="shared" si="58"/>
        <v>0</v>
      </c>
      <c r="AF198" s="51">
        <v>0</v>
      </c>
      <c r="AG198" s="51">
        <v>0</v>
      </c>
      <c r="AH198" s="52">
        <f t="shared" si="59"/>
        <v>0</v>
      </c>
      <c r="AI198" s="51">
        <v>6972596</v>
      </c>
      <c r="AJ198" s="51">
        <v>6972596</v>
      </c>
      <c r="AK198" s="52">
        <f t="shared" si="60"/>
        <v>0</v>
      </c>
      <c r="AL198" s="51">
        <v>10047597</v>
      </c>
      <c r="AM198" s="51">
        <v>10047596</v>
      </c>
      <c r="AN198" s="52">
        <f t="shared" si="61"/>
        <v>-1</v>
      </c>
      <c r="AO198" s="51">
        <v>10047956</v>
      </c>
      <c r="AP198" s="51">
        <v>10047596</v>
      </c>
      <c r="AQ198" s="52">
        <f t="shared" si="62"/>
        <v>-360</v>
      </c>
      <c r="AR198" s="51">
        <v>10047956</v>
      </c>
      <c r="AS198" s="51">
        <v>10047597</v>
      </c>
      <c r="AT198" s="52">
        <f t="shared" si="48"/>
        <v>-359</v>
      </c>
      <c r="AU198" s="51">
        <v>10047956</v>
      </c>
      <c r="AV198" s="51">
        <v>10047596</v>
      </c>
      <c r="AW198" s="52">
        <f t="shared" si="63"/>
        <v>-360</v>
      </c>
      <c r="AX198" s="57">
        <f t="shared" si="49"/>
        <v>94325962</v>
      </c>
    </row>
    <row r="199" spans="2:50" x14ac:dyDescent="0.25">
      <c r="B199" t="s">
        <v>789</v>
      </c>
      <c r="C199" t="s">
        <v>419</v>
      </c>
      <c r="D199" t="s">
        <v>421</v>
      </c>
      <c r="E199" s="51">
        <v>2750000</v>
      </c>
      <c r="F199" s="51">
        <v>3321404</v>
      </c>
      <c r="G199" s="52">
        <f t="shared" si="50"/>
        <v>571404</v>
      </c>
      <c r="H199" s="51">
        <v>3025000</v>
      </c>
      <c r="I199" s="51">
        <v>3072900</v>
      </c>
      <c r="J199" s="52">
        <f t="shared" si="51"/>
        <v>47900</v>
      </c>
      <c r="K199" s="51">
        <v>3000000</v>
      </c>
      <c r="L199" s="51">
        <v>3286910</v>
      </c>
      <c r="M199" s="52">
        <f t="shared" si="52"/>
        <v>286910</v>
      </c>
      <c r="N199" s="51">
        <v>3050000</v>
      </c>
      <c r="O199" s="51">
        <v>2929656</v>
      </c>
      <c r="P199" s="52">
        <f t="shared" si="53"/>
        <v>-120344</v>
      </c>
      <c r="Q199" s="51">
        <v>3125000</v>
      </c>
      <c r="R199" s="51">
        <v>2885858</v>
      </c>
      <c r="S199" s="52">
        <f t="shared" si="54"/>
        <v>-239142</v>
      </c>
      <c r="T199" s="51">
        <v>2925000</v>
      </c>
      <c r="U199" s="51">
        <v>2630249</v>
      </c>
      <c r="V199" s="52">
        <f t="shared" si="55"/>
        <v>-294751</v>
      </c>
      <c r="W199" s="51">
        <v>3075000</v>
      </c>
      <c r="X199" s="51">
        <v>3075175</v>
      </c>
      <c r="Y199" s="52">
        <f t="shared" si="56"/>
        <v>175</v>
      </c>
      <c r="Z199" s="51">
        <v>2575000</v>
      </c>
      <c r="AA199" s="51">
        <v>2575220</v>
      </c>
      <c r="AB199" s="52">
        <f t="shared" si="57"/>
        <v>220</v>
      </c>
      <c r="AC199" s="51">
        <v>0</v>
      </c>
      <c r="AD199" s="51">
        <v>0</v>
      </c>
      <c r="AE199" s="52">
        <f t="shared" si="58"/>
        <v>0</v>
      </c>
      <c r="AF199" s="51">
        <v>0</v>
      </c>
      <c r="AG199" s="51">
        <v>0</v>
      </c>
      <c r="AH199" s="52">
        <f t="shared" si="59"/>
        <v>0</v>
      </c>
      <c r="AI199" s="51">
        <v>3075000</v>
      </c>
      <c r="AJ199" s="51">
        <v>3075000</v>
      </c>
      <c r="AK199" s="52">
        <f t="shared" si="60"/>
        <v>0</v>
      </c>
      <c r="AL199" s="51">
        <v>0</v>
      </c>
      <c r="AM199" s="51">
        <v>0</v>
      </c>
      <c r="AN199" s="52">
        <f t="shared" si="61"/>
        <v>0</v>
      </c>
      <c r="AO199" s="51">
        <v>0</v>
      </c>
      <c r="AP199" s="51">
        <v>0</v>
      </c>
      <c r="AQ199" s="52">
        <f t="shared" si="62"/>
        <v>0</v>
      </c>
      <c r="AR199" s="51">
        <v>0</v>
      </c>
      <c r="AS199" s="51">
        <v>0</v>
      </c>
      <c r="AT199" s="52">
        <f t="shared" si="48"/>
        <v>0</v>
      </c>
      <c r="AU199" s="51">
        <v>0</v>
      </c>
      <c r="AV199" s="51">
        <v>0</v>
      </c>
      <c r="AW199" s="52">
        <f t="shared" si="63"/>
        <v>0</v>
      </c>
      <c r="AX199" s="57">
        <f t="shared" si="49"/>
        <v>53704744</v>
      </c>
    </row>
    <row r="200" spans="2:50" x14ac:dyDescent="0.25">
      <c r="B200" t="s">
        <v>789</v>
      </c>
      <c r="C200" t="s">
        <v>422</v>
      </c>
      <c r="D200" t="s">
        <v>424</v>
      </c>
      <c r="E200" s="51">
        <v>322000</v>
      </c>
      <c r="F200" s="51">
        <v>399887</v>
      </c>
      <c r="G200" s="52">
        <f t="shared" si="50"/>
        <v>77887</v>
      </c>
      <c r="H200" s="51">
        <v>24000</v>
      </c>
      <c r="I200" s="51">
        <v>6009</v>
      </c>
      <c r="J200" s="52">
        <f t="shared" si="51"/>
        <v>-17991</v>
      </c>
      <c r="K200" s="51">
        <v>58000</v>
      </c>
      <c r="L200" s="51">
        <v>52808</v>
      </c>
      <c r="M200" s="52">
        <f t="shared" si="52"/>
        <v>-5192</v>
      </c>
      <c r="N200" s="51">
        <v>89000</v>
      </c>
      <c r="O200" s="51">
        <v>61499</v>
      </c>
      <c r="P200" s="52">
        <f t="shared" si="53"/>
        <v>-27501</v>
      </c>
      <c r="Q200" s="51">
        <v>87000</v>
      </c>
      <c r="R200" s="51">
        <v>108263</v>
      </c>
      <c r="S200" s="52">
        <f t="shared" si="54"/>
        <v>21263</v>
      </c>
      <c r="T200" s="51">
        <v>85000</v>
      </c>
      <c r="U200" s="51">
        <v>32792</v>
      </c>
      <c r="V200" s="52">
        <f t="shared" si="55"/>
        <v>-52208</v>
      </c>
      <c r="W200" s="51">
        <v>83000</v>
      </c>
      <c r="X200" s="51">
        <v>78993</v>
      </c>
      <c r="Y200" s="52">
        <f t="shared" si="56"/>
        <v>-4007</v>
      </c>
      <c r="Z200" s="51">
        <v>83000</v>
      </c>
      <c r="AA200" s="51">
        <v>53840</v>
      </c>
      <c r="AB200" s="52">
        <f t="shared" si="57"/>
        <v>-29160</v>
      </c>
      <c r="AC200" s="51">
        <v>53839</v>
      </c>
      <c r="AD200" s="51">
        <v>53840</v>
      </c>
      <c r="AE200" s="52">
        <f t="shared" si="58"/>
        <v>1</v>
      </c>
      <c r="AF200" s="51">
        <v>53839</v>
      </c>
      <c r="AG200" s="51">
        <v>53840</v>
      </c>
      <c r="AH200" s="52">
        <f t="shared" si="59"/>
        <v>1</v>
      </c>
      <c r="AI200" s="51">
        <v>53839</v>
      </c>
      <c r="AJ200" s="51">
        <v>53840</v>
      </c>
      <c r="AK200" s="52">
        <f t="shared" si="60"/>
        <v>1</v>
      </c>
      <c r="AL200" s="51">
        <v>0</v>
      </c>
      <c r="AM200" s="51">
        <v>0</v>
      </c>
      <c r="AN200" s="52">
        <f t="shared" si="61"/>
        <v>0</v>
      </c>
      <c r="AO200" s="51">
        <v>0</v>
      </c>
      <c r="AP200" s="51">
        <v>-13460</v>
      </c>
      <c r="AQ200" s="52">
        <f t="shared" si="62"/>
        <v>-13460</v>
      </c>
      <c r="AR200" s="51">
        <v>0</v>
      </c>
      <c r="AS200" s="51">
        <v>0</v>
      </c>
      <c r="AT200" s="52">
        <f t="shared" si="48"/>
        <v>0</v>
      </c>
      <c r="AU200" s="51">
        <v>0</v>
      </c>
      <c r="AV200" s="51">
        <v>0</v>
      </c>
      <c r="AW200" s="52">
        <f t="shared" si="63"/>
        <v>0</v>
      </c>
      <c r="AX200" s="57">
        <f t="shared" si="49"/>
        <v>1884302</v>
      </c>
    </row>
    <row r="201" spans="2:50" x14ac:dyDescent="0.25">
      <c r="B201" t="s">
        <v>789</v>
      </c>
      <c r="C201" t="s">
        <v>425</v>
      </c>
      <c r="D201" t="s">
        <v>427</v>
      </c>
      <c r="E201" s="51">
        <v>11829000</v>
      </c>
      <c r="F201" s="51">
        <v>11851668</v>
      </c>
      <c r="G201" s="52">
        <f t="shared" si="50"/>
        <v>22668</v>
      </c>
      <c r="H201" s="51">
        <v>11852000</v>
      </c>
      <c r="I201" s="51">
        <v>11283020</v>
      </c>
      <c r="J201" s="52">
        <f t="shared" si="51"/>
        <v>-568980</v>
      </c>
      <c r="K201" s="51">
        <v>11719000</v>
      </c>
      <c r="L201" s="51">
        <v>12147025</v>
      </c>
      <c r="M201" s="52">
        <f t="shared" si="52"/>
        <v>428025</v>
      </c>
      <c r="N201" s="51">
        <v>11771000</v>
      </c>
      <c r="O201" s="51">
        <v>11578155</v>
      </c>
      <c r="P201" s="52">
        <f t="shared" si="53"/>
        <v>-192845</v>
      </c>
      <c r="Q201" s="51">
        <v>12079000</v>
      </c>
      <c r="R201" s="51">
        <v>11316279</v>
      </c>
      <c r="S201" s="52">
        <f t="shared" si="54"/>
        <v>-762721</v>
      </c>
      <c r="T201" s="51">
        <v>12712000</v>
      </c>
      <c r="U201" s="51">
        <v>11790994</v>
      </c>
      <c r="V201" s="52">
        <f t="shared" si="55"/>
        <v>-921006</v>
      </c>
      <c r="W201" s="51">
        <v>13107000</v>
      </c>
      <c r="X201" s="51">
        <v>12599229</v>
      </c>
      <c r="Y201" s="52">
        <f t="shared" si="56"/>
        <v>-507771</v>
      </c>
      <c r="Z201" s="51">
        <v>10269000</v>
      </c>
      <c r="AA201" s="51">
        <v>6675053</v>
      </c>
      <c r="AB201" s="52">
        <f t="shared" si="57"/>
        <v>-3593947</v>
      </c>
      <c r="AC201" s="51">
        <v>6675053</v>
      </c>
      <c r="AD201" s="51">
        <v>6675053</v>
      </c>
      <c r="AE201" s="52">
        <f t="shared" si="58"/>
        <v>0</v>
      </c>
      <c r="AF201" s="51">
        <v>6675053</v>
      </c>
      <c r="AG201" s="51">
        <v>8047707</v>
      </c>
      <c r="AH201" s="52">
        <f t="shared" si="59"/>
        <v>1372654</v>
      </c>
      <c r="AI201" s="51">
        <v>6675053</v>
      </c>
      <c r="AJ201" s="51">
        <v>4981384</v>
      </c>
      <c r="AK201" s="52">
        <f t="shared" si="60"/>
        <v>-1693669</v>
      </c>
      <c r="AL201" s="51">
        <v>6827538</v>
      </c>
      <c r="AM201" s="51">
        <v>6827538</v>
      </c>
      <c r="AN201" s="52">
        <f t="shared" si="61"/>
        <v>0</v>
      </c>
      <c r="AO201" s="51">
        <v>8365000</v>
      </c>
      <c r="AP201" s="51">
        <v>7448751</v>
      </c>
      <c r="AQ201" s="52">
        <f t="shared" si="62"/>
        <v>-916249</v>
      </c>
      <c r="AR201" s="51">
        <v>7448751</v>
      </c>
      <c r="AS201" s="51">
        <v>7070887</v>
      </c>
      <c r="AT201" s="52">
        <f t="shared" si="48"/>
        <v>-377864</v>
      </c>
      <c r="AU201" s="51">
        <v>8825785</v>
      </c>
      <c r="AV201" s="51">
        <v>7956125.2400000002</v>
      </c>
      <c r="AW201" s="52">
        <f t="shared" si="63"/>
        <v>-869659.75999999978</v>
      </c>
      <c r="AX201" s="57">
        <f t="shared" si="49"/>
        <v>276497736.48000002</v>
      </c>
    </row>
    <row r="202" spans="2:50" hidden="1" x14ac:dyDescent="0.25">
      <c r="B202" t="s">
        <v>789</v>
      </c>
      <c r="C202" t="s">
        <v>859</v>
      </c>
      <c r="E202" s="51">
        <v>0</v>
      </c>
      <c r="F202" s="51">
        <v>0</v>
      </c>
      <c r="G202" s="52">
        <f t="shared" si="50"/>
        <v>0</v>
      </c>
      <c r="H202" s="51">
        <v>0</v>
      </c>
      <c r="I202" s="51">
        <v>0</v>
      </c>
      <c r="J202" s="52">
        <f t="shared" si="51"/>
        <v>0</v>
      </c>
      <c r="K202" s="51">
        <v>0</v>
      </c>
      <c r="L202" s="51">
        <v>0</v>
      </c>
      <c r="M202" s="52">
        <f t="shared" si="52"/>
        <v>0</v>
      </c>
      <c r="N202" s="51">
        <v>0</v>
      </c>
      <c r="O202" s="51">
        <v>0</v>
      </c>
      <c r="P202" s="52">
        <f t="shared" si="53"/>
        <v>0</v>
      </c>
      <c r="Q202" s="51">
        <v>0</v>
      </c>
      <c r="R202" s="51">
        <v>0</v>
      </c>
      <c r="S202" s="52">
        <f t="shared" si="54"/>
        <v>0</v>
      </c>
      <c r="T202" s="51">
        <v>0</v>
      </c>
      <c r="U202" s="51">
        <v>0</v>
      </c>
      <c r="V202" s="52">
        <f t="shared" si="55"/>
        <v>0</v>
      </c>
      <c r="W202" s="51">
        <v>0</v>
      </c>
      <c r="X202" s="51">
        <v>0</v>
      </c>
      <c r="Y202" s="52">
        <f t="shared" si="56"/>
        <v>0</v>
      </c>
      <c r="Z202" s="51">
        <v>0</v>
      </c>
      <c r="AA202" s="51">
        <v>0</v>
      </c>
      <c r="AB202" s="52">
        <f t="shared" si="57"/>
        <v>0</v>
      </c>
      <c r="AC202" s="51">
        <v>0</v>
      </c>
      <c r="AD202" s="51">
        <v>0</v>
      </c>
      <c r="AE202" s="52">
        <f t="shared" si="58"/>
        <v>0</v>
      </c>
      <c r="AF202" s="51">
        <v>0</v>
      </c>
      <c r="AG202" s="51">
        <v>0</v>
      </c>
      <c r="AH202" s="52">
        <f t="shared" si="59"/>
        <v>0</v>
      </c>
      <c r="AI202" s="51">
        <v>0</v>
      </c>
      <c r="AJ202" s="51">
        <v>0</v>
      </c>
      <c r="AK202" s="52">
        <f t="shared" si="60"/>
        <v>0</v>
      </c>
      <c r="AL202" s="51">
        <v>0</v>
      </c>
      <c r="AM202" s="51">
        <v>0</v>
      </c>
      <c r="AN202" s="52">
        <f t="shared" si="61"/>
        <v>0</v>
      </c>
      <c r="AO202" s="51">
        <v>0</v>
      </c>
      <c r="AP202" s="51">
        <v>0</v>
      </c>
      <c r="AQ202" s="52">
        <f t="shared" si="62"/>
        <v>0</v>
      </c>
      <c r="AR202" s="51">
        <v>0</v>
      </c>
      <c r="AS202" s="51">
        <v>0</v>
      </c>
      <c r="AT202" s="52">
        <f t="shared" si="48"/>
        <v>0</v>
      </c>
      <c r="AU202" s="51">
        <v>0</v>
      </c>
      <c r="AV202" s="51">
        <v>0</v>
      </c>
      <c r="AW202" s="52">
        <f t="shared" si="63"/>
        <v>0</v>
      </c>
      <c r="AX202" s="57">
        <f t="shared" si="49"/>
        <v>0</v>
      </c>
    </row>
    <row r="203" spans="2:50" hidden="1" x14ac:dyDescent="0.25">
      <c r="B203" t="s">
        <v>789</v>
      </c>
      <c r="C203" t="s">
        <v>860</v>
      </c>
      <c r="E203" s="51">
        <v>0</v>
      </c>
      <c r="F203" s="51">
        <v>0</v>
      </c>
      <c r="G203" s="52">
        <f t="shared" si="50"/>
        <v>0</v>
      </c>
      <c r="H203" s="51">
        <v>0</v>
      </c>
      <c r="I203" s="51">
        <v>0</v>
      </c>
      <c r="J203" s="52">
        <f t="shared" si="51"/>
        <v>0</v>
      </c>
      <c r="K203" s="51">
        <v>0</v>
      </c>
      <c r="L203" s="51">
        <v>0</v>
      </c>
      <c r="M203" s="52">
        <f t="shared" si="52"/>
        <v>0</v>
      </c>
      <c r="N203" s="51">
        <v>0</v>
      </c>
      <c r="O203" s="51">
        <v>0</v>
      </c>
      <c r="P203" s="52">
        <f t="shared" si="53"/>
        <v>0</v>
      </c>
      <c r="Q203" s="51">
        <v>0</v>
      </c>
      <c r="R203" s="51">
        <v>0</v>
      </c>
      <c r="S203" s="52">
        <f t="shared" si="54"/>
        <v>0</v>
      </c>
      <c r="T203" s="51">
        <v>0</v>
      </c>
      <c r="U203" s="51">
        <v>0</v>
      </c>
      <c r="V203" s="52">
        <f t="shared" si="55"/>
        <v>0</v>
      </c>
      <c r="W203" s="51">
        <v>0</v>
      </c>
      <c r="X203" s="51">
        <v>0</v>
      </c>
      <c r="Y203" s="52">
        <f t="shared" si="56"/>
        <v>0</v>
      </c>
      <c r="Z203" s="51">
        <v>0</v>
      </c>
      <c r="AA203" s="51">
        <v>0</v>
      </c>
      <c r="AB203" s="52">
        <f t="shared" si="57"/>
        <v>0</v>
      </c>
      <c r="AC203" s="51">
        <v>0</v>
      </c>
      <c r="AD203" s="51">
        <v>0</v>
      </c>
      <c r="AE203" s="52">
        <f t="shared" si="58"/>
        <v>0</v>
      </c>
      <c r="AF203" s="51">
        <v>0</v>
      </c>
      <c r="AG203" s="51">
        <v>0</v>
      </c>
      <c r="AH203" s="52">
        <f t="shared" si="59"/>
        <v>0</v>
      </c>
      <c r="AI203" s="51">
        <v>0</v>
      </c>
      <c r="AJ203" s="51">
        <v>0</v>
      </c>
      <c r="AK203" s="52">
        <f t="shared" si="60"/>
        <v>0</v>
      </c>
      <c r="AL203" s="51">
        <v>0</v>
      </c>
      <c r="AM203" s="51">
        <v>0</v>
      </c>
      <c r="AN203" s="52">
        <f t="shared" si="61"/>
        <v>0</v>
      </c>
      <c r="AO203" s="51">
        <v>0</v>
      </c>
      <c r="AP203" s="51">
        <v>0</v>
      </c>
      <c r="AQ203" s="52">
        <f t="shared" si="62"/>
        <v>0</v>
      </c>
      <c r="AR203" s="51">
        <v>0</v>
      </c>
      <c r="AS203" s="51">
        <v>0</v>
      </c>
      <c r="AT203" s="52">
        <f t="shared" si="48"/>
        <v>0</v>
      </c>
      <c r="AU203" s="51">
        <v>0</v>
      </c>
      <c r="AV203" s="51">
        <v>0</v>
      </c>
      <c r="AW203" s="52">
        <f t="shared" si="63"/>
        <v>0</v>
      </c>
      <c r="AX203" s="57">
        <f t="shared" si="49"/>
        <v>0</v>
      </c>
    </row>
    <row r="204" spans="2:50" x14ac:dyDescent="0.25">
      <c r="B204" t="s">
        <v>789</v>
      </c>
      <c r="C204" t="s">
        <v>861</v>
      </c>
      <c r="E204" s="51">
        <v>453000</v>
      </c>
      <c r="F204" s="51">
        <v>453420</v>
      </c>
      <c r="G204" s="52">
        <f t="shared" si="50"/>
        <v>420</v>
      </c>
      <c r="H204" s="51">
        <v>453000</v>
      </c>
      <c r="I204" s="51">
        <v>340066</v>
      </c>
      <c r="J204" s="52">
        <f t="shared" si="51"/>
        <v>-112934</v>
      </c>
      <c r="K204" s="51">
        <v>453000</v>
      </c>
      <c r="L204" s="51">
        <v>453420</v>
      </c>
      <c r="M204" s="52">
        <f t="shared" si="52"/>
        <v>420</v>
      </c>
      <c r="N204" s="51">
        <v>453000</v>
      </c>
      <c r="O204" s="51">
        <v>453420</v>
      </c>
      <c r="P204" s="52">
        <f t="shared" si="53"/>
        <v>420</v>
      </c>
      <c r="Q204" s="51">
        <v>453000</v>
      </c>
      <c r="R204" s="51">
        <v>453420</v>
      </c>
      <c r="S204" s="52">
        <f t="shared" si="54"/>
        <v>420</v>
      </c>
      <c r="T204" s="51">
        <v>453000</v>
      </c>
      <c r="U204" s="51">
        <v>438610</v>
      </c>
      <c r="V204" s="52">
        <f t="shared" si="55"/>
        <v>-14390</v>
      </c>
      <c r="W204" s="51">
        <v>0</v>
      </c>
      <c r="X204" s="51">
        <v>0</v>
      </c>
      <c r="Y204" s="52">
        <f t="shared" si="56"/>
        <v>0</v>
      </c>
      <c r="Z204" s="51">
        <v>0</v>
      </c>
      <c r="AA204" s="51">
        <v>0</v>
      </c>
      <c r="AB204" s="52">
        <f t="shared" si="57"/>
        <v>0</v>
      </c>
      <c r="AC204" s="51">
        <v>0</v>
      </c>
      <c r="AD204" s="51">
        <v>0</v>
      </c>
      <c r="AE204" s="52">
        <f t="shared" si="58"/>
        <v>0</v>
      </c>
      <c r="AF204" s="51">
        <v>0</v>
      </c>
      <c r="AG204" s="51">
        <v>0</v>
      </c>
      <c r="AH204" s="52">
        <f t="shared" si="59"/>
        <v>0</v>
      </c>
      <c r="AI204" s="51">
        <v>0</v>
      </c>
      <c r="AJ204" s="51">
        <v>0</v>
      </c>
      <c r="AK204" s="52">
        <f t="shared" si="60"/>
        <v>0</v>
      </c>
      <c r="AL204" s="51">
        <v>0</v>
      </c>
      <c r="AM204" s="51">
        <v>0</v>
      </c>
      <c r="AN204" s="52">
        <f t="shared" si="61"/>
        <v>0</v>
      </c>
      <c r="AO204" s="51">
        <v>0</v>
      </c>
      <c r="AP204" s="51">
        <v>0</v>
      </c>
      <c r="AQ204" s="52">
        <f t="shared" si="62"/>
        <v>0</v>
      </c>
      <c r="AR204" s="51">
        <v>0</v>
      </c>
      <c r="AS204" s="51">
        <v>0</v>
      </c>
      <c r="AT204" s="52">
        <f t="shared" si="48"/>
        <v>0</v>
      </c>
      <c r="AU204" s="51">
        <v>0</v>
      </c>
      <c r="AV204" s="51">
        <v>0</v>
      </c>
      <c r="AW204" s="52">
        <f t="shared" si="63"/>
        <v>0</v>
      </c>
      <c r="AX204" s="57">
        <f t="shared" si="49"/>
        <v>5184712</v>
      </c>
    </row>
    <row r="205" spans="2:50" x14ac:dyDescent="0.25">
      <c r="B205" t="s">
        <v>789</v>
      </c>
      <c r="C205" t="s">
        <v>428</v>
      </c>
      <c r="D205" t="s">
        <v>430</v>
      </c>
      <c r="E205" s="51">
        <v>5452000</v>
      </c>
      <c r="F205" s="51">
        <v>5533560</v>
      </c>
      <c r="G205" s="52">
        <f t="shared" si="50"/>
        <v>81560</v>
      </c>
      <c r="H205" s="51">
        <v>5464000</v>
      </c>
      <c r="I205" s="51">
        <v>5463630</v>
      </c>
      <c r="J205" s="52">
        <f t="shared" si="51"/>
        <v>-370</v>
      </c>
      <c r="K205" s="51">
        <v>5426000</v>
      </c>
      <c r="L205" s="51">
        <v>5425974</v>
      </c>
      <c r="M205" s="52">
        <f t="shared" si="52"/>
        <v>-26</v>
      </c>
      <c r="N205" s="51">
        <v>5427000</v>
      </c>
      <c r="O205" s="51">
        <v>5427216</v>
      </c>
      <c r="P205" s="52">
        <f t="shared" si="53"/>
        <v>216</v>
      </c>
      <c r="Q205" s="51">
        <v>6060000</v>
      </c>
      <c r="R205" s="51">
        <v>6060600</v>
      </c>
      <c r="S205" s="52">
        <f t="shared" si="54"/>
        <v>600</v>
      </c>
      <c r="T205" s="51">
        <v>6594000</v>
      </c>
      <c r="U205" s="51">
        <v>6594432</v>
      </c>
      <c r="V205" s="52">
        <f t="shared" si="55"/>
        <v>432</v>
      </c>
      <c r="W205" s="51">
        <v>6585000</v>
      </c>
      <c r="X205" s="51">
        <v>6585528</v>
      </c>
      <c r="Y205" s="52">
        <f t="shared" si="56"/>
        <v>528</v>
      </c>
      <c r="Z205" s="51">
        <v>6548000</v>
      </c>
      <c r="AA205" s="51">
        <v>6547632</v>
      </c>
      <c r="AB205" s="52">
        <f t="shared" si="57"/>
        <v>-368</v>
      </c>
      <c r="AC205" s="51">
        <v>6461487</v>
      </c>
      <c r="AD205" s="51">
        <v>6461489</v>
      </c>
      <c r="AE205" s="52">
        <f t="shared" si="58"/>
        <v>2</v>
      </c>
      <c r="AF205" s="51">
        <v>6346260</v>
      </c>
      <c r="AG205" s="51">
        <v>6346260</v>
      </c>
      <c r="AH205" s="52">
        <f t="shared" si="59"/>
        <v>0</v>
      </c>
      <c r="AI205" s="51">
        <v>6034000</v>
      </c>
      <c r="AJ205" s="51">
        <v>6034345</v>
      </c>
      <c r="AK205" s="52">
        <f t="shared" si="60"/>
        <v>345</v>
      </c>
      <c r="AL205" s="51">
        <v>6034000</v>
      </c>
      <c r="AM205" s="51">
        <v>6034796</v>
      </c>
      <c r="AN205" s="52">
        <f t="shared" si="61"/>
        <v>796</v>
      </c>
      <c r="AO205" s="51">
        <v>6053000</v>
      </c>
      <c r="AP205" s="51">
        <v>6052829</v>
      </c>
      <c r="AQ205" s="52">
        <f t="shared" si="62"/>
        <v>-171</v>
      </c>
      <c r="AR205" s="51">
        <v>6096300</v>
      </c>
      <c r="AS205" s="51">
        <v>8266080</v>
      </c>
      <c r="AT205" s="52">
        <f t="shared" si="48"/>
        <v>2169780</v>
      </c>
      <c r="AU205" s="51">
        <v>6143745</v>
      </c>
      <c r="AV205" s="51">
        <v>6143745</v>
      </c>
      <c r="AW205" s="52">
        <f t="shared" si="63"/>
        <v>0</v>
      </c>
      <c r="AX205" s="57">
        <f t="shared" si="49"/>
        <v>185956232</v>
      </c>
    </row>
    <row r="206" spans="2:50" x14ac:dyDescent="0.25">
      <c r="B206" t="s">
        <v>789</v>
      </c>
      <c r="C206" t="s">
        <v>431</v>
      </c>
      <c r="D206" t="s">
        <v>433</v>
      </c>
      <c r="E206" s="51">
        <v>143000</v>
      </c>
      <c r="F206" s="51">
        <v>135160</v>
      </c>
      <c r="G206" s="52">
        <f t="shared" si="50"/>
        <v>-7840</v>
      </c>
      <c r="H206" s="51">
        <v>140000</v>
      </c>
      <c r="I206" s="51">
        <v>143150</v>
      </c>
      <c r="J206" s="52">
        <f t="shared" si="51"/>
        <v>3150</v>
      </c>
      <c r="K206" s="51">
        <v>153000</v>
      </c>
      <c r="L206" s="51">
        <v>159971</v>
      </c>
      <c r="M206" s="52">
        <f t="shared" si="52"/>
        <v>6971</v>
      </c>
      <c r="N206" s="51">
        <v>167000</v>
      </c>
      <c r="O206" s="51">
        <v>141548</v>
      </c>
      <c r="P206" s="52">
        <f t="shared" si="53"/>
        <v>-25452</v>
      </c>
      <c r="Q206" s="51">
        <v>176000</v>
      </c>
      <c r="R206" s="51">
        <v>188532</v>
      </c>
      <c r="S206" s="52">
        <f t="shared" si="54"/>
        <v>12532</v>
      </c>
      <c r="T206" s="51">
        <v>180000</v>
      </c>
      <c r="U206" s="51">
        <v>196869</v>
      </c>
      <c r="V206" s="52">
        <f t="shared" si="55"/>
        <v>16869</v>
      </c>
      <c r="W206" s="51">
        <v>180000</v>
      </c>
      <c r="X206" s="51">
        <v>141498</v>
      </c>
      <c r="Y206" s="52">
        <f t="shared" si="56"/>
        <v>-38502</v>
      </c>
      <c r="Z206" s="51">
        <v>180000</v>
      </c>
      <c r="AA206" s="51">
        <v>242405</v>
      </c>
      <c r="AB206" s="52">
        <f t="shared" si="57"/>
        <v>62405</v>
      </c>
      <c r="AC206" s="51">
        <v>125000</v>
      </c>
      <c r="AD206" s="51">
        <v>182764</v>
      </c>
      <c r="AE206" s="52">
        <f t="shared" si="58"/>
        <v>57764</v>
      </c>
      <c r="AF206" s="51">
        <v>140000</v>
      </c>
      <c r="AG206" s="51">
        <v>138869</v>
      </c>
      <c r="AH206" s="52">
        <f t="shared" si="59"/>
        <v>-1131</v>
      </c>
      <c r="AI206" s="51">
        <v>180000</v>
      </c>
      <c r="AJ206" s="51">
        <v>65225</v>
      </c>
      <c r="AK206" s="52">
        <f t="shared" si="60"/>
        <v>-114775</v>
      </c>
      <c r="AL206" s="51">
        <v>180000</v>
      </c>
      <c r="AM206" s="51">
        <v>180000</v>
      </c>
      <c r="AN206" s="52">
        <f t="shared" si="61"/>
        <v>0</v>
      </c>
      <c r="AO206" s="51">
        <v>180000</v>
      </c>
      <c r="AP206" s="51">
        <v>173982</v>
      </c>
      <c r="AQ206" s="52">
        <f t="shared" si="62"/>
        <v>-6018</v>
      </c>
      <c r="AR206" s="51">
        <v>180000</v>
      </c>
      <c r="AS206" s="51">
        <v>148816</v>
      </c>
      <c r="AT206" s="52">
        <f t="shared" si="48"/>
        <v>-31184</v>
      </c>
      <c r="AU206" s="51">
        <v>180000</v>
      </c>
      <c r="AV206" s="51">
        <v>164216.71</v>
      </c>
      <c r="AW206" s="52">
        <f t="shared" si="63"/>
        <v>-15783.290000000008</v>
      </c>
      <c r="AX206" s="57">
        <f t="shared" si="49"/>
        <v>4806011.42</v>
      </c>
    </row>
    <row r="207" spans="2:50" x14ac:dyDescent="0.25">
      <c r="B207" t="s">
        <v>789</v>
      </c>
      <c r="C207" t="s">
        <v>434</v>
      </c>
      <c r="D207" t="s">
        <v>436</v>
      </c>
      <c r="E207" s="51">
        <v>137000</v>
      </c>
      <c r="F207" s="51">
        <v>111923</v>
      </c>
      <c r="G207" s="52">
        <f t="shared" si="50"/>
        <v>-25077</v>
      </c>
      <c r="H207" s="51">
        <v>142000</v>
      </c>
      <c r="I207" s="51">
        <v>63589</v>
      </c>
      <c r="J207" s="52">
        <f t="shared" si="51"/>
        <v>-78411</v>
      </c>
      <c r="K207" s="51">
        <v>75000</v>
      </c>
      <c r="L207" s="51">
        <v>74000</v>
      </c>
      <c r="M207" s="52">
        <f t="shared" si="52"/>
        <v>-1000</v>
      </c>
      <c r="N207" s="51">
        <v>75000</v>
      </c>
      <c r="O207" s="51">
        <v>75000</v>
      </c>
      <c r="P207" s="52">
        <f t="shared" si="53"/>
        <v>0</v>
      </c>
      <c r="Q207" s="51">
        <v>96000</v>
      </c>
      <c r="R207" s="51">
        <v>93480</v>
      </c>
      <c r="S207" s="52">
        <f t="shared" si="54"/>
        <v>-2520</v>
      </c>
      <c r="T207" s="51">
        <v>95000</v>
      </c>
      <c r="U207" s="51">
        <v>73215</v>
      </c>
      <c r="V207" s="52">
        <f t="shared" si="55"/>
        <v>-21785</v>
      </c>
      <c r="W207" s="51">
        <v>95000</v>
      </c>
      <c r="X207" s="51">
        <v>74399</v>
      </c>
      <c r="Y207" s="52">
        <f t="shared" si="56"/>
        <v>-20601</v>
      </c>
      <c r="Z207" s="51">
        <v>46000</v>
      </c>
      <c r="AA207" s="51">
        <v>46000</v>
      </c>
      <c r="AB207" s="52">
        <f t="shared" si="57"/>
        <v>0</v>
      </c>
      <c r="AC207" s="51">
        <v>25000</v>
      </c>
      <c r="AD207" s="51">
        <v>25000</v>
      </c>
      <c r="AE207" s="52">
        <f t="shared" si="58"/>
        <v>0</v>
      </c>
      <c r="AF207" s="51">
        <v>25000</v>
      </c>
      <c r="AG207" s="51">
        <v>25000</v>
      </c>
      <c r="AH207" s="52">
        <f t="shared" si="59"/>
        <v>0</v>
      </c>
      <c r="AI207" s="51">
        <v>25000</v>
      </c>
      <c r="AJ207" s="51">
        <v>25000</v>
      </c>
      <c r="AK207" s="52">
        <f t="shared" si="60"/>
        <v>0</v>
      </c>
      <c r="AL207" s="51">
        <v>25600</v>
      </c>
      <c r="AM207" s="51">
        <v>0</v>
      </c>
      <c r="AN207" s="52">
        <f t="shared" si="61"/>
        <v>-25600</v>
      </c>
      <c r="AO207" s="51">
        <v>25600</v>
      </c>
      <c r="AP207" s="51">
        <v>25600</v>
      </c>
      <c r="AQ207" s="52">
        <f t="shared" si="62"/>
        <v>0</v>
      </c>
      <c r="AR207" s="51">
        <v>26000</v>
      </c>
      <c r="AS207" s="51">
        <v>25663</v>
      </c>
      <c r="AT207" s="52">
        <f t="shared" si="48"/>
        <v>-337</v>
      </c>
      <c r="AU207" s="51">
        <v>26000</v>
      </c>
      <c r="AV207" s="51">
        <v>26000</v>
      </c>
      <c r="AW207" s="52">
        <f t="shared" si="63"/>
        <v>0</v>
      </c>
      <c r="AX207" s="57">
        <f t="shared" si="49"/>
        <v>1527738</v>
      </c>
    </row>
    <row r="208" spans="2:50" x14ac:dyDescent="0.25">
      <c r="B208" t="s">
        <v>789</v>
      </c>
      <c r="C208" t="s">
        <v>862</v>
      </c>
      <c r="E208" s="51">
        <v>6000000</v>
      </c>
      <c r="F208" s="51">
        <v>6000000</v>
      </c>
      <c r="G208" s="52">
        <f t="shared" si="50"/>
        <v>0</v>
      </c>
      <c r="H208" s="51">
        <v>6000000</v>
      </c>
      <c r="I208" s="51">
        <v>6000002</v>
      </c>
      <c r="J208" s="52">
        <f t="shared" si="51"/>
        <v>2</v>
      </c>
      <c r="K208" s="51">
        <v>4000000</v>
      </c>
      <c r="L208" s="51">
        <v>4099688</v>
      </c>
      <c r="M208" s="52">
        <f t="shared" si="52"/>
        <v>99688</v>
      </c>
      <c r="N208" s="51">
        <v>0</v>
      </c>
      <c r="O208" s="51">
        <v>0</v>
      </c>
      <c r="P208" s="52">
        <f t="shared" si="53"/>
        <v>0</v>
      </c>
      <c r="Q208" s="51">
        <v>0</v>
      </c>
      <c r="R208" s="51">
        <v>0</v>
      </c>
      <c r="S208" s="52">
        <f t="shared" si="54"/>
        <v>0</v>
      </c>
      <c r="T208" s="51">
        <v>0</v>
      </c>
      <c r="U208" s="51">
        <v>0</v>
      </c>
      <c r="V208" s="52">
        <f t="shared" si="55"/>
        <v>0</v>
      </c>
      <c r="W208" s="51">
        <v>0</v>
      </c>
      <c r="X208" s="51">
        <v>0</v>
      </c>
      <c r="Y208" s="52">
        <f t="shared" si="56"/>
        <v>0</v>
      </c>
      <c r="Z208" s="51">
        <v>0</v>
      </c>
      <c r="AA208" s="51">
        <v>0</v>
      </c>
      <c r="AB208" s="52">
        <f t="shared" si="57"/>
        <v>0</v>
      </c>
      <c r="AC208" s="51">
        <v>0</v>
      </c>
      <c r="AD208" s="51">
        <v>0</v>
      </c>
      <c r="AE208" s="52">
        <f t="shared" si="58"/>
        <v>0</v>
      </c>
      <c r="AF208" s="51">
        <v>0</v>
      </c>
      <c r="AG208" s="51">
        <v>0</v>
      </c>
      <c r="AH208" s="52">
        <f t="shared" si="59"/>
        <v>0</v>
      </c>
      <c r="AI208" s="51">
        <v>0</v>
      </c>
      <c r="AJ208" s="51">
        <v>0</v>
      </c>
      <c r="AK208" s="52">
        <f t="shared" si="60"/>
        <v>0</v>
      </c>
      <c r="AL208" s="51">
        <v>0</v>
      </c>
      <c r="AM208" s="51">
        <v>0</v>
      </c>
      <c r="AN208" s="52">
        <f t="shared" si="61"/>
        <v>0</v>
      </c>
      <c r="AO208" s="51">
        <v>0</v>
      </c>
      <c r="AP208" s="51">
        <v>0</v>
      </c>
      <c r="AQ208" s="52">
        <f t="shared" si="62"/>
        <v>0</v>
      </c>
      <c r="AR208" s="51">
        <v>0</v>
      </c>
      <c r="AS208" s="51">
        <v>0</v>
      </c>
      <c r="AT208" s="52">
        <f t="shared" si="48"/>
        <v>0</v>
      </c>
      <c r="AU208" s="51">
        <v>0</v>
      </c>
      <c r="AV208" s="51">
        <v>0</v>
      </c>
      <c r="AW208" s="52">
        <f t="shared" si="63"/>
        <v>0</v>
      </c>
      <c r="AX208" s="57">
        <f t="shared" si="49"/>
        <v>32199380</v>
      </c>
    </row>
    <row r="209" spans="2:50" x14ac:dyDescent="0.25">
      <c r="B209" t="s">
        <v>789</v>
      </c>
      <c r="C209" t="s">
        <v>437</v>
      </c>
      <c r="D209" t="s">
        <v>438</v>
      </c>
      <c r="E209" s="51">
        <v>0</v>
      </c>
      <c r="F209" s="51">
        <v>0</v>
      </c>
      <c r="G209" s="52">
        <f t="shared" si="50"/>
        <v>0</v>
      </c>
      <c r="H209" s="51">
        <v>0</v>
      </c>
      <c r="I209" s="51">
        <v>0</v>
      </c>
      <c r="J209" s="52">
        <f t="shared" si="51"/>
        <v>0</v>
      </c>
      <c r="K209" s="51">
        <v>0</v>
      </c>
      <c r="L209" s="51">
        <v>215000</v>
      </c>
      <c r="M209" s="52">
        <f t="shared" si="52"/>
        <v>215000</v>
      </c>
      <c r="N209" s="51">
        <v>0</v>
      </c>
      <c r="O209" s="51">
        <v>0</v>
      </c>
      <c r="P209" s="52">
        <f t="shared" si="53"/>
        <v>0</v>
      </c>
      <c r="Q209" s="51">
        <v>0</v>
      </c>
      <c r="R209" s="51">
        <v>0</v>
      </c>
      <c r="S209" s="52">
        <f t="shared" si="54"/>
        <v>0</v>
      </c>
      <c r="T209" s="51">
        <v>0</v>
      </c>
      <c r="U209" s="51">
        <v>0</v>
      </c>
      <c r="V209" s="52">
        <f t="shared" si="55"/>
        <v>0</v>
      </c>
      <c r="W209" s="51">
        <v>0</v>
      </c>
      <c r="X209" s="51">
        <v>0</v>
      </c>
      <c r="Y209" s="52">
        <f t="shared" si="56"/>
        <v>0</v>
      </c>
      <c r="Z209" s="51">
        <v>0</v>
      </c>
      <c r="AA209" s="51">
        <v>0</v>
      </c>
      <c r="AB209" s="52">
        <f t="shared" si="57"/>
        <v>0</v>
      </c>
      <c r="AC209" s="51">
        <v>0</v>
      </c>
      <c r="AD209" s="51">
        <v>0</v>
      </c>
      <c r="AE209" s="52">
        <f t="shared" si="58"/>
        <v>0</v>
      </c>
      <c r="AF209" s="51">
        <v>0</v>
      </c>
      <c r="AG209" s="51">
        <v>0</v>
      </c>
      <c r="AH209" s="52">
        <f t="shared" si="59"/>
        <v>0</v>
      </c>
      <c r="AI209" s="51">
        <v>0</v>
      </c>
      <c r="AJ209" s="51">
        <v>100000</v>
      </c>
      <c r="AK209" s="52">
        <f t="shared" si="60"/>
        <v>100000</v>
      </c>
      <c r="AL209" s="51">
        <v>0</v>
      </c>
      <c r="AM209" s="51">
        <v>0</v>
      </c>
      <c r="AN209" s="52">
        <f t="shared" si="61"/>
        <v>0</v>
      </c>
      <c r="AO209" s="51">
        <v>0</v>
      </c>
      <c r="AP209" s="51">
        <v>0</v>
      </c>
      <c r="AQ209" s="52">
        <f t="shared" si="62"/>
        <v>0</v>
      </c>
      <c r="AR209" s="51">
        <v>0</v>
      </c>
      <c r="AS209" s="51">
        <v>100000</v>
      </c>
      <c r="AT209" s="52">
        <f t="shared" si="48"/>
        <v>100000</v>
      </c>
      <c r="AU209" s="51">
        <v>0</v>
      </c>
      <c r="AV209" s="51">
        <v>100000</v>
      </c>
      <c r="AW209" s="52">
        <f t="shared" si="63"/>
        <v>100000</v>
      </c>
      <c r="AX209" s="57">
        <f t="shared" si="49"/>
        <v>1030000</v>
      </c>
    </row>
    <row r="210" spans="2:50" x14ac:dyDescent="0.25">
      <c r="B210" t="s">
        <v>789</v>
      </c>
      <c r="C210" t="s">
        <v>439</v>
      </c>
      <c r="D210" t="s">
        <v>441</v>
      </c>
      <c r="E210" s="51">
        <v>0</v>
      </c>
      <c r="F210" s="51">
        <v>0</v>
      </c>
      <c r="G210" s="52">
        <f t="shared" si="50"/>
        <v>0</v>
      </c>
      <c r="H210" s="51">
        <v>0</v>
      </c>
      <c r="I210" s="51">
        <v>0</v>
      </c>
      <c r="J210" s="52">
        <f t="shared" si="51"/>
        <v>0</v>
      </c>
      <c r="K210" s="51">
        <v>0</v>
      </c>
      <c r="L210" s="51">
        <v>0</v>
      </c>
      <c r="M210" s="52">
        <f t="shared" si="52"/>
        <v>0</v>
      </c>
      <c r="N210" s="51">
        <v>0</v>
      </c>
      <c r="O210" s="51">
        <v>0</v>
      </c>
      <c r="P210" s="52">
        <f t="shared" si="53"/>
        <v>0</v>
      </c>
      <c r="Q210" s="51">
        <v>0</v>
      </c>
      <c r="R210" s="51">
        <v>80000</v>
      </c>
      <c r="S210" s="52">
        <f t="shared" si="54"/>
        <v>80000</v>
      </c>
      <c r="T210" s="51">
        <v>80000</v>
      </c>
      <c r="U210" s="51">
        <v>80000</v>
      </c>
      <c r="V210" s="52">
        <f t="shared" si="55"/>
        <v>0</v>
      </c>
      <c r="W210" s="51">
        <v>80000</v>
      </c>
      <c r="X210" s="51">
        <v>80000</v>
      </c>
      <c r="Y210" s="52">
        <f t="shared" si="56"/>
        <v>0</v>
      </c>
      <c r="Z210" s="51">
        <v>80000</v>
      </c>
      <c r="AA210" s="51">
        <v>80000</v>
      </c>
      <c r="AB210" s="52">
        <f t="shared" si="57"/>
        <v>0</v>
      </c>
      <c r="AC210" s="51">
        <v>30000</v>
      </c>
      <c r="AD210" s="51">
        <v>30000</v>
      </c>
      <c r="AE210" s="52">
        <f t="shared" si="58"/>
        <v>0</v>
      </c>
      <c r="AF210" s="51">
        <v>30000</v>
      </c>
      <c r="AG210" s="51">
        <v>0</v>
      </c>
      <c r="AH210" s="52">
        <f t="shared" si="59"/>
        <v>-30000</v>
      </c>
      <c r="AI210" s="51">
        <v>30000</v>
      </c>
      <c r="AJ210" s="51">
        <v>0</v>
      </c>
      <c r="AK210" s="52">
        <f t="shared" si="60"/>
        <v>-30000</v>
      </c>
      <c r="AL210" s="51">
        <v>30000</v>
      </c>
      <c r="AM210" s="51">
        <v>0</v>
      </c>
      <c r="AN210" s="52">
        <f t="shared" si="61"/>
        <v>-30000</v>
      </c>
      <c r="AO210" s="51">
        <v>0</v>
      </c>
      <c r="AP210" s="51">
        <v>0</v>
      </c>
      <c r="AQ210" s="52">
        <f t="shared" si="62"/>
        <v>0</v>
      </c>
      <c r="AR210" s="51">
        <v>0</v>
      </c>
      <c r="AS210" s="51">
        <v>0</v>
      </c>
      <c r="AT210" s="52">
        <f t="shared" si="48"/>
        <v>0</v>
      </c>
      <c r="AU210" s="51">
        <v>0</v>
      </c>
      <c r="AV210" s="51">
        <v>0</v>
      </c>
      <c r="AW210" s="52">
        <f t="shared" si="63"/>
        <v>0</v>
      </c>
      <c r="AX210" s="57">
        <f t="shared" si="49"/>
        <v>700000</v>
      </c>
    </row>
    <row r="211" spans="2:50" hidden="1" x14ac:dyDescent="0.25">
      <c r="B211" t="s">
        <v>789</v>
      </c>
      <c r="C211" t="s">
        <v>863</v>
      </c>
      <c r="E211" s="51">
        <v>0</v>
      </c>
      <c r="F211" s="51">
        <v>0</v>
      </c>
      <c r="G211" s="52">
        <f t="shared" si="50"/>
        <v>0</v>
      </c>
      <c r="H211" s="51">
        <v>0</v>
      </c>
      <c r="I211" s="51">
        <v>0</v>
      </c>
      <c r="J211" s="52">
        <f t="shared" si="51"/>
        <v>0</v>
      </c>
      <c r="K211" s="51">
        <v>0</v>
      </c>
      <c r="L211" s="51">
        <v>0</v>
      </c>
      <c r="M211" s="52">
        <f t="shared" si="52"/>
        <v>0</v>
      </c>
      <c r="N211" s="51">
        <v>0</v>
      </c>
      <c r="O211" s="51">
        <v>0</v>
      </c>
      <c r="P211" s="52">
        <f t="shared" si="53"/>
        <v>0</v>
      </c>
      <c r="Q211" s="51">
        <v>0</v>
      </c>
      <c r="R211" s="51">
        <v>0</v>
      </c>
      <c r="S211" s="52">
        <f t="shared" si="54"/>
        <v>0</v>
      </c>
      <c r="T211" s="51">
        <v>0</v>
      </c>
      <c r="U211" s="51">
        <v>0</v>
      </c>
      <c r="V211" s="52">
        <f t="shared" si="55"/>
        <v>0</v>
      </c>
      <c r="W211" s="51">
        <v>0</v>
      </c>
      <c r="X211" s="51">
        <v>0</v>
      </c>
      <c r="Y211" s="52">
        <f t="shared" si="56"/>
        <v>0</v>
      </c>
      <c r="Z211" s="51">
        <v>0</v>
      </c>
      <c r="AA211" s="51">
        <v>0</v>
      </c>
      <c r="AB211" s="52">
        <f t="shared" si="57"/>
        <v>0</v>
      </c>
      <c r="AC211" s="51">
        <v>0</v>
      </c>
      <c r="AD211" s="51">
        <v>0</v>
      </c>
      <c r="AE211" s="52">
        <f t="shared" si="58"/>
        <v>0</v>
      </c>
      <c r="AF211" s="51">
        <v>0</v>
      </c>
      <c r="AG211" s="51">
        <v>0</v>
      </c>
      <c r="AH211" s="52">
        <f t="shared" si="59"/>
        <v>0</v>
      </c>
      <c r="AI211" s="51">
        <v>0</v>
      </c>
      <c r="AJ211" s="51">
        <v>0</v>
      </c>
      <c r="AK211" s="52">
        <f t="shared" si="60"/>
        <v>0</v>
      </c>
      <c r="AL211" s="51">
        <v>0</v>
      </c>
      <c r="AM211" s="51">
        <v>0</v>
      </c>
      <c r="AN211" s="52">
        <f t="shared" si="61"/>
        <v>0</v>
      </c>
      <c r="AO211" s="51">
        <v>0</v>
      </c>
      <c r="AP211" s="51">
        <v>0</v>
      </c>
      <c r="AQ211" s="52">
        <f t="shared" si="62"/>
        <v>0</v>
      </c>
      <c r="AR211" s="51">
        <v>0</v>
      </c>
      <c r="AS211" s="51">
        <v>0</v>
      </c>
      <c r="AT211" s="52">
        <f t="shared" si="48"/>
        <v>0</v>
      </c>
      <c r="AU211" s="51">
        <v>0</v>
      </c>
      <c r="AV211" s="51">
        <v>0</v>
      </c>
      <c r="AW211" s="52">
        <f t="shared" si="63"/>
        <v>0</v>
      </c>
      <c r="AX211" s="57">
        <f t="shared" si="49"/>
        <v>0</v>
      </c>
    </row>
    <row r="212" spans="2:50" hidden="1" x14ac:dyDescent="0.25">
      <c r="B212" t="s">
        <v>789</v>
      </c>
      <c r="C212" t="s">
        <v>864</v>
      </c>
      <c r="E212" s="51">
        <v>0</v>
      </c>
      <c r="F212" s="51">
        <v>0</v>
      </c>
      <c r="G212" s="52">
        <f t="shared" si="50"/>
        <v>0</v>
      </c>
      <c r="H212" s="51">
        <v>0</v>
      </c>
      <c r="I212" s="51">
        <v>0</v>
      </c>
      <c r="J212" s="52">
        <f t="shared" si="51"/>
        <v>0</v>
      </c>
      <c r="K212" s="51">
        <v>0</v>
      </c>
      <c r="L212" s="51">
        <v>0</v>
      </c>
      <c r="M212" s="52">
        <f t="shared" si="52"/>
        <v>0</v>
      </c>
      <c r="N212" s="51">
        <v>0</v>
      </c>
      <c r="O212" s="51">
        <v>0</v>
      </c>
      <c r="P212" s="52">
        <f t="shared" si="53"/>
        <v>0</v>
      </c>
      <c r="Q212" s="51">
        <v>0</v>
      </c>
      <c r="R212" s="51">
        <v>0</v>
      </c>
      <c r="S212" s="52">
        <f t="shared" si="54"/>
        <v>0</v>
      </c>
      <c r="T212" s="51">
        <v>0</v>
      </c>
      <c r="U212" s="51">
        <v>0</v>
      </c>
      <c r="V212" s="52">
        <f t="shared" si="55"/>
        <v>0</v>
      </c>
      <c r="W212" s="51">
        <v>0</v>
      </c>
      <c r="X212" s="51">
        <v>0</v>
      </c>
      <c r="Y212" s="52">
        <f t="shared" si="56"/>
        <v>0</v>
      </c>
      <c r="Z212" s="51">
        <v>0</v>
      </c>
      <c r="AA212" s="51">
        <v>0</v>
      </c>
      <c r="AB212" s="52">
        <f t="shared" si="57"/>
        <v>0</v>
      </c>
      <c r="AC212" s="51">
        <v>0</v>
      </c>
      <c r="AD212" s="51">
        <v>0</v>
      </c>
      <c r="AE212" s="52">
        <f t="shared" si="58"/>
        <v>0</v>
      </c>
      <c r="AF212" s="51">
        <v>0</v>
      </c>
      <c r="AG212" s="51">
        <v>0</v>
      </c>
      <c r="AH212" s="52">
        <f t="shared" si="59"/>
        <v>0</v>
      </c>
      <c r="AI212" s="51">
        <v>0</v>
      </c>
      <c r="AJ212" s="51">
        <v>0</v>
      </c>
      <c r="AK212" s="52">
        <f t="shared" si="60"/>
        <v>0</v>
      </c>
      <c r="AL212" s="51">
        <v>0</v>
      </c>
      <c r="AM212" s="51">
        <v>0</v>
      </c>
      <c r="AN212" s="52">
        <f t="shared" si="61"/>
        <v>0</v>
      </c>
      <c r="AO212" s="51">
        <v>0</v>
      </c>
      <c r="AP212" s="51">
        <v>0</v>
      </c>
      <c r="AQ212" s="52">
        <f t="shared" si="62"/>
        <v>0</v>
      </c>
      <c r="AR212" s="51">
        <v>0</v>
      </c>
      <c r="AS212" s="51">
        <v>0</v>
      </c>
      <c r="AT212" s="52">
        <f t="shared" si="48"/>
        <v>0</v>
      </c>
      <c r="AU212" s="51">
        <v>0</v>
      </c>
      <c r="AV212" s="51">
        <v>0</v>
      </c>
      <c r="AW212" s="52">
        <f t="shared" si="63"/>
        <v>0</v>
      </c>
      <c r="AX212" s="57">
        <f t="shared" si="49"/>
        <v>0</v>
      </c>
    </row>
    <row r="213" spans="2:50" hidden="1" x14ac:dyDescent="0.25">
      <c r="B213" t="s">
        <v>789</v>
      </c>
      <c r="C213" t="s">
        <v>865</v>
      </c>
      <c r="E213" s="51">
        <v>0</v>
      </c>
      <c r="F213" s="51">
        <v>0</v>
      </c>
      <c r="G213" s="52">
        <f t="shared" si="50"/>
        <v>0</v>
      </c>
      <c r="H213" s="51">
        <v>0</v>
      </c>
      <c r="I213" s="51">
        <v>0</v>
      </c>
      <c r="J213" s="52">
        <f t="shared" si="51"/>
        <v>0</v>
      </c>
      <c r="K213" s="51">
        <v>0</v>
      </c>
      <c r="L213" s="51">
        <v>0</v>
      </c>
      <c r="M213" s="52">
        <f t="shared" si="52"/>
        <v>0</v>
      </c>
      <c r="N213" s="51">
        <v>0</v>
      </c>
      <c r="O213" s="51">
        <v>0</v>
      </c>
      <c r="P213" s="52">
        <f t="shared" si="53"/>
        <v>0</v>
      </c>
      <c r="Q213" s="51">
        <v>0</v>
      </c>
      <c r="R213" s="51">
        <v>0</v>
      </c>
      <c r="S213" s="52">
        <f t="shared" si="54"/>
        <v>0</v>
      </c>
      <c r="T213" s="51">
        <v>0</v>
      </c>
      <c r="U213" s="51">
        <v>0</v>
      </c>
      <c r="V213" s="52">
        <f t="shared" si="55"/>
        <v>0</v>
      </c>
      <c r="W213" s="51">
        <v>0</v>
      </c>
      <c r="X213" s="51">
        <v>0</v>
      </c>
      <c r="Y213" s="52">
        <f t="shared" si="56"/>
        <v>0</v>
      </c>
      <c r="Z213" s="51">
        <v>0</v>
      </c>
      <c r="AA213" s="51">
        <v>0</v>
      </c>
      <c r="AB213" s="52">
        <f t="shared" si="57"/>
        <v>0</v>
      </c>
      <c r="AC213" s="51">
        <v>0</v>
      </c>
      <c r="AD213" s="51">
        <v>0</v>
      </c>
      <c r="AE213" s="52">
        <f t="shared" si="58"/>
        <v>0</v>
      </c>
      <c r="AF213" s="51">
        <v>0</v>
      </c>
      <c r="AG213" s="51">
        <v>0</v>
      </c>
      <c r="AH213" s="52">
        <f t="shared" si="59"/>
        <v>0</v>
      </c>
      <c r="AI213" s="51">
        <v>0</v>
      </c>
      <c r="AJ213" s="51">
        <v>0</v>
      </c>
      <c r="AK213" s="52">
        <f t="shared" si="60"/>
        <v>0</v>
      </c>
      <c r="AL213" s="51">
        <v>0</v>
      </c>
      <c r="AM213" s="51">
        <v>0</v>
      </c>
      <c r="AN213" s="52">
        <f t="shared" si="61"/>
        <v>0</v>
      </c>
      <c r="AO213" s="51">
        <v>0</v>
      </c>
      <c r="AP213" s="51">
        <v>0</v>
      </c>
      <c r="AQ213" s="52">
        <f t="shared" si="62"/>
        <v>0</v>
      </c>
      <c r="AR213" s="51">
        <v>0</v>
      </c>
      <c r="AS213" s="51">
        <v>0</v>
      </c>
      <c r="AT213" s="52">
        <f t="shared" si="48"/>
        <v>0</v>
      </c>
      <c r="AU213" s="51">
        <v>0</v>
      </c>
      <c r="AV213" s="51">
        <v>0</v>
      </c>
      <c r="AW213" s="52">
        <f t="shared" si="63"/>
        <v>0</v>
      </c>
      <c r="AX213" s="57">
        <f t="shared" si="49"/>
        <v>0</v>
      </c>
    </row>
    <row r="214" spans="2:50" x14ac:dyDescent="0.25">
      <c r="B214" t="s">
        <v>789</v>
      </c>
      <c r="C214" t="s">
        <v>866</v>
      </c>
      <c r="E214" s="51">
        <v>2000</v>
      </c>
      <c r="F214" s="51">
        <v>0</v>
      </c>
      <c r="G214" s="52">
        <f t="shared" si="50"/>
        <v>-2000</v>
      </c>
      <c r="H214" s="51">
        <v>0</v>
      </c>
      <c r="I214" s="51">
        <v>0</v>
      </c>
      <c r="J214" s="52">
        <f t="shared" si="51"/>
        <v>0</v>
      </c>
      <c r="K214" s="51">
        <v>0</v>
      </c>
      <c r="L214" s="51">
        <v>0</v>
      </c>
      <c r="M214" s="52">
        <f t="shared" si="52"/>
        <v>0</v>
      </c>
      <c r="N214" s="51">
        <v>0</v>
      </c>
      <c r="O214" s="51">
        <v>0</v>
      </c>
      <c r="P214" s="52">
        <f t="shared" si="53"/>
        <v>0</v>
      </c>
      <c r="Q214" s="51">
        <v>0</v>
      </c>
      <c r="R214" s="51">
        <v>0</v>
      </c>
      <c r="S214" s="52">
        <f t="shared" si="54"/>
        <v>0</v>
      </c>
      <c r="T214" s="51">
        <v>0</v>
      </c>
      <c r="U214" s="51">
        <v>120</v>
      </c>
      <c r="V214" s="52">
        <f t="shared" si="55"/>
        <v>120</v>
      </c>
      <c r="W214" s="51">
        <v>0</v>
      </c>
      <c r="X214" s="51">
        <v>0</v>
      </c>
      <c r="Y214" s="52">
        <f t="shared" si="56"/>
        <v>0</v>
      </c>
      <c r="Z214" s="51">
        <v>0</v>
      </c>
      <c r="AA214" s="51">
        <v>0</v>
      </c>
      <c r="AB214" s="52">
        <f t="shared" si="57"/>
        <v>0</v>
      </c>
      <c r="AC214" s="51">
        <v>0</v>
      </c>
      <c r="AD214" s="51">
        <v>0</v>
      </c>
      <c r="AE214" s="52">
        <f t="shared" si="58"/>
        <v>0</v>
      </c>
      <c r="AF214" s="51">
        <v>0</v>
      </c>
      <c r="AG214" s="51">
        <v>0</v>
      </c>
      <c r="AH214" s="52">
        <f t="shared" si="59"/>
        <v>0</v>
      </c>
      <c r="AI214" s="51">
        <v>0</v>
      </c>
      <c r="AJ214" s="51">
        <v>0</v>
      </c>
      <c r="AK214" s="52">
        <f t="shared" si="60"/>
        <v>0</v>
      </c>
      <c r="AL214" s="51">
        <v>0</v>
      </c>
      <c r="AM214" s="51">
        <v>0</v>
      </c>
      <c r="AN214" s="52">
        <f t="shared" si="61"/>
        <v>0</v>
      </c>
      <c r="AO214" s="51">
        <v>0</v>
      </c>
      <c r="AP214" s="51">
        <v>-75</v>
      </c>
      <c r="AQ214" s="52">
        <f t="shared" si="62"/>
        <v>-75</v>
      </c>
      <c r="AR214" s="51">
        <v>0</v>
      </c>
      <c r="AS214" s="51">
        <v>0</v>
      </c>
      <c r="AT214" s="52">
        <f t="shared" si="48"/>
        <v>0</v>
      </c>
      <c r="AU214" s="51">
        <v>0</v>
      </c>
      <c r="AV214" s="51">
        <v>0</v>
      </c>
      <c r="AW214" s="52">
        <f t="shared" si="63"/>
        <v>0</v>
      </c>
      <c r="AX214" s="57">
        <f t="shared" si="49"/>
        <v>90</v>
      </c>
    </row>
    <row r="215" spans="2:50" x14ac:dyDescent="0.25">
      <c r="B215" t="s">
        <v>789</v>
      </c>
      <c r="C215" t="s">
        <v>442</v>
      </c>
      <c r="D215" t="s">
        <v>444</v>
      </c>
      <c r="E215" s="51">
        <v>3000</v>
      </c>
      <c r="F215" s="51">
        <v>2082</v>
      </c>
      <c r="G215" s="52">
        <f t="shared" si="50"/>
        <v>-918</v>
      </c>
      <c r="H215" s="51">
        <v>2000</v>
      </c>
      <c r="I215" s="51">
        <v>2248</v>
      </c>
      <c r="J215" s="52">
        <f t="shared" si="51"/>
        <v>248</v>
      </c>
      <c r="K215" s="51">
        <v>2000</v>
      </c>
      <c r="L215" s="51">
        <v>703</v>
      </c>
      <c r="M215" s="52">
        <f t="shared" si="52"/>
        <v>-1297</v>
      </c>
      <c r="N215" s="51">
        <v>2000</v>
      </c>
      <c r="O215" s="51">
        <v>0</v>
      </c>
      <c r="P215" s="52">
        <f t="shared" si="53"/>
        <v>-2000</v>
      </c>
      <c r="Q215" s="51">
        <v>2000</v>
      </c>
      <c r="R215" s="51">
        <v>256</v>
      </c>
      <c r="S215" s="52">
        <f t="shared" si="54"/>
        <v>-1744</v>
      </c>
      <c r="T215" s="51">
        <v>0</v>
      </c>
      <c r="U215" s="51">
        <v>1807</v>
      </c>
      <c r="V215" s="52">
        <f t="shared" si="55"/>
        <v>1807</v>
      </c>
      <c r="W215" s="51">
        <v>0</v>
      </c>
      <c r="X215" s="51">
        <v>2568</v>
      </c>
      <c r="Y215" s="52">
        <f t="shared" si="56"/>
        <v>2568</v>
      </c>
      <c r="Z215" s="51">
        <v>0</v>
      </c>
      <c r="AA215" s="51">
        <v>0</v>
      </c>
      <c r="AB215" s="52">
        <f t="shared" si="57"/>
        <v>0</v>
      </c>
      <c r="AC215" s="51">
        <v>0</v>
      </c>
      <c r="AD215" s="51">
        <v>0</v>
      </c>
      <c r="AE215" s="52">
        <f t="shared" si="58"/>
        <v>0</v>
      </c>
      <c r="AF215" s="51">
        <v>0</v>
      </c>
      <c r="AG215" s="51">
        <v>0</v>
      </c>
      <c r="AH215" s="52">
        <f t="shared" si="59"/>
        <v>0</v>
      </c>
      <c r="AI215" s="51">
        <v>0</v>
      </c>
      <c r="AJ215" s="51">
        <v>0</v>
      </c>
      <c r="AK215" s="52">
        <f t="shared" si="60"/>
        <v>0</v>
      </c>
      <c r="AL215" s="51">
        <v>0</v>
      </c>
      <c r="AM215" s="51">
        <v>0</v>
      </c>
      <c r="AN215" s="52">
        <f t="shared" si="61"/>
        <v>0</v>
      </c>
      <c r="AO215" s="51">
        <v>0</v>
      </c>
      <c r="AP215" s="51">
        <v>0</v>
      </c>
      <c r="AQ215" s="52">
        <f t="shared" si="62"/>
        <v>0</v>
      </c>
      <c r="AR215" s="51">
        <v>0</v>
      </c>
      <c r="AS215" s="51">
        <v>0</v>
      </c>
      <c r="AT215" s="52">
        <f t="shared" si="48"/>
        <v>0</v>
      </c>
      <c r="AU215" s="51">
        <v>0</v>
      </c>
      <c r="AV215" s="51">
        <v>0</v>
      </c>
      <c r="AW215" s="52">
        <f t="shared" si="63"/>
        <v>0</v>
      </c>
      <c r="AX215" s="57">
        <f t="shared" si="49"/>
        <v>19328</v>
      </c>
    </row>
    <row r="216" spans="2:50" x14ac:dyDescent="0.25">
      <c r="B216" t="s">
        <v>789</v>
      </c>
      <c r="C216" t="s">
        <v>445</v>
      </c>
      <c r="D216" t="s">
        <v>447</v>
      </c>
      <c r="E216" s="51">
        <v>9000</v>
      </c>
      <c r="F216" s="51">
        <v>7370</v>
      </c>
      <c r="G216" s="52">
        <f t="shared" si="50"/>
        <v>-1630</v>
      </c>
      <c r="H216" s="51">
        <v>9000</v>
      </c>
      <c r="I216" s="51">
        <v>6085</v>
      </c>
      <c r="J216" s="52">
        <f t="shared" si="51"/>
        <v>-2915</v>
      </c>
      <c r="K216" s="51">
        <v>7000</v>
      </c>
      <c r="L216" s="51">
        <v>4390</v>
      </c>
      <c r="M216" s="52">
        <f t="shared" si="52"/>
        <v>-2610</v>
      </c>
      <c r="N216" s="51">
        <v>7000</v>
      </c>
      <c r="O216" s="51">
        <v>8760</v>
      </c>
      <c r="P216" s="52">
        <f t="shared" si="53"/>
        <v>1760</v>
      </c>
      <c r="Q216" s="51">
        <v>7000</v>
      </c>
      <c r="R216" s="51">
        <v>8805</v>
      </c>
      <c r="S216" s="52">
        <f t="shared" si="54"/>
        <v>1805</v>
      </c>
      <c r="T216" s="51">
        <v>12000</v>
      </c>
      <c r="U216" s="51">
        <v>23397</v>
      </c>
      <c r="V216" s="52">
        <f t="shared" si="55"/>
        <v>11397</v>
      </c>
      <c r="W216" s="51">
        <v>12000</v>
      </c>
      <c r="X216" s="51">
        <v>14555</v>
      </c>
      <c r="Y216" s="52">
        <f t="shared" si="56"/>
        <v>2555</v>
      </c>
      <c r="Z216" s="51">
        <v>12000</v>
      </c>
      <c r="AA216" s="51">
        <v>25715</v>
      </c>
      <c r="AB216" s="52">
        <f t="shared" si="57"/>
        <v>13715</v>
      </c>
      <c r="AC216" s="51">
        <v>12000</v>
      </c>
      <c r="AD216" s="51">
        <v>29195</v>
      </c>
      <c r="AE216" s="52">
        <f t="shared" si="58"/>
        <v>17195</v>
      </c>
      <c r="AF216" s="51">
        <v>12000</v>
      </c>
      <c r="AG216" s="51">
        <v>29625</v>
      </c>
      <c r="AH216" s="52">
        <f t="shared" si="59"/>
        <v>17625</v>
      </c>
      <c r="AI216" s="51">
        <v>26880</v>
      </c>
      <c r="AJ216" s="51">
        <v>21860</v>
      </c>
      <c r="AK216" s="52">
        <f t="shared" si="60"/>
        <v>-5020</v>
      </c>
      <c r="AL216" s="51">
        <v>30000</v>
      </c>
      <c r="AM216" s="51">
        <v>25613</v>
      </c>
      <c r="AN216" s="52">
        <f t="shared" si="61"/>
        <v>-4387</v>
      </c>
      <c r="AO216" s="51">
        <v>30000</v>
      </c>
      <c r="AP216" s="51">
        <v>16560</v>
      </c>
      <c r="AQ216" s="52">
        <f t="shared" si="62"/>
        <v>-13440</v>
      </c>
      <c r="AR216" s="51">
        <v>25450</v>
      </c>
      <c r="AS216" s="51">
        <v>19000</v>
      </c>
      <c r="AT216" s="52">
        <f t="shared" si="48"/>
        <v>-6450</v>
      </c>
      <c r="AU216" s="51">
        <v>25934</v>
      </c>
      <c r="AV216" s="51">
        <v>63313.27</v>
      </c>
      <c r="AW216" s="52">
        <f t="shared" si="63"/>
        <v>37379.269999999997</v>
      </c>
      <c r="AX216" s="57">
        <f t="shared" si="49"/>
        <v>608486.54</v>
      </c>
    </row>
    <row r="217" spans="2:50" hidden="1" x14ac:dyDescent="0.25">
      <c r="B217" t="s">
        <v>789</v>
      </c>
      <c r="C217" t="s">
        <v>867</v>
      </c>
      <c r="E217" s="51">
        <v>0</v>
      </c>
      <c r="F217" s="51">
        <v>0</v>
      </c>
      <c r="G217" s="52">
        <f t="shared" si="50"/>
        <v>0</v>
      </c>
      <c r="H217" s="51">
        <v>0</v>
      </c>
      <c r="I217" s="51">
        <v>0</v>
      </c>
      <c r="J217" s="52">
        <f t="shared" si="51"/>
        <v>0</v>
      </c>
      <c r="K217" s="51">
        <v>0</v>
      </c>
      <c r="L217" s="51">
        <v>0</v>
      </c>
      <c r="M217" s="52">
        <f t="shared" si="52"/>
        <v>0</v>
      </c>
      <c r="N217" s="51">
        <v>0</v>
      </c>
      <c r="O217" s="51">
        <v>0</v>
      </c>
      <c r="P217" s="52">
        <f t="shared" si="53"/>
        <v>0</v>
      </c>
      <c r="Q217" s="51">
        <v>0</v>
      </c>
      <c r="R217" s="51">
        <v>0</v>
      </c>
      <c r="S217" s="52">
        <f t="shared" si="54"/>
        <v>0</v>
      </c>
      <c r="T217" s="51">
        <v>0</v>
      </c>
      <c r="U217" s="51">
        <v>0</v>
      </c>
      <c r="V217" s="52">
        <f t="shared" si="55"/>
        <v>0</v>
      </c>
      <c r="W217" s="51">
        <v>0</v>
      </c>
      <c r="X217" s="51">
        <v>0</v>
      </c>
      <c r="Y217" s="52">
        <f t="shared" si="56"/>
        <v>0</v>
      </c>
      <c r="Z217" s="51">
        <v>0</v>
      </c>
      <c r="AA217" s="51">
        <v>0</v>
      </c>
      <c r="AB217" s="52">
        <f t="shared" si="57"/>
        <v>0</v>
      </c>
      <c r="AC217" s="51">
        <v>0</v>
      </c>
      <c r="AD217" s="51">
        <v>0</v>
      </c>
      <c r="AE217" s="52">
        <f t="shared" si="58"/>
        <v>0</v>
      </c>
      <c r="AF217" s="51">
        <v>0</v>
      </c>
      <c r="AG217" s="51">
        <v>0</v>
      </c>
      <c r="AH217" s="52">
        <f t="shared" si="59"/>
        <v>0</v>
      </c>
      <c r="AI217" s="51">
        <v>0</v>
      </c>
      <c r="AJ217" s="51">
        <v>0</v>
      </c>
      <c r="AK217" s="52">
        <f t="shared" si="60"/>
        <v>0</v>
      </c>
      <c r="AL217" s="51">
        <v>0</v>
      </c>
      <c r="AM217" s="51">
        <v>0</v>
      </c>
      <c r="AN217" s="52">
        <f t="shared" si="61"/>
        <v>0</v>
      </c>
      <c r="AO217" s="51">
        <v>0</v>
      </c>
      <c r="AP217" s="51">
        <v>0</v>
      </c>
      <c r="AQ217" s="52">
        <f t="shared" si="62"/>
        <v>0</v>
      </c>
      <c r="AR217" s="51">
        <v>0</v>
      </c>
      <c r="AS217" s="51">
        <v>0</v>
      </c>
      <c r="AT217" s="52">
        <f t="shared" si="48"/>
        <v>0</v>
      </c>
      <c r="AU217" s="51">
        <v>0</v>
      </c>
      <c r="AV217" s="51">
        <v>0</v>
      </c>
      <c r="AW217" s="52">
        <f t="shared" si="63"/>
        <v>0</v>
      </c>
      <c r="AX217" s="57">
        <f t="shared" si="49"/>
        <v>0</v>
      </c>
    </row>
    <row r="218" spans="2:50" x14ac:dyDescent="0.25">
      <c r="B218" t="s">
        <v>789</v>
      </c>
      <c r="C218" t="s">
        <v>448</v>
      </c>
      <c r="D218" t="s">
        <v>450</v>
      </c>
      <c r="E218" s="51">
        <v>9000</v>
      </c>
      <c r="F218" s="51">
        <v>8014</v>
      </c>
      <c r="G218" s="52">
        <f t="shared" si="50"/>
        <v>-986</v>
      </c>
      <c r="H218" s="51">
        <v>8000</v>
      </c>
      <c r="I218" s="51">
        <v>6782</v>
      </c>
      <c r="J218" s="52">
        <f t="shared" si="51"/>
        <v>-1218</v>
      </c>
      <c r="K218" s="51">
        <v>8000</v>
      </c>
      <c r="L218" s="51">
        <v>7552</v>
      </c>
      <c r="M218" s="52">
        <f t="shared" si="52"/>
        <v>-448</v>
      </c>
      <c r="N218" s="51">
        <v>7000</v>
      </c>
      <c r="O218" s="51">
        <v>7303</v>
      </c>
      <c r="P218" s="52">
        <f t="shared" si="53"/>
        <v>303</v>
      </c>
      <c r="Q218" s="51">
        <v>8000</v>
      </c>
      <c r="R218" s="51">
        <v>7866</v>
      </c>
      <c r="S218" s="52">
        <f t="shared" si="54"/>
        <v>-134</v>
      </c>
      <c r="T218" s="51">
        <v>8000</v>
      </c>
      <c r="U218" s="51">
        <v>7787</v>
      </c>
      <c r="V218" s="52">
        <f t="shared" si="55"/>
        <v>-213</v>
      </c>
      <c r="W218" s="51">
        <v>8000</v>
      </c>
      <c r="X218" s="51">
        <v>6153</v>
      </c>
      <c r="Y218" s="52">
        <f t="shared" si="56"/>
        <v>-1847</v>
      </c>
      <c r="Z218" s="51">
        <v>8000</v>
      </c>
      <c r="AA218" s="51">
        <v>6631</v>
      </c>
      <c r="AB218" s="52">
        <f t="shared" si="57"/>
        <v>-1369</v>
      </c>
      <c r="AC218" s="51">
        <v>8300</v>
      </c>
      <c r="AD218" s="51">
        <v>6915</v>
      </c>
      <c r="AE218" s="52">
        <f t="shared" si="58"/>
        <v>-1385</v>
      </c>
      <c r="AF218" s="51">
        <v>8200</v>
      </c>
      <c r="AG218" s="51">
        <v>6529</v>
      </c>
      <c r="AH218" s="52">
        <f t="shared" si="59"/>
        <v>-1671</v>
      </c>
      <c r="AI218" s="51">
        <v>8100</v>
      </c>
      <c r="AJ218" s="51">
        <v>8516</v>
      </c>
      <c r="AK218" s="52">
        <f t="shared" si="60"/>
        <v>416</v>
      </c>
      <c r="AL218" s="51">
        <v>6500</v>
      </c>
      <c r="AM218" s="51">
        <v>6962</v>
      </c>
      <c r="AN218" s="52">
        <f t="shared" si="61"/>
        <v>462</v>
      </c>
      <c r="AO218" s="51">
        <v>6500</v>
      </c>
      <c r="AP218" s="51">
        <v>6480</v>
      </c>
      <c r="AQ218" s="52">
        <f t="shared" si="62"/>
        <v>-20</v>
      </c>
      <c r="AR218" s="51">
        <v>6000</v>
      </c>
      <c r="AS218" s="51">
        <v>7964</v>
      </c>
      <c r="AT218" s="52">
        <f t="shared" si="48"/>
        <v>1964</v>
      </c>
      <c r="AU218" s="51">
        <v>6114</v>
      </c>
      <c r="AV218" s="51">
        <v>573.79999999999995</v>
      </c>
      <c r="AW218" s="52">
        <f t="shared" si="63"/>
        <v>-5540.2</v>
      </c>
      <c r="AX218" s="57">
        <f t="shared" si="49"/>
        <v>204055.59999999998</v>
      </c>
    </row>
    <row r="219" spans="2:50" x14ac:dyDescent="0.25">
      <c r="B219" t="s">
        <v>789</v>
      </c>
      <c r="C219" t="s">
        <v>451</v>
      </c>
      <c r="D219" t="s">
        <v>453</v>
      </c>
      <c r="E219" s="51">
        <v>20000</v>
      </c>
      <c r="F219" s="51">
        <v>20460</v>
      </c>
      <c r="G219" s="52">
        <f t="shared" si="50"/>
        <v>460</v>
      </c>
      <c r="H219" s="51">
        <v>22000</v>
      </c>
      <c r="I219" s="51">
        <v>14180</v>
      </c>
      <c r="J219" s="52">
        <f t="shared" si="51"/>
        <v>-7820</v>
      </c>
      <c r="K219" s="51">
        <v>21000</v>
      </c>
      <c r="L219" s="51">
        <v>21982</v>
      </c>
      <c r="M219" s="52">
        <f t="shared" si="52"/>
        <v>982</v>
      </c>
      <c r="N219" s="51">
        <v>21000</v>
      </c>
      <c r="O219" s="51">
        <v>26536</v>
      </c>
      <c r="P219" s="52">
        <f t="shared" si="53"/>
        <v>5536</v>
      </c>
      <c r="Q219" s="51">
        <v>21000</v>
      </c>
      <c r="R219" s="51">
        <v>13624</v>
      </c>
      <c r="S219" s="52">
        <f t="shared" si="54"/>
        <v>-7376</v>
      </c>
      <c r="T219" s="51">
        <v>25000</v>
      </c>
      <c r="U219" s="51">
        <v>22451</v>
      </c>
      <c r="V219" s="52">
        <f t="shared" si="55"/>
        <v>-2549</v>
      </c>
      <c r="W219" s="51">
        <v>25000</v>
      </c>
      <c r="X219" s="51">
        <v>12639</v>
      </c>
      <c r="Y219" s="52">
        <f t="shared" si="56"/>
        <v>-12361</v>
      </c>
      <c r="Z219" s="51">
        <v>25000</v>
      </c>
      <c r="AA219" s="51">
        <v>14848</v>
      </c>
      <c r="AB219" s="52">
        <f t="shared" si="57"/>
        <v>-10152</v>
      </c>
      <c r="AC219" s="51">
        <v>15000</v>
      </c>
      <c r="AD219" s="51">
        <v>10226</v>
      </c>
      <c r="AE219" s="52">
        <f t="shared" si="58"/>
        <v>-4774</v>
      </c>
      <c r="AF219" s="51">
        <v>15000</v>
      </c>
      <c r="AG219" s="51">
        <v>17672</v>
      </c>
      <c r="AH219" s="52">
        <f t="shared" si="59"/>
        <v>2672</v>
      </c>
      <c r="AI219" s="51">
        <v>16000</v>
      </c>
      <c r="AJ219" s="51">
        <v>13431</v>
      </c>
      <c r="AK219" s="52">
        <f t="shared" si="60"/>
        <v>-2569</v>
      </c>
      <c r="AL219" s="51">
        <v>16000</v>
      </c>
      <c r="AM219" s="51">
        <v>31604</v>
      </c>
      <c r="AN219" s="52">
        <f t="shared" si="61"/>
        <v>15604</v>
      </c>
      <c r="AO219" s="51">
        <v>22000</v>
      </c>
      <c r="AP219" s="51">
        <v>29448</v>
      </c>
      <c r="AQ219" s="52">
        <f t="shared" si="62"/>
        <v>7448</v>
      </c>
      <c r="AR219" s="51">
        <v>22396</v>
      </c>
      <c r="AS219" s="51">
        <v>37685</v>
      </c>
      <c r="AT219" s="52">
        <f t="shared" si="48"/>
        <v>15289</v>
      </c>
      <c r="AU219" s="51">
        <v>22822</v>
      </c>
      <c r="AV219" s="51">
        <v>29484</v>
      </c>
      <c r="AW219" s="52">
        <f t="shared" si="63"/>
        <v>6662</v>
      </c>
      <c r="AX219" s="57">
        <f t="shared" si="49"/>
        <v>632540</v>
      </c>
    </row>
    <row r="220" spans="2:50" hidden="1" x14ac:dyDescent="0.25">
      <c r="B220" t="s">
        <v>789</v>
      </c>
      <c r="C220" t="s">
        <v>868</v>
      </c>
      <c r="E220" s="51">
        <v>0</v>
      </c>
      <c r="F220" s="51">
        <v>0</v>
      </c>
      <c r="G220" s="52">
        <f t="shared" si="50"/>
        <v>0</v>
      </c>
      <c r="H220" s="51">
        <v>0</v>
      </c>
      <c r="I220" s="51">
        <v>0</v>
      </c>
      <c r="J220" s="52">
        <f t="shared" si="51"/>
        <v>0</v>
      </c>
      <c r="K220" s="51">
        <v>0</v>
      </c>
      <c r="L220" s="51">
        <v>0</v>
      </c>
      <c r="M220" s="52">
        <f t="shared" si="52"/>
        <v>0</v>
      </c>
      <c r="N220" s="51">
        <v>0</v>
      </c>
      <c r="O220" s="51">
        <v>0</v>
      </c>
      <c r="P220" s="52">
        <f t="shared" si="53"/>
        <v>0</v>
      </c>
      <c r="Q220" s="51">
        <v>0</v>
      </c>
      <c r="R220" s="51">
        <v>0</v>
      </c>
      <c r="S220" s="52">
        <f t="shared" si="54"/>
        <v>0</v>
      </c>
      <c r="T220" s="51">
        <v>0</v>
      </c>
      <c r="U220" s="51">
        <v>0</v>
      </c>
      <c r="V220" s="52">
        <f t="shared" si="55"/>
        <v>0</v>
      </c>
      <c r="W220" s="51">
        <v>0</v>
      </c>
      <c r="X220" s="51">
        <v>0</v>
      </c>
      <c r="Y220" s="52">
        <f t="shared" si="56"/>
        <v>0</v>
      </c>
      <c r="Z220" s="51">
        <v>0</v>
      </c>
      <c r="AA220" s="51">
        <v>0</v>
      </c>
      <c r="AB220" s="52">
        <f t="shared" si="57"/>
        <v>0</v>
      </c>
      <c r="AC220" s="51">
        <v>0</v>
      </c>
      <c r="AD220" s="51">
        <v>0</v>
      </c>
      <c r="AE220" s="52">
        <f t="shared" si="58"/>
        <v>0</v>
      </c>
      <c r="AF220" s="51">
        <v>0</v>
      </c>
      <c r="AG220" s="51">
        <v>0</v>
      </c>
      <c r="AH220" s="52">
        <f t="shared" si="59"/>
        <v>0</v>
      </c>
      <c r="AI220" s="51">
        <v>0</v>
      </c>
      <c r="AJ220" s="51">
        <v>0</v>
      </c>
      <c r="AK220" s="52">
        <f t="shared" si="60"/>
        <v>0</v>
      </c>
      <c r="AL220" s="51">
        <v>0</v>
      </c>
      <c r="AM220" s="51">
        <v>0</v>
      </c>
      <c r="AN220" s="52">
        <f t="shared" si="61"/>
        <v>0</v>
      </c>
      <c r="AO220" s="51">
        <v>0</v>
      </c>
      <c r="AP220" s="51">
        <v>0</v>
      </c>
      <c r="AQ220" s="52">
        <f t="shared" si="62"/>
        <v>0</v>
      </c>
      <c r="AR220" s="51">
        <v>0</v>
      </c>
      <c r="AS220" s="51">
        <v>0</v>
      </c>
      <c r="AT220" s="52">
        <f t="shared" si="48"/>
        <v>0</v>
      </c>
      <c r="AU220" s="51">
        <v>0</v>
      </c>
      <c r="AV220" s="51">
        <v>0</v>
      </c>
      <c r="AW220" s="52">
        <f t="shared" si="63"/>
        <v>0</v>
      </c>
      <c r="AX220" s="57">
        <f t="shared" si="49"/>
        <v>0</v>
      </c>
    </row>
    <row r="221" spans="2:50" x14ac:dyDescent="0.25">
      <c r="B221" t="s">
        <v>789</v>
      </c>
      <c r="C221" t="s">
        <v>454</v>
      </c>
      <c r="D221" t="s">
        <v>456</v>
      </c>
      <c r="E221" s="51">
        <v>90000</v>
      </c>
      <c r="F221" s="51">
        <v>85276</v>
      </c>
      <c r="G221" s="52">
        <f t="shared" si="50"/>
        <v>-4724</v>
      </c>
      <c r="H221" s="51">
        <v>90000</v>
      </c>
      <c r="I221" s="51">
        <v>95203</v>
      </c>
      <c r="J221" s="52">
        <f t="shared" si="51"/>
        <v>5203</v>
      </c>
      <c r="K221" s="51">
        <v>90000</v>
      </c>
      <c r="L221" s="51">
        <v>95703</v>
      </c>
      <c r="M221" s="52">
        <f t="shared" si="52"/>
        <v>5703</v>
      </c>
      <c r="N221" s="51">
        <v>90000</v>
      </c>
      <c r="O221" s="51">
        <v>119500</v>
      </c>
      <c r="P221" s="52">
        <f t="shared" si="53"/>
        <v>29500</v>
      </c>
      <c r="Q221" s="51">
        <v>90000</v>
      </c>
      <c r="R221" s="51">
        <v>135658</v>
      </c>
      <c r="S221" s="52">
        <f t="shared" si="54"/>
        <v>45658</v>
      </c>
      <c r="T221" s="51">
        <v>93000</v>
      </c>
      <c r="U221" s="51">
        <v>136295</v>
      </c>
      <c r="V221" s="52">
        <f t="shared" si="55"/>
        <v>43295</v>
      </c>
      <c r="W221" s="51">
        <v>130000</v>
      </c>
      <c r="X221" s="51">
        <v>107123</v>
      </c>
      <c r="Y221" s="52">
        <f t="shared" si="56"/>
        <v>-22877</v>
      </c>
      <c r="Z221" s="51">
        <v>122000</v>
      </c>
      <c r="AA221" s="51">
        <v>90844</v>
      </c>
      <c r="AB221" s="52">
        <f t="shared" si="57"/>
        <v>-31156</v>
      </c>
      <c r="AC221" s="51">
        <v>89000</v>
      </c>
      <c r="AD221" s="51">
        <v>106605</v>
      </c>
      <c r="AE221" s="52">
        <f t="shared" si="58"/>
        <v>17605</v>
      </c>
      <c r="AF221" s="51">
        <v>89000</v>
      </c>
      <c r="AG221" s="51">
        <v>97090</v>
      </c>
      <c r="AH221" s="52">
        <f t="shared" si="59"/>
        <v>8090</v>
      </c>
      <c r="AI221" s="51">
        <v>89000</v>
      </c>
      <c r="AJ221" s="51">
        <v>90935</v>
      </c>
      <c r="AK221" s="52">
        <f t="shared" si="60"/>
        <v>1935</v>
      </c>
      <c r="AL221" s="51">
        <v>89000</v>
      </c>
      <c r="AM221" s="51">
        <v>84166</v>
      </c>
      <c r="AN221" s="52">
        <f t="shared" si="61"/>
        <v>-4834</v>
      </c>
      <c r="AO221" s="51">
        <v>89000</v>
      </c>
      <c r="AP221" s="51">
        <v>81939</v>
      </c>
      <c r="AQ221" s="52">
        <f t="shared" si="62"/>
        <v>-7061</v>
      </c>
      <c r="AR221" s="51">
        <v>90602</v>
      </c>
      <c r="AS221" s="51">
        <v>73845</v>
      </c>
      <c r="AT221" s="52">
        <f t="shared" si="48"/>
        <v>-16757</v>
      </c>
      <c r="AU221" s="51">
        <v>92323</v>
      </c>
      <c r="AV221" s="51">
        <v>69614</v>
      </c>
      <c r="AW221" s="52">
        <f t="shared" si="63"/>
        <v>-22709</v>
      </c>
      <c r="AX221" s="57">
        <f t="shared" si="49"/>
        <v>2939592</v>
      </c>
    </row>
    <row r="222" spans="2:50" x14ac:dyDescent="0.25">
      <c r="B222" t="s">
        <v>789</v>
      </c>
      <c r="C222" t="s">
        <v>457</v>
      </c>
      <c r="D222" t="s">
        <v>459</v>
      </c>
      <c r="E222" s="51">
        <v>65000</v>
      </c>
      <c r="F222" s="51">
        <v>4678</v>
      </c>
      <c r="G222" s="52">
        <f t="shared" si="50"/>
        <v>-60322</v>
      </c>
      <c r="H222" s="51">
        <v>28000</v>
      </c>
      <c r="I222" s="51">
        <v>12325</v>
      </c>
      <c r="J222" s="52">
        <f t="shared" si="51"/>
        <v>-15675</v>
      </c>
      <c r="K222" s="51">
        <v>5000</v>
      </c>
      <c r="L222" s="51">
        <v>10536</v>
      </c>
      <c r="M222" s="52">
        <f t="shared" si="52"/>
        <v>5536</v>
      </c>
      <c r="N222" s="51">
        <v>15000</v>
      </c>
      <c r="O222" s="51">
        <v>4555</v>
      </c>
      <c r="P222" s="52">
        <f t="shared" si="53"/>
        <v>-10445</v>
      </c>
      <c r="Q222" s="51">
        <v>15000</v>
      </c>
      <c r="R222" s="51">
        <v>13981</v>
      </c>
      <c r="S222" s="52">
        <f t="shared" si="54"/>
        <v>-1019</v>
      </c>
      <c r="T222" s="51">
        <v>15000</v>
      </c>
      <c r="U222" s="51">
        <v>11980</v>
      </c>
      <c r="V222" s="52">
        <f t="shared" si="55"/>
        <v>-3020</v>
      </c>
      <c r="W222" s="51">
        <v>15000</v>
      </c>
      <c r="X222" s="51">
        <v>14485</v>
      </c>
      <c r="Y222" s="52">
        <f t="shared" si="56"/>
        <v>-515</v>
      </c>
      <c r="Z222" s="51">
        <v>15000</v>
      </c>
      <c r="AA222" s="51">
        <v>21568</v>
      </c>
      <c r="AB222" s="52">
        <f t="shared" si="57"/>
        <v>6568</v>
      </c>
      <c r="AC222" s="51">
        <v>15000</v>
      </c>
      <c r="AD222" s="51">
        <v>11553</v>
      </c>
      <c r="AE222" s="52">
        <f t="shared" si="58"/>
        <v>-3447</v>
      </c>
      <c r="AF222" s="51">
        <v>15000</v>
      </c>
      <c r="AG222" s="51">
        <v>13800</v>
      </c>
      <c r="AH222" s="52">
        <f t="shared" si="59"/>
        <v>-1200</v>
      </c>
      <c r="AI222" s="51">
        <v>15000</v>
      </c>
      <c r="AJ222" s="51">
        <v>6000</v>
      </c>
      <c r="AK222" s="52">
        <f t="shared" si="60"/>
        <v>-9000</v>
      </c>
      <c r="AL222" s="51">
        <v>15000</v>
      </c>
      <c r="AM222" s="51">
        <v>3800</v>
      </c>
      <c r="AN222" s="52">
        <f t="shared" si="61"/>
        <v>-11200</v>
      </c>
      <c r="AO222" s="51">
        <v>6000</v>
      </c>
      <c r="AP222" s="51">
        <v>15600</v>
      </c>
      <c r="AQ222" s="52">
        <f t="shared" si="62"/>
        <v>9600</v>
      </c>
      <c r="AR222" s="51">
        <v>6108</v>
      </c>
      <c r="AS222" s="51">
        <v>0</v>
      </c>
      <c r="AT222" s="52">
        <f t="shared" si="48"/>
        <v>-6108</v>
      </c>
      <c r="AU222" s="51">
        <v>6224</v>
      </c>
      <c r="AV222" s="51">
        <v>0</v>
      </c>
      <c r="AW222" s="52">
        <f t="shared" si="63"/>
        <v>-6224</v>
      </c>
      <c r="AX222" s="57">
        <f t="shared" si="49"/>
        <v>289722</v>
      </c>
    </row>
    <row r="223" spans="2:50" hidden="1" x14ac:dyDescent="0.25">
      <c r="B223" t="s">
        <v>789</v>
      </c>
      <c r="C223" t="s">
        <v>869</v>
      </c>
      <c r="E223" s="51">
        <v>0</v>
      </c>
      <c r="F223" s="51">
        <v>0</v>
      </c>
      <c r="G223" s="52">
        <f t="shared" si="50"/>
        <v>0</v>
      </c>
      <c r="H223" s="51">
        <v>0</v>
      </c>
      <c r="I223" s="51">
        <v>0</v>
      </c>
      <c r="J223" s="52">
        <f t="shared" si="51"/>
        <v>0</v>
      </c>
      <c r="K223" s="51">
        <v>0</v>
      </c>
      <c r="L223" s="51">
        <v>0</v>
      </c>
      <c r="M223" s="52">
        <f t="shared" si="52"/>
        <v>0</v>
      </c>
      <c r="N223" s="51">
        <v>0</v>
      </c>
      <c r="O223" s="51">
        <v>0</v>
      </c>
      <c r="P223" s="52">
        <f t="shared" si="53"/>
        <v>0</v>
      </c>
      <c r="Q223" s="51">
        <v>0</v>
      </c>
      <c r="R223" s="51">
        <v>0</v>
      </c>
      <c r="S223" s="52">
        <f t="shared" si="54"/>
        <v>0</v>
      </c>
      <c r="T223" s="51">
        <v>0</v>
      </c>
      <c r="U223" s="51">
        <v>0</v>
      </c>
      <c r="V223" s="52">
        <f t="shared" si="55"/>
        <v>0</v>
      </c>
      <c r="W223" s="51">
        <v>0</v>
      </c>
      <c r="X223" s="51">
        <v>0</v>
      </c>
      <c r="Y223" s="52">
        <f t="shared" si="56"/>
        <v>0</v>
      </c>
      <c r="Z223" s="51">
        <v>0</v>
      </c>
      <c r="AA223" s="51">
        <v>0</v>
      </c>
      <c r="AB223" s="52">
        <f t="shared" si="57"/>
        <v>0</v>
      </c>
      <c r="AC223" s="51">
        <v>0</v>
      </c>
      <c r="AD223" s="51">
        <v>0</v>
      </c>
      <c r="AE223" s="52">
        <f t="shared" si="58"/>
        <v>0</v>
      </c>
      <c r="AF223" s="51">
        <v>0</v>
      </c>
      <c r="AG223" s="51">
        <v>0</v>
      </c>
      <c r="AH223" s="52">
        <f t="shared" si="59"/>
        <v>0</v>
      </c>
      <c r="AI223" s="51">
        <v>0</v>
      </c>
      <c r="AJ223" s="51">
        <v>0</v>
      </c>
      <c r="AK223" s="52">
        <f t="shared" si="60"/>
        <v>0</v>
      </c>
      <c r="AL223" s="51">
        <v>0</v>
      </c>
      <c r="AM223" s="51">
        <v>0</v>
      </c>
      <c r="AN223" s="52">
        <f t="shared" si="61"/>
        <v>0</v>
      </c>
      <c r="AO223" s="51">
        <v>0</v>
      </c>
      <c r="AP223" s="51">
        <v>0</v>
      </c>
      <c r="AQ223" s="52">
        <f t="shared" si="62"/>
        <v>0</v>
      </c>
      <c r="AR223" s="51">
        <v>0</v>
      </c>
      <c r="AS223" s="51">
        <v>0</v>
      </c>
      <c r="AT223" s="52">
        <f t="shared" si="48"/>
        <v>0</v>
      </c>
      <c r="AU223" s="51">
        <v>0</v>
      </c>
      <c r="AV223" s="51">
        <v>0</v>
      </c>
      <c r="AW223" s="52">
        <f t="shared" si="63"/>
        <v>0</v>
      </c>
      <c r="AX223" s="57">
        <f t="shared" si="49"/>
        <v>0</v>
      </c>
    </row>
    <row r="224" spans="2:50" hidden="1" x14ac:dyDescent="0.25">
      <c r="B224" t="s">
        <v>789</v>
      </c>
      <c r="C224" t="s">
        <v>870</v>
      </c>
      <c r="E224" s="51">
        <v>0</v>
      </c>
      <c r="F224" s="51">
        <v>0</v>
      </c>
      <c r="G224" s="52">
        <f t="shared" si="50"/>
        <v>0</v>
      </c>
      <c r="H224" s="51">
        <v>0</v>
      </c>
      <c r="I224" s="51">
        <v>0</v>
      </c>
      <c r="J224" s="52">
        <f t="shared" si="51"/>
        <v>0</v>
      </c>
      <c r="K224" s="51">
        <v>0</v>
      </c>
      <c r="L224" s="51">
        <v>0</v>
      </c>
      <c r="M224" s="52">
        <f t="shared" si="52"/>
        <v>0</v>
      </c>
      <c r="N224" s="51">
        <v>0</v>
      </c>
      <c r="O224" s="51">
        <v>0</v>
      </c>
      <c r="P224" s="52">
        <f t="shared" si="53"/>
        <v>0</v>
      </c>
      <c r="Q224" s="51">
        <v>0</v>
      </c>
      <c r="R224" s="51">
        <v>0</v>
      </c>
      <c r="S224" s="52">
        <f t="shared" si="54"/>
        <v>0</v>
      </c>
      <c r="T224" s="51">
        <v>0</v>
      </c>
      <c r="U224" s="51">
        <v>0</v>
      </c>
      <c r="V224" s="52">
        <f t="shared" si="55"/>
        <v>0</v>
      </c>
      <c r="W224" s="51">
        <v>0</v>
      </c>
      <c r="X224" s="51">
        <v>0</v>
      </c>
      <c r="Y224" s="52">
        <f t="shared" si="56"/>
        <v>0</v>
      </c>
      <c r="Z224" s="51">
        <v>0</v>
      </c>
      <c r="AA224" s="51">
        <v>0</v>
      </c>
      <c r="AB224" s="52">
        <f t="shared" si="57"/>
        <v>0</v>
      </c>
      <c r="AC224" s="51">
        <v>0</v>
      </c>
      <c r="AD224" s="51">
        <v>0</v>
      </c>
      <c r="AE224" s="52">
        <f t="shared" si="58"/>
        <v>0</v>
      </c>
      <c r="AF224" s="51">
        <v>0</v>
      </c>
      <c r="AG224" s="51">
        <v>0</v>
      </c>
      <c r="AH224" s="52">
        <f t="shared" si="59"/>
        <v>0</v>
      </c>
      <c r="AI224" s="51">
        <v>0</v>
      </c>
      <c r="AJ224" s="51">
        <v>0</v>
      </c>
      <c r="AK224" s="52">
        <f t="shared" si="60"/>
        <v>0</v>
      </c>
      <c r="AL224" s="51">
        <v>0</v>
      </c>
      <c r="AM224" s="51">
        <v>0</v>
      </c>
      <c r="AN224" s="52">
        <f t="shared" si="61"/>
        <v>0</v>
      </c>
      <c r="AO224" s="51">
        <v>0</v>
      </c>
      <c r="AP224" s="51">
        <v>0</v>
      </c>
      <c r="AQ224" s="52">
        <f t="shared" si="62"/>
        <v>0</v>
      </c>
      <c r="AR224" s="51">
        <v>0</v>
      </c>
      <c r="AS224" s="51">
        <v>0</v>
      </c>
      <c r="AT224" s="52">
        <f t="shared" si="48"/>
        <v>0</v>
      </c>
      <c r="AU224" s="51">
        <v>0</v>
      </c>
      <c r="AV224" s="51">
        <v>0</v>
      </c>
      <c r="AW224" s="52">
        <f t="shared" si="63"/>
        <v>0</v>
      </c>
      <c r="AX224" s="57">
        <f t="shared" si="49"/>
        <v>0</v>
      </c>
    </row>
    <row r="225" spans="2:50" hidden="1" x14ac:dyDescent="0.25">
      <c r="B225" t="s">
        <v>789</v>
      </c>
      <c r="C225" t="s">
        <v>871</v>
      </c>
      <c r="E225" s="51">
        <v>0</v>
      </c>
      <c r="F225" s="51">
        <v>0</v>
      </c>
      <c r="G225" s="52">
        <f t="shared" si="50"/>
        <v>0</v>
      </c>
      <c r="H225" s="51">
        <v>0</v>
      </c>
      <c r="I225" s="51">
        <v>0</v>
      </c>
      <c r="J225" s="52">
        <f t="shared" si="51"/>
        <v>0</v>
      </c>
      <c r="K225" s="51">
        <v>0</v>
      </c>
      <c r="L225" s="51">
        <v>0</v>
      </c>
      <c r="M225" s="52">
        <f t="shared" si="52"/>
        <v>0</v>
      </c>
      <c r="N225" s="51">
        <v>0</v>
      </c>
      <c r="O225" s="51">
        <v>0</v>
      </c>
      <c r="P225" s="52">
        <f t="shared" si="53"/>
        <v>0</v>
      </c>
      <c r="Q225" s="51">
        <v>0</v>
      </c>
      <c r="R225" s="51">
        <v>0</v>
      </c>
      <c r="S225" s="52">
        <f t="shared" si="54"/>
        <v>0</v>
      </c>
      <c r="T225" s="51">
        <v>0</v>
      </c>
      <c r="U225" s="51">
        <v>0</v>
      </c>
      <c r="V225" s="52">
        <f t="shared" si="55"/>
        <v>0</v>
      </c>
      <c r="W225" s="51">
        <v>0</v>
      </c>
      <c r="X225" s="51">
        <v>0</v>
      </c>
      <c r="Y225" s="52">
        <f t="shared" si="56"/>
        <v>0</v>
      </c>
      <c r="Z225" s="51">
        <v>0</v>
      </c>
      <c r="AA225" s="51">
        <v>0</v>
      </c>
      <c r="AB225" s="52">
        <f t="shared" si="57"/>
        <v>0</v>
      </c>
      <c r="AC225" s="51">
        <v>0</v>
      </c>
      <c r="AD225" s="51">
        <v>0</v>
      </c>
      <c r="AE225" s="52">
        <f t="shared" si="58"/>
        <v>0</v>
      </c>
      <c r="AF225" s="51">
        <v>0</v>
      </c>
      <c r="AG225" s="51">
        <v>0</v>
      </c>
      <c r="AH225" s="52">
        <f t="shared" si="59"/>
        <v>0</v>
      </c>
      <c r="AI225" s="51">
        <v>0</v>
      </c>
      <c r="AJ225" s="51">
        <v>0</v>
      </c>
      <c r="AK225" s="52">
        <f t="shared" si="60"/>
        <v>0</v>
      </c>
      <c r="AL225" s="51">
        <v>0</v>
      </c>
      <c r="AM225" s="51">
        <v>0</v>
      </c>
      <c r="AN225" s="52">
        <f t="shared" si="61"/>
        <v>0</v>
      </c>
      <c r="AO225" s="51">
        <v>0</v>
      </c>
      <c r="AP225" s="51">
        <v>0</v>
      </c>
      <c r="AQ225" s="52">
        <f t="shared" si="62"/>
        <v>0</v>
      </c>
      <c r="AR225" s="51">
        <v>0</v>
      </c>
      <c r="AS225" s="51">
        <v>0</v>
      </c>
      <c r="AT225" s="52">
        <f t="shared" si="48"/>
        <v>0</v>
      </c>
      <c r="AU225" s="51">
        <v>0</v>
      </c>
      <c r="AV225" s="51">
        <v>0</v>
      </c>
      <c r="AW225" s="52">
        <f t="shared" si="63"/>
        <v>0</v>
      </c>
      <c r="AX225" s="57">
        <f t="shared" si="49"/>
        <v>0</v>
      </c>
    </row>
    <row r="226" spans="2:50" x14ac:dyDescent="0.25">
      <c r="B226" t="s">
        <v>789</v>
      </c>
      <c r="C226" t="s">
        <v>460</v>
      </c>
      <c r="D226" t="s">
        <v>462</v>
      </c>
      <c r="E226" s="51">
        <v>19000</v>
      </c>
      <c r="F226" s="51">
        <v>17810</v>
      </c>
      <c r="G226" s="52">
        <f t="shared" si="50"/>
        <v>-1190</v>
      </c>
      <c r="H226" s="51">
        <v>18000</v>
      </c>
      <c r="I226" s="51">
        <v>18920</v>
      </c>
      <c r="J226" s="52">
        <f t="shared" si="51"/>
        <v>920</v>
      </c>
      <c r="K226" s="51">
        <v>18000</v>
      </c>
      <c r="L226" s="51">
        <v>16830</v>
      </c>
      <c r="M226" s="52">
        <f t="shared" si="52"/>
        <v>-1170</v>
      </c>
      <c r="N226" s="51">
        <v>18000</v>
      </c>
      <c r="O226" s="51">
        <v>18270</v>
      </c>
      <c r="P226" s="52">
        <f t="shared" si="53"/>
        <v>270</v>
      </c>
      <c r="Q226" s="51">
        <v>16000</v>
      </c>
      <c r="R226" s="51">
        <v>14680</v>
      </c>
      <c r="S226" s="52">
        <f t="shared" si="54"/>
        <v>-1320</v>
      </c>
      <c r="T226" s="51">
        <v>16000</v>
      </c>
      <c r="U226" s="51">
        <v>15210</v>
      </c>
      <c r="V226" s="52">
        <f t="shared" si="55"/>
        <v>-790</v>
      </c>
      <c r="W226" s="51">
        <v>16000</v>
      </c>
      <c r="X226" s="51">
        <v>14580</v>
      </c>
      <c r="Y226" s="52">
        <f t="shared" si="56"/>
        <v>-1420</v>
      </c>
      <c r="Z226" s="51">
        <v>15000</v>
      </c>
      <c r="AA226" s="51">
        <v>14910</v>
      </c>
      <c r="AB226" s="52">
        <f t="shared" si="57"/>
        <v>-90</v>
      </c>
      <c r="AC226" s="51">
        <v>14000</v>
      </c>
      <c r="AD226" s="51">
        <v>14400</v>
      </c>
      <c r="AE226" s="52">
        <f t="shared" si="58"/>
        <v>400</v>
      </c>
      <c r="AF226" s="51">
        <v>14000</v>
      </c>
      <c r="AG226" s="51">
        <v>12380</v>
      </c>
      <c r="AH226" s="52">
        <f t="shared" si="59"/>
        <v>-1620</v>
      </c>
      <c r="AI226" s="51">
        <v>14500</v>
      </c>
      <c r="AJ226" s="51">
        <v>11330</v>
      </c>
      <c r="AK226" s="52">
        <f t="shared" si="60"/>
        <v>-3170</v>
      </c>
      <c r="AL226" s="51">
        <v>15100</v>
      </c>
      <c r="AM226" s="51">
        <v>13760</v>
      </c>
      <c r="AN226" s="52">
        <f t="shared" si="61"/>
        <v>-1340</v>
      </c>
      <c r="AO226" s="51">
        <v>15100</v>
      </c>
      <c r="AP226" s="51">
        <v>11000</v>
      </c>
      <c r="AQ226" s="52">
        <f t="shared" si="62"/>
        <v>-4100</v>
      </c>
      <c r="AR226" s="51">
        <v>15372</v>
      </c>
      <c r="AS226" s="51">
        <v>12844</v>
      </c>
      <c r="AT226" s="52">
        <f t="shared" si="48"/>
        <v>-2528</v>
      </c>
      <c r="AU226" s="51">
        <v>15664</v>
      </c>
      <c r="AV226" s="51">
        <v>12690</v>
      </c>
      <c r="AW226" s="52">
        <f t="shared" si="63"/>
        <v>-2974</v>
      </c>
      <c r="AX226" s="57">
        <f t="shared" si="49"/>
        <v>439228</v>
      </c>
    </row>
    <row r="227" spans="2:50" hidden="1" x14ac:dyDescent="0.25">
      <c r="B227" t="s">
        <v>789</v>
      </c>
      <c r="C227" t="s">
        <v>872</v>
      </c>
      <c r="E227" s="51">
        <v>0</v>
      </c>
      <c r="F227" s="51">
        <v>0</v>
      </c>
      <c r="G227" s="52">
        <f t="shared" si="50"/>
        <v>0</v>
      </c>
      <c r="H227" s="51">
        <v>0</v>
      </c>
      <c r="I227" s="51">
        <v>0</v>
      </c>
      <c r="J227" s="52">
        <f t="shared" si="51"/>
        <v>0</v>
      </c>
      <c r="K227" s="51">
        <v>0</v>
      </c>
      <c r="L227" s="51">
        <v>0</v>
      </c>
      <c r="M227" s="52">
        <f t="shared" si="52"/>
        <v>0</v>
      </c>
      <c r="N227" s="51">
        <v>0</v>
      </c>
      <c r="O227" s="51">
        <v>0</v>
      </c>
      <c r="P227" s="52">
        <f t="shared" si="53"/>
        <v>0</v>
      </c>
      <c r="Q227" s="51">
        <v>0</v>
      </c>
      <c r="R227" s="51">
        <v>0</v>
      </c>
      <c r="S227" s="52">
        <f t="shared" si="54"/>
        <v>0</v>
      </c>
      <c r="T227" s="51">
        <v>0</v>
      </c>
      <c r="U227" s="51">
        <v>0</v>
      </c>
      <c r="V227" s="52">
        <f t="shared" si="55"/>
        <v>0</v>
      </c>
      <c r="W227" s="51">
        <v>0</v>
      </c>
      <c r="X227" s="51">
        <v>0</v>
      </c>
      <c r="Y227" s="52">
        <f t="shared" si="56"/>
        <v>0</v>
      </c>
      <c r="Z227" s="51">
        <v>0</v>
      </c>
      <c r="AA227" s="51">
        <v>0</v>
      </c>
      <c r="AB227" s="52">
        <f t="shared" si="57"/>
        <v>0</v>
      </c>
      <c r="AC227" s="51">
        <v>0</v>
      </c>
      <c r="AD227" s="51">
        <v>0</v>
      </c>
      <c r="AE227" s="52">
        <f t="shared" si="58"/>
        <v>0</v>
      </c>
      <c r="AF227" s="51">
        <v>0</v>
      </c>
      <c r="AG227" s="51">
        <v>0</v>
      </c>
      <c r="AH227" s="52">
        <f t="shared" si="59"/>
        <v>0</v>
      </c>
      <c r="AI227" s="51">
        <v>0</v>
      </c>
      <c r="AJ227" s="51">
        <v>0</v>
      </c>
      <c r="AK227" s="52">
        <f t="shared" si="60"/>
        <v>0</v>
      </c>
      <c r="AL227" s="51">
        <v>0</v>
      </c>
      <c r="AM227" s="51">
        <v>0</v>
      </c>
      <c r="AN227" s="52">
        <f t="shared" si="61"/>
        <v>0</v>
      </c>
      <c r="AO227" s="51">
        <v>0</v>
      </c>
      <c r="AP227" s="51">
        <v>0</v>
      </c>
      <c r="AQ227" s="52">
        <f t="shared" si="62"/>
        <v>0</v>
      </c>
      <c r="AR227" s="51">
        <v>0</v>
      </c>
      <c r="AS227" s="51">
        <v>0</v>
      </c>
      <c r="AT227" s="52">
        <f t="shared" si="48"/>
        <v>0</v>
      </c>
      <c r="AU227" s="51">
        <v>0</v>
      </c>
      <c r="AV227" s="51">
        <v>0</v>
      </c>
      <c r="AW227" s="52">
        <f t="shared" si="63"/>
        <v>0</v>
      </c>
      <c r="AX227" s="57">
        <f t="shared" si="49"/>
        <v>0</v>
      </c>
    </row>
    <row r="228" spans="2:50" x14ac:dyDescent="0.25">
      <c r="B228" t="s">
        <v>789</v>
      </c>
      <c r="C228" t="s">
        <v>873</v>
      </c>
      <c r="E228" s="51">
        <v>5000</v>
      </c>
      <c r="F228" s="51">
        <v>7949</v>
      </c>
      <c r="G228" s="52">
        <f t="shared" si="50"/>
        <v>2949</v>
      </c>
      <c r="H228" s="51">
        <v>7000</v>
      </c>
      <c r="I228" s="51">
        <v>7053</v>
      </c>
      <c r="J228" s="52">
        <f t="shared" si="51"/>
        <v>53</v>
      </c>
      <c r="K228" s="51">
        <v>8000</v>
      </c>
      <c r="L228" s="51">
        <v>4872</v>
      </c>
      <c r="M228" s="52">
        <f t="shared" si="52"/>
        <v>-3128</v>
      </c>
      <c r="N228" s="51">
        <v>8000</v>
      </c>
      <c r="O228" s="51">
        <v>4983</v>
      </c>
      <c r="P228" s="52">
        <f t="shared" si="53"/>
        <v>-3017</v>
      </c>
      <c r="Q228" s="51">
        <v>5000</v>
      </c>
      <c r="R228" s="51">
        <v>2313</v>
      </c>
      <c r="S228" s="52">
        <f t="shared" si="54"/>
        <v>-2687</v>
      </c>
      <c r="T228" s="51">
        <v>0</v>
      </c>
      <c r="U228" s="51">
        <v>0</v>
      </c>
      <c r="V228" s="52">
        <f t="shared" si="55"/>
        <v>0</v>
      </c>
      <c r="W228" s="51">
        <v>0</v>
      </c>
      <c r="X228" s="51">
        <v>0</v>
      </c>
      <c r="Y228" s="52">
        <f t="shared" si="56"/>
        <v>0</v>
      </c>
      <c r="Z228" s="51">
        <v>0</v>
      </c>
      <c r="AA228" s="51">
        <v>0</v>
      </c>
      <c r="AB228" s="52">
        <f t="shared" si="57"/>
        <v>0</v>
      </c>
      <c r="AC228" s="51">
        <v>0</v>
      </c>
      <c r="AD228" s="51">
        <v>0</v>
      </c>
      <c r="AE228" s="52">
        <f t="shared" si="58"/>
        <v>0</v>
      </c>
      <c r="AF228" s="51">
        <v>0</v>
      </c>
      <c r="AG228" s="51">
        <v>0</v>
      </c>
      <c r="AH228" s="52">
        <f t="shared" si="59"/>
        <v>0</v>
      </c>
      <c r="AI228" s="51">
        <v>0</v>
      </c>
      <c r="AJ228" s="51">
        <v>0</v>
      </c>
      <c r="AK228" s="52">
        <f t="shared" si="60"/>
        <v>0</v>
      </c>
      <c r="AL228" s="51">
        <v>0</v>
      </c>
      <c r="AM228" s="51">
        <v>0</v>
      </c>
      <c r="AN228" s="52">
        <f t="shared" si="61"/>
        <v>0</v>
      </c>
      <c r="AO228" s="51">
        <v>0</v>
      </c>
      <c r="AP228" s="51">
        <v>0</v>
      </c>
      <c r="AQ228" s="52">
        <f t="shared" si="62"/>
        <v>0</v>
      </c>
      <c r="AR228" s="51">
        <v>0</v>
      </c>
      <c r="AS228" s="51">
        <v>0</v>
      </c>
      <c r="AT228" s="52">
        <f t="shared" si="48"/>
        <v>0</v>
      </c>
      <c r="AU228" s="51">
        <v>0</v>
      </c>
      <c r="AV228" s="51">
        <v>0</v>
      </c>
      <c r="AW228" s="52">
        <f t="shared" si="63"/>
        <v>0</v>
      </c>
      <c r="AX228" s="57">
        <f t="shared" si="49"/>
        <v>54340</v>
      </c>
    </row>
    <row r="229" spans="2:50" x14ac:dyDescent="0.25">
      <c r="B229" t="s">
        <v>789</v>
      </c>
      <c r="C229" t="s">
        <v>463</v>
      </c>
      <c r="D229" t="s">
        <v>465</v>
      </c>
      <c r="E229" s="51">
        <v>1600000</v>
      </c>
      <c r="F229" s="51">
        <v>1709143</v>
      </c>
      <c r="G229" s="52">
        <f t="shared" si="50"/>
        <v>109143</v>
      </c>
      <c r="H229" s="51">
        <v>1600000</v>
      </c>
      <c r="I229" s="51">
        <v>1951805</v>
      </c>
      <c r="J229" s="52">
        <f t="shared" si="51"/>
        <v>351805</v>
      </c>
      <c r="K229" s="51">
        <v>1500000</v>
      </c>
      <c r="L229" s="51">
        <v>2258525</v>
      </c>
      <c r="M229" s="52">
        <f t="shared" si="52"/>
        <v>758525</v>
      </c>
      <c r="N229" s="51">
        <v>1870000</v>
      </c>
      <c r="O229" s="51">
        <v>2444670</v>
      </c>
      <c r="P229" s="52">
        <f t="shared" si="53"/>
        <v>574670</v>
      </c>
      <c r="Q229" s="51">
        <v>2262000</v>
      </c>
      <c r="R229" s="51">
        <v>2013630</v>
      </c>
      <c r="S229" s="52">
        <f t="shared" si="54"/>
        <v>-248370</v>
      </c>
      <c r="T229" s="51">
        <v>1800000</v>
      </c>
      <c r="U229" s="51">
        <v>1488022</v>
      </c>
      <c r="V229" s="52">
        <f t="shared" si="55"/>
        <v>-311978</v>
      </c>
      <c r="W229" s="51">
        <v>1440000</v>
      </c>
      <c r="X229" s="51">
        <v>1073180</v>
      </c>
      <c r="Y229" s="52">
        <f t="shared" si="56"/>
        <v>-366820</v>
      </c>
      <c r="Z229" s="51">
        <v>1079000</v>
      </c>
      <c r="AA229" s="51">
        <v>1176780</v>
      </c>
      <c r="AB229" s="52">
        <f t="shared" si="57"/>
        <v>97780</v>
      </c>
      <c r="AC229" s="51">
        <v>1100000</v>
      </c>
      <c r="AD229" s="51">
        <v>1124741</v>
      </c>
      <c r="AE229" s="52">
        <f t="shared" si="58"/>
        <v>24741</v>
      </c>
      <c r="AF229" s="51">
        <v>1111000</v>
      </c>
      <c r="AG229" s="51">
        <v>968230</v>
      </c>
      <c r="AH229" s="52">
        <f t="shared" si="59"/>
        <v>-142770</v>
      </c>
      <c r="AI229" s="51">
        <v>950000</v>
      </c>
      <c r="AJ229" s="51">
        <v>1213334</v>
      </c>
      <c r="AK229" s="52">
        <f t="shared" si="60"/>
        <v>263334</v>
      </c>
      <c r="AL229" s="51">
        <v>980000</v>
      </c>
      <c r="AM229" s="51">
        <v>1582210</v>
      </c>
      <c r="AN229" s="52">
        <f t="shared" si="61"/>
        <v>602210</v>
      </c>
      <c r="AO229" s="51">
        <v>1200000</v>
      </c>
      <c r="AP229" s="51">
        <v>1924593</v>
      </c>
      <c r="AQ229" s="52">
        <f t="shared" si="62"/>
        <v>724593</v>
      </c>
      <c r="AR229" s="51">
        <v>1351350</v>
      </c>
      <c r="AS229" s="51">
        <v>2013105</v>
      </c>
      <c r="AT229" s="52">
        <f t="shared" si="48"/>
        <v>661755</v>
      </c>
      <c r="AU229" s="51">
        <v>1659701</v>
      </c>
      <c r="AV229" s="51">
        <v>1979129.76</v>
      </c>
      <c r="AW229" s="52">
        <f t="shared" si="63"/>
        <v>319428.76</v>
      </c>
      <c r="AX229" s="57">
        <f t="shared" si="49"/>
        <v>49842195.519999996</v>
      </c>
    </row>
    <row r="230" spans="2:50" x14ac:dyDescent="0.25">
      <c r="B230" t="s">
        <v>789</v>
      </c>
      <c r="C230" t="s">
        <v>466</v>
      </c>
      <c r="D230" t="s">
        <v>468</v>
      </c>
      <c r="E230" s="51">
        <v>5000</v>
      </c>
      <c r="F230" s="51">
        <v>18453</v>
      </c>
      <c r="G230" s="52">
        <f t="shared" si="50"/>
        <v>13453</v>
      </c>
      <c r="H230" s="51">
        <v>5000</v>
      </c>
      <c r="I230" s="51">
        <v>8505</v>
      </c>
      <c r="J230" s="52">
        <f t="shared" si="51"/>
        <v>3505</v>
      </c>
      <c r="K230" s="51">
        <v>10000</v>
      </c>
      <c r="L230" s="51">
        <v>7416</v>
      </c>
      <c r="M230" s="52">
        <f t="shared" si="52"/>
        <v>-2584</v>
      </c>
      <c r="N230" s="51">
        <v>10000</v>
      </c>
      <c r="O230" s="51">
        <v>5138</v>
      </c>
      <c r="P230" s="52">
        <f t="shared" si="53"/>
        <v>-4862</v>
      </c>
      <c r="Q230" s="51">
        <v>15000</v>
      </c>
      <c r="R230" s="51">
        <v>10464</v>
      </c>
      <c r="S230" s="52">
        <f t="shared" si="54"/>
        <v>-4536</v>
      </c>
      <c r="T230" s="51">
        <v>7000</v>
      </c>
      <c r="U230" s="51">
        <v>4559</v>
      </c>
      <c r="V230" s="52">
        <f t="shared" si="55"/>
        <v>-2441</v>
      </c>
      <c r="W230" s="51">
        <v>7000</v>
      </c>
      <c r="X230" s="51">
        <v>462</v>
      </c>
      <c r="Y230" s="52">
        <f t="shared" si="56"/>
        <v>-6538</v>
      </c>
      <c r="Z230" s="51">
        <v>7000</v>
      </c>
      <c r="AA230" s="51">
        <v>2840</v>
      </c>
      <c r="AB230" s="52">
        <f t="shared" si="57"/>
        <v>-4160</v>
      </c>
      <c r="AC230" s="51">
        <v>2500</v>
      </c>
      <c r="AD230" s="51">
        <v>14102</v>
      </c>
      <c r="AE230" s="52">
        <f t="shared" si="58"/>
        <v>11602</v>
      </c>
      <c r="AF230" s="51">
        <v>1200</v>
      </c>
      <c r="AG230" s="51">
        <v>4993</v>
      </c>
      <c r="AH230" s="52">
        <f t="shared" si="59"/>
        <v>3793</v>
      </c>
      <c r="AI230" s="51">
        <v>2000</v>
      </c>
      <c r="AJ230" s="51">
        <v>5147</v>
      </c>
      <c r="AK230" s="52">
        <f t="shared" si="60"/>
        <v>3147</v>
      </c>
      <c r="AL230" s="51">
        <v>6000</v>
      </c>
      <c r="AM230" s="51">
        <v>1913</v>
      </c>
      <c r="AN230" s="52">
        <f t="shared" si="61"/>
        <v>-4087</v>
      </c>
      <c r="AO230" s="51">
        <v>6000</v>
      </c>
      <c r="AP230" s="51">
        <v>7673</v>
      </c>
      <c r="AQ230" s="52">
        <f t="shared" si="62"/>
        <v>1673</v>
      </c>
      <c r="AR230" s="51">
        <v>6108</v>
      </c>
      <c r="AS230" s="51">
        <v>2081</v>
      </c>
      <c r="AT230" s="52">
        <f t="shared" si="48"/>
        <v>-4027</v>
      </c>
      <c r="AU230" s="51">
        <v>6224</v>
      </c>
      <c r="AV230" s="51">
        <v>2273</v>
      </c>
      <c r="AW230" s="52">
        <f t="shared" si="63"/>
        <v>-3951</v>
      </c>
      <c r="AX230" s="57">
        <f t="shared" si="49"/>
        <v>192038</v>
      </c>
    </row>
    <row r="231" spans="2:50" x14ac:dyDescent="0.25">
      <c r="B231" t="s">
        <v>789</v>
      </c>
      <c r="C231" t="s">
        <v>469</v>
      </c>
      <c r="D231" t="s">
        <v>471</v>
      </c>
      <c r="E231" s="51">
        <v>165000</v>
      </c>
      <c r="F231" s="51">
        <v>69607</v>
      </c>
      <c r="G231" s="52">
        <f t="shared" si="50"/>
        <v>-95393</v>
      </c>
      <c r="H231" s="51">
        <v>80000</v>
      </c>
      <c r="I231" s="51">
        <v>81434</v>
      </c>
      <c r="J231" s="52">
        <f t="shared" si="51"/>
        <v>1434</v>
      </c>
      <c r="K231" s="51">
        <v>60000</v>
      </c>
      <c r="L231" s="51">
        <v>119789</v>
      </c>
      <c r="M231" s="52">
        <f t="shared" si="52"/>
        <v>59789</v>
      </c>
      <c r="N231" s="51">
        <v>60000</v>
      </c>
      <c r="O231" s="51">
        <v>141280</v>
      </c>
      <c r="P231" s="52">
        <f t="shared" si="53"/>
        <v>81280</v>
      </c>
      <c r="Q231" s="51">
        <v>110000</v>
      </c>
      <c r="R231" s="51">
        <v>123164</v>
      </c>
      <c r="S231" s="52">
        <f t="shared" si="54"/>
        <v>13164</v>
      </c>
      <c r="T231" s="51">
        <v>138000</v>
      </c>
      <c r="U231" s="51">
        <v>90594</v>
      </c>
      <c r="V231" s="52">
        <f t="shared" si="55"/>
        <v>-47406</v>
      </c>
      <c r="W231" s="51">
        <v>100000</v>
      </c>
      <c r="X231" s="51">
        <v>65127</v>
      </c>
      <c r="Y231" s="52">
        <f t="shared" si="56"/>
        <v>-34873</v>
      </c>
      <c r="Z231" s="51">
        <v>100000</v>
      </c>
      <c r="AA231" s="51">
        <v>44156</v>
      </c>
      <c r="AB231" s="52">
        <f t="shared" si="57"/>
        <v>-55844</v>
      </c>
      <c r="AC231" s="51">
        <v>54000</v>
      </c>
      <c r="AD231" s="51">
        <v>28014</v>
      </c>
      <c r="AE231" s="52">
        <f t="shared" si="58"/>
        <v>-25986</v>
      </c>
      <c r="AF231" s="51">
        <v>49355</v>
      </c>
      <c r="AG231" s="51">
        <v>34776</v>
      </c>
      <c r="AH231" s="52">
        <f t="shared" si="59"/>
        <v>-14579</v>
      </c>
      <c r="AI231" s="51">
        <v>45000</v>
      </c>
      <c r="AJ231" s="51">
        <v>25273</v>
      </c>
      <c r="AK231" s="52">
        <f t="shared" si="60"/>
        <v>-19727</v>
      </c>
      <c r="AL231" s="51">
        <v>45000</v>
      </c>
      <c r="AM231" s="51">
        <v>23788</v>
      </c>
      <c r="AN231" s="52">
        <f t="shared" si="61"/>
        <v>-21212</v>
      </c>
      <c r="AO231" s="51">
        <v>25000</v>
      </c>
      <c r="AP231" s="51">
        <v>22867</v>
      </c>
      <c r="AQ231" s="52">
        <f t="shared" si="62"/>
        <v>-2133</v>
      </c>
      <c r="AR231" s="51">
        <v>25450</v>
      </c>
      <c r="AS231" s="51">
        <v>21717</v>
      </c>
      <c r="AT231" s="52">
        <f t="shared" si="48"/>
        <v>-3733</v>
      </c>
      <c r="AU231" s="51">
        <v>25934</v>
      </c>
      <c r="AV231" s="51">
        <v>15947</v>
      </c>
      <c r="AW231" s="52">
        <f t="shared" si="63"/>
        <v>-9987</v>
      </c>
      <c r="AX231" s="57">
        <f t="shared" si="49"/>
        <v>1815066</v>
      </c>
    </row>
    <row r="232" spans="2:50" x14ac:dyDescent="0.25">
      <c r="B232" t="s">
        <v>789</v>
      </c>
      <c r="C232" t="s">
        <v>472</v>
      </c>
      <c r="D232" t="s">
        <v>474</v>
      </c>
      <c r="E232" s="51">
        <v>60000</v>
      </c>
      <c r="F232" s="51">
        <v>75248</v>
      </c>
      <c r="G232" s="52">
        <f t="shared" si="50"/>
        <v>15248</v>
      </c>
      <c r="H232" s="51">
        <v>55000</v>
      </c>
      <c r="I232" s="51">
        <v>44353</v>
      </c>
      <c r="J232" s="52">
        <f t="shared" si="51"/>
        <v>-10647</v>
      </c>
      <c r="K232" s="51">
        <v>70000</v>
      </c>
      <c r="L232" s="51">
        <v>7602</v>
      </c>
      <c r="M232" s="52">
        <f t="shared" si="52"/>
        <v>-62398</v>
      </c>
      <c r="N232" s="51">
        <v>10000</v>
      </c>
      <c r="O232" s="51">
        <v>4246</v>
      </c>
      <c r="P232" s="52">
        <f t="shared" si="53"/>
        <v>-5754</v>
      </c>
      <c r="Q232" s="51">
        <v>5000</v>
      </c>
      <c r="R232" s="51">
        <v>7063</v>
      </c>
      <c r="S232" s="52">
        <f t="shared" si="54"/>
        <v>2063</v>
      </c>
      <c r="T232" s="51">
        <v>5000</v>
      </c>
      <c r="U232" s="51">
        <v>1567</v>
      </c>
      <c r="V232" s="52">
        <f t="shared" si="55"/>
        <v>-3433</v>
      </c>
      <c r="W232" s="51">
        <v>5000</v>
      </c>
      <c r="X232" s="51">
        <v>0</v>
      </c>
      <c r="Y232" s="52">
        <f t="shared" si="56"/>
        <v>-5000</v>
      </c>
      <c r="Z232" s="51">
        <v>5000</v>
      </c>
      <c r="AA232" s="51">
        <v>0</v>
      </c>
      <c r="AB232" s="52">
        <f t="shared" si="57"/>
        <v>-5000</v>
      </c>
      <c r="AC232" s="51">
        <v>5000</v>
      </c>
      <c r="AD232" s="51">
        <v>0</v>
      </c>
      <c r="AE232" s="52">
        <f t="shared" si="58"/>
        <v>-5000</v>
      </c>
      <c r="AF232" s="51">
        <v>5000</v>
      </c>
      <c r="AG232" s="51">
        <v>0</v>
      </c>
      <c r="AH232" s="52">
        <f t="shared" si="59"/>
        <v>-5000</v>
      </c>
      <c r="AI232" s="51">
        <v>0</v>
      </c>
      <c r="AJ232" s="51">
        <v>0</v>
      </c>
      <c r="AK232" s="52">
        <f t="shared" si="60"/>
        <v>0</v>
      </c>
      <c r="AL232" s="51">
        <v>0</v>
      </c>
      <c r="AM232" s="51">
        <v>0</v>
      </c>
      <c r="AN232" s="52">
        <f t="shared" si="61"/>
        <v>0</v>
      </c>
      <c r="AO232" s="51">
        <v>0</v>
      </c>
      <c r="AP232" s="51">
        <v>0</v>
      </c>
      <c r="AQ232" s="52">
        <f t="shared" si="62"/>
        <v>0</v>
      </c>
      <c r="AR232" s="51">
        <v>0</v>
      </c>
      <c r="AS232" s="51">
        <v>0</v>
      </c>
      <c r="AT232" s="52">
        <f t="shared" si="48"/>
        <v>0</v>
      </c>
      <c r="AU232" s="51">
        <v>0</v>
      </c>
      <c r="AV232" s="51">
        <v>0</v>
      </c>
      <c r="AW232" s="52">
        <f t="shared" si="63"/>
        <v>0</v>
      </c>
      <c r="AX232" s="57">
        <f t="shared" si="49"/>
        <v>280158</v>
      </c>
    </row>
    <row r="233" spans="2:50" x14ac:dyDescent="0.25">
      <c r="B233" t="s">
        <v>789</v>
      </c>
      <c r="C233" t="s">
        <v>475</v>
      </c>
      <c r="D233" t="s">
        <v>477</v>
      </c>
      <c r="E233" s="51">
        <v>520000</v>
      </c>
      <c r="F233" s="51">
        <v>285684</v>
      </c>
      <c r="G233" s="52">
        <f t="shared" si="50"/>
        <v>-234316</v>
      </c>
      <c r="H233" s="51">
        <v>450000</v>
      </c>
      <c r="I233" s="51">
        <v>163927</v>
      </c>
      <c r="J233" s="52">
        <f t="shared" si="51"/>
        <v>-286073</v>
      </c>
      <c r="K233" s="51">
        <v>375000</v>
      </c>
      <c r="L233" s="51">
        <v>140356</v>
      </c>
      <c r="M233" s="52">
        <f t="shared" si="52"/>
        <v>-234644</v>
      </c>
      <c r="N233" s="51">
        <v>120000</v>
      </c>
      <c r="O233" s="51">
        <v>59079</v>
      </c>
      <c r="P233" s="52">
        <f t="shared" si="53"/>
        <v>-60921</v>
      </c>
      <c r="Q233" s="51">
        <v>65000</v>
      </c>
      <c r="R233" s="51">
        <v>70694</v>
      </c>
      <c r="S233" s="52">
        <f t="shared" si="54"/>
        <v>5694</v>
      </c>
      <c r="T233" s="51">
        <v>60000</v>
      </c>
      <c r="U233" s="51">
        <v>32720</v>
      </c>
      <c r="V233" s="52">
        <f t="shared" si="55"/>
        <v>-27280</v>
      </c>
      <c r="W233" s="51">
        <v>60000</v>
      </c>
      <c r="X233" s="51">
        <v>36102</v>
      </c>
      <c r="Y233" s="52">
        <f t="shared" si="56"/>
        <v>-23898</v>
      </c>
      <c r="Z233" s="51">
        <v>60000</v>
      </c>
      <c r="AA233" s="51">
        <v>74436</v>
      </c>
      <c r="AB233" s="52">
        <f t="shared" si="57"/>
        <v>14436</v>
      </c>
      <c r="AC233" s="51">
        <v>60000</v>
      </c>
      <c r="AD233" s="51">
        <v>61471</v>
      </c>
      <c r="AE233" s="52">
        <f t="shared" si="58"/>
        <v>1471</v>
      </c>
      <c r="AF233" s="51">
        <v>60000</v>
      </c>
      <c r="AG233" s="51">
        <v>34781</v>
      </c>
      <c r="AH233" s="52">
        <f t="shared" si="59"/>
        <v>-25219</v>
      </c>
      <c r="AI233" s="51">
        <v>80000</v>
      </c>
      <c r="AJ233" s="51">
        <v>55508</v>
      </c>
      <c r="AK233" s="52">
        <f t="shared" si="60"/>
        <v>-24492</v>
      </c>
      <c r="AL233" s="51">
        <v>55000</v>
      </c>
      <c r="AM233" s="51">
        <v>54413</v>
      </c>
      <c r="AN233" s="52">
        <f t="shared" si="61"/>
        <v>-587</v>
      </c>
      <c r="AO233" s="51">
        <v>55000</v>
      </c>
      <c r="AP233" s="51">
        <v>35753</v>
      </c>
      <c r="AQ233" s="52">
        <f t="shared" si="62"/>
        <v>-19247</v>
      </c>
      <c r="AR233" s="51">
        <v>55990</v>
      </c>
      <c r="AS233" s="51">
        <v>33680</v>
      </c>
      <c r="AT233" s="52">
        <f t="shared" si="48"/>
        <v>-22310</v>
      </c>
      <c r="AU233" s="51">
        <v>57054</v>
      </c>
      <c r="AV233" s="51">
        <v>49456.39</v>
      </c>
      <c r="AW233" s="52">
        <f t="shared" si="63"/>
        <v>-7597.6100000000006</v>
      </c>
      <c r="AX233" s="57">
        <f t="shared" si="49"/>
        <v>2376120.7800000003</v>
      </c>
    </row>
    <row r="234" spans="2:50" x14ac:dyDescent="0.25">
      <c r="B234" t="s">
        <v>789</v>
      </c>
      <c r="C234" t="s">
        <v>478</v>
      </c>
      <c r="D234" t="s">
        <v>480</v>
      </c>
      <c r="E234" s="51">
        <v>125000</v>
      </c>
      <c r="F234" s="51">
        <v>0</v>
      </c>
      <c r="G234" s="52">
        <f t="shared" si="50"/>
        <v>-125000</v>
      </c>
      <c r="H234" s="51">
        <v>70000</v>
      </c>
      <c r="I234" s="51">
        <v>264000</v>
      </c>
      <c r="J234" s="52">
        <f t="shared" si="51"/>
        <v>194000</v>
      </c>
      <c r="K234" s="51">
        <v>264000</v>
      </c>
      <c r="L234" s="51">
        <v>0</v>
      </c>
      <c r="M234" s="52">
        <f t="shared" si="52"/>
        <v>-264000</v>
      </c>
      <c r="N234" s="51">
        <v>319000</v>
      </c>
      <c r="O234" s="51">
        <v>294124</v>
      </c>
      <c r="P234" s="52">
        <f t="shared" si="53"/>
        <v>-24876</v>
      </c>
      <c r="Q234" s="51">
        <v>319000</v>
      </c>
      <c r="R234" s="51">
        <v>244300</v>
      </c>
      <c r="S234" s="52">
        <f t="shared" si="54"/>
        <v>-74700</v>
      </c>
      <c r="T234" s="51">
        <v>30000</v>
      </c>
      <c r="U234" s="51">
        <v>-73531</v>
      </c>
      <c r="V234" s="52">
        <f t="shared" si="55"/>
        <v>-103531</v>
      </c>
      <c r="W234" s="51">
        <v>35000</v>
      </c>
      <c r="X234" s="51">
        <v>0</v>
      </c>
      <c r="Y234" s="52">
        <f t="shared" si="56"/>
        <v>-35000</v>
      </c>
      <c r="Z234" s="51">
        <v>35000</v>
      </c>
      <c r="AA234" s="51">
        <v>0</v>
      </c>
      <c r="AB234" s="52">
        <f t="shared" si="57"/>
        <v>-35000</v>
      </c>
      <c r="AC234" s="51">
        <v>35000</v>
      </c>
      <c r="AD234" s="51">
        <v>0</v>
      </c>
      <c r="AE234" s="52">
        <f t="shared" si="58"/>
        <v>-35000</v>
      </c>
      <c r="AF234" s="51">
        <v>35000</v>
      </c>
      <c r="AG234" s="51">
        <v>0</v>
      </c>
      <c r="AH234" s="52">
        <f t="shared" si="59"/>
        <v>-35000</v>
      </c>
      <c r="AI234" s="51">
        <v>158760</v>
      </c>
      <c r="AJ234" s="51">
        <v>0</v>
      </c>
      <c r="AK234" s="52">
        <f t="shared" si="60"/>
        <v>-158760</v>
      </c>
      <c r="AL234" s="51">
        <v>0</v>
      </c>
      <c r="AM234" s="51">
        <v>0</v>
      </c>
      <c r="AN234" s="52">
        <f t="shared" si="61"/>
        <v>0</v>
      </c>
      <c r="AO234" s="51">
        <v>0</v>
      </c>
      <c r="AP234" s="51">
        <v>0</v>
      </c>
      <c r="AQ234" s="52">
        <f t="shared" si="62"/>
        <v>0</v>
      </c>
      <c r="AR234" s="51">
        <v>0</v>
      </c>
      <c r="AS234" s="51">
        <v>0</v>
      </c>
      <c r="AT234" s="52">
        <f t="shared" si="48"/>
        <v>0</v>
      </c>
      <c r="AU234" s="51">
        <v>0</v>
      </c>
      <c r="AV234" s="51">
        <v>0</v>
      </c>
      <c r="AW234" s="52">
        <f t="shared" si="63"/>
        <v>0</v>
      </c>
      <c r="AX234" s="57">
        <f t="shared" si="49"/>
        <v>1457786</v>
      </c>
    </row>
    <row r="235" spans="2:50" x14ac:dyDescent="0.25">
      <c r="B235" t="s">
        <v>789</v>
      </c>
      <c r="C235" t="s">
        <v>481</v>
      </c>
      <c r="D235" t="s">
        <v>483</v>
      </c>
      <c r="E235" s="51">
        <v>1100000</v>
      </c>
      <c r="F235" s="51">
        <v>657221</v>
      </c>
      <c r="G235" s="52">
        <f t="shared" si="50"/>
        <v>-442779</v>
      </c>
      <c r="H235" s="51">
        <v>500000</v>
      </c>
      <c r="I235" s="51">
        <v>354473</v>
      </c>
      <c r="J235" s="52">
        <f t="shared" si="51"/>
        <v>-145527</v>
      </c>
      <c r="K235" s="51">
        <v>400000</v>
      </c>
      <c r="L235" s="51">
        <v>240794</v>
      </c>
      <c r="M235" s="52">
        <f t="shared" si="52"/>
        <v>-159206</v>
      </c>
      <c r="N235" s="51">
        <v>250000</v>
      </c>
      <c r="O235" s="51">
        <v>494391</v>
      </c>
      <c r="P235" s="52">
        <f t="shared" si="53"/>
        <v>244391</v>
      </c>
      <c r="Q235" s="51">
        <v>640000</v>
      </c>
      <c r="R235" s="51">
        <v>802838</v>
      </c>
      <c r="S235" s="52">
        <f t="shared" si="54"/>
        <v>162838</v>
      </c>
      <c r="T235" s="51">
        <v>700000</v>
      </c>
      <c r="U235" s="51">
        <v>1069997</v>
      </c>
      <c r="V235" s="52">
        <f t="shared" si="55"/>
        <v>369997</v>
      </c>
      <c r="W235" s="51">
        <v>800000</v>
      </c>
      <c r="X235" s="51">
        <v>496860</v>
      </c>
      <c r="Y235" s="52">
        <f t="shared" si="56"/>
        <v>-303140</v>
      </c>
      <c r="Z235" s="51">
        <v>500000</v>
      </c>
      <c r="AA235" s="51">
        <v>298929</v>
      </c>
      <c r="AB235" s="52">
        <f t="shared" si="57"/>
        <v>-201071</v>
      </c>
      <c r="AC235" s="51">
        <v>500000</v>
      </c>
      <c r="AD235" s="51">
        <v>201514</v>
      </c>
      <c r="AE235" s="52">
        <f t="shared" si="58"/>
        <v>-298486</v>
      </c>
      <c r="AF235" s="51">
        <v>500000</v>
      </c>
      <c r="AG235" s="51">
        <v>221394</v>
      </c>
      <c r="AH235" s="52">
        <f t="shared" si="59"/>
        <v>-278606</v>
      </c>
      <c r="AI235" s="51">
        <v>400000</v>
      </c>
      <c r="AJ235" s="51">
        <v>203888</v>
      </c>
      <c r="AK235" s="52">
        <f t="shared" si="60"/>
        <v>-196112</v>
      </c>
      <c r="AL235" s="51">
        <v>230000</v>
      </c>
      <c r="AM235" s="51">
        <v>140061</v>
      </c>
      <c r="AN235" s="52">
        <f t="shared" si="61"/>
        <v>-89939</v>
      </c>
      <c r="AO235" s="51">
        <v>230000</v>
      </c>
      <c r="AP235" s="51">
        <v>122275</v>
      </c>
      <c r="AQ235" s="52">
        <f t="shared" si="62"/>
        <v>-107725</v>
      </c>
      <c r="AR235" s="51">
        <v>200000</v>
      </c>
      <c r="AS235" s="51">
        <v>114254</v>
      </c>
      <c r="AT235" s="52">
        <f t="shared" si="48"/>
        <v>-85746</v>
      </c>
      <c r="AU235" s="51">
        <v>795098</v>
      </c>
      <c r="AV235" s="51">
        <v>115643.73</v>
      </c>
      <c r="AW235" s="52">
        <f t="shared" si="63"/>
        <v>-679454.27</v>
      </c>
      <c r="AX235" s="57">
        <f t="shared" si="49"/>
        <v>11069065.460000001</v>
      </c>
    </row>
    <row r="236" spans="2:50" x14ac:dyDescent="0.25">
      <c r="B236" t="s">
        <v>789</v>
      </c>
      <c r="C236" t="s">
        <v>484</v>
      </c>
      <c r="D236" t="s">
        <v>486</v>
      </c>
      <c r="E236" s="51">
        <v>19000</v>
      </c>
      <c r="F236" s="51">
        <v>26751</v>
      </c>
      <c r="G236" s="52">
        <f t="shared" si="50"/>
        <v>7751</v>
      </c>
      <c r="H236" s="51">
        <v>21000</v>
      </c>
      <c r="I236" s="51">
        <v>32824</v>
      </c>
      <c r="J236" s="52">
        <f t="shared" si="51"/>
        <v>11824</v>
      </c>
      <c r="K236" s="51">
        <v>30000</v>
      </c>
      <c r="L236" s="51">
        <v>20542</v>
      </c>
      <c r="M236" s="52">
        <f t="shared" si="52"/>
        <v>-9458</v>
      </c>
      <c r="N236" s="51">
        <v>25000</v>
      </c>
      <c r="O236" s="51">
        <v>14757</v>
      </c>
      <c r="P236" s="52">
        <f t="shared" si="53"/>
        <v>-10243</v>
      </c>
      <c r="Q236" s="51">
        <v>19000</v>
      </c>
      <c r="R236" s="51">
        <v>17127</v>
      </c>
      <c r="S236" s="52">
        <f t="shared" si="54"/>
        <v>-1873</v>
      </c>
      <c r="T236" s="51">
        <v>17000</v>
      </c>
      <c r="U236" s="51">
        <v>9472</v>
      </c>
      <c r="V236" s="52">
        <f t="shared" si="55"/>
        <v>-7528</v>
      </c>
      <c r="W236" s="51">
        <v>17000</v>
      </c>
      <c r="X236" s="51">
        <v>11148</v>
      </c>
      <c r="Y236" s="52">
        <f t="shared" si="56"/>
        <v>-5852</v>
      </c>
      <c r="Z236" s="51">
        <v>15000</v>
      </c>
      <c r="AA236" s="51">
        <v>10392</v>
      </c>
      <c r="AB236" s="52">
        <f t="shared" si="57"/>
        <v>-4608</v>
      </c>
      <c r="AC236" s="51">
        <v>15000</v>
      </c>
      <c r="AD236" s="51">
        <v>8711</v>
      </c>
      <c r="AE236" s="52">
        <f t="shared" si="58"/>
        <v>-6289</v>
      </c>
      <c r="AF236" s="51">
        <v>15000</v>
      </c>
      <c r="AG236" s="51">
        <v>8601</v>
      </c>
      <c r="AH236" s="52">
        <f t="shared" si="59"/>
        <v>-6399</v>
      </c>
      <c r="AI236" s="51">
        <v>8800</v>
      </c>
      <c r="AJ236" s="51">
        <v>41821</v>
      </c>
      <c r="AK236" s="52">
        <f t="shared" si="60"/>
        <v>33021</v>
      </c>
      <c r="AL236" s="51">
        <v>9000</v>
      </c>
      <c r="AM236" s="51">
        <v>19896</v>
      </c>
      <c r="AN236" s="52">
        <f t="shared" si="61"/>
        <v>10896</v>
      </c>
      <c r="AO236" s="51">
        <v>46000</v>
      </c>
      <c r="AP236" s="51">
        <v>22896</v>
      </c>
      <c r="AQ236" s="52">
        <f t="shared" si="62"/>
        <v>-23104</v>
      </c>
      <c r="AR236" s="51">
        <v>20360</v>
      </c>
      <c r="AS236" s="51">
        <v>26154</v>
      </c>
      <c r="AT236" s="52">
        <f t="shared" si="48"/>
        <v>5794</v>
      </c>
      <c r="AU236" s="51">
        <v>20747</v>
      </c>
      <c r="AV236" s="51">
        <v>36995.86</v>
      </c>
      <c r="AW236" s="52">
        <f t="shared" si="63"/>
        <v>16248.86</v>
      </c>
      <c r="AX236" s="57">
        <f t="shared" si="49"/>
        <v>616175.72</v>
      </c>
    </row>
    <row r="237" spans="2:50" x14ac:dyDescent="0.25">
      <c r="B237" t="s">
        <v>789</v>
      </c>
      <c r="C237" t="s">
        <v>487</v>
      </c>
      <c r="D237" t="s">
        <v>489</v>
      </c>
      <c r="E237" s="51">
        <v>775000</v>
      </c>
      <c r="F237" s="51">
        <v>574581</v>
      </c>
      <c r="G237" s="52">
        <f t="shared" si="50"/>
        <v>-200419</v>
      </c>
      <c r="H237" s="51">
        <v>600000</v>
      </c>
      <c r="I237" s="51">
        <v>667854</v>
      </c>
      <c r="J237" s="52">
        <f t="shared" si="51"/>
        <v>67854</v>
      </c>
      <c r="K237" s="51">
        <v>575000</v>
      </c>
      <c r="L237" s="51">
        <v>617661</v>
      </c>
      <c r="M237" s="52">
        <f t="shared" si="52"/>
        <v>42661</v>
      </c>
      <c r="N237" s="51">
        <v>575000</v>
      </c>
      <c r="O237" s="51">
        <v>613906</v>
      </c>
      <c r="P237" s="52">
        <f t="shared" si="53"/>
        <v>38906</v>
      </c>
      <c r="Q237" s="51">
        <v>575000</v>
      </c>
      <c r="R237" s="51">
        <v>562417</v>
      </c>
      <c r="S237" s="52">
        <f t="shared" si="54"/>
        <v>-12583</v>
      </c>
      <c r="T237" s="51">
        <v>575000</v>
      </c>
      <c r="U237" s="51">
        <v>480794</v>
      </c>
      <c r="V237" s="52">
        <f t="shared" si="55"/>
        <v>-94206</v>
      </c>
      <c r="W237" s="51">
        <v>562000</v>
      </c>
      <c r="X237" s="51">
        <v>553537</v>
      </c>
      <c r="Y237" s="52">
        <f t="shared" si="56"/>
        <v>-8463</v>
      </c>
      <c r="Z237" s="51">
        <v>575000</v>
      </c>
      <c r="AA237" s="51">
        <v>575819</v>
      </c>
      <c r="AB237" s="52">
        <f t="shared" si="57"/>
        <v>819</v>
      </c>
      <c r="AC237" s="51">
        <v>575000</v>
      </c>
      <c r="AD237" s="51">
        <v>509538</v>
      </c>
      <c r="AE237" s="52">
        <f t="shared" si="58"/>
        <v>-65462</v>
      </c>
      <c r="AF237" s="51">
        <v>680500</v>
      </c>
      <c r="AG237" s="51">
        <v>609298</v>
      </c>
      <c r="AH237" s="52">
        <f t="shared" si="59"/>
        <v>-71202</v>
      </c>
      <c r="AI237" s="51">
        <v>590000</v>
      </c>
      <c r="AJ237" s="51">
        <v>492731</v>
      </c>
      <c r="AK237" s="52">
        <f t="shared" si="60"/>
        <v>-97269</v>
      </c>
      <c r="AL237" s="51">
        <v>575000</v>
      </c>
      <c r="AM237" s="51">
        <v>310171</v>
      </c>
      <c r="AN237" s="52">
        <f t="shared" si="61"/>
        <v>-264829</v>
      </c>
      <c r="AO237" s="51">
        <v>575000</v>
      </c>
      <c r="AP237" s="51">
        <v>665000</v>
      </c>
      <c r="AQ237" s="52">
        <f t="shared" si="62"/>
        <v>90000</v>
      </c>
      <c r="AR237" s="51">
        <v>585350</v>
      </c>
      <c r="AS237" s="51">
        <v>406000</v>
      </c>
      <c r="AT237" s="52">
        <f t="shared" si="48"/>
        <v>-179350</v>
      </c>
      <c r="AU237" s="51">
        <v>596472</v>
      </c>
      <c r="AV237" s="51">
        <v>320000</v>
      </c>
      <c r="AW237" s="52">
        <f t="shared" si="63"/>
        <v>-276472</v>
      </c>
      <c r="AX237" s="57">
        <f t="shared" si="49"/>
        <v>15918614</v>
      </c>
    </row>
    <row r="238" spans="2:50" x14ac:dyDescent="0.25">
      <c r="B238" t="s">
        <v>789</v>
      </c>
      <c r="C238" t="s">
        <v>490</v>
      </c>
      <c r="D238" t="s">
        <v>492</v>
      </c>
      <c r="E238" s="51">
        <v>8000</v>
      </c>
      <c r="F238" s="51">
        <v>3418</v>
      </c>
      <c r="G238" s="52">
        <f t="shared" si="50"/>
        <v>-4582</v>
      </c>
      <c r="H238" s="51">
        <v>6000</v>
      </c>
      <c r="I238" s="51">
        <v>3584</v>
      </c>
      <c r="J238" s="52">
        <f t="shared" si="51"/>
        <v>-2416</v>
      </c>
      <c r="K238" s="51">
        <v>4000</v>
      </c>
      <c r="L238" s="51">
        <v>1592</v>
      </c>
      <c r="M238" s="52">
        <f t="shared" si="52"/>
        <v>-2408</v>
      </c>
      <c r="N238" s="51">
        <v>2000</v>
      </c>
      <c r="O238" s="51">
        <v>394</v>
      </c>
      <c r="P238" s="52">
        <f t="shared" si="53"/>
        <v>-1606</v>
      </c>
      <c r="Q238" s="51">
        <v>2000</v>
      </c>
      <c r="R238" s="51">
        <v>557</v>
      </c>
      <c r="S238" s="52">
        <f t="shared" si="54"/>
        <v>-1443</v>
      </c>
      <c r="T238" s="51">
        <v>1000</v>
      </c>
      <c r="U238" s="51">
        <v>1400</v>
      </c>
      <c r="V238" s="52">
        <f t="shared" si="55"/>
        <v>400</v>
      </c>
      <c r="W238" s="51">
        <v>1000</v>
      </c>
      <c r="X238" s="51">
        <v>385</v>
      </c>
      <c r="Y238" s="52">
        <f t="shared" si="56"/>
        <v>-615</v>
      </c>
      <c r="Z238" s="51">
        <v>1000</v>
      </c>
      <c r="AA238" s="51">
        <v>0</v>
      </c>
      <c r="AB238" s="52">
        <f t="shared" si="57"/>
        <v>-1000</v>
      </c>
      <c r="AC238" s="51">
        <v>800</v>
      </c>
      <c r="AD238" s="51">
        <v>0</v>
      </c>
      <c r="AE238" s="52">
        <f t="shared" si="58"/>
        <v>-800</v>
      </c>
      <c r="AF238" s="51">
        <v>533</v>
      </c>
      <c r="AG238" s="51">
        <v>0</v>
      </c>
      <c r="AH238" s="52">
        <f t="shared" si="59"/>
        <v>-533</v>
      </c>
      <c r="AI238" s="51">
        <v>0</v>
      </c>
      <c r="AJ238" s="51">
        <v>0</v>
      </c>
      <c r="AK238" s="52">
        <f t="shared" si="60"/>
        <v>0</v>
      </c>
      <c r="AL238" s="51">
        <v>0</v>
      </c>
      <c r="AM238" s="51">
        <v>0</v>
      </c>
      <c r="AN238" s="52">
        <f t="shared" si="61"/>
        <v>0</v>
      </c>
      <c r="AO238" s="51">
        <v>0</v>
      </c>
      <c r="AP238" s="51">
        <v>0</v>
      </c>
      <c r="AQ238" s="52">
        <f t="shared" si="62"/>
        <v>0</v>
      </c>
      <c r="AR238" s="51">
        <v>0</v>
      </c>
      <c r="AS238" s="51">
        <v>0</v>
      </c>
      <c r="AT238" s="52">
        <f t="shared" si="48"/>
        <v>0</v>
      </c>
      <c r="AU238" s="51">
        <v>0</v>
      </c>
      <c r="AV238" s="51">
        <v>0</v>
      </c>
      <c r="AW238" s="52">
        <f t="shared" si="63"/>
        <v>0</v>
      </c>
      <c r="AX238" s="57">
        <f t="shared" si="49"/>
        <v>22660</v>
      </c>
    </row>
    <row r="239" spans="2:50" x14ac:dyDescent="0.25">
      <c r="B239" t="s">
        <v>789</v>
      </c>
      <c r="C239" t="s">
        <v>493</v>
      </c>
      <c r="D239" t="s">
        <v>495</v>
      </c>
      <c r="E239" s="51">
        <v>18000</v>
      </c>
      <c r="F239" s="51">
        <v>21731</v>
      </c>
      <c r="G239" s="52">
        <f t="shared" si="50"/>
        <v>3731</v>
      </c>
      <c r="H239" s="51">
        <v>20000</v>
      </c>
      <c r="I239" s="51">
        <v>13367</v>
      </c>
      <c r="J239" s="52">
        <f t="shared" si="51"/>
        <v>-6633</v>
      </c>
      <c r="K239" s="51">
        <v>21000</v>
      </c>
      <c r="L239" s="51">
        <v>20620</v>
      </c>
      <c r="M239" s="52">
        <f t="shared" si="52"/>
        <v>-380</v>
      </c>
      <c r="N239" s="51">
        <v>15000</v>
      </c>
      <c r="O239" s="51">
        <v>16500</v>
      </c>
      <c r="P239" s="52">
        <f t="shared" si="53"/>
        <v>1500</v>
      </c>
      <c r="Q239" s="51">
        <v>25000</v>
      </c>
      <c r="R239" s="51">
        <v>0</v>
      </c>
      <c r="S239" s="52">
        <f t="shared" si="54"/>
        <v>-25000</v>
      </c>
      <c r="T239" s="51">
        <v>25000</v>
      </c>
      <c r="U239" s="51">
        <v>7550</v>
      </c>
      <c r="V239" s="52">
        <f t="shared" si="55"/>
        <v>-17450</v>
      </c>
      <c r="W239" s="51">
        <v>0</v>
      </c>
      <c r="X239" s="51">
        <v>13160</v>
      </c>
      <c r="Y239" s="52">
        <f t="shared" si="56"/>
        <v>13160</v>
      </c>
      <c r="Z239" s="51">
        <v>0</v>
      </c>
      <c r="AA239" s="51">
        <v>20866</v>
      </c>
      <c r="AB239" s="52">
        <f t="shared" si="57"/>
        <v>20866</v>
      </c>
      <c r="AC239" s="51">
        <v>13000</v>
      </c>
      <c r="AD239" s="51">
        <v>10745</v>
      </c>
      <c r="AE239" s="52">
        <f t="shared" si="58"/>
        <v>-2255</v>
      </c>
      <c r="AF239" s="51">
        <v>37975</v>
      </c>
      <c r="AG239" s="51">
        <v>7187</v>
      </c>
      <c r="AH239" s="52">
        <f t="shared" si="59"/>
        <v>-30788</v>
      </c>
      <c r="AI239" s="51">
        <v>10000</v>
      </c>
      <c r="AJ239" s="51">
        <v>19581</v>
      </c>
      <c r="AK239" s="52">
        <f t="shared" si="60"/>
        <v>9581</v>
      </c>
      <c r="AL239" s="51">
        <v>8600</v>
      </c>
      <c r="AM239" s="51">
        <v>12092</v>
      </c>
      <c r="AN239" s="52">
        <f t="shared" si="61"/>
        <v>3492</v>
      </c>
      <c r="AO239" s="51">
        <v>20000</v>
      </c>
      <c r="AP239" s="51">
        <v>15945</v>
      </c>
      <c r="AQ239" s="52">
        <f t="shared" si="62"/>
        <v>-4055</v>
      </c>
      <c r="AR239" s="51">
        <v>13234</v>
      </c>
      <c r="AS239" s="51">
        <v>18225</v>
      </c>
      <c r="AT239" s="52">
        <f t="shared" si="48"/>
        <v>4991</v>
      </c>
      <c r="AU239" s="51">
        <v>13485</v>
      </c>
      <c r="AV239" s="51">
        <v>12800</v>
      </c>
      <c r="AW239" s="52">
        <f t="shared" si="63"/>
        <v>-685</v>
      </c>
      <c r="AX239" s="57">
        <f t="shared" si="49"/>
        <v>420738</v>
      </c>
    </row>
    <row r="240" spans="2:50" x14ac:dyDescent="0.25">
      <c r="B240" t="s">
        <v>789</v>
      </c>
      <c r="C240" t="s">
        <v>496</v>
      </c>
      <c r="D240" t="s">
        <v>498</v>
      </c>
      <c r="E240" s="51">
        <v>200000</v>
      </c>
      <c r="F240" s="51">
        <v>135689</v>
      </c>
      <c r="G240" s="52">
        <f t="shared" si="50"/>
        <v>-64311</v>
      </c>
      <c r="H240" s="51">
        <v>150000</v>
      </c>
      <c r="I240" s="51">
        <v>124687</v>
      </c>
      <c r="J240" s="52">
        <f t="shared" si="51"/>
        <v>-25313</v>
      </c>
      <c r="K240" s="51">
        <v>120000</v>
      </c>
      <c r="L240" s="51">
        <v>43720</v>
      </c>
      <c r="M240" s="52">
        <f t="shared" si="52"/>
        <v>-76280</v>
      </c>
      <c r="N240" s="51">
        <v>75000</v>
      </c>
      <c r="O240" s="51">
        <v>28853</v>
      </c>
      <c r="P240" s="52">
        <f t="shared" si="53"/>
        <v>-46147</v>
      </c>
      <c r="Q240" s="51">
        <v>35000</v>
      </c>
      <c r="R240" s="51">
        <v>70940</v>
      </c>
      <c r="S240" s="52">
        <f t="shared" si="54"/>
        <v>35940</v>
      </c>
      <c r="T240" s="51">
        <v>30000</v>
      </c>
      <c r="U240" s="51">
        <v>71531</v>
      </c>
      <c r="V240" s="52">
        <f t="shared" si="55"/>
        <v>41531</v>
      </c>
      <c r="W240" s="51">
        <v>65000</v>
      </c>
      <c r="X240" s="51">
        <v>78802</v>
      </c>
      <c r="Y240" s="52">
        <f t="shared" si="56"/>
        <v>13802</v>
      </c>
      <c r="Z240" s="51">
        <v>65000</v>
      </c>
      <c r="AA240" s="51">
        <v>73688</v>
      </c>
      <c r="AB240" s="52">
        <f t="shared" si="57"/>
        <v>8688</v>
      </c>
      <c r="AC240" s="51">
        <v>60000</v>
      </c>
      <c r="AD240" s="51">
        <v>50249</v>
      </c>
      <c r="AE240" s="52">
        <f t="shared" si="58"/>
        <v>-9751</v>
      </c>
      <c r="AF240" s="51">
        <v>60000</v>
      </c>
      <c r="AG240" s="51">
        <v>37330</v>
      </c>
      <c r="AH240" s="52">
        <f t="shared" si="59"/>
        <v>-22670</v>
      </c>
      <c r="AI240" s="51">
        <v>45000</v>
      </c>
      <c r="AJ240" s="51">
        <v>42975</v>
      </c>
      <c r="AK240" s="52">
        <f t="shared" si="60"/>
        <v>-2025</v>
      </c>
      <c r="AL240" s="51">
        <v>46000</v>
      </c>
      <c r="AM240" s="51">
        <v>32004</v>
      </c>
      <c r="AN240" s="52">
        <f t="shared" si="61"/>
        <v>-13996</v>
      </c>
      <c r="AO240" s="51">
        <v>46000</v>
      </c>
      <c r="AP240" s="51">
        <v>27676</v>
      </c>
      <c r="AQ240" s="52">
        <f t="shared" si="62"/>
        <v>-18324</v>
      </c>
      <c r="AR240" s="51">
        <v>46000</v>
      </c>
      <c r="AS240" s="51">
        <v>42265</v>
      </c>
      <c r="AT240" s="52">
        <f t="shared" si="48"/>
        <v>-3735</v>
      </c>
      <c r="AU240" s="51">
        <v>46000</v>
      </c>
      <c r="AV240" s="51">
        <v>35781.54</v>
      </c>
      <c r="AW240" s="52">
        <f t="shared" si="63"/>
        <v>-10218.459999999999</v>
      </c>
      <c r="AX240" s="57">
        <f t="shared" si="49"/>
        <v>1792381.08</v>
      </c>
    </row>
    <row r="241" spans="2:50" x14ac:dyDescent="0.25">
      <c r="B241" t="s">
        <v>789</v>
      </c>
      <c r="C241" t="s">
        <v>499</v>
      </c>
      <c r="D241" t="s">
        <v>501</v>
      </c>
      <c r="E241" s="51">
        <v>27000</v>
      </c>
      <c r="F241" s="51">
        <v>18839</v>
      </c>
      <c r="G241" s="52">
        <f t="shared" si="50"/>
        <v>-8161</v>
      </c>
      <c r="H241" s="51">
        <v>25000</v>
      </c>
      <c r="I241" s="51">
        <v>18775</v>
      </c>
      <c r="J241" s="52">
        <f t="shared" si="51"/>
        <v>-6225</v>
      </c>
      <c r="K241" s="51">
        <v>18000</v>
      </c>
      <c r="L241" s="51">
        <v>21801</v>
      </c>
      <c r="M241" s="52">
        <f t="shared" si="52"/>
        <v>3801</v>
      </c>
      <c r="N241" s="51">
        <v>19000</v>
      </c>
      <c r="O241" s="51">
        <v>26806</v>
      </c>
      <c r="P241" s="52">
        <f t="shared" si="53"/>
        <v>7806</v>
      </c>
      <c r="Q241" s="51">
        <v>21000</v>
      </c>
      <c r="R241" s="51">
        <v>24663</v>
      </c>
      <c r="S241" s="52">
        <f t="shared" si="54"/>
        <v>3663</v>
      </c>
      <c r="T241" s="51">
        <v>21000</v>
      </c>
      <c r="U241" s="51">
        <v>23430</v>
      </c>
      <c r="V241" s="52">
        <f t="shared" si="55"/>
        <v>2430</v>
      </c>
      <c r="W241" s="51">
        <v>25000</v>
      </c>
      <c r="X241" s="51">
        <v>27942</v>
      </c>
      <c r="Y241" s="52">
        <f t="shared" si="56"/>
        <v>2942</v>
      </c>
      <c r="Z241" s="51">
        <v>25000</v>
      </c>
      <c r="AA241" s="51">
        <v>3646</v>
      </c>
      <c r="AB241" s="52">
        <f t="shared" si="57"/>
        <v>-21354</v>
      </c>
      <c r="AC241" s="51">
        <v>25000</v>
      </c>
      <c r="AD241" s="51">
        <v>19522</v>
      </c>
      <c r="AE241" s="52">
        <f t="shared" si="58"/>
        <v>-5478</v>
      </c>
      <c r="AF241" s="51">
        <v>25000</v>
      </c>
      <c r="AG241" s="51">
        <v>18004</v>
      </c>
      <c r="AH241" s="52">
        <f t="shared" si="59"/>
        <v>-6996</v>
      </c>
      <c r="AI241" s="51">
        <v>26000</v>
      </c>
      <c r="AJ241" s="51">
        <v>14805</v>
      </c>
      <c r="AK241" s="52">
        <f t="shared" si="60"/>
        <v>-11195</v>
      </c>
      <c r="AL241" s="51">
        <v>26000</v>
      </c>
      <c r="AM241" s="51">
        <v>16250</v>
      </c>
      <c r="AN241" s="52">
        <f t="shared" si="61"/>
        <v>-9750</v>
      </c>
      <c r="AO241" s="51">
        <v>26000</v>
      </c>
      <c r="AP241" s="51">
        <v>19341</v>
      </c>
      <c r="AQ241" s="52">
        <f t="shared" si="62"/>
        <v>-6659</v>
      </c>
      <c r="AR241" s="51">
        <v>20000</v>
      </c>
      <c r="AS241" s="51">
        <v>14951</v>
      </c>
      <c r="AT241" s="52">
        <f t="shared" si="48"/>
        <v>-5049</v>
      </c>
      <c r="AU241" s="51">
        <v>20000</v>
      </c>
      <c r="AV241" s="51">
        <v>15045.95</v>
      </c>
      <c r="AW241" s="52">
        <f t="shared" si="63"/>
        <v>-4954.0499999999993</v>
      </c>
      <c r="AX241" s="57">
        <f t="shared" si="49"/>
        <v>567641.89999999991</v>
      </c>
    </row>
    <row r="242" spans="2:50" x14ac:dyDescent="0.25">
      <c r="B242" t="s">
        <v>789</v>
      </c>
      <c r="C242" t="s">
        <v>502</v>
      </c>
      <c r="D242" t="s">
        <v>504</v>
      </c>
      <c r="E242" s="51">
        <v>8941000</v>
      </c>
      <c r="F242" s="51">
        <v>8963437</v>
      </c>
      <c r="G242" s="52">
        <f t="shared" si="50"/>
        <v>22437</v>
      </c>
      <c r="H242" s="51">
        <v>9260000</v>
      </c>
      <c r="I242" s="51">
        <v>9428230</v>
      </c>
      <c r="J242" s="52">
        <f t="shared" si="51"/>
        <v>168230</v>
      </c>
      <c r="K242" s="51">
        <v>8972000</v>
      </c>
      <c r="L242" s="51">
        <v>9107774</v>
      </c>
      <c r="M242" s="52">
        <f t="shared" si="52"/>
        <v>135774</v>
      </c>
      <c r="N242" s="51">
        <v>10137000</v>
      </c>
      <c r="O242" s="51">
        <v>10104555</v>
      </c>
      <c r="P242" s="52">
        <f t="shared" si="53"/>
        <v>-32445</v>
      </c>
      <c r="Q242" s="51">
        <v>10300000</v>
      </c>
      <c r="R242" s="51">
        <v>10174498</v>
      </c>
      <c r="S242" s="52">
        <f t="shared" si="54"/>
        <v>-125502</v>
      </c>
      <c r="T242" s="51">
        <v>10900000</v>
      </c>
      <c r="U242" s="51">
        <v>10446330</v>
      </c>
      <c r="V242" s="52">
        <f t="shared" si="55"/>
        <v>-453670</v>
      </c>
      <c r="W242" s="51">
        <v>11500000</v>
      </c>
      <c r="X242" s="51">
        <v>11275222</v>
      </c>
      <c r="Y242" s="52">
        <f t="shared" si="56"/>
        <v>-224778</v>
      </c>
      <c r="Z242" s="51">
        <v>12588000</v>
      </c>
      <c r="AA242" s="51">
        <v>10413899</v>
      </c>
      <c r="AB242" s="52">
        <f t="shared" si="57"/>
        <v>-2174101</v>
      </c>
      <c r="AC242" s="51">
        <v>13011185</v>
      </c>
      <c r="AD242" s="51">
        <v>9960044</v>
      </c>
      <c r="AE242" s="52">
        <f t="shared" si="58"/>
        <v>-3051141</v>
      </c>
      <c r="AF242" s="51">
        <v>14319047</v>
      </c>
      <c r="AG242" s="51">
        <v>10383133</v>
      </c>
      <c r="AH242" s="52">
        <f t="shared" si="59"/>
        <v>-3935914</v>
      </c>
      <c r="AI242" s="51">
        <v>13908000</v>
      </c>
      <c r="AJ242" s="51">
        <v>11579271</v>
      </c>
      <c r="AK242" s="52">
        <f t="shared" si="60"/>
        <v>-2328729</v>
      </c>
      <c r="AL242" s="51">
        <v>13200000</v>
      </c>
      <c r="AM242" s="51">
        <v>11100355</v>
      </c>
      <c r="AN242" s="52">
        <f t="shared" si="61"/>
        <v>-2099645</v>
      </c>
      <c r="AO242" s="51">
        <v>13200000</v>
      </c>
      <c r="AP242" s="51">
        <v>12259282</v>
      </c>
      <c r="AQ242" s="52">
        <f t="shared" si="62"/>
        <v>-940718</v>
      </c>
      <c r="AR242" s="51">
        <v>11500000</v>
      </c>
      <c r="AS242" s="51">
        <v>12598526</v>
      </c>
      <c r="AT242" s="52">
        <f t="shared" si="48"/>
        <v>1098526</v>
      </c>
      <c r="AU242" s="51">
        <v>14725000</v>
      </c>
      <c r="AV242" s="51">
        <v>13726058.689999999</v>
      </c>
      <c r="AW242" s="52">
        <f t="shared" si="63"/>
        <v>-998941.31000000052</v>
      </c>
      <c r="AX242" s="57">
        <f t="shared" si="49"/>
        <v>323041229.38</v>
      </c>
    </row>
    <row r="243" spans="2:50" hidden="1" x14ac:dyDescent="0.25">
      <c r="B243" t="s">
        <v>789</v>
      </c>
      <c r="C243" t="s">
        <v>874</v>
      </c>
      <c r="E243" s="51">
        <v>0</v>
      </c>
      <c r="F243" s="51">
        <v>0</v>
      </c>
      <c r="G243" s="52">
        <f t="shared" si="50"/>
        <v>0</v>
      </c>
      <c r="H243" s="51">
        <v>0</v>
      </c>
      <c r="I243" s="51">
        <v>0</v>
      </c>
      <c r="J243" s="52">
        <f t="shared" si="51"/>
        <v>0</v>
      </c>
      <c r="K243" s="51">
        <v>0</v>
      </c>
      <c r="L243" s="51">
        <v>0</v>
      </c>
      <c r="M243" s="52">
        <f t="shared" si="52"/>
        <v>0</v>
      </c>
      <c r="N243" s="51">
        <v>0</v>
      </c>
      <c r="O243" s="51">
        <v>0</v>
      </c>
      <c r="P243" s="52">
        <f t="shared" si="53"/>
        <v>0</v>
      </c>
      <c r="Q243" s="51">
        <v>0</v>
      </c>
      <c r="R243" s="51">
        <v>0</v>
      </c>
      <c r="S243" s="52">
        <f t="shared" si="54"/>
        <v>0</v>
      </c>
      <c r="T243" s="51">
        <v>0</v>
      </c>
      <c r="U243" s="51">
        <v>0</v>
      </c>
      <c r="V243" s="52">
        <f t="shared" si="55"/>
        <v>0</v>
      </c>
      <c r="W243" s="51">
        <v>0</v>
      </c>
      <c r="X243" s="51">
        <v>0</v>
      </c>
      <c r="Y243" s="52">
        <f t="shared" si="56"/>
        <v>0</v>
      </c>
      <c r="Z243" s="51">
        <v>0</v>
      </c>
      <c r="AA243" s="51">
        <v>0</v>
      </c>
      <c r="AB243" s="52">
        <f t="shared" si="57"/>
        <v>0</v>
      </c>
      <c r="AC243" s="51">
        <v>0</v>
      </c>
      <c r="AD243" s="51">
        <v>0</v>
      </c>
      <c r="AE243" s="52">
        <f t="shared" si="58"/>
        <v>0</v>
      </c>
      <c r="AF243" s="51">
        <v>0</v>
      </c>
      <c r="AG243" s="51">
        <v>0</v>
      </c>
      <c r="AH243" s="52">
        <f t="shared" si="59"/>
        <v>0</v>
      </c>
      <c r="AI243" s="51">
        <v>0</v>
      </c>
      <c r="AJ243" s="51">
        <v>0</v>
      </c>
      <c r="AK243" s="52">
        <f t="shared" si="60"/>
        <v>0</v>
      </c>
      <c r="AL243" s="51">
        <v>0</v>
      </c>
      <c r="AM243" s="51">
        <v>0</v>
      </c>
      <c r="AN243" s="52">
        <f t="shared" si="61"/>
        <v>0</v>
      </c>
      <c r="AO243" s="51">
        <v>0</v>
      </c>
      <c r="AP243" s="51">
        <v>0</v>
      </c>
      <c r="AQ243" s="52">
        <f t="shared" si="62"/>
        <v>0</v>
      </c>
      <c r="AR243" s="51">
        <v>0</v>
      </c>
      <c r="AS243" s="51">
        <v>0</v>
      </c>
      <c r="AT243" s="52">
        <f t="shared" si="48"/>
        <v>0</v>
      </c>
      <c r="AU243" s="51">
        <v>0</v>
      </c>
      <c r="AV243" s="51">
        <v>0</v>
      </c>
      <c r="AW243" s="52">
        <f t="shared" si="63"/>
        <v>0</v>
      </c>
      <c r="AX243" s="57">
        <f t="shared" si="49"/>
        <v>0</v>
      </c>
    </row>
    <row r="244" spans="2:50" x14ac:dyDescent="0.25">
      <c r="B244" t="s">
        <v>789</v>
      </c>
      <c r="C244" t="s">
        <v>505</v>
      </c>
      <c r="D244" t="s">
        <v>507</v>
      </c>
      <c r="E244" s="51">
        <v>65000</v>
      </c>
      <c r="F244" s="51">
        <v>58878</v>
      </c>
      <c r="G244" s="52">
        <f t="shared" si="50"/>
        <v>-6122</v>
      </c>
      <c r="H244" s="51">
        <v>65000</v>
      </c>
      <c r="I244" s="51">
        <v>50915</v>
      </c>
      <c r="J244" s="52">
        <f t="shared" si="51"/>
        <v>-14085</v>
      </c>
      <c r="K244" s="51">
        <v>65000</v>
      </c>
      <c r="L244" s="51">
        <v>63730</v>
      </c>
      <c r="M244" s="52">
        <f t="shared" si="52"/>
        <v>-1270</v>
      </c>
      <c r="N244" s="51">
        <v>65000</v>
      </c>
      <c r="O244" s="51">
        <v>50222</v>
      </c>
      <c r="P244" s="52">
        <f t="shared" si="53"/>
        <v>-14778</v>
      </c>
      <c r="Q244" s="51">
        <v>65000</v>
      </c>
      <c r="R244" s="51">
        <v>31040</v>
      </c>
      <c r="S244" s="52">
        <f t="shared" si="54"/>
        <v>-33960</v>
      </c>
      <c r="T244" s="51">
        <v>65000</v>
      </c>
      <c r="U244" s="51">
        <v>39851</v>
      </c>
      <c r="V244" s="52">
        <f t="shared" si="55"/>
        <v>-25149</v>
      </c>
      <c r="W244" s="51">
        <v>30000</v>
      </c>
      <c r="X244" s="51">
        <v>21962</v>
      </c>
      <c r="Y244" s="52">
        <f t="shared" si="56"/>
        <v>-8038</v>
      </c>
      <c r="Z244" s="51">
        <v>0</v>
      </c>
      <c r="AA244" s="51">
        <v>1397</v>
      </c>
      <c r="AB244" s="52">
        <f t="shared" si="57"/>
        <v>1397</v>
      </c>
      <c r="AC244" s="51">
        <v>0</v>
      </c>
      <c r="AD244" s="51">
        <v>206</v>
      </c>
      <c r="AE244" s="52">
        <f t="shared" si="58"/>
        <v>206</v>
      </c>
      <c r="AF244" s="51">
        <v>30000</v>
      </c>
      <c r="AG244" s="51">
        <v>54</v>
      </c>
      <c r="AH244" s="52">
        <f t="shared" si="59"/>
        <v>-29946</v>
      </c>
      <c r="AI244" s="51">
        <v>30000</v>
      </c>
      <c r="AJ244" s="51">
        <v>0</v>
      </c>
      <c r="AK244" s="52">
        <f t="shared" si="60"/>
        <v>-30000</v>
      </c>
      <c r="AL244" s="51">
        <v>0</v>
      </c>
      <c r="AM244" s="51">
        <v>0</v>
      </c>
      <c r="AN244" s="52">
        <f t="shared" si="61"/>
        <v>0</v>
      </c>
      <c r="AO244" s="51">
        <v>0</v>
      </c>
      <c r="AP244" s="51">
        <v>0</v>
      </c>
      <c r="AQ244" s="52">
        <f t="shared" si="62"/>
        <v>0</v>
      </c>
      <c r="AR244" s="51">
        <v>0</v>
      </c>
      <c r="AS244" s="51">
        <v>0</v>
      </c>
      <c r="AT244" s="52">
        <f t="shared" si="48"/>
        <v>0</v>
      </c>
      <c r="AU244" s="51">
        <v>0</v>
      </c>
      <c r="AV244" s="51">
        <v>0</v>
      </c>
      <c r="AW244" s="52">
        <f t="shared" si="63"/>
        <v>0</v>
      </c>
      <c r="AX244" s="57">
        <f t="shared" si="49"/>
        <v>636510</v>
      </c>
    </row>
    <row r="245" spans="2:50" x14ac:dyDescent="0.25">
      <c r="B245" t="s">
        <v>789</v>
      </c>
      <c r="C245" t="s">
        <v>508</v>
      </c>
      <c r="D245" t="s">
        <v>510</v>
      </c>
      <c r="E245" s="51">
        <v>80000</v>
      </c>
      <c r="F245" s="51">
        <v>65145</v>
      </c>
      <c r="G245" s="52">
        <f t="shared" si="50"/>
        <v>-14855</v>
      </c>
      <c r="H245" s="51">
        <v>70000</v>
      </c>
      <c r="I245" s="51">
        <v>73614</v>
      </c>
      <c r="J245" s="52">
        <f t="shared" si="51"/>
        <v>3614</v>
      </c>
      <c r="K245" s="51">
        <v>70000</v>
      </c>
      <c r="L245" s="51">
        <v>91103</v>
      </c>
      <c r="M245" s="52">
        <f t="shared" si="52"/>
        <v>21103</v>
      </c>
      <c r="N245" s="51">
        <v>70000</v>
      </c>
      <c r="O245" s="51">
        <v>93971</v>
      </c>
      <c r="P245" s="52">
        <f t="shared" si="53"/>
        <v>23971</v>
      </c>
      <c r="Q245" s="51">
        <v>82000</v>
      </c>
      <c r="R245" s="51">
        <v>93637</v>
      </c>
      <c r="S245" s="52">
        <f t="shared" si="54"/>
        <v>11637</v>
      </c>
      <c r="T245" s="51">
        <v>82000</v>
      </c>
      <c r="U245" s="51">
        <v>84137</v>
      </c>
      <c r="V245" s="52">
        <f t="shared" si="55"/>
        <v>2137</v>
      </c>
      <c r="W245" s="51">
        <v>90000</v>
      </c>
      <c r="X245" s="51">
        <v>85521</v>
      </c>
      <c r="Y245" s="52">
        <f t="shared" si="56"/>
        <v>-4479</v>
      </c>
      <c r="Z245" s="51">
        <v>80000</v>
      </c>
      <c r="AA245" s="51">
        <v>89745</v>
      </c>
      <c r="AB245" s="52">
        <f t="shared" si="57"/>
        <v>9745</v>
      </c>
      <c r="AC245" s="51">
        <v>98000</v>
      </c>
      <c r="AD245" s="51">
        <v>93763</v>
      </c>
      <c r="AE245" s="52">
        <f t="shared" si="58"/>
        <v>-4237</v>
      </c>
      <c r="AF245" s="51">
        <v>99000</v>
      </c>
      <c r="AG245" s="51">
        <v>95241</v>
      </c>
      <c r="AH245" s="52">
        <f t="shared" si="59"/>
        <v>-3759</v>
      </c>
      <c r="AI245" s="51">
        <v>95000</v>
      </c>
      <c r="AJ245" s="51">
        <v>70803</v>
      </c>
      <c r="AK245" s="52">
        <f t="shared" si="60"/>
        <v>-24197</v>
      </c>
      <c r="AL245" s="51">
        <v>95000</v>
      </c>
      <c r="AM245" s="51">
        <v>83284</v>
      </c>
      <c r="AN245" s="52">
        <f t="shared" si="61"/>
        <v>-11716</v>
      </c>
      <c r="AO245" s="51">
        <v>70000</v>
      </c>
      <c r="AP245" s="51">
        <v>74124</v>
      </c>
      <c r="AQ245" s="52">
        <f t="shared" si="62"/>
        <v>4124</v>
      </c>
      <c r="AR245" s="51">
        <v>70000</v>
      </c>
      <c r="AS245" s="51">
        <v>87611</v>
      </c>
      <c r="AT245" s="52">
        <f t="shared" si="48"/>
        <v>17611</v>
      </c>
      <c r="AU245" s="51">
        <v>70000</v>
      </c>
      <c r="AV245" s="51">
        <v>116174.5</v>
      </c>
      <c r="AW245" s="52">
        <f t="shared" si="63"/>
        <v>46174.5</v>
      </c>
      <c r="AX245" s="57">
        <f t="shared" si="49"/>
        <v>2595747</v>
      </c>
    </row>
    <row r="246" spans="2:50" x14ac:dyDescent="0.25">
      <c r="B246" t="s">
        <v>789</v>
      </c>
      <c r="C246" t="s">
        <v>875</v>
      </c>
      <c r="E246" s="51">
        <v>108000</v>
      </c>
      <c r="F246" s="51">
        <v>45423</v>
      </c>
      <c r="G246" s="52">
        <f t="shared" si="50"/>
        <v>-62577</v>
      </c>
      <c r="H246" s="51">
        <v>110000</v>
      </c>
      <c r="I246" s="51">
        <v>108414</v>
      </c>
      <c r="J246" s="52">
        <f t="shared" si="51"/>
        <v>-1586</v>
      </c>
      <c r="K246" s="51">
        <v>45000</v>
      </c>
      <c r="L246" s="51">
        <v>0</v>
      </c>
      <c r="M246" s="52">
        <f t="shared" si="52"/>
        <v>-45000</v>
      </c>
      <c r="N246" s="51">
        <v>46000</v>
      </c>
      <c r="O246" s="51">
        <v>0</v>
      </c>
      <c r="P246" s="52">
        <f t="shared" si="53"/>
        <v>-46000</v>
      </c>
      <c r="Q246" s="51">
        <v>0</v>
      </c>
      <c r="R246" s="51">
        <v>206723</v>
      </c>
      <c r="S246" s="52">
        <f t="shared" si="54"/>
        <v>206723</v>
      </c>
      <c r="T246" s="51">
        <v>0</v>
      </c>
      <c r="U246" s="51">
        <v>0</v>
      </c>
      <c r="V246" s="52">
        <f t="shared" si="55"/>
        <v>0</v>
      </c>
      <c r="W246" s="51">
        <v>0</v>
      </c>
      <c r="X246" s="51">
        <v>0</v>
      </c>
      <c r="Y246" s="52">
        <f t="shared" si="56"/>
        <v>0</v>
      </c>
      <c r="Z246" s="51">
        <v>0</v>
      </c>
      <c r="AA246" s="51">
        <v>0</v>
      </c>
      <c r="AB246" s="52">
        <f t="shared" si="57"/>
        <v>0</v>
      </c>
      <c r="AC246" s="51">
        <v>0</v>
      </c>
      <c r="AD246" s="51">
        <v>0</v>
      </c>
      <c r="AE246" s="52">
        <f t="shared" si="58"/>
        <v>0</v>
      </c>
      <c r="AF246" s="51">
        <v>0</v>
      </c>
      <c r="AG246" s="51">
        <v>0</v>
      </c>
      <c r="AH246" s="52">
        <f t="shared" si="59"/>
        <v>0</v>
      </c>
      <c r="AI246" s="51">
        <v>0</v>
      </c>
      <c r="AJ246" s="51">
        <v>0</v>
      </c>
      <c r="AK246" s="52">
        <f t="shared" si="60"/>
        <v>0</v>
      </c>
      <c r="AL246" s="51">
        <v>0</v>
      </c>
      <c r="AM246" s="51">
        <v>0</v>
      </c>
      <c r="AN246" s="52">
        <f t="shared" si="61"/>
        <v>0</v>
      </c>
      <c r="AO246" s="51">
        <v>0</v>
      </c>
      <c r="AP246" s="51">
        <v>0</v>
      </c>
      <c r="AQ246" s="52">
        <f t="shared" si="62"/>
        <v>0</v>
      </c>
      <c r="AR246" s="51">
        <v>0</v>
      </c>
      <c r="AS246" s="51">
        <v>0</v>
      </c>
      <c r="AT246" s="52">
        <f t="shared" si="48"/>
        <v>0</v>
      </c>
      <c r="AU246" s="51">
        <v>0</v>
      </c>
      <c r="AV246" s="51">
        <v>0</v>
      </c>
      <c r="AW246" s="52">
        <f t="shared" si="63"/>
        <v>0</v>
      </c>
      <c r="AX246" s="57">
        <f t="shared" si="49"/>
        <v>721120</v>
      </c>
    </row>
    <row r="247" spans="2:50" x14ac:dyDescent="0.25">
      <c r="B247" t="s">
        <v>789</v>
      </c>
      <c r="C247" t="s">
        <v>511</v>
      </c>
      <c r="D247" t="s">
        <v>513</v>
      </c>
      <c r="E247" s="51">
        <v>394000</v>
      </c>
      <c r="F247" s="51">
        <v>322549</v>
      </c>
      <c r="G247" s="52">
        <f t="shared" si="50"/>
        <v>-71451</v>
      </c>
      <c r="H247" s="51">
        <v>340000</v>
      </c>
      <c r="I247" s="51">
        <v>301591</v>
      </c>
      <c r="J247" s="52">
        <f t="shared" si="51"/>
        <v>-38409</v>
      </c>
      <c r="K247" s="51">
        <v>300000</v>
      </c>
      <c r="L247" s="51">
        <v>273707</v>
      </c>
      <c r="M247" s="52">
        <f t="shared" si="52"/>
        <v>-26293</v>
      </c>
      <c r="N247" s="51">
        <v>250000</v>
      </c>
      <c r="O247" s="51">
        <v>276179</v>
      </c>
      <c r="P247" s="52">
        <f t="shared" si="53"/>
        <v>26179</v>
      </c>
      <c r="Q247" s="51">
        <v>290000</v>
      </c>
      <c r="R247" s="51">
        <v>279922</v>
      </c>
      <c r="S247" s="52">
        <f t="shared" si="54"/>
        <v>-10078</v>
      </c>
      <c r="T247" s="51">
        <v>280000</v>
      </c>
      <c r="U247" s="51">
        <v>262283</v>
      </c>
      <c r="V247" s="52">
        <f t="shared" si="55"/>
        <v>-17717</v>
      </c>
      <c r="W247" s="51">
        <v>240000</v>
      </c>
      <c r="X247" s="51">
        <v>285583</v>
      </c>
      <c r="Y247" s="52">
        <f t="shared" si="56"/>
        <v>45583</v>
      </c>
      <c r="Z247" s="51">
        <v>250000</v>
      </c>
      <c r="AA247" s="51">
        <v>283449</v>
      </c>
      <c r="AB247" s="52">
        <f t="shared" si="57"/>
        <v>33449</v>
      </c>
      <c r="AC247" s="51">
        <v>286000</v>
      </c>
      <c r="AD247" s="51">
        <v>288619</v>
      </c>
      <c r="AE247" s="52">
        <f t="shared" si="58"/>
        <v>2619</v>
      </c>
      <c r="AF247" s="51">
        <v>280000</v>
      </c>
      <c r="AG247" s="51">
        <v>299042</v>
      </c>
      <c r="AH247" s="52">
        <f t="shared" si="59"/>
        <v>19042</v>
      </c>
      <c r="AI247" s="51">
        <v>251000</v>
      </c>
      <c r="AJ247" s="51">
        <v>256269</v>
      </c>
      <c r="AK247" s="52">
        <f t="shared" si="60"/>
        <v>5269</v>
      </c>
      <c r="AL247" s="51">
        <v>325000</v>
      </c>
      <c r="AM247" s="51">
        <v>350481</v>
      </c>
      <c r="AN247" s="52">
        <f t="shared" si="61"/>
        <v>25481</v>
      </c>
      <c r="AO247" s="51">
        <v>260000</v>
      </c>
      <c r="AP247" s="51">
        <v>300434</v>
      </c>
      <c r="AQ247" s="52">
        <f t="shared" si="62"/>
        <v>40434</v>
      </c>
      <c r="AR247" s="51">
        <v>260000</v>
      </c>
      <c r="AS247" s="51">
        <v>386211</v>
      </c>
      <c r="AT247" s="52">
        <f t="shared" si="48"/>
        <v>126211</v>
      </c>
      <c r="AU247" s="51">
        <v>260000</v>
      </c>
      <c r="AV247" s="51">
        <v>368496</v>
      </c>
      <c r="AW247" s="52">
        <f t="shared" si="63"/>
        <v>108496</v>
      </c>
      <c r="AX247" s="57">
        <f t="shared" si="49"/>
        <v>9069630</v>
      </c>
    </row>
    <row r="248" spans="2:50" x14ac:dyDescent="0.25">
      <c r="B248" t="s">
        <v>789</v>
      </c>
      <c r="C248" t="s">
        <v>514</v>
      </c>
      <c r="D248" t="s">
        <v>516</v>
      </c>
      <c r="E248" s="51">
        <v>1200000</v>
      </c>
      <c r="F248" s="51">
        <v>1211940</v>
      </c>
      <c r="G248" s="52">
        <f t="shared" si="50"/>
        <v>11940</v>
      </c>
      <c r="H248" s="51">
        <v>1250000</v>
      </c>
      <c r="I248" s="51">
        <v>1309208</v>
      </c>
      <c r="J248" s="52">
        <f t="shared" si="51"/>
        <v>59208</v>
      </c>
      <c r="K248" s="51">
        <v>1250000</v>
      </c>
      <c r="L248" s="51">
        <v>907989</v>
      </c>
      <c r="M248" s="52">
        <f t="shared" si="52"/>
        <v>-342011</v>
      </c>
      <c r="N248" s="51">
        <v>1250000</v>
      </c>
      <c r="O248" s="51">
        <v>910136</v>
      </c>
      <c r="P248" s="52">
        <f t="shared" si="53"/>
        <v>-339864</v>
      </c>
      <c r="Q248" s="51">
        <v>1000000</v>
      </c>
      <c r="R248" s="51">
        <v>1236979</v>
      </c>
      <c r="S248" s="52">
        <f t="shared" si="54"/>
        <v>236979</v>
      </c>
      <c r="T248" s="51">
        <v>900000</v>
      </c>
      <c r="U248" s="51">
        <v>924755</v>
      </c>
      <c r="V248" s="52">
        <f t="shared" si="55"/>
        <v>24755</v>
      </c>
      <c r="W248" s="51">
        <v>1100000</v>
      </c>
      <c r="X248" s="51">
        <v>519277</v>
      </c>
      <c r="Y248" s="52">
        <f t="shared" si="56"/>
        <v>-580723</v>
      </c>
      <c r="Z248" s="51">
        <v>1200000</v>
      </c>
      <c r="AA248" s="51">
        <v>1408220</v>
      </c>
      <c r="AB248" s="52">
        <f t="shared" si="57"/>
        <v>208220</v>
      </c>
      <c r="AC248" s="51">
        <v>1000000</v>
      </c>
      <c r="AD248" s="51">
        <v>1208013</v>
      </c>
      <c r="AE248" s="52">
        <f t="shared" si="58"/>
        <v>208013</v>
      </c>
      <c r="AF248" s="51">
        <v>1100000</v>
      </c>
      <c r="AG248" s="51">
        <v>1540689</v>
      </c>
      <c r="AH248" s="52">
        <f t="shared" si="59"/>
        <v>440689</v>
      </c>
      <c r="AI248" s="51">
        <v>1250000</v>
      </c>
      <c r="AJ248" s="51">
        <v>1789363</v>
      </c>
      <c r="AK248" s="52">
        <f t="shared" si="60"/>
        <v>539363</v>
      </c>
      <c r="AL248" s="51">
        <v>1275000</v>
      </c>
      <c r="AM248" s="51">
        <v>1658607</v>
      </c>
      <c r="AN248" s="52">
        <f t="shared" si="61"/>
        <v>383607</v>
      </c>
      <c r="AO248" s="51">
        <v>1600000</v>
      </c>
      <c r="AP248" s="51">
        <v>1743859</v>
      </c>
      <c r="AQ248" s="52">
        <f t="shared" si="62"/>
        <v>143859</v>
      </c>
      <c r="AR248" s="51">
        <v>1600000</v>
      </c>
      <c r="AS248" s="51">
        <v>1843483</v>
      </c>
      <c r="AT248" s="52">
        <f t="shared" si="48"/>
        <v>243483</v>
      </c>
      <c r="AU248" s="51">
        <v>1600000</v>
      </c>
      <c r="AV248" s="51">
        <v>1873456.72</v>
      </c>
      <c r="AW248" s="52">
        <f t="shared" si="63"/>
        <v>273456.71999999997</v>
      </c>
      <c r="AX248" s="57">
        <f t="shared" si="49"/>
        <v>40171949.439999998</v>
      </c>
    </row>
    <row r="249" spans="2:50" x14ac:dyDescent="0.25">
      <c r="B249" t="s">
        <v>789</v>
      </c>
      <c r="C249" t="s">
        <v>517</v>
      </c>
      <c r="D249" t="s">
        <v>519</v>
      </c>
      <c r="E249" s="51">
        <v>1400000</v>
      </c>
      <c r="F249" s="51">
        <v>1399940</v>
      </c>
      <c r="G249" s="52">
        <f t="shared" si="50"/>
        <v>-60</v>
      </c>
      <c r="H249" s="51">
        <v>1400000</v>
      </c>
      <c r="I249" s="51">
        <v>1399940</v>
      </c>
      <c r="J249" s="52">
        <f t="shared" si="51"/>
        <v>-60</v>
      </c>
      <c r="K249" s="51">
        <v>1400000</v>
      </c>
      <c r="L249" s="51">
        <v>1399940</v>
      </c>
      <c r="M249" s="52">
        <f t="shared" si="52"/>
        <v>-60</v>
      </c>
      <c r="N249" s="51">
        <v>1231000</v>
      </c>
      <c r="O249" s="51">
        <v>1231947</v>
      </c>
      <c r="P249" s="52">
        <f t="shared" si="53"/>
        <v>947</v>
      </c>
      <c r="Q249" s="51">
        <v>1400000</v>
      </c>
      <c r="R249" s="51">
        <v>1567933</v>
      </c>
      <c r="S249" s="52">
        <f t="shared" si="54"/>
        <v>167933</v>
      </c>
      <c r="T249" s="51">
        <v>1400000</v>
      </c>
      <c r="U249" s="51">
        <v>1399940</v>
      </c>
      <c r="V249" s="52">
        <f t="shared" si="55"/>
        <v>-60</v>
      </c>
      <c r="W249" s="51">
        <v>1400000</v>
      </c>
      <c r="X249" s="51">
        <v>1399940</v>
      </c>
      <c r="Y249" s="52">
        <f t="shared" si="56"/>
        <v>-60</v>
      </c>
      <c r="Z249" s="51">
        <v>1400000</v>
      </c>
      <c r="AA249" s="51">
        <v>1399940</v>
      </c>
      <c r="AB249" s="52">
        <f t="shared" si="57"/>
        <v>-60</v>
      </c>
      <c r="AC249" s="51">
        <v>1399940</v>
      </c>
      <c r="AD249" s="51">
        <v>1399940</v>
      </c>
      <c r="AE249" s="52">
        <f t="shared" si="58"/>
        <v>0</v>
      </c>
      <c r="AF249" s="51">
        <v>1399940</v>
      </c>
      <c r="AG249" s="51">
        <v>1399940</v>
      </c>
      <c r="AH249" s="52">
        <f t="shared" si="59"/>
        <v>0</v>
      </c>
      <c r="AI249" s="51">
        <v>1399940</v>
      </c>
      <c r="AJ249" s="51">
        <v>1399940</v>
      </c>
      <c r="AK249" s="52">
        <f t="shared" si="60"/>
        <v>0</v>
      </c>
      <c r="AL249" s="51">
        <v>1399940</v>
      </c>
      <c r="AM249" s="51">
        <v>1399940</v>
      </c>
      <c r="AN249" s="52">
        <f t="shared" si="61"/>
        <v>0</v>
      </c>
      <c r="AO249" s="51">
        <v>1399940</v>
      </c>
      <c r="AP249" s="51">
        <v>1399940</v>
      </c>
      <c r="AQ249" s="52">
        <f t="shared" si="62"/>
        <v>0</v>
      </c>
      <c r="AR249" s="51">
        <v>1399940</v>
      </c>
      <c r="AS249" s="51">
        <v>1399940</v>
      </c>
      <c r="AT249" s="52">
        <f t="shared" si="48"/>
        <v>0</v>
      </c>
      <c r="AU249" s="51">
        <v>1399940</v>
      </c>
      <c r="AV249" s="51">
        <v>1400000</v>
      </c>
      <c r="AW249" s="52">
        <f t="shared" si="63"/>
        <v>60</v>
      </c>
      <c r="AX249" s="57">
        <f t="shared" si="49"/>
        <v>41998320</v>
      </c>
    </row>
    <row r="250" spans="2:50" x14ac:dyDescent="0.25">
      <c r="B250" t="s">
        <v>789</v>
      </c>
      <c r="C250" t="s">
        <v>520</v>
      </c>
      <c r="D250" t="s">
        <v>522</v>
      </c>
      <c r="E250" s="51">
        <v>3000000</v>
      </c>
      <c r="F250" s="51">
        <v>2614938</v>
      </c>
      <c r="G250" s="52">
        <f t="shared" si="50"/>
        <v>-385062</v>
      </c>
      <c r="H250" s="51">
        <v>3000000</v>
      </c>
      <c r="I250" s="51">
        <v>2786289</v>
      </c>
      <c r="J250" s="52">
        <f t="shared" si="51"/>
        <v>-213711</v>
      </c>
      <c r="K250" s="51">
        <v>2600000</v>
      </c>
      <c r="L250" s="51">
        <v>2631482</v>
      </c>
      <c r="M250" s="52">
        <f t="shared" si="52"/>
        <v>31482</v>
      </c>
      <c r="N250" s="51">
        <v>3300000</v>
      </c>
      <c r="O250" s="51">
        <v>2631650</v>
      </c>
      <c r="P250" s="52">
        <f t="shared" si="53"/>
        <v>-668350</v>
      </c>
      <c r="Q250" s="51">
        <v>2625000</v>
      </c>
      <c r="R250" s="51">
        <v>2764967</v>
      </c>
      <c r="S250" s="52">
        <f t="shared" si="54"/>
        <v>139967</v>
      </c>
      <c r="T250" s="51">
        <v>2650000</v>
      </c>
      <c r="U250" s="51">
        <v>3123708</v>
      </c>
      <c r="V250" s="52">
        <f t="shared" si="55"/>
        <v>473708</v>
      </c>
      <c r="W250" s="51">
        <v>2700000</v>
      </c>
      <c r="X250" s="51">
        <v>3250077</v>
      </c>
      <c r="Y250" s="52">
        <f t="shared" si="56"/>
        <v>550077</v>
      </c>
      <c r="Z250" s="51">
        <v>2700000</v>
      </c>
      <c r="AA250" s="51">
        <v>3103743</v>
      </c>
      <c r="AB250" s="52">
        <f t="shared" si="57"/>
        <v>403743</v>
      </c>
      <c r="AC250" s="51">
        <v>3100000</v>
      </c>
      <c r="AD250" s="51">
        <v>3473109</v>
      </c>
      <c r="AE250" s="52">
        <f t="shared" si="58"/>
        <v>373109</v>
      </c>
      <c r="AF250" s="51">
        <v>3100000</v>
      </c>
      <c r="AG250" s="51">
        <v>3444458</v>
      </c>
      <c r="AH250" s="52">
        <f t="shared" si="59"/>
        <v>344458</v>
      </c>
      <c r="AI250" s="51">
        <v>3200000</v>
      </c>
      <c r="AJ250" s="51">
        <v>3439475</v>
      </c>
      <c r="AK250" s="52">
        <f t="shared" si="60"/>
        <v>239475</v>
      </c>
      <c r="AL250" s="51">
        <v>5346000</v>
      </c>
      <c r="AM250" s="51">
        <v>5163150</v>
      </c>
      <c r="AN250" s="52">
        <f t="shared" si="61"/>
        <v>-182850</v>
      </c>
      <c r="AO250" s="51">
        <v>5346000</v>
      </c>
      <c r="AP250" s="51">
        <v>5492025</v>
      </c>
      <c r="AQ250" s="52">
        <f t="shared" si="62"/>
        <v>146025</v>
      </c>
      <c r="AR250" s="51">
        <v>5346000</v>
      </c>
      <c r="AS250" s="51">
        <v>4997203</v>
      </c>
      <c r="AT250" s="52">
        <f t="shared" si="48"/>
        <v>-348797</v>
      </c>
      <c r="AU250" s="51">
        <v>5346000</v>
      </c>
      <c r="AV250" s="51">
        <v>5377711.79</v>
      </c>
      <c r="AW250" s="52">
        <f t="shared" si="63"/>
        <v>31711.790000000037</v>
      </c>
      <c r="AX250" s="57">
        <f t="shared" si="49"/>
        <v>108587971.58000001</v>
      </c>
    </row>
    <row r="251" spans="2:50" x14ac:dyDescent="0.25">
      <c r="B251" t="s">
        <v>789</v>
      </c>
      <c r="C251" t="s">
        <v>523</v>
      </c>
      <c r="D251" t="s">
        <v>525</v>
      </c>
      <c r="E251" s="51">
        <v>0</v>
      </c>
      <c r="F251" s="51">
        <v>0</v>
      </c>
      <c r="G251" s="52">
        <f t="shared" si="50"/>
        <v>0</v>
      </c>
      <c r="H251" s="51">
        <v>100000</v>
      </c>
      <c r="I251" s="51">
        <v>279300</v>
      </c>
      <c r="J251" s="52">
        <f t="shared" si="51"/>
        <v>179300</v>
      </c>
      <c r="K251" s="51">
        <v>1000000</v>
      </c>
      <c r="L251" s="51">
        <v>1310928</v>
      </c>
      <c r="M251" s="52">
        <f t="shared" si="52"/>
        <v>310928</v>
      </c>
      <c r="N251" s="51">
        <v>1200000</v>
      </c>
      <c r="O251" s="51">
        <v>1304684</v>
      </c>
      <c r="P251" s="52">
        <f t="shared" si="53"/>
        <v>104684</v>
      </c>
      <c r="Q251" s="51">
        <v>1200000</v>
      </c>
      <c r="R251" s="51">
        <v>893759</v>
      </c>
      <c r="S251" s="52">
        <f t="shared" si="54"/>
        <v>-306241</v>
      </c>
      <c r="T251" s="51">
        <v>1300000</v>
      </c>
      <c r="U251" s="51">
        <v>965635</v>
      </c>
      <c r="V251" s="52">
        <f t="shared" si="55"/>
        <v>-334365</v>
      </c>
      <c r="W251" s="51">
        <v>598000</v>
      </c>
      <c r="X251" s="51">
        <v>925042</v>
      </c>
      <c r="Y251" s="52">
        <f t="shared" si="56"/>
        <v>327042</v>
      </c>
      <c r="Z251" s="51">
        <v>1000000</v>
      </c>
      <c r="AA251" s="51">
        <v>453891</v>
      </c>
      <c r="AB251" s="52">
        <f t="shared" si="57"/>
        <v>-546109</v>
      </c>
      <c r="AC251" s="51">
        <v>650000</v>
      </c>
      <c r="AD251" s="51">
        <v>375836</v>
      </c>
      <c r="AE251" s="52">
        <f t="shared" si="58"/>
        <v>-274164</v>
      </c>
      <c r="AF251" s="51">
        <v>600000</v>
      </c>
      <c r="AG251" s="51">
        <v>373513</v>
      </c>
      <c r="AH251" s="52">
        <f t="shared" si="59"/>
        <v>-226487</v>
      </c>
      <c r="AI251" s="51">
        <v>360000</v>
      </c>
      <c r="AJ251" s="51">
        <v>284386</v>
      </c>
      <c r="AK251" s="52">
        <f t="shared" si="60"/>
        <v>-75614</v>
      </c>
      <c r="AL251" s="51">
        <v>400000</v>
      </c>
      <c r="AM251" s="51">
        <v>405607</v>
      </c>
      <c r="AN251" s="52">
        <f t="shared" si="61"/>
        <v>5607</v>
      </c>
      <c r="AO251" s="51">
        <v>250000</v>
      </c>
      <c r="AP251" s="51">
        <v>432109</v>
      </c>
      <c r="AQ251" s="52">
        <f t="shared" si="62"/>
        <v>182109</v>
      </c>
      <c r="AR251" s="51">
        <v>250000</v>
      </c>
      <c r="AS251" s="51">
        <v>229607</v>
      </c>
      <c r="AT251" s="52">
        <f t="shared" si="48"/>
        <v>-20393</v>
      </c>
      <c r="AU251" s="51">
        <v>250000</v>
      </c>
      <c r="AV251" s="51">
        <v>193385.35</v>
      </c>
      <c r="AW251" s="52">
        <f t="shared" si="63"/>
        <v>-56614.649999999994</v>
      </c>
      <c r="AX251" s="57">
        <f t="shared" si="49"/>
        <v>16855364.700000003</v>
      </c>
    </row>
    <row r="252" spans="2:50" x14ac:dyDescent="0.25">
      <c r="B252" t="s">
        <v>789</v>
      </c>
      <c r="C252" t="s">
        <v>526</v>
      </c>
      <c r="D252" t="s">
        <v>528</v>
      </c>
      <c r="E252" s="51">
        <v>14000</v>
      </c>
      <c r="F252" s="51">
        <v>17304</v>
      </c>
      <c r="G252" s="52">
        <f t="shared" si="50"/>
        <v>3304</v>
      </c>
      <c r="H252" s="51">
        <v>17000</v>
      </c>
      <c r="I252" s="51">
        <v>17459</v>
      </c>
      <c r="J252" s="52">
        <f t="shared" si="51"/>
        <v>459</v>
      </c>
      <c r="K252" s="51">
        <v>17000</v>
      </c>
      <c r="L252" s="51">
        <v>21068</v>
      </c>
      <c r="M252" s="52">
        <f t="shared" si="52"/>
        <v>4068</v>
      </c>
      <c r="N252" s="51">
        <v>17000</v>
      </c>
      <c r="O252" s="51">
        <v>23991</v>
      </c>
      <c r="P252" s="52">
        <f t="shared" si="53"/>
        <v>6991</v>
      </c>
      <c r="Q252" s="51">
        <v>17000</v>
      </c>
      <c r="R252" s="51">
        <v>19585</v>
      </c>
      <c r="S252" s="52">
        <f t="shared" si="54"/>
        <v>2585</v>
      </c>
      <c r="T252" s="51">
        <v>17000</v>
      </c>
      <c r="U252" s="51">
        <v>24192</v>
      </c>
      <c r="V252" s="52">
        <f t="shared" si="55"/>
        <v>7192</v>
      </c>
      <c r="W252" s="51">
        <v>20000</v>
      </c>
      <c r="X252" s="51">
        <v>21311</v>
      </c>
      <c r="Y252" s="52">
        <f t="shared" si="56"/>
        <v>1311</v>
      </c>
      <c r="Z252" s="51">
        <v>20000</v>
      </c>
      <c r="AA252" s="51">
        <v>20237</v>
      </c>
      <c r="AB252" s="52">
        <f t="shared" si="57"/>
        <v>237</v>
      </c>
      <c r="AC252" s="51">
        <v>20000</v>
      </c>
      <c r="AD252" s="51">
        <v>20096</v>
      </c>
      <c r="AE252" s="52">
        <f t="shared" si="58"/>
        <v>96</v>
      </c>
      <c r="AF252" s="51">
        <v>31250</v>
      </c>
      <c r="AG252" s="51">
        <v>27099</v>
      </c>
      <c r="AH252" s="52">
        <f t="shared" si="59"/>
        <v>-4151</v>
      </c>
      <c r="AI252" s="51">
        <v>31250</v>
      </c>
      <c r="AJ252" s="51">
        <v>21860</v>
      </c>
      <c r="AK252" s="52">
        <f t="shared" si="60"/>
        <v>-9390</v>
      </c>
      <c r="AL252" s="51">
        <v>31250</v>
      </c>
      <c r="AM252" s="51">
        <v>19050</v>
      </c>
      <c r="AN252" s="52">
        <f t="shared" si="61"/>
        <v>-12200</v>
      </c>
      <c r="AO252" s="51">
        <v>21000</v>
      </c>
      <c r="AP252" s="51">
        <v>17400</v>
      </c>
      <c r="AQ252" s="52">
        <f t="shared" si="62"/>
        <v>-3600</v>
      </c>
      <c r="AR252" s="51">
        <v>21000</v>
      </c>
      <c r="AS252" s="51">
        <v>28023</v>
      </c>
      <c r="AT252" s="52">
        <f t="shared" si="48"/>
        <v>7023</v>
      </c>
      <c r="AU252" s="51">
        <v>21000</v>
      </c>
      <c r="AV252" s="51">
        <v>29415</v>
      </c>
      <c r="AW252" s="52">
        <f t="shared" si="63"/>
        <v>8415</v>
      </c>
      <c r="AX252" s="57">
        <f t="shared" si="49"/>
        <v>656180</v>
      </c>
    </row>
    <row r="253" spans="2:50" x14ac:dyDescent="0.25">
      <c r="B253" t="s">
        <v>789</v>
      </c>
      <c r="C253" t="s">
        <v>529</v>
      </c>
      <c r="D253" t="s">
        <v>530</v>
      </c>
      <c r="E253" s="51">
        <v>0</v>
      </c>
      <c r="F253" s="51">
        <v>0</v>
      </c>
      <c r="G253" s="52">
        <f t="shared" si="50"/>
        <v>0</v>
      </c>
      <c r="H253" s="51">
        <v>0</v>
      </c>
      <c r="I253" s="51">
        <v>0</v>
      </c>
      <c r="J253" s="52">
        <f t="shared" si="51"/>
        <v>0</v>
      </c>
      <c r="K253" s="51">
        <v>0</v>
      </c>
      <c r="L253" s="51">
        <v>0</v>
      </c>
      <c r="M253" s="52">
        <f t="shared" si="52"/>
        <v>0</v>
      </c>
      <c r="N253" s="51">
        <v>0</v>
      </c>
      <c r="O253" s="51">
        <v>0</v>
      </c>
      <c r="P253" s="52">
        <f t="shared" si="53"/>
        <v>0</v>
      </c>
      <c r="Q253" s="51">
        <v>0</v>
      </c>
      <c r="R253" s="51">
        <v>0</v>
      </c>
      <c r="S253" s="52">
        <f t="shared" si="54"/>
        <v>0</v>
      </c>
      <c r="T253" s="51">
        <v>0</v>
      </c>
      <c r="U253" s="51">
        <v>43600</v>
      </c>
      <c r="V253" s="52">
        <f t="shared" si="55"/>
        <v>43600</v>
      </c>
      <c r="W253" s="51">
        <v>43600</v>
      </c>
      <c r="X253" s="51">
        <v>41200</v>
      </c>
      <c r="Y253" s="52">
        <f t="shared" si="56"/>
        <v>-2400</v>
      </c>
      <c r="Z253" s="51">
        <v>43000</v>
      </c>
      <c r="AA253" s="51">
        <v>34800</v>
      </c>
      <c r="AB253" s="52">
        <f t="shared" si="57"/>
        <v>-8200</v>
      </c>
      <c r="AC253" s="51">
        <v>43600</v>
      </c>
      <c r="AD253" s="51">
        <v>35600</v>
      </c>
      <c r="AE253" s="52">
        <f t="shared" si="58"/>
        <v>-8000</v>
      </c>
      <c r="AF253" s="51">
        <v>43600</v>
      </c>
      <c r="AG253" s="51">
        <v>26760</v>
      </c>
      <c r="AH253" s="52">
        <f t="shared" si="59"/>
        <v>-16840</v>
      </c>
      <c r="AI253" s="51">
        <v>43600</v>
      </c>
      <c r="AJ253" s="51">
        <v>44330</v>
      </c>
      <c r="AK253" s="52">
        <f t="shared" si="60"/>
        <v>730</v>
      </c>
      <c r="AL253" s="51">
        <v>27000</v>
      </c>
      <c r="AM253" s="51">
        <v>2790</v>
      </c>
      <c r="AN253" s="52">
        <f t="shared" si="61"/>
        <v>-24210</v>
      </c>
      <c r="AO253" s="51">
        <v>27000</v>
      </c>
      <c r="AP253" s="51">
        <v>28000</v>
      </c>
      <c r="AQ253" s="52">
        <f t="shared" si="62"/>
        <v>1000</v>
      </c>
      <c r="AR253" s="51">
        <v>27000</v>
      </c>
      <c r="AS253" s="51">
        <v>0</v>
      </c>
      <c r="AT253" s="52">
        <f t="shared" si="48"/>
        <v>-27000</v>
      </c>
      <c r="AU253" s="51">
        <v>27000</v>
      </c>
      <c r="AV253" s="51">
        <v>0</v>
      </c>
      <c r="AW253" s="52">
        <f t="shared" si="63"/>
        <v>-27000</v>
      </c>
      <c r="AX253" s="57">
        <f t="shared" si="49"/>
        <v>514160</v>
      </c>
    </row>
    <row r="254" spans="2:50" hidden="1" x14ac:dyDescent="0.25">
      <c r="B254" t="s">
        <v>789</v>
      </c>
      <c r="C254" t="s">
        <v>1085</v>
      </c>
      <c r="D254" t="s">
        <v>1086</v>
      </c>
      <c r="E254" s="51">
        <v>0</v>
      </c>
      <c r="F254" s="51">
        <v>0</v>
      </c>
      <c r="G254" s="52">
        <f t="shared" si="50"/>
        <v>0</v>
      </c>
      <c r="H254" s="51">
        <v>0</v>
      </c>
      <c r="I254" s="51">
        <v>0</v>
      </c>
      <c r="J254" s="52">
        <f t="shared" si="51"/>
        <v>0</v>
      </c>
      <c r="K254" s="51">
        <v>0</v>
      </c>
      <c r="L254" s="51">
        <v>0</v>
      </c>
      <c r="M254" s="52">
        <f t="shared" si="52"/>
        <v>0</v>
      </c>
      <c r="N254" s="51">
        <v>0</v>
      </c>
      <c r="O254" s="51">
        <v>0</v>
      </c>
      <c r="P254" s="52">
        <f t="shared" si="53"/>
        <v>0</v>
      </c>
      <c r="Q254" s="51">
        <v>0</v>
      </c>
      <c r="R254" s="51">
        <v>0</v>
      </c>
      <c r="S254" s="52">
        <f t="shared" si="54"/>
        <v>0</v>
      </c>
      <c r="T254" s="51">
        <v>0</v>
      </c>
      <c r="U254" s="51">
        <v>0</v>
      </c>
      <c r="V254" s="52">
        <f t="shared" si="55"/>
        <v>0</v>
      </c>
      <c r="W254" s="51">
        <v>0</v>
      </c>
      <c r="X254" s="51">
        <v>0</v>
      </c>
      <c r="Y254" s="52">
        <f t="shared" si="56"/>
        <v>0</v>
      </c>
      <c r="Z254" s="51">
        <v>0</v>
      </c>
      <c r="AA254" s="51">
        <v>0</v>
      </c>
      <c r="AB254" s="52">
        <f t="shared" si="57"/>
        <v>0</v>
      </c>
      <c r="AC254" s="51">
        <v>0</v>
      </c>
      <c r="AD254" s="51">
        <v>0</v>
      </c>
      <c r="AE254" s="52">
        <f t="shared" si="58"/>
        <v>0</v>
      </c>
      <c r="AF254" s="51">
        <v>0</v>
      </c>
      <c r="AG254" s="51">
        <v>0</v>
      </c>
      <c r="AH254" s="52">
        <f t="shared" si="59"/>
        <v>0</v>
      </c>
      <c r="AI254" s="51">
        <v>0</v>
      </c>
      <c r="AJ254" s="51">
        <v>0</v>
      </c>
      <c r="AK254" s="52">
        <f t="shared" si="60"/>
        <v>0</v>
      </c>
      <c r="AL254" s="51">
        <v>0</v>
      </c>
      <c r="AM254" s="51">
        <v>0</v>
      </c>
      <c r="AN254" s="52">
        <f t="shared" si="61"/>
        <v>0</v>
      </c>
      <c r="AO254" s="51">
        <v>0</v>
      </c>
      <c r="AP254" s="51">
        <v>0</v>
      </c>
      <c r="AQ254" s="52">
        <f t="shared" si="62"/>
        <v>0</v>
      </c>
      <c r="AR254" s="51">
        <v>0</v>
      </c>
      <c r="AS254" s="51">
        <v>0</v>
      </c>
      <c r="AT254" s="52">
        <f t="shared" si="48"/>
        <v>0</v>
      </c>
      <c r="AU254" s="51">
        <v>0</v>
      </c>
      <c r="AV254" s="51">
        <v>0</v>
      </c>
      <c r="AW254" s="52">
        <f t="shared" si="63"/>
        <v>0</v>
      </c>
      <c r="AX254" s="57">
        <f t="shared" si="49"/>
        <v>0</v>
      </c>
    </row>
    <row r="255" spans="2:50" x14ac:dyDescent="0.25">
      <c r="B255" t="s">
        <v>789</v>
      </c>
      <c r="C255" t="s">
        <v>531</v>
      </c>
      <c r="D255" t="s">
        <v>532</v>
      </c>
      <c r="E255" s="51">
        <v>0</v>
      </c>
      <c r="F255" s="51">
        <v>0</v>
      </c>
      <c r="G255" s="52">
        <f t="shared" si="50"/>
        <v>0</v>
      </c>
      <c r="H255" s="51">
        <v>0</v>
      </c>
      <c r="I255" s="51">
        <v>0</v>
      </c>
      <c r="J255" s="52">
        <f t="shared" si="51"/>
        <v>0</v>
      </c>
      <c r="K255" s="51">
        <v>0</v>
      </c>
      <c r="L255" s="51">
        <v>0</v>
      </c>
      <c r="M255" s="52">
        <f t="shared" si="52"/>
        <v>0</v>
      </c>
      <c r="N255" s="51">
        <v>0</v>
      </c>
      <c r="O255" s="51">
        <v>0</v>
      </c>
      <c r="P255" s="52">
        <f t="shared" si="53"/>
        <v>0</v>
      </c>
      <c r="Q255" s="51">
        <v>0</v>
      </c>
      <c r="R255" s="51">
        <v>0</v>
      </c>
      <c r="S255" s="52">
        <f t="shared" si="54"/>
        <v>0</v>
      </c>
      <c r="T255" s="51">
        <v>0</v>
      </c>
      <c r="U255" s="51">
        <v>0</v>
      </c>
      <c r="V255" s="52">
        <f t="shared" si="55"/>
        <v>0</v>
      </c>
      <c r="W255" s="51">
        <v>0</v>
      </c>
      <c r="X255" s="51">
        <v>0</v>
      </c>
      <c r="Y255" s="52">
        <f t="shared" si="56"/>
        <v>0</v>
      </c>
      <c r="Z255" s="51">
        <v>94000</v>
      </c>
      <c r="AA255" s="51">
        <v>0</v>
      </c>
      <c r="AB255" s="52">
        <f t="shared" si="57"/>
        <v>-94000</v>
      </c>
      <c r="AC255" s="51">
        <v>94000</v>
      </c>
      <c r="AD255" s="51">
        <v>5140</v>
      </c>
      <c r="AE255" s="52">
        <f t="shared" si="58"/>
        <v>-88860</v>
      </c>
      <c r="AF255" s="51">
        <v>94000</v>
      </c>
      <c r="AG255" s="51">
        <v>0</v>
      </c>
      <c r="AH255" s="52">
        <f t="shared" si="59"/>
        <v>-94000</v>
      </c>
      <c r="AI255" s="51">
        <v>10000</v>
      </c>
      <c r="AJ255" s="51">
        <v>0</v>
      </c>
      <c r="AK255" s="52">
        <f t="shared" si="60"/>
        <v>-10000</v>
      </c>
      <c r="AL255" s="51">
        <v>0</v>
      </c>
      <c r="AM255" s="51">
        <v>0</v>
      </c>
      <c r="AN255" s="52">
        <f t="shared" si="61"/>
        <v>0</v>
      </c>
      <c r="AO255" s="51">
        <v>0</v>
      </c>
      <c r="AP255" s="51">
        <v>0</v>
      </c>
      <c r="AQ255" s="52">
        <f t="shared" si="62"/>
        <v>0</v>
      </c>
      <c r="AR255" s="51">
        <v>0</v>
      </c>
      <c r="AS255" s="51">
        <v>0</v>
      </c>
      <c r="AT255" s="52">
        <f t="shared" si="48"/>
        <v>0</v>
      </c>
      <c r="AU255" s="51">
        <v>0</v>
      </c>
      <c r="AV255" s="51">
        <v>0</v>
      </c>
      <c r="AW255" s="52">
        <f t="shared" si="63"/>
        <v>0</v>
      </c>
      <c r="AX255" s="57">
        <f t="shared" si="49"/>
        <v>10280</v>
      </c>
    </row>
    <row r="256" spans="2:50" x14ac:dyDescent="0.25">
      <c r="B256" t="s">
        <v>789</v>
      </c>
      <c r="C256" t="s">
        <v>1081</v>
      </c>
      <c r="D256" t="s">
        <v>1083</v>
      </c>
      <c r="E256" s="51">
        <v>0</v>
      </c>
      <c r="F256" s="51">
        <v>0</v>
      </c>
      <c r="G256" s="52">
        <f t="shared" si="50"/>
        <v>0</v>
      </c>
      <c r="H256" s="51">
        <v>0</v>
      </c>
      <c r="I256" s="51">
        <v>0</v>
      </c>
      <c r="J256" s="52">
        <f t="shared" si="51"/>
        <v>0</v>
      </c>
      <c r="K256" s="51">
        <v>0</v>
      </c>
      <c r="L256" s="51">
        <v>0</v>
      </c>
      <c r="M256" s="52">
        <f t="shared" si="52"/>
        <v>0</v>
      </c>
      <c r="N256" s="51">
        <v>0</v>
      </c>
      <c r="O256" s="51">
        <v>0</v>
      </c>
      <c r="P256" s="52">
        <f t="shared" si="53"/>
        <v>0</v>
      </c>
      <c r="Q256" s="51">
        <v>0</v>
      </c>
      <c r="R256" s="51">
        <v>0</v>
      </c>
      <c r="S256" s="52">
        <f t="shared" si="54"/>
        <v>0</v>
      </c>
      <c r="T256" s="51">
        <v>0</v>
      </c>
      <c r="U256" s="51">
        <v>0</v>
      </c>
      <c r="V256" s="52">
        <f t="shared" si="55"/>
        <v>0</v>
      </c>
      <c r="W256" s="51">
        <v>0</v>
      </c>
      <c r="X256" s="51">
        <v>0</v>
      </c>
      <c r="Y256" s="52">
        <f t="shared" si="56"/>
        <v>0</v>
      </c>
      <c r="Z256" s="51">
        <v>0</v>
      </c>
      <c r="AA256" s="51">
        <v>0</v>
      </c>
      <c r="AB256" s="52">
        <f t="shared" si="57"/>
        <v>0</v>
      </c>
      <c r="AC256" s="51">
        <v>0</v>
      </c>
      <c r="AD256" s="51">
        <v>0</v>
      </c>
      <c r="AE256" s="52">
        <f t="shared" si="58"/>
        <v>0</v>
      </c>
      <c r="AF256" s="51">
        <v>0</v>
      </c>
      <c r="AG256" s="51">
        <v>0</v>
      </c>
      <c r="AH256" s="52">
        <f t="shared" si="59"/>
        <v>0</v>
      </c>
      <c r="AI256" s="51">
        <v>0</v>
      </c>
      <c r="AJ256" s="51">
        <v>0</v>
      </c>
      <c r="AK256" s="52">
        <f t="shared" si="60"/>
        <v>0</v>
      </c>
      <c r="AL256" s="51">
        <v>0</v>
      </c>
      <c r="AM256" s="51">
        <v>0</v>
      </c>
      <c r="AN256" s="52">
        <f t="shared" si="61"/>
        <v>0</v>
      </c>
      <c r="AO256" s="51">
        <v>0</v>
      </c>
      <c r="AP256" s="51">
        <v>0</v>
      </c>
      <c r="AQ256" s="52">
        <f t="shared" si="62"/>
        <v>0</v>
      </c>
      <c r="AR256" s="51">
        <v>0</v>
      </c>
      <c r="AS256" s="51">
        <v>0</v>
      </c>
      <c r="AT256" s="52">
        <f t="shared" si="48"/>
        <v>0</v>
      </c>
      <c r="AU256" s="51">
        <v>0</v>
      </c>
      <c r="AV256" s="51">
        <v>48102.81</v>
      </c>
      <c r="AW256" s="52">
        <f t="shared" si="63"/>
        <v>48102.81</v>
      </c>
      <c r="AX256" s="57">
        <f t="shared" si="49"/>
        <v>96205.62</v>
      </c>
    </row>
    <row r="257" spans="2:50" x14ac:dyDescent="0.25">
      <c r="B257" t="s">
        <v>789</v>
      </c>
      <c r="C257" t="s">
        <v>1082</v>
      </c>
      <c r="D257" t="s">
        <v>1084</v>
      </c>
      <c r="E257" s="51">
        <v>0</v>
      </c>
      <c r="F257" s="51">
        <v>0</v>
      </c>
      <c r="G257" s="52">
        <f t="shared" si="50"/>
        <v>0</v>
      </c>
      <c r="H257" s="51">
        <v>0</v>
      </c>
      <c r="I257" s="51">
        <v>0</v>
      </c>
      <c r="J257" s="52">
        <f t="shared" si="51"/>
        <v>0</v>
      </c>
      <c r="K257" s="51">
        <v>0</v>
      </c>
      <c r="L257" s="51">
        <v>0</v>
      </c>
      <c r="M257" s="52">
        <f t="shared" si="52"/>
        <v>0</v>
      </c>
      <c r="N257" s="51">
        <v>0</v>
      </c>
      <c r="O257" s="51">
        <v>0</v>
      </c>
      <c r="P257" s="52">
        <f t="shared" si="53"/>
        <v>0</v>
      </c>
      <c r="Q257" s="51">
        <v>0</v>
      </c>
      <c r="R257" s="51">
        <v>0</v>
      </c>
      <c r="S257" s="52">
        <f t="shared" si="54"/>
        <v>0</v>
      </c>
      <c r="T257" s="51">
        <v>0</v>
      </c>
      <c r="U257" s="51">
        <v>0</v>
      </c>
      <c r="V257" s="52">
        <f t="shared" si="55"/>
        <v>0</v>
      </c>
      <c r="W257" s="51">
        <v>0</v>
      </c>
      <c r="X257" s="51">
        <v>0</v>
      </c>
      <c r="Y257" s="52">
        <f t="shared" si="56"/>
        <v>0</v>
      </c>
      <c r="Z257" s="51">
        <v>0</v>
      </c>
      <c r="AA257" s="51">
        <v>0</v>
      </c>
      <c r="AB257" s="52">
        <f t="shared" si="57"/>
        <v>0</v>
      </c>
      <c r="AC257" s="51">
        <v>0</v>
      </c>
      <c r="AD257" s="51">
        <v>0</v>
      </c>
      <c r="AE257" s="52">
        <f t="shared" si="58"/>
        <v>0</v>
      </c>
      <c r="AF257" s="51">
        <v>0</v>
      </c>
      <c r="AG257" s="51">
        <v>0</v>
      </c>
      <c r="AH257" s="52">
        <f t="shared" si="59"/>
        <v>0</v>
      </c>
      <c r="AI257" s="51">
        <v>0</v>
      </c>
      <c r="AJ257" s="51">
        <v>0</v>
      </c>
      <c r="AK257" s="52">
        <f t="shared" si="60"/>
        <v>0</v>
      </c>
      <c r="AL257" s="51">
        <v>0</v>
      </c>
      <c r="AM257" s="51">
        <v>0</v>
      </c>
      <c r="AN257" s="52">
        <f t="shared" si="61"/>
        <v>0</v>
      </c>
      <c r="AO257" s="51">
        <v>0</v>
      </c>
      <c r="AP257" s="51">
        <v>0</v>
      </c>
      <c r="AQ257" s="52">
        <f t="shared" si="62"/>
        <v>0</v>
      </c>
      <c r="AR257" s="51">
        <v>0</v>
      </c>
      <c r="AS257" s="51">
        <v>0</v>
      </c>
      <c r="AT257" s="52">
        <f t="shared" si="48"/>
        <v>0</v>
      </c>
      <c r="AU257" s="51">
        <v>0</v>
      </c>
      <c r="AV257" s="51">
        <v>61332.61</v>
      </c>
      <c r="AW257" s="52">
        <f t="shared" si="63"/>
        <v>61332.61</v>
      </c>
      <c r="AX257" s="57">
        <f t="shared" si="49"/>
        <v>122665.22</v>
      </c>
    </row>
    <row r="258" spans="2:50" hidden="1" x14ac:dyDescent="0.25">
      <c r="B258" t="s">
        <v>789</v>
      </c>
      <c r="C258" t="s">
        <v>876</v>
      </c>
      <c r="E258" s="51">
        <v>0</v>
      </c>
      <c r="F258" s="51">
        <v>0</v>
      </c>
      <c r="G258" s="52">
        <f t="shared" si="50"/>
        <v>0</v>
      </c>
      <c r="H258" s="51">
        <v>0</v>
      </c>
      <c r="I258" s="51">
        <v>0</v>
      </c>
      <c r="J258" s="52">
        <f t="shared" si="51"/>
        <v>0</v>
      </c>
      <c r="K258" s="51">
        <v>0</v>
      </c>
      <c r="L258" s="51">
        <v>0</v>
      </c>
      <c r="M258" s="52">
        <f t="shared" si="52"/>
        <v>0</v>
      </c>
      <c r="N258" s="51">
        <v>0</v>
      </c>
      <c r="O258" s="51">
        <v>0</v>
      </c>
      <c r="P258" s="52">
        <f t="shared" si="53"/>
        <v>0</v>
      </c>
      <c r="Q258" s="51">
        <v>0</v>
      </c>
      <c r="R258" s="51">
        <v>0</v>
      </c>
      <c r="S258" s="52">
        <f t="shared" si="54"/>
        <v>0</v>
      </c>
      <c r="T258" s="51">
        <v>0</v>
      </c>
      <c r="U258" s="51">
        <v>0</v>
      </c>
      <c r="V258" s="52">
        <f t="shared" si="55"/>
        <v>0</v>
      </c>
      <c r="W258" s="51">
        <v>0</v>
      </c>
      <c r="X258" s="51">
        <v>0</v>
      </c>
      <c r="Y258" s="52">
        <f t="shared" si="56"/>
        <v>0</v>
      </c>
      <c r="Z258" s="51">
        <v>0</v>
      </c>
      <c r="AA258" s="51">
        <v>0</v>
      </c>
      <c r="AB258" s="52">
        <f t="shared" si="57"/>
        <v>0</v>
      </c>
      <c r="AC258" s="51">
        <v>0</v>
      </c>
      <c r="AD258" s="51">
        <v>0</v>
      </c>
      <c r="AE258" s="52">
        <f t="shared" si="58"/>
        <v>0</v>
      </c>
      <c r="AF258" s="51">
        <v>0</v>
      </c>
      <c r="AG258" s="51">
        <v>0</v>
      </c>
      <c r="AH258" s="52">
        <f t="shared" si="59"/>
        <v>0</v>
      </c>
      <c r="AI258" s="51">
        <v>0</v>
      </c>
      <c r="AJ258" s="51">
        <v>0</v>
      </c>
      <c r="AK258" s="52">
        <f t="shared" si="60"/>
        <v>0</v>
      </c>
      <c r="AL258" s="51">
        <v>0</v>
      </c>
      <c r="AM258" s="51">
        <v>0</v>
      </c>
      <c r="AN258" s="52">
        <f t="shared" si="61"/>
        <v>0</v>
      </c>
      <c r="AO258" s="51">
        <v>0</v>
      </c>
      <c r="AP258" s="51">
        <v>0</v>
      </c>
      <c r="AQ258" s="52">
        <f t="shared" si="62"/>
        <v>0</v>
      </c>
      <c r="AR258" s="51">
        <v>0</v>
      </c>
      <c r="AS258" s="51">
        <v>0</v>
      </c>
      <c r="AT258" s="52">
        <f t="shared" si="48"/>
        <v>0</v>
      </c>
      <c r="AU258" s="51">
        <v>0</v>
      </c>
      <c r="AV258" s="51">
        <v>0</v>
      </c>
      <c r="AW258" s="52">
        <f t="shared" si="63"/>
        <v>0</v>
      </c>
      <c r="AX258" s="57">
        <f t="shared" si="49"/>
        <v>0</v>
      </c>
    </row>
    <row r="259" spans="2:50" hidden="1" x14ac:dyDescent="0.25">
      <c r="B259" t="s">
        <v>789</v>
      </c>
      <c r="C259" t="s">
        <v>877</v>
      </c>
      <c r="E259" s="51">
        <v>0</v>
      </c>
      <c r="F259" s="51">
        <v>0</v>
      </c>
      <c r="G259" s="52">
        <f t="shared" si="50"/>
        <v>0</v>
      </c>
      <c r="H259" s="51">
        <v>0</v>
      </c>
      <c r="I259" s="51">
        <v>0</v>
      </c>
      <c r="J259" s="52">
        <f t="shared" si="51"/>
        <v>0</v>
      </c>
      <c r="K259" s="51">
        <v>0</v>
      </c>
      <c r="L259" s="51">
        <v>0</v>
      </c>
      <c r="M259" s="52">
        <f t="shared" si="52"/>
        <v>0</v>
      </c>
      <c r="N259" s="51">
        <v>0</v>
      </c>
      <c r="O259" s="51">
        <v>0</v>
      </c>
      <c r="P259" s="52">
        <f t="shared" si="53"/>
        <v>0</v>
      </c>
      <c r="Q259" s="51">
        <v>0</v>
      </c>
      <c r="R259" s="51">
        <v>0</v>
      </c>
      <c r="S259" s="52">
        <f t="shared" si="54"/>
        <v>0</v>
      </c>
      <c r="T259" s="51">
        <v>0</v>
      </c>
      <c r="U259" s="51">
        <v>0</v>
      </c>
      <c r="V259" s="52">
        <f t="shared" si="55"/>
        <v>0</v>
      </c>
      <c r="W259" s="51">
        <v>0</v>
      </c>
      <c r="X259" s="51">
        <v>0</v>
      </c>
      <c r="Y259" s="52">
        <f t="shared" si="56"/>
        <v>0</v>
      </c>
      <c r="Z259" s="51">
        <v>0</v>
      </c>
      <c r="AA259" s="51">
        <v>0</v>
      </c>
      <c r="AB259" s="52">
        <f t="shared" si="57"/>
        <v>0</v>
      </c>
      <c r="AC259" s="51">
        <v>0</v>
      </c>
      <c r="AD259" s="51">
        <v>0</v>
      </c>
      <c r="AE259" s="52">
        <f t="shared" si="58"/>
        <v>0</v>
      </c>
      <c r="AF259" s="51">
        <v>0</v>
      </c>
      <c r="AG259" s="51">
        <v>0</v>
      </c>
      <c r="AH259" s="52">
        <f t="shared" si="59"/>
        <v>0</v>
      </c>
      <c r="AI259" s="51">
        <v>0</v>
      </c>
      <c r="AJ259" s="51">
        <v>0</v>
      </c>
      <c r="AK259" s="52">
        <f t="shared" si="60"/>
        <v>0</v>
      </c>
      <c r="AL259" s="51">
        <v>0</v>
      </c>
      <c r="AM259" s="51">
        <v>0</v>
      </c>
      <c r="AN259" s="52">
        <f t="shared" si="61"/>
        <v>0</v>
      </c>
      <c r="AO259" s="51">
        <v>0</v>
      </c>
      <c r="AP259" s="51">
        <v>0</v>
      </c>
      <c r="AQ259" s="52">
        <f t="shared" si="62"/>
        <v>0</v>
      </c>
      <c r="AR259" s="51">
        <v>0</v>
      </c>
      <c r="AS259" s="51">
        <v>0</v>
      </c>
      <c r="AT259" s="52">
        <f t="shared" si="48"/>
        <v>0</v>
      </c>
      <c r="AU259" s="51">
        <v>0</v>
      </c>
      <c r="AV259" s="51">
        <v>0</v>
      </c>
      <c r="AW259" s="52">
        <f t="shared" si="63"/>
        <v>0</v>
      </c>
      <c r="AX259" s="57">
        <f t="shared" si="49"/>
        <v>0</v>
      </c>
    </row>
    <row r="260" spans="2:50" x14ac:dyDescent="0.25">
      <c r="B260" t="s">
        <v>789</v>
      </c>
      <c r="C260" t="s">
        <v>533</v>
      </c>
      <c r="D260" t="s">
        <v>535</v>
      </c>
      <c r="E260" s="51">
        <v>22000</v>
      </c>
      <c r="F260" s="51">
        <v>12770</v>
      </c>
      <c r="G260" s="52">
        <f t="shared" si="50"/>
        <v>-9230</v>
      </c>
      <c r="H260" s="51">
        <v>22000</v>
      </c>
      <c r="I260" s="51">
        <v>14240</v>
      </c>
      <c r="J260" s="52">
        <f t="shared" si="51"/>
        <v>-7760</v>
      </c>
      <c r="K260" s="51">
        <v>15000</v>
      </c>
      <c r="L260" s="51">
        <v>13660</v>
      </c>
      <c r="M260" s="52">
        <f t="shared" si="52"/>
        <v>-1340</v>
      </c>
      <c r="N260" s="51">
        <v>15000</v>
      </c>
      <c r="O260" s="51">
        <v>15090</v>
      </c>
      <c r="P260" s="52">
        <f t="shared" si="53"/>
        <v>90</v>
      </c>
      <c r="Q260" s="51">
        <v>14000</v>
      </c>
      <c r="R260" s="51">
        <v>22190</v>
      </c>
      <c r="S260" s="52">
        <f t="shared" si="54"/>
        <v>8190</v>
      </c>
      <c r="T260" s="51">
        <v>14000</v>
      </c>
      <c r="U260" s="51">
        <v>16200</v>
      </c>
      <c r="V260" s="52">
        <f t="shared" si="55"/>
        <v>2200</v>
      </c>
      <c r="W260" s="51">
        <v>14000</v>
      </c>
      <c r="X260" s="51">
        <v>19100</v>
      </c>
      <c r="Y260" s="52">
        <f t="shared" si="56"/>
        <v>5100</v>
      </c>
      <c r="Z260" s="51">
        <v>14000</v>
      </c>
      <c r="AA260" s="51">
        <v>16410</v>
      </c>
      <c r="AB260" s="52">
        <f t="shared" si="57"/>
        <v>2410</v>
      </c>
      <c r="AC260" s="51">
        <v>21000</v>
      </c>
      <c r="AD260" s="51">
        <v>13500</v>
      </c>
      <c r="AE260" s="52">
        <f t="shared" si="58"/>
        <v>-7500</v>
      </c>
      <c r="AF260" s="51">
        <v>12660</v>
      </c>
      <c r="AG260" s="51">
        <v>13765</v>
      </c>
      <c r="AH260" s="52">
        <f t="shared" si="59"/>
        <v>1105</v>
      </c>
      <c r="AI260" s="51">
        <v>15000</v>
      </c>
      <c r="AJ260" s="51">
        <v>16825</v>
      </c>
      <c r="AK260" s="52">
        <f t="shared" si="60"/>
        <v>1825</v>
      </c>
      <c r="AL260" s="51">
        <v>15000</v>
      </c>
      <c r="AM260" s="51">
        <v>14840</v>
      </c>
      <c r="AN260" s="52">
        <f t="shared" si="61"/>
        <v>-160</v>
      </c>
      <c r="AO260" s="51">
        <v>15000</v>
      </c>
      <c r="AP260" s="51">
        <v>9605</v>
      </c>
      <c r="AQ260" s="52">
        <f t="shared" si="62"/>
        <v>-5395</v>
      </c>
      <c r="AR260" s="51">
        <v>15000</v>
      </c>
      <c r="AS260" s="51">
        <v>6145</v>
      </c>
      <c r="AT260" s="52">
        <f t="shared" ref="AT260:AT323" si="64">IFERROR(AS260-AR260,0-AR260)</f>
        <v>-8855</v>
      </c>
      <c r="AU260" s="51">
        <v>15000</v>
      </c>
      <c r="AV260" s="51">
        <v>27510</v>
      </c>
      <c r="AW260" s="52">
        <f t="shared" si="63"/>
        <v>12510</v>
      </c>
      <c r="AX260" s="57">
        <f t="shared" ref="AX260:AX323" si="65">SUM(E260:AW260)</f>
        <v>463700</v>
      </c>
    </row>
    <row r="261" spans="2:50" x14ac:dyDescent="0.25">
      <c r="B261" t="s">
        <v>789</v>
      </c>
      <c r="C261" t="s">
        <v>536</v>
      </c>
      <c r="D261" t="s">
        <v>538</v>
      </c>
      <c r="E261" s="51">
        <v>50000</v>
      </c>
      <c r="F261" s="51">
        <v>50000</v>
      </c>
      <c r="G261" s="52">
        <f t="shared" ref="G261:G324" si="66">IFERROR(F261-E261,0-E261)</f>
        <v>0</v>
      </c>
      <c r="H261" s="51">
        <v>50000</v>
      </c>
      <c r="I261" s="51">
        <v>50000</v>
      </c>
      <c r="J261" s="52">
        <f t="shared" ref="J261:J324" si="67">IFERROR(I261-H261,0-H261)</f>
        <v>0</v>
      </c>
      <c r="K261" s="51">
        <v>50000</v>
      </c>
      <c r="L261" s="51">
        <v>50000</v>
      </c>
      <c r="M261" s="52">
        <f t="shared" ref="M261:M324" si="68">IFERROR(L261-K261,0-K261)</f>
        <v>0</v>
      </c>
      <c r="N261" s="51">
        <v>50000</v>
      </c>
      <c r="O261" s="51">
        <v>50000</v>
      </c>
      <c r="P261" s="52">
        <f t="shared" ref="P261:P324" si="69">IFERROR(O261-N261,0-N261)</f>
        <v>0</v>
      </c>
      <c r="Q261" s="51">
        <v>50000</v>
      </c>
      <c r="R261" s="51">
        <v>50000</v>
      </c>
      <c r="S261" s="52">
        <f t="shared" ref="S261:S324" si="70">IFERROR(R261-Q261,0-Q261)</f>
        <v>0</v>
      </c>
      <c r="T261" s="51">
        <v>0</v>
      </c>
      <c r="U261" s="51">
        <v>0</v>
      </c>
      <c r="V261" s="52">
        <f t="shared" ref="V261:V324" si="71">IFERROR(U261-T261,0-T261)</f>
        <v>0</v>
      </c>
      <c r="W261" s="51">
        <v>50000</v>
      </c>
      <c r="X261" s="51">
        <v>50000</v>
      </c>
      <c r="Y261" s="52">
        <f t="shared" ref="Y261:Y324" si="72">IFERROR(X261-W261,0-W261)</f>
        <v>0</v>
      </c>
      <c r="Z261" s="51">
        <v>50000</v>
      </c>
      <c r="AA261" s="51">
        <v>0</v>
      </c>
      <c r="AB261" s="52">
        <f t="shared" ref="AB261:AB324" si="73">IFERROR(AA261-Z261,0-Z261)</f>
        <v>-50000</v>
      </c>
      <c r="AC261" s="51">
        <v>50000</v>
      </c>
      <c r="AD261" s="51">
        <v>0</v>
      </c>
      <c r="AE261" s="52">
        <f t="shared" ref="AE261:AE324" si="74">IFERROR(AD261-AC261,0-AC261)</f>
        <v>-50000</v>
      </c>
      <c r="AF261" s="51">
        <v>50000</v>
      </c>
      <c r="AG261" s="51">
        <v>0</v>
      </c>
      <c r="AH261" s="52">
        <f t="shared" ref="AH261:AH324" si="75">IFERROR(AG261-AF261,0-AF261)</f>
        <v>-50000</v>
      </c>
      <c r="AI261" s="51">
        <v>0</v>
      </c>
      <c r="AJ261" s="51">
        <v>0</v>
      </c>
      <c r="AK261" s="52">
        <f t="shared" ref="AK261:AK324" si="76">IFERROR(AJ261-AI261,0-AI261)</f>
        <v>0</v>
      </c>
      <c r="AL261" s="51">
        <v>0</v>
      </c>
      <c r="AM261" s="51">
        <v>0</v>
      </c>
      <c r="AN261" s="52">
        <f t="shared" ref="AN261:AN324" si="77">IFERROR(AM261-AL261,0-AL261)</f>
        <v>0</v>
      </c>
      <c r="AO261" s="51">
        <v>0</v>
      </c>
      <c r="AP261" s="51">
        <v>0</v>
      </c>
      <c r="AQ261" s="52">
        <f t="shared" ref="AQ261:AQ324" si="78">IFERROR(AP261-AO261,0-AO261)</f>
        <v>0</v>
      </c>
      <c r="AR261" s="51">
        <v>0</v>
      </c>
      <c r="AS261" s="51">
        <v>-18454</v>
      </c>
      <c r="AT261" s="52">
        <f t="shared" si="64"/>
        <v>-18454</v>
      </c>
      <c r="AU261" s="51">
        <v>0</v>
      </c>
      <c r="AV261" s="51">
        <v>0</v>
      </c>
      <c r="AW261" s="52">
        <f t="shared" ref="AW261:AW324" si="79">IFERROR(AV261-AU261,0-AU261)</f>
        <v>0</v>
      </c>
      <c r="AX261" s="57">
        <f t="shared" si="65"/>
        <v>563092</v>
      </c>
    </row>
    <row r="262" spans="2:50" hidden="1" x14ac:dyDescent="0.25">
      <c r="B262" t="s">
        <v>789</v>
      </c>
      <c r="C262" t="s">
        <v>878</v>
      </c>
      <c r="E262" s="51">
        <v>20000</v>
      </c>
      <c r="F262" s="51">
        <v>0</v>
      </c>
      <c r="G262" s="52">
        <f t="shared" si="66"/>
        <v>-20000</v>
      </c>
      <c r="H262" s="51">
        <v>0</v>
      </c>
      <c r="I262" s="51">
        <v>0</v>
      </c>
      <c r="J262" s="52">
        <f t="shared" si="67"/>
        <v>0</v>
      </c>
      <c r="K262" s="51">
        <v>0</v>
      </c>
      <c r="L262" s="51">
        <v>0</v>
      </c>
      <c r="M262" s="52">
        <f t="shared" si="68"/>
        <v>0</v>
      </c>
      <c r="N262" s="51">
        <v>0</v>
      </c>
      <c r="O262" s="51">
        <v>0</v>
      </c>
      <c r="P262" s="52">
        <f t="shared" si="69"/>
        <v>0</v>
      </c>
      <c r="Q262" s="51">
        <v>0</v>
      </c>
      <c r="R262" s="51">
        <v>0</v>
      </c>
      <c r="S262" s="52">
        <f t="shared" si="70"/>
        <v>0</v>
      </c>
      <c r="T262" s="51">
        <v>0</v>
      </c>
      <c r="U262" s="51">
        <v>0</v>
      </c>
      <c r="V262" s="52">
        <f t="shared" si="71"/>
        <v>0</v>
      </c>
      <c r="W262" s="51">
        <v>0</v>
      </c>
      <c r="X262" s="51">
        <v>0</v>
      </c>
      <c r="Y262" s="52">
        <f t="shared" si="72"/>
        <v>0</v>
      </c>
      <c r="Z262" s="51">
        <v>0</v>
      </c>
      <c r="AA262" s="51">
        <v>0</v>
      </c>
      <c r="AB262" s="52">
        <f t="shared" si="73"/>
        <v>0</v>
      </c>
      <c r="AC262" s="51">
        <v>0</v>
      </c>
      <c r="AD262" s="51">
        <v>0</v>
      </c>
      <c r="AE262" s="52">
        <f t="shared" si="74"/>
        <v>0</v>
      </c>
      <c r="AF262" s="51">
        <v>0</v>
      </c>
      <c r="AG262" s="51">
        <v>0</v>
      </c>
      <c r="AH262" s="52">
        <f t="shared" si="75"/>
        <v>0</v>
      </c>
      <c r="AI262" s="51">
        <v>0</v>
      </c>
      <c r="AJ262" s="51">
        <v>0</v>
      </c>
      <c r="AK262" s="52">
        <f t="shared" si="76"/>
        <v>0</v>
      </c>
      <c r="AL262" s="51">
        <v>0</v>
      </c>
      <c r="AM262" s="51">
        <v>0</v>
      </c>
      <c r="AN262" s="52">
        <f t="shared" si="77"/>
        <v>0</v>
      </c>
      <c r="AO262" s="51">
        <v>0</v>
      </c>
      <c r="AP262" s="51">
        <v>0</v>
      </c>
      <c r="AQ262" s="52">
        <f t="shared" si="78"/>
        <v>0</v>
      </c>
      <c r="AR262" s="51">
        <v>0</v>
      </c>
      <c r="AS262" s="51">
        <v>0</v>
      </c>
      <c r="AT262" s="52">
        <f t="shared" si="64"/>
        <v>0</v>
      </c>
      <c r="AU262" s="51">
        <v>0</v>
      </c>
      <c r="AV262" s="51">
        <v>0</v>
      </c>
      <c r="AW262" s="52">
        <f t="shared" si="79"/>
        <v>0</v>
      </c>
      <c r="AX262" s="57">
        <f t="shared" si="65"/>
        <v>0</v>
      </c>
    </row>
    <row r="263" spans="2:50" hidden="1" x14ac:dyDescent="0.25">
      <c r="B263" t="s">
        <v>789</v>
      </c>
      <c r="C263" t="s">
        <v>879</v>
      </c>
      <c r="E263" s="51">
        <v>0</v>
      </c>
      <c r="F263" s="51">
        <v>0</v>
      </c>
      <c r="G263" s="52">
        <f t="shared" si="66"/>
        <v>0</v>
      </c>
      <c r="H263" s="51">
        <v>0</v>
      </c>
      <c r="I263" s="51">
        <v>0</v>
      </c>
      <c r="J263" s="52">
        <f t="shared" si="67"/>
        <v>0</v>
      </c>
      <c r="K263" s="51">
        <v>0</v>
      </c>
      <c r="L263" s="51">
        <v>0</v>
      </c>
      <c r="M263" s="52">
        <f t="shared" si="68"/>
        <v>0</v>
      </c>
      <c r="N263" s="51">
        <v>0</v>
      </c>
      <c r="O263" s="51">
        <v>0</v>
      </c>
      <c r="P263" s="52">
        <f t="shared" si="69"/>
        <v>0</v>
      </c>
      <c r="Q263" s="51">
        <v>0</v>
      </c>
      <c r="R263" s="51">
        <v>0</v>
      </c>
      <c r="S263" s="52">
        <f t="shared" si="70"/>
        <v>0</v>
      </c>
      <c r="T263" s="51">
        <v>0</v>
      </c>
      <c r="U263" s="51">
        <v>0</v>
      </c>
      <c r="V263" s="52">
        <f t="shared" si="71"/>
        <v>0</v>
      </c>
      <c r="W263" s="51">
        <v>0</v>
      </c>
      <c r="X263" s="51">
        <v>0</v>
      </c>
      <c r="Y263" s="52">
        <f t="shared" si="72"/>
        <v>0</v>
      </c>
      <c r="Z263" s="51">
        <v>0</v>
      </c>
      <c r="AA263" s="51">
        <v>0</v>
      </c>
      <c r="AB263" s="52">
        <f t="shared" si="73"/>
        <v>0</v>
      </c>
      <c r="AC263" s="51">
        <v>0</v>
      </c>
      <c r="AD263" s="51">
        <v>0</v>
      </c>
      <c r="AE263" s="52">
        <f t="shared" si="74"/>
        <v>0</v>
      </c>
      <c r="AF263" s="51">
        <v>0</v>
      </c>
      <c r="AG263" s="51">
        <v>0</v>
      </c>
      <c r="AH263" s="52">
        <f t="shared" si="75"/>
        <v>0</v>
      </c>
      <c r="AI263" s="51">
        <v>0</v>
      </c>
      <c r="AJ263" s="51">
        <v>0</v>
      </c>
      <c r="AK263" s="52">
        <f t="shared" si="76"/>
        <v>0</v>
      </c>
      <c r="AL263" s="51">
        <v>0</v>
      </c>
      <c r="AM263" s="51">
        <v>0</v>
      </c>
      <c r="AN263" s="52">
        <f t="shared" si="77"/>
        <v>0</v>
      </c>
      <c r="AO263" s="51">
        <v>0</v>
      </c>
      <c r="AP263" s="51">
        <v>0</v>
      </c>
      <c r="AQ263" s="52">
        <f t="shared" si="78"/>
        <v>0</v>
      </c>
      <c r="AR263" s="51">
        <v>0</v>
      </c>
      <c r="AS263" s="51">
        <v>0</v>
      </c>
      <c r="AT263" s="52">
        <f t="shared" si="64"/>
        <v>0</v>
      </c>
      <c r="AU263" s="51">
        <v>0</v>
      </c>
      <c r="AV263" s="51">
        <v>0</v>
      </c>
      <c r="AW263" s="52">
        <f t="shared" si="79"/>
        <v>0</v>
      </c>
      <c r="AX263" s="57">
        <f t="shared" si="65"/>
        <v>0</v>
      </c>
    </row>
    <row r="264" spans="2:50" x14ac:dyDescent="0.25">
      <c r="B264" t="s">
        <v>789</v>
      </c>
      <c r="C264" t="s">
        <v>539</v>
      </c>
      <c r="D264" t="s">
        <v>540</v>
      </c>
      <c r="E264" s="51">
        <v>0</v>
      </c>
      <c r="F264" s="51">
        <v>0</v>
      </c>
      <c r="G264" s="52">
        <f t="shared" si="66"/>
        <v>0</v>
      </c>
      <c r="H264" s="51">
        <v>0</v>
      </c>
      <c r="I264" s="51">
        <v>0</v>
      </c>
      <c r="J264" s="52">
        <f t="shared" si="67"/>
        <v>0</v>
      </c>
      <c r="K264" s="51">
        <v>0</v>
      </c>
      <c r="L264" s="51">
        <v>0</v>
      </c>
      <c r="M264" s="52">
        <f t="shared" si="68"/>
        <v>0</v>
      </c>
      <c r="N264" s="51">
        <v>0</v>
      </c>
      <c r="O264" s="51">
        <v>0</v>
      </c>
      <c r="P264" s="52">
        <f t="shared" si="69"/>
        <v>0</v>
      </c>
      <c r="Q264" s="51">
        <v>0</v>
      </c>
      <c r="R264" s="51">
        <v>0</v>
      </c>
      <c r="S264" s="52">
        <f t="shared" si="70"/>
        <v>0</v>
      </c>
      <c r="T264" s="51">
        <v>0</v>
      </c>
      <c r="U264" s="51">
        <v>0</v>
      </c>
      <c r="V264" s="52">
        <f t="shared" si="71"/>
        <v>0</v>
      </c>
      <c r="W264" s="51">
        <v>0</v>
      </c>
      <c r="X264" s="51">
        <v>0</v>
      </c>
      <c r="Y264" s="52">
        <f t="shared" si="72"/>
        <v>0</v>
      </c>
      <c r="Z264" s="51">
        <v>0</v>
      </c>
      <c r="AA264" s="51">
        <v>0</v>
      </c>
      <c r="AB264" s="52">
        <f t="shared" si="73"/>
        <v>0</v>
      </c>
      <c r="AC264" s="51">
        <v>0</v>
      </c>
      <c r="AD264" s="51">
        <v>0</v>
      </c>
      <c r="AE264" s="52">
        <f t="shared" si="74"/>
        <v>0</v>
      </c>
      <c r="AF264" s="51">
        <v>21375</v>
      </c>
      <c r="AG264" s="51">
        <v>8250</v>
      </c>
      <c r="AH264" s="52">
        <f t="shared" si="75"/>
        <v>-13125</v>
      </c>
      <c r="AI264" s="51">
        <v>21375</v>
      </c>
      <c r="AJ264" s="51">
        <v>19650</v>
      </c>
      <c r="AK264" s="52">
        <f t="shared" si="76"/>
        <v>-1725</v>
      </c>
      <c r="AL264" s="51">
        <v>21375</v>
      </c>
      <c r="AM264" s="51">
        <v>21195</v>
      </c>
      <c r="AN264" s="52">
        <f t="shared" si="77"/>
        <v>-180</v>
      </c>
      <c r="AO264" s="51">
        <v>22461</v>
      </c>
      <c r="AP264" s="51">
        <v>9960</v>
      </c>
      <c r="AQ264" s="52">
        <f t="shared" si="78"/>
        <v>-12501</v>
      </c>
      <c r="AR264" s="51">
        <v>22461</v>
      </c>
      <c r="AS264" s="51">
        <v>8970</v>
      </c>
      <c r="AT264" s="52">
        <f t="shared" si="64"/>
        <v>-13491</v>
      </c>
      <c r="AU264" s="51">
        <v>22461</v>
      </c>
      <c r="AV264" s="51">
        <v>57630</v>
      </c>
      <c r="AW264" s="52">
        <f t="shared" si="79"/>
        <v>35169</v>
      </c>
      <c r="AX264" s="57">
        <f t="shared" si="65"/>
        <v>251310</v>
      </c>
    </row>
    <row r="265" spans="2:50" x14ac:dyDescent="0.25">
      <c r="B265" t="s">
        <v>789</v>
      </c>
      <c r="C265" t="s">
        <v>541</v>
      </c>
      <c r="D265" t="s">
        <v>542</v>
      </c>
      <c r="E265" s="51">
        <v>0</v>
      </c>
      <c r="F265" s="51">
        <v>0</v>
      </c>
      <c r="G265" s="52">
        <f t="shared" si="66"/>
        <v>0</v>
      </c>
      <c r="H265" s="51">
        <v>0</v>
      </c>
      <c r="I265" s="51">
        <v>0</v>
      </c>
      <c r="J265" s="52">
        <f t="shared" si="67"/>
        <v>0</v>
      </c>
      <c r="K265" s="51">
        <v>0</v>
      </c>
      <c r="L265" s="51">
        <v>0</v>
      </c>
      <c r="M265" s="52">
        <f t="shared" si="68"/>
        <v>0</v>
      </c>
      <c r="N265" s="51">
        <v>0</v>
      </c>
      <c r="O265" s="51">
        <v>0</v>
      </c>
      <c r="P265" s="52">
        <f t="shared" si="69"/>
        <v>0</v>
      </c>
      <c r="Q265" s="51">
        <v>0</v>
      </c>
      <c r="R265" s="51">
        <v>0</v>
      </c>
      <c r="S265" s="52">
        <f t="shared" si="70"/>
        <v>0</v>
      </c>
      <c r="T265" s="51">
        <v>0</v>
      </c>
      <c r="U265" s="51">
        <v>0</v>
      </c>
      <c r="V265" s="52">
        <f t="shared" si="71"/>
        <v>0</v>
      </c>
      <c r="W265" s="51">
        <v>0</v>
      </c>
      <c r="X265" s="51">
        <v>0</v>
      </c>
      <c r="Y265" s="52">
        <f t="shared" si="72"/>
        <v>0</v>
      </c>
      <c r="Z265" s="51">
        <v>0</v>
      </c>
      <c r="AA265" s="51">
        <v>0</v>
      </c>
      <c r="AB265" s="52">
        <f t="shared" si="73"/>
        <v>0</v>
      </c>
      <c r="AC265" s="51">
        <v>0</v>
      </c>
      <c r="AD265" s="51">
        <v>0</v>
      </c>
      <c r="AE265" s="52">
        <f t="shared" si="74"/>
        <v>0</v>
      </c>
      <c r="AF265" s="51">
        <v>42000</v>
      </c>
      <c r="AG265" s="51">
        <v>5500</v>
      </c>
      <c r="AH265" s="52">
        <f t="shared" si="75"/>
        <v>-36500</v>
      </c>
      <c r="AI265" s="51">
        <v>42000</v>
      </c>
      <c r="AJ265" s="51">
        <v>1100</v>
      </c>
      <c r="AK265" s="52">
        <f t="shared" si="76"/>
        <v>-40900</v>
      </c>
      <c r="AL265" s="51">
        <v>42000</v>
      </c>
      <c r="AM265" s="51">
        <v>600</v>
      </c>
      <c r="AN265" s="52">
        <f t="shared" si="77"/>
        <v>-41400</v>
      </c>
      <c r="AO265" s="51">
        <v>5000</v>
      </c>
      <c r="AP265" s="51">
        <v>660</v>
      </c>
      <c r="AQ265" s="52">
        <f t="shared" si="78"/>
        <v>-4340</v>
      </c>
      <c r="AR265" s="51">
        <v>1500</v>
      </c>
      <c r="AS265" s="51">
        <v>281</v>
      </c>
      <c r="AT265" s="52">
        <f t="shared" si="64"/>
        <v>-1219</v>
      </c>
      <c r="AU265" s="51">
        <v>1500</v>
      </c>
      <c r="AV265" s="51">
        <v>500</v>
      </c>
      <c r="AW265" s="52">
        <f t="shared" si="79"/>
        <v>-1000</v>
      </c>
      <c r="AX265" s="57">
        <f t="shared" si="65"/>
        <v>17282</v>
      </c>
    </row>
    <row r="266" spans="2:50" hidden="1" x14ac:dyDescent="0.25">
      <c r="B266" t="s">
        <v>789</v>
      </c>
      <c r="C266" t="s">
        <v>880</v>
      </c>
      <c r="E266" s="51">
        <v>0</v>
      </c>
      <c r="F266" s="51">
        <v>0</v>
      </c>
      <c r="G266" s="52">
        <f t="shared" si="66"/>
        <v>0</v>
      </c>
      <c r="H266" s="51">
        <v>0</v>
      </c>
      <c r="I266" s="51">
        <v>0</v>
      </c>
      <c r="J266" s="52">
        <f t="shared" si="67"/>
        <v>0</v>
      </c>
      <c r="K266" s="51">
        <v>0</v>
      </c>
      <c r="L266" s="51">
        <v>0</v>
      </c>
      <c r="M266" s="52">
        <f t="shared" si="68"/>
        <v>0</v>
      </c>
      <c r="N266" s="51">
        <v>0</v>
      </c>
      <c r="O266" s="51">
        <v>0</v>
      </c>
      <c r="P266" s="52">
        <f t="shared" si="69"/>
        <v>0</v>
      </c>
      <c r="Q266" s="51">
        <v>0</v>
      </c>
      <c r="R266" s="51">
        <v>0</v>
      </c>
      <c r="S266" s="52">
        <f t="shared" si="70"/>
        <v>0</v>
      </c>
      <c r="T266" s="51">
        <v>0</v>
      </c>
      <c r="U266" s="51">
        <v>0</v>
      </c>
      <c r="V266" s="52">
        <f t="shared" si="71"/>
        <v>0</v>
      </c>
      <c r="W266" s="51">
        <v>0</v>
      </c>
      <c r="X266" s="51">
        <v>0</v>
      </c>
      <c r="Y266" s="52">
        <f t="shared" si="72"/>
        <v>0</v>
      </c>
      <c r="Z266" s="51">
        <v>0</v>
      </c>
      <c r="AA266" s="51">
        <v>0</v>
      </c>
      <c r="AB266" s="52">
        <f t="shared" si="73"/>
        <v>0</v>
      </c>
      <c r="AC266" s="51">
        <v>0</v>
      </c>
      <c r="AD266" s="51">
        <v>0</v>
      </c>
      <c r="AE266" s="52">
        <f t="shared" si="74"/>
        <v>0</v>
      </c>
      <c r="AF266" s="51">
        <v>0</v>
      </c>
      <c r="AG266" s="51">
        <v>0</v>
      </c>
      <c r="AH266" s="52">
        <f t="shared" si="75"/>
        <v>0</v>
      </c>
      <c r="AI266" s="51">
        <v>0</v>
      </c>
      <c r="AJ266" s="51">
        <v>0</v>
      </c>
      <c r="AK266" s="52">
        <f t="shared" si="76"/>
        <v>0</v>
      </c>
      <c r="AL266" s="51">
        <v>0</v>
      </c>
      <c r="AM266" s="51">
        <v>0</v>
      </c>
      <c r="AN266" s="52">
        <f t="shared" si="77"/>
        <v>0</v>
      </c>
      <c r="AO266" s="51">
        <v>0</v>
      </c>
      <c r="AP266" s="51">
        <v>0</v>
      </c>
      <c r="AQ266" s="52">
        <f t="shared" si="78"/>
        <v>0</v>
      </c>
      <c r="AR266" s="51">
        <v>0</v>
      </c>
      <c r="AS266" s="51">
        <v>0</v>
      </c>
      <c r="AT266" s="52">
        <f t="shared" si="64"/>
        <v>0</v>
      </c>
      <c r="AU266" s="51">
        <v>0</v>
      </c>
      <c r="AV266" s="51">
        <v>0</v>
      </c>
      <c r="AW266" s="52">
        <f t="shared" si="79"/>
        <v>0</v>
      </c>
      <c r="AX266" s="57">
        <f t="shared" si="65"/>
        <v>0</v>
      </c>
    </row>
    <row r="267" spans="2:50" x14ac:dyDescent="0.25">
      <c r="B267" t="s">
        <v>789</v>
      </c>
      <c r="C267" t="s">
        <v>543</v>
      </c>
      <c r="D267" t="s">
        <v>545</v>
      </c>
      <c r="E267" s="51">
        <v>250000</v>
      </c>
      <c r="F267" s="51">
        <v>613393</v>
      </c>
      <c r="G267" s="52">
        <f t="shared" si="66"/>
        <v>363393</v>
      </c>
      <c r="H267" s="51">
        <v>375000</v>
      </c>
      <c r="I267" s="51">
        <v>455378</v>
      </c>
      <c r="J267" s="52">
        <f t="shared" si="67"/>
        <v>80378</v>
      </c>
      <c r="K267" s="51">
        <v>375000</v>
      </c>
      <c r="L267" s="51">
        <v>424042</v>
      </c>
      <c r="M267" s="52">
        <f t="shared" si="68"/>
        <v>49042</v>
      </c>
      <c r="N267" s="51">
        <v>375000</v>
      </c>
      <c r="O267" s="51">
        <v>418150</v>
      </c>
      <c r="P267" s="52">
        <f t="shared" si="69"/>
        <v>43150</v>
      </c>
      <c r="Q267" s="51">
        <v>400000</v>
      </c>
      <c r="R267" s="51">
        <v>416078</v>
      </c>
      <c r="S267" s="52">
        <f t="shared" si="70"/>
        <v>16078</v>
      </c>
      <c r="T267" s="51">
        <v>400000</v>
      </c>
      <c r="U267" s="51">
        <v>480465</v>
      </c>
      <c r="V267" s="52">
        <f t="shared" si="71"/>
        <v>80465</v>
      </c>
      <c r="W267" s="51">
        <v>400000</v>
      </c>
      <c r="X267" s="51">
        <v>636960</v>
      </c>
      <c r="Y267" s="52">
        <f t="shared" si="72"/>
        <v>236960</v>
      </c>
      <c r="Z267" s="51">
        <v>400000</v>
      </c>
      <c r="AA267" s="51">
        <v>531332</v>
      </c>
      <c r="AB267" s="52">
        <f t="shared" si="73"/>
        <v>131332</v>
      </c>
      <c r="AC267" s="51">
        <v>580000</v>
      </c>
      <c r="AD267" s="51">
        <v>549312</v>
      </c>
      <c r="AE267" s="52">
        <f t="shared" si="74"/>
        <v>-30688</v>
      </c>
      <c r="AF267" s="51">
        <v>580000</v>
      </c>
      <c r="AG267" s="51">
        <v>199556</v>
      </c>
      <c r="AH267" s="52">
        <f t="shared" si="75"/>
        <v>-380444</v>
      </c>
      <c r="AI267" s="51">
        <v>450000</v>
      </c>
      <c r="AJ267" s="51">
        <v>934803</v>
      </c>
      <c r="AK267" s="52">
        <f t="shared" si="76"/>
        <v>484803</v>
      </c>
      <c r="AL267" s="51">
        <v>580000</v>
      </c>
      <c r="AM267" s="51">
        <v>329548</v>
      </c>
      <c r="AN267" s="52">
        <f t="shared" si="77"/>
        <v>-250452</v>
      </c>
      <c r="AO267" s="51">
        <v>750000</v>
      </c>
      <c r="AP267" s="51">
        <v>345384</v>
      </c>
      <c r="AQ267" s="52">
        <f t="shared" si="78"/>
        <v>-404616</v>
      </c>
      <c r="AR267" s="51">
        <v>345384</v>
      </c>
      <c r="AS267" s="51">
        <v>0</v>
      </c>
      <c r="AT267" s="52">
        <f t="shared" si="64"/>
        <v>-345384</v>
      </c>
      <c r="AU267" s="51">
        <v>345384</v>
      </c>
      <c r="AV267" s="51">
        <v>719909.48</v>
      </c>
      <c r="AW267" s="52">
        <f t="shared" si="79"/>
        <v>374525.48</v>
      </c>
      <c r="AX267" s="57">
        <f t="shared" si="65"/>
        <v>14108620.960000001</v>
      </c>
    </row>
    <row r="268" spans="2:50" x14ac:dyDescent="0.25">
      <c r="B268" t="s">
        <v>789</v>
      </c>
      <c r="C268" t="s">
        <v>881</v>
      </c>
      <c r="E268" s="51">
        <v>0</v>
      </c>
      <c r="F268" s="51">
        <v>0</v>
      </c>
      <c r="G268" s="52">
        <f t="shared" si="66"/>
        <v>0</v>
      </c>
      <c r="H268" s="51">
        <v>0</v>
      </c>
      <c r="I268" s="51">
        <v>32366</v>
      </c>
      <c r="J268" s="52">
        <f t="shared" si="67"/>
        <v>32366</v>
      </c>
      <c r="K268" s="51">
        <v>0</v>
      </c>
      <c r="L268" s="51">
        <v>0</v>
      </c>
      <c r="M268" s="52">
        <f t="shared" si="68"/>
        <v>0</v>
      </c>
      <c r="N268" s="51">
        <v>0</v>
      </c>
      <c r="O268" s="51">
        <v>23663</v>
      </c>
      <c r="P268" s="52">
        <f t="shared" si="69"/>
        <v>23663</v>
      </c>
      <c r="Q268" s="51">
        <v>0</v>
      </c>
      <c r="R268" s="51">
        <v>0</v>
      </c>
      <c r="S268" s="52">
        <f t="shared" si="70"/>
        <v>0</v>
      </c>
      <c r="T268" s="51">
        <v>0</v>
      </c>
      <c r="U268" s="51">
        <v>0</v>
      </c>
      <c r="V268" s="52">
        <f t="shared" si="71"/>
        <v>0</v>
      </c>
      <c r="W268" s="51">
        <v>0</v>
      </c>
      <c r="X268" s="51">
        <v>0</v>
      </c>
      <c r="Y268" s="52">
        <f t="shared" si="72"/>
        <v>0</v>
      </c>
      <c r="Z268" s="51">
        <v>0</v>
      </c>
      <c r="AA268" s="51">
        <v>0</v>
      </c>
      <c r="AB268" s="52">
        <f t="shared" si="73"/>
        <v>0</v>
      </c>
      <c r="AC268" s="51">
        <v>0</v>
      </c>
      <c r="AD268" s="51">
        <v>0</v>
      </c>
      <c r="AE268" s="52">
        <f t="shared" si="74"/>
        <v>0</v>
      </c>
      <c r="AF268" s="51">
        <v>0</v>
      </c>
      <c r="AG268" s="51">
        <v>0</v>
      </c>
      <c r="AH268" s="52">
        <f t="shared" si="75"/>
        <v>0</v>
      </c>
      <c r="AI268" s="51">
        <v>0</v>
      </c>
      <c r="AJ268" s="51">
        <v>0</v>
      </c>
      <c r="AK268" s="52">
        <f t="shared" si="76"/>
        <v>0</v>
      </c>
      <c r="AL268" s="51">
        <v>0</v>
      </c>
      <c r="AM268" s="51">
        <v>0</v>
      </c>
      <c r="AN268" s="52">
        <f t="shared" si="77"/>
        <v>0</v>
      </c>
      <c r="AO268" s="51">
        <v>0</v>
      </c>
      <c r="AP268" s="51">
        <v>0</v>
      </c>
      <c r="AQ268" s="52">
        <f t="shared" si="78"/>
        <v>0</v>
      </c>
      <c r="AR268" s="51">
        <v>0</v>
      </c>
      <c r="AS268" s="51">
        <v>0</v>
      </c>
      <c r="AT268" s="52">
        <f t="shared" si="64"/>
        <v>0</v>
      </c>
      <c r="AU268" s="51">
        <v>0</v>
      </c>
      <c r="AV268" s="51">
        <v>0</v>
      </c>
      <c r="AW268" s="52">
        <f t="shared" si="79"/>
        <v>0</v>
      </c>
      <c r="AX268" s="57">
        <f t="shared" si="65"/>
        <v>112058</v>
      </c>
    </row>
    <row r="269" spans="2:50" hidden="1" x14ac:dyDescent="0.25">
      <c r="B269" t="s">
        <v>789</v>
      </c>
      <c r="C269" t="s">
        <v>882</v>
      </c>
      <c r="E269" s="51">
        <v>0</v>
      </c>
      <c r="F269" s="51">
        <v>0</v>
      </c>
      <c r="G269" s="52">
        <f t="shared" si="66"/>
        <v>0</v>
      </c>
      <c r="H269" s="51">
        <v>0</v>
      </c>
      <c r="I269" s="51">
        <v>0</v>
      </c>
      <c r="J269" s="52">
        <f t="shared" si="67"/>
        <v>0</v>
      </c>
      <c r="K269" s="51">
        <v>0</v>
      </c>
      <c r="L269" s="51">
        <v>0</v>
      </c>
      <c r="M269" s="52">
        <f t="shared" si="68"/>
        <v>0</v>
      </c>
      <c r="N269" s="51">
        <v>0</v>
      </c>
      <c r="O269" s="51">
        <v>0</v>
      </c>
      <c r="P269" s="52">
        <f t="shared" si="69"/>
        <v>0</v>
      </c>
      <c r="Q269" s="51">
        <v>0</v>
      </c>
      <c r="R269" s="51">
        <v>0</v>
      </c>
      <c r="S269" s="52">
        <f t="shared" si="70"/>
        <v>0</v>
      </c>
      <c r="T269" s="51">
        <v>0</v>
      </c>
      <c r="U269" s="51">
        <v>0</v>
      </c>
      <c r="V269" s="52">
        <f t="shared" si="71"/>
        <v>0</v>
      </c>
      <c r="W269" s="51">
        <v>0</v>
      </c>
      <c r="X269" s="51">
        <v>0</v>
      </c>
      <c r="Y269" s="52">
        <f t="shared" si="72"/>
        <v>0</v>
      </c>
      <c r="Z269" s="51">
        <v>0</v>
      </c>
      <c r="AA269" s="51">
        <v>0</v>
      </c>
      <c r="AB269" s="52">
        <f t="shared" si="73"/>
        <v>0</v>
      </c>
      <c r="AC269" s="51">
        <v>0</v>
      </c>
      <c r="AD269" s="51">
        <v>0</v>
      </c>
      <c r="AE269" s="52">
        <f t="shared" si="74"/>
        <v>0</v>
      </c>
      <c r="AF269" s="51">
        <v>0</v>
      </c>
      <c r="AG269" s="51">
        <v>0</v>
      </c>
      <c r="AH269" s="52">
        <f t="shared" si="75"/>
        <v>0</v>
      </c>
      <c r="AI269" s="51">
        <v>0</v>
      </c>
      <c r="AJ269" s="51">
        <v>0</v>
      </c>
      <c r="AK269" s="52">
        <f t="shared" si="76"/>
        <v>0</v>
      </c>
      <c r="AL269" s="51">
        <v>0</v>
      </c>
      <c r="AM269" s="51">
        <v>0</v>
      </c>
      <c r="AN269" s="52">
        <f t="shared" si="77"/>
        <v>0</v>
      </c>
      <c r="AO269" s="51">
        <v>0</v>
      </c>
      <c r="AP269" s="51">
        <v>0</v>
      </c>
      <c r="AQ269" s="52">
        <f t="shared" si="78"/>
        <v>0</v>
      </c>
      <c r="AR269" s="51">
        <v>0</v>
      </c>
      <c r="AS269" s="51">
        <v>0</v>
      </c>
      <c r="AT269" s="52">
        <f t="shared" si="64"/>
        <v>0</v>
      </c>
      <c r="AU269" s="51">
        <v>0</v>
      </c>
      <c r="AV269" s="51">
        <v>0</v>
      </c>
      <c r="AW269" s="52">
        <f t="shared" si="79"/>
        <v>0</v>
      </c>
      <c r="AX269" s="57">
        <f t="shared" si="65"/>
        <v>0</v>
      </c>
    </row>
    <row r="270" spans="2:50" x14ac:dyDescent="0.25">
      <c r="B270" t="s">
        <v>789</v>
      </c>
      <c r="C270" t="s">
        <v>546</v>
      </c>
      <c r="D270" t="s">
        <v>548</v>
      </c>
      <c r="E270" s="51">
        <v>33000</v>
      </c>
      <c r="F270" s="51">
        <v>14667</v>
      </c>
      <c r="G270" s="52">
        <f t="shared" si="66"/>
        <v>-18333</v>
      </c>
      <c r="H270" s="51">
        <v>33000</v>
      </c>
      <c r="I270" s="51">
        <v>8484</v>
      </c>
      <c r="J270" s="52">
        <f t="shared" si="67"/>
        <v>-24516</v>
      </c>
      <c r="K270" s="51">
        <v>25000</v>
      </c>
      <c r="L270" s="51">
        <v>7989</v>
      </c>
      <c r="M270" s="52">
        <f t="shared" si="68"/>
        <v>-17011</v>
      </c>
      <c r="N270" s="51">
        <v>8000</v>
      </c>
      <c r="O270" s="51">
        <v>1346</v>
      </c>
      <c r="P270" s="52">
        <f t="shared" si="69"/>
        <v>-6654</v>
      </c>
      <c r="Q270" s="51">
        <v>4000</v>
      </c>
      <c r="R270" s="51">
        <v>3965</v>
      </c>
      <c r="S270" s="52">
        <f t="shared" si="70"/>
        <v>-35</v>
      </c>
      <c r="T270" s="51">
        <v>4000</v>
      </c>
      <c r="U270" s="51">
        <v>1650</v>
      </c>
      <c r="V270" s="52">
        <f t="shared" si="71"/>
        <v>-2350</v>
      </c>
      <c r="W270" s="51">
        <v>4000</v>
      </c>
      <c r="X270" s="51">
        <v>3786</v>
      </c>
      <c r="Y270" s="52">
        <f t="shared" si="72"/>
        <v>-214</v>
      </c>
      <c r="Z270" s="51">
        <v>4000</v>
      </c>
      <c r="AA270" s="51">
        <v>2736</v>
      </c>
      <c r="AB270" s="52">
        <f t="shared" si="73"/>
        <v>-1264</v>
      </c>
      <c r="AC270" s="51">
        <v>4000</v>
      </c>
      <c r="AD270" s="51">
        <v>8507</v>
      </c>
      <c r="AE270" s="52">
        <f t="shared" si="74"/>
        <v>4507</v>
      </c>
      <c r="AF270" s="51">
        <v>4000</v>
      </c>
      <c r="AG270" s="51">
        <v>1298</v>
      </c>
      <c r="AH270" s="52">
        <f t="shared" si="75"/>
        <v>-2702</v>
      </c>
      <c r="AI270" s="51">
        <v>4000</v>
      </c>
      <c r="AJ270" s="51">
        <v>0</v>
      </c>
      <c r="AK270" s="52">
        <f t="shared" si="76"/>
        <v>-4000</v>
      </c>
      <c r="AL270" s="51">
        <v>4000</v>
      </c>
      <c r="AM270" s="51">
        <v>0</v>
      </c>
      <c r="AN270" s="52">
        <f t="shared" si="77"/>
        <v>-4000</v>
      </c>
      <c r="AO270" s="51">
        <v>4000</v>
      </c>
      <c r="AP270" s="51">
        <v>0</v>
      </c>
      <c r="AQ270" s="52">
        <f t="shared" si="78"/>
        <v>-4000</v>
      </c>
      <c r="AR270" s="51">
        <v>0</v>
      </c>
      <c r="AS270" s="51">
        <v>0</v>
      </c>
      <c r="AT270" s="52">
        <f t="shared" si="64"/>
        <v>0</v>
      </c>
      <c r="AU270" s="51">
        <v>0</v>
      </c>
      <c r="AV270" s="51">
        <v>0</v>
      </c>
      <c r="AW270" s="52">
        <f t="shared" si="79"/>
        <v>0</v>
      </c>
      <c r="AX270" s="57">
        <f t="shared" si="65"/>
        <v>108856</v>
      </c>
    </row>
    <row r="271" spans="2:50" hidden="1" x14ac:dyDescent="0.25">
      <c r="B271" t="s">
        <v>789</v>
      </c>
      <c r="C271" t="s">
        <v>883</v>
      </c>
      <c r="E271" s="51">
        <v>0</v>
      </c>
      <c r="F271" s="51">
        <v>0</v>
      </c>
      <c r="G271" s="52">
        <f t="shared" si="66"/>
        <v>0</v>
      </c>
      <c r="H271" s="51">
        <v>0</v>
      </c>
      <c r="I271" s="51">
        <v>0</v>
      </c>
      <c r="J271" s="52">
        <f t="shared" si="67"/>
        <v>0</v>
      </c>
      <c r="K271" s="51">
        <v>0</v>
      </c>
      <c r="L271" s="51">
        <v>0</v>
      </c>
      <c r="M271" s="52">
        <f t="shared" si="68"/>
        <v>0</v>
      </c>
      <c r="N271" s="51">
        <v>0</v>
      </c>
      <c r="O271" s="51">
        <v>0</v>
      </c>
      <c r="P271" s="52">
        <f t="shared" si="69"/>
        <v>0</v>
      </c>
      <c r="Q271" s="51">
        <v>0</v>
      </c>
      <c r="R271" s="51">
        <v>0</v>
      </c>
      <c r="S271" s="52">
        <f t="shared" si="70"/>
        <v>0</v>
      </c>
      <c r="T271" s="51">
        <v>0</v>
      </c>
      <c r="U271" s="51">
        <v>0</v>
      </c>
      <c r="V271" s="52">
        <f t="shared" si="71"/>
        <v>0</v>
      </c>
      <c r="W271" s="51">
        <v>0</v>
      </c>
      <c r="X271" s="51">
        <v>0</v>
      </c>
      <c r="Y271" s="52">
        <f t="shared" si="72"/>
        <v>0</v>
      </c>
      <c r="Z271" s="51">
        <v>0</v>
      </c>
      <c r="AA271" s="51">
        <v>0</v>
      </c>
      <c r="AB271" s="52">
        <f t="shared" si="73"/>
        <v>0</v>
      </c>
      <c r="AC271" s="51">
        <v>0</v>
      </c>
      <c r="AD271" s="51">
        <v>0</v>
      </c>
      <c r="AE271" s="52">
        <f t="shared" si="74"/>
        <v>0</v>
      </c>
      <c r="AF271" s="51">
        <v>0</v>
      </c>
      <c r="AG271" s="51">
        <v>0</v>
      </c>
      <c r="AH271" s="52">
        <f t="shared" si="75"/>
        <v>0</v>
      </c>
      <c r="AI271" s="51">
        <v>0</v>
      </c>
      <c r="AJ271" s="51">
        <v>0</v>
      </c>
      <c r="AK271" s="52">
        <f t="shared" si="76"/>
        <v>0</v>
      </c>
      <c r="AL271" s="51">
        <v>0</v>
      </c>
      <c r="AM271" s="51">
        <v>0</v>
      </c>
      <c r="AN271" s="52">
        <f t="shared" si="77"/>
        <v>0</v>
      </c>
      <c r="AO271" s="51">
        <v>0</v>
      </c>
      <c r="AP271" s="51">
        <v>0</v>
      </c>
      <c r="AQ271" s="52">
        <f t="shared" si="78"/>
        <v>0</v>
      </c>
      <c r="AR271" s="51">
        <v>0</v>
      </c>
      <c r="AS271" s="51">
        <v>0</v>
      </c>
      <c r="AT271" s="52">
        <f t="shared" si="64"/>
        <v>0</v>
      </c>
      <c r="AU271" s="51">
        <v>0</v>
      </c>
      <c r="AV271" s="51">
        <v>0</v>
      </c>
      <c r="AW271" s="52">
        <f t="shared" si="79"/>
        <v>0</v>
      </c>
      <c r="AX271" s="57">
        <f t="shared" si="65"/>
        <v>0</v>
      </c>
    </row>
    <row r="272" spans="2:50" x14ac:dyDescent="0.25">
      <c r="B272" t="s">
        <v>789</v>
      </c>
      <c r="C272" t="s">
        <v>884</v>
      </c>
      <c r="E272" s="51">
        <v>130000</v>
      </c>
      <c r="F272" s="51">
        <v>171660</v>
      </c>
      <c r="G272" s="52">
        <f t="shared" si="66"/>
        <v>41660</v>
      </c>
      <c r="H272" s="51">
        <v>181000</v>
      </c>
      <c r="I272" s="51">
        <v>150444</v>
      </c>
      <c r="J272" s="52">
        <f t="shared" si="67"/>
        <v>-30556</v>
      </c>
      <c r="K272" s="51">
        <v>160000</v>
      </c>
      <c r="L272" s="51">
        <v>149494</v>
      </c>
      <c r="M272" s="52">
        <f t="shared" si="68"/>
        <v>-10506</v>
      </c>
      <c r="N272" s="51">
        <v>160000</v>
      </c>
      <c r="O272" s="51">
        <v>111950</v>
      </c>
      <c r="P272" s="52">
        <f t="shared" si="69"/>
        <v>-48050</v>
      </c>
      <c r="Q272" s="51">
        <v>140000</v>
      </c>
      <c r="R272" s="51">
        <v>115882</v>
      </c>
      <c r="S272" s="52">
        <f t="shared" si="70"/>
        <v>-24118</v>
      </c>
      <c r="T272" s="51">
        <v>125000</v>
      </c>
      <c r="U272" s="51">
        <v>115207</v>
      </c>
      <c r="V272" s="52">
        <f t="shared" si="71"/>
        <v>-9793</v>
      </c>
      <c r="W272" s="51">
        <v>120000</v>
      </c>
      <c r="X272" s="51">
        <v>95220</v>
      </c>
      <c r="Y272" s="52">
        <f t="shared" si="72"/>
        <v>-24780</v>
      </c>
      <c r="Z272" s="51">
        <v>118000</v>
      </c>
      <c r="AA272" s="51">
        <v>78764</v>
      </c>
      <c r="AB272" s="52">
        <f t="shared" si="73"/>
        <v>-39236</v>
      </c>
      <c r="AC272" s="51">
        <v>0</v>
      </c>
      <c r="AD272" s="51">
        <v>0</v>
      </c>
      <c r="AE272" s="52">
        <f t="shared" si="74"/>
        <v>0</v>
      </c>
      <c r="AF272" s="51">
        <v>0</v>
      </c>
      <c r="AG272" s="51">
        <v>0</v>
      </c>
      <c r="AH272" s="52">
        <f t="shared" si="75"/>
        <v>0</v>
      </c>
      <c r="AI272" s="51">
        <v>0</v>
      </c>
      <c r="AJ272" s="51">
        <v>0</v>
      </c>
      <c r="AK272" s="52">
        <f t="shared" si="76"/>
        <v>0</v>
      </c>
      <c r="AL272" s="51">
        <v>0</v>
      </c>
      <c r="AM272" s="51">
        <v>0</v>
      </c>
      <c r="AN272" s="52">
        <f t="shared" si="77"/>
        <v>0</v>
      </c>
      <c r="AO272" s="51">
        <v>0</v>
      </c>
      <c r="AP272" s="51">
        <v>0</v>
      </c>
      <c r="AQ272" s="52">
        <f t="shared" si="78"/>
        <v>0</v>
      </c>
      <c r="AR272" s="51">
        <v>0</v>
      </c>
      <c r="AS272" s="51">
        <v>0</v>
      </c>
      <c r="AT272" s="52">
        <f t="shared" si="64"/>
        <v>0</v>
      </c>
      <c r="AU272" s="51">
        <v>0</v>
      </c>
      <c r="AV272" s="51">
        <v>0</v>
      </c>
      <c r="AW272" s="52">
        <f t="shared" si="79"/>
        <v>0</v>
      </c>
      <c r="AX272" s="57">
        <f t="shared" si="65"/>
        <v>1977242</v>
      </c>
    </row>
    <row r="273" spans="2:50" x14ac:dyDescent="0.25">
      <c r="B273" t="s">
        <v>789</v>
      </c>
      <c r="C273" t="s">
        <v>885</v>
      </c>
      <c r="E273" s="51">
        <v>103000</v>
      </c>
      <c r="F273" s="51">
        <v>92670</v>
      </c>
      <c r="G273" s="52">
        <f t="shared" si="66"/>
        <v>-10330</v>
      </c>
      <c r="H273" s="51">
        <v>129000</v>
      </c>
      <c r="I273" s="51">
        <v>107210</v>
      </c>
      <c r="J273" s="52">
        <f t="shared" si="67"/>
        <v>-21790</v>
      </c>
      <c r="K273" s="51">
        <v>100000</v>
      </c>
      <c r="L273" s="51">
        <v>121537</v>
      </c>
      <c r="M273" s="52">
        <f t="shared" si="68"/>
        <v>21537</v>
      </c>
      <c r="N273" s="51">
        <v>110000</v>
      </c>
      <c r="O273" s="51">
        <v>130740</v>
      </c>
      <c r="P273" s="52">
        <f t="shared" si="69"/>
        <v>20740</v>
      </c>
      <c r="Q273" s="51">
        <v>130000</v>
      </c>
      <c r="R273" s="51">
        <v>128320</v>
      </c>
      <c r="S273" s="52">
        <f t="shared" si="70"/>
        <v>-1680</v>
      </c>
      <c r="T273" s="51">
        <v>130000</v>
      </c>
      <c r="U273" s="51">
        <v>134553</v>
      </c>
      <c r="V273" s="52">
        <f t="shared" si="71"/>
        <v>4553</v>
      </c>
      <c r="W273" s="51">
        <v>130000</v>
      </c>
      <c r="X273" s="51">
        <v>130306</v>
      </c>
      <c r="Y273" s="52">
        <f t="shared" si="72"/>
        <v>306</v>
      </c>
      <c r="Z273" s="51">
        <v>131000</v>
      </c>
      <c r="AA273" s="51">
        <v>134204</v>
      </c>
      <c r="AB273" s="52">
        <f t="shared" si="73"/>
        <v>3204</v>
      </c>
      <c r="AC273" s="51">
        <v>0</v>
      </c>
      <c r="AD273" s="51">
        <v>0</v>
      </c>
      <c r="AE273" s="52">
        <f t="shared" si="74"/>
        <v>0</v>
      </c>
      <c r="AF273" s="51">
        <v>0</v>
      </c>
      <c r="AG273" s="51">
        <v>0</v>
      </c>
      <c r="AH273" s="52">
        <f t="shared" si="75"/>
        <v>0</v>
      </c>
      <c r="AI273" s="51">
        <v>0</v>
      </c>
      <c r="AJ273" s="51">
        <v>0</v>
      </c>
      <c r="AK273" s="52">
        <f t="shared" si="76"/>
        <v>0</v>
      </c>
      <c r="AL273" s="51">
        <v>0</v>
      </c>
      <c r="AM273" s="51">
        <v>0</v>
      </c>
      <c r="AN273" s="52">
        <f t="shared" si="77"/>
        <v>0</v>
      </c>
      <c r="AO273" s="51">
        <v>0</v>
      </c>
      <c r="AP273" s="51">
        <v>0</v>
      </c>
      <c r="AQ273" s="52">
        <f t="shared" si="78"/>
        <v>0</v>
      </c>
      <c r="AR273" s="51">
        <v>0</v>
      </c>
      <c r="AS273" s="51">
        <v>0</v>
      </c>
      <c r="AT273" s="52">
        <f t="shared" si="64"/>
        <v>0</v>
      </c>
      <c r="AU273" s="51">
        <v>0</v>
      </c>
      <c r="AV273" s="51">
        <v>0</v>
      </c>
      <c r="AW273" s="52">
        <f t="shared" si="79"/>
        <v>0</v>
      </c>
      <c r="AX273" s="57">
        <f t="shared" si="65"/>
        <v>1959080</v>
      </c>
    </row>
    <row r="274" spans="2:50" x14ac:dyDescent="0.25">
      <c r="B274" t="s">
        <v>789</v>
      </c>
      <c r="C274" t="s">
        <v>886</v>
      </c>
      <c r="E274" s="51">
        <v>43000</v>
      </c>
      <c r="F274" s="51">
        <v>46979</v>
      </c>
      <c r="G274" s="52">
        <f t="shared" si="66"/>
        <v>3979</v>
      </c>
      <c r="H274" s="51">
        <v>42000</v>
      </c>
      <c r="I274" s="51">
        <v>50241</v>
      </c>
      <c r="J274" s="52">
        <f t="shared" si="67"/>
        <v>8241</v>
      </c>
      <c r="K274" s="51">
        <v>45000</v>
      </c>
      <c r="L274" s="51">
        <v>57146</v>
      </c>
      <c r="M274" s="52">
        <f t="shared" si="68"/>
        <v>12146</v>
      </c>
      <c r="N274" s="51">
        <v>50000</v>
      </c>
      <c r="O274" s="51">
        <v>64638</v>
      </c>
      <c r="P274" s="52">
        <f t="shared" si="69"/>
        <v>14638</v>
      </c>
      <c r="Q274" s="51">
        <v>65000</v>
      </c>
      <c r="R274" s="51">
        <v>59991</v>
      </c>
      <c r="S274" s="52">
        <f t="shared" si="70"/>
        <v>-5009</v>
      </c>
      <c r="T274" s="51">
        <v>65000</v>
      </c>
      <c r="U274" s="51">
        <v>61804</v>
      </c>
      <c r="V274" s="52">
        <f t="shared" si="71"/>
        <v>-3196</v>
      </c>
      <c r="W274" s="51">
        <v>62000</v>
      </c>
      <c r="X274" s="51">
        <v>74124</v>
      </c>
      <c r="Y274" s="52">
        <f t="shared" si="72"/>
        <v>12124</v>
      </c>
      <c r="Z274" s="51">
        <v>61000</v>
      </c>
      <c r="AA274" s="51">
        <v>64050</v>
      </c>
      <c r="AB274" s="52">
        <f t="shared" si="73"/>
        <v>3050</v>
      </c>
      <c r="AC274" s="51">
        <v>0</v>
      </c>
      <c r="AD274" s="51">
        <v>0</v>
      </c>
      <c r="AE274" s="52">
        <f t="shared" si="74"/>
        <v>0</v>
      </c>
      <c r="AF274" s="51">
        <v>0</v>
      </c>
      <c r="AG274" s="51">
        <v>0</v>
      </c>
      <c r="AH274" s="52">
        <f t="shared" si="75"/>
        <v>0</v>
      </c>
      <c r="AI274" s="51">
        <v>0</v>
      </c>
      <c r="AJ274" s="51">
        <v>0</v>
      </c>
      <c r="AK274" s="52">
        <f t="shared" si="76"/>
        <v>0</v>
      </c>
      <c r="AL274" s="51">
        <v>0</v>
      </c>
      <c r="AM274" s="51">
        <v>5292</v>
      </c>
      <c r="AN274" s="52">
        <f t="shared" si="77"/>
        <v>5292</v>
      </c>
      <c r="AO274" s="51">
        <v>0</v>
      </c>
      <c r="AP274" s="51">
        <v>4941</v>
      </c>
      <c r="AQ274" s="52">
        <f t="shared" si="78"/>
        <v>4941</v>
      </c>
      <c r="AR274" s="51">
        <v>0</v>
      </c>
      <c r="AS274" s="51">
        <v>0</v>
      </c>
      <c r="AT274" s="52">
        <f t="shared" si="64"/>
        <v>0</v>
      </c>
      <c r="AU274" s="51">
        <v>0</v>
      </c>
      <c r="AV274" s="51">
        <v>-0.4</v>
      </c>
      <c r="AW274" s="52">
        <f t="shared" si="79"/>
        <v>-0.4</v>
      </c>
      <c r="AX274" s="57">
        <f t="shared" si="65"/>
        <v>978411.2</v>
      </c>
    </row>
    <row r="275" spans="2:50" x14ac:dyDescent="0.25">
      <c r="B275" t="s">
        <v>789</v>
      </c>
      <c r="C275" t="s">
        <v>887</v>
      </c>
      <c r="E275" s="51">
        <v>16000</v>
      </c>
      <c r="F275" s="51">
        <v>17000</v>
      </c>
      <c r="G275" s="52">
        <f t="shared" si="66"/>
        <v>1000</v>
      </c>
      <c r="H275" s="51">
        <v>16000</v>
      </c>
      <c r="I275" s="51">
        <v>16000</v>
      </c>
      <c r="J275" s="52">
        <f t="shared" si="67"/>
        <v>0</v>
      </c>
      <c r="K275" s="51">
        <v>18000</v>
      </c>
      <c r="L275" s="51">
        <v>12000</v>
      </c>
      <c r="M275" s="52">
        <f t="shared" si="68"/>
        <v>-6000</v>
      </c>
      <c r="N275" s="51">
        <v>16000</v>
      </c>
      <c r="O275" s="51">
        <v>16000</v>
      </c>
      <c r="P275" s="52">
        <f t="shared" si="69"/>
        <v>0</v>
      </c>
      <c r="Q275" s="51">
        <v>0</v>
      </c>
      <c r="R275" s="51">
        <v>0</v>
      </c>
      <c r="S275" s="52">
        <f t="shared" si="70"/>
        <v>0</v>
      </c>
      <c r="T275" s="51">
        <v>0</v>
      </c>
      <c r="U275" s="51">
        <v>251302</v>
      </c>
      <c r="V275" s="52">
        <f t="shared" si="71"/>
        <v>251302</v>
      </c>
      <c r="W275" s="51">
        <v>165000</v>
      </c>
      <c r="X275" s="51">
        <v>361503</v>
      </c>
      <c r="Y275" s="52">
        <f t="shared" si="72"/>
        <v>196503</v>
      </c>
      <c r="Z275" s="51">
        <v>212000</v>
      </c>
      <c r="AA275" s="51">
        <v>394708</v>
      </c>
      <c r="AB275" s="52">
        <f t="shared" si="73"/>
        <v>182708</v>
      </c>
      <c r="AC275" s="51">
        <v>0</v>
      </c>
      <c r="AD275" s="51">
        <v>0</v>
      </c>
      <c r="AE275" s="52">
        <f t="shared" si="74"/>
        <v>0</v>
      </c>
      <c r="AF275" s="51">
        <v>0</v>
      </c>
      <c r="AG275" s="51">
        <v>0</v>
      </c>
      <c r="AH275" s="52">
        <f t="shared" si="75"/>
        <v>0</v>
      </c>
      <c r="AI275" s="51">
        <v>0</v>
      </c>
      <c r="AJ275" s="51">
        <v>0</v>
      </c>
      <c r="AK275" s="52">
        <f t="shared" si="76"/>
        <v>0</v>
      </c>
      <c r="AL275" s="51">
        <v>0</v>
      </c>
      <c r="AM275" s="51">
        <v>0</v>
      </c>
      <c r="AN275" s="52">
        <f t="shared" si="77"/>
        <v>0</v>
      </c>
      <c r="AO275" s="51">
        <v>0</v>
      </c>
      <c r="AP275" s="51">
        <v>0</v>
      </c>
      <c r="AQ275" s="52">
        <f t="shared" si="78"/>
        <v>0</v>
      </c>
      <c r="AR275" s="51">
        <v>0</v>
      </c>
      <c r="AS275" s="51">
        <v>0</v>
      </c>
      <c r="AT275" s="52">
        <f t="shared" si="64"/>
        <v>0</v>
      </c>
      <c r="AU275" s="51">
        <v>0</v>
      </c>
      <c r="AV275" s="51">
        <v>0</v>
      </c>
      <c r="AW275" s="52">
        <f t="shared" si="79"/>
        <v>0</v>
      </c>
      <c r="AX275" s="57">
        <f t="shared" si="65"/>
        <v>2137026</v>
      </c>
    </row>
    <row r="276" spans="2:50" x14ac:dyDescent="0.25">
      <c r="B276" t="s">
        <v>789</v>
      </c>
      <c r="C276" t="s">
        <v>888</v>
      </c>
      <c r="E276" s="51">
        <v>205000</v>
      </c>
      <c r="F276" s="51">
        <v>258239</v>
      </c>
      <c r="G276" s="52">
        <f t="shared" si="66"/>
        <v>53239</v>
      </c>
      <c r="H276" s="51">
        <v>267000</v>
      </c>
      <c r="I276" s="51">
        <v>250264</v>
      </c>
      <c r="J276" s="52">
        <f t="shared" si="67"/>
        <v>-16736</v>
      </c>
      <c r="K276" s="51">
        <v>250000</v>
      </c>
      <c r="L276" s="51">
        <v>287823</v>
      </c>
      <c r="M276" s="52">
        <f t="shared" si="68"/>
        <v>37823</v>
      </c>
      <c r="N276" s="51">
        <v>267000</v>
      </c>
      <c r="O276" s="51">
        <v>247037</v>
      </c>
      <c r="P276" s="52">
        <f t="shared" si="69"/>
        <v>-19963</v>
      </c>
      <c r="Q276" s="51">
        <v>250000</v>
      </c>
      <c r="R276" s="51">
        <v>173683</v>
      </c>
      <c r="S276" s="52">
        <f t="shared" si="70"/>
        <v>-76317</v>
      </c>
      <c r="T276" s="51">
        <v>0</v>
      </c>
      <c r="U276" s="51">
        <v>22000</v>
      </c>
      <c r="V276" s="52">
        <f t="shared" si="71"/>
        <v>22000</v>
      </c>
      <c r="W276" s="51">
        <v>26400</v>
      </c>
      <c r="X276" s="51">
        <v>16170</v>
      </c>
      <c r="Y276" s="52">
        <f t="shared" si="72"/>
        <v>-10230</v>
      </c>
      <c r="Z276" s="51">
        <v>27000</v>
      </c>
      <c r="AA276" s="51">
        <v>40315</v>
      </c>
      <c r="AB276" s="52">
        <f t="shared" si="73"/>
        <v>13315</v>
      </c>
      <c r="AC276" s="51">
        <v>0</v>
      </c>
      <c r="AD276" s="51">
        <v>0</v>
      </c>
      <c r="AE276" s="52">
        <f t="shared" si="74"/>
        <v>0</v>
      </c>
      <c r="AF276" s="51">
        <v>0</v>
      </c>
      <c r="AG276" s="51">
        <v>0</v>
      </c>
      <c r="AH276" s="52">
        <f t="shared" si="75"/>
        <v>0</v>
      </c>
      <c r="AI276" s="51">
        <v>0</v>
      </c>
      <c r="AJ276" s="51">
        <v>0</v>
      </c>
      <c r="AK276" s="52">
        <f t="shared" si="76"/>
        <v>0</v>
      </c>
      <c r="AL276" s="51">
        <v>0</v>
      </c>
      <c r="AM276" s="51">
        <v>0</v>
      </c>
      <c r="AN276" s="52">
        <f t="shared" si="77"/>
        <v>0</v>
      </c>
      <c r="AO276" s="51">
        <v>0</v>
      </c>
      <c r="AP276" s="51">
        <v>0</v>
      </c>
      <c r="AQ276" s="52">
        <f t="shared" si="78"/>
        <v>0</v>
      </c>
      <c r="AR276" s="51">
        <v>0</v>
      </c>
      <c r="AS276" s="51">
        <v>0</v>
      </c>
      <c r="AT276" s="52">
        <f t="shared" si="64"/>
        <v>0</v>
      </c>
      <c r="AU276" s="51">
        <v>0</v>
      </c>
      <c r="AV276" s="51">
        <v>0</v>
      </c>
      <c r="AW276" s="52">
        <f t="shared" si="79"/>
        <v>0</v>
      </c>
      <c r="AX276" s="57">
        <f t="shared" si="65"/>
        <v>2591062</v>
      </c>
    </row>
    <row r="277" spans="2:50" x14ac:dyDescent="0.25">
      <c r="B277" t="s">
        <v>789</v>
      </c>
      <c r="C277" t="s">
        <v>889</v>
      </c>
      <c r="E277" s="51">
        <v>0</v>
      </c>
      <c r="F277" s="51">
        <v>0</v>
      </c>
      <c r="G277" s="52">
        <f t="shared" si="66"/>
        <v>0</v>
      </c>
      <c r="H277" s="51">
        <v>0</v>
      </c>
      <c r="I277" s="51">
        <v>0</v>
      </c>
      <c r="J277" s="52">
        <f t="shared" si="67"/>
        <v>0</v>
      </c>
      <c r="K277" s="51">
        <v>0</v>
      </c>
      <c r="L277" s="51">
        <v>0</v>
      </c>
      <c r="M277" s="52">
        <f t="shared" si="68"/>
        <v>0</v>
      </c>
      <c r="N277" s="51">
        <v>0</v>
      </c>
      <c r="O277" s="51">
        <v>0</v>
      </c>
      <c r="P277" s="52">
        <f t="shared" si="69"/>
        <v>0</v>
      </c>
      <c r="Q277" s="51">
        <v>0</v>
      </c>
      <c r="R277" s="51">
        <v>23509</v>
      </c>
      <c r="S277" s="52">
        <f t="shared" si="70"/>
        <v>23509</v>
      </c>
      <c r="T277" s="51">
        <v>150000</v>
      </c>
      <c r="U277" s="51">
        <v>58116</v>
      </c>
      <c r="V277" s="52">
        <f t="shared" si="71"/>
        <v>-91884</v>
      </c>
      <c r="W277" s="51">
        <v>150000</v>
      </c>
      <c r="X277" s="51">
        <v>56392</v>
      </c>
      <c r="Y277" s="52">
        <f t="shared" si="72"/>
        <v>-93608</v>
      </c>
      <c r="Z277" s="51">
        <v>54000</v>
      </c>
      <c r="AA277" s="51">
        <v>54457</v>
      </c>
      <c r="AB277" s="52">
        <f t="shared" si="73"/>
        <v>457</v>
      </c>
      <c r="AC277" s="51">
        <v>0</v>
      </c>
      <c r="AD277" s="51">
        <v>0</v>
      </c>
      <c r="AE277" s="52">
        <f t="shared" si="74"/>
        <v>0</v>
      </c>
      <c r="AF277" s="51">
        <v>0</v>
      </c>
      <c r="AG277" s="51">
        <v>0</v>
      </c>
      <c r="AH277" s="52">
        <f t="shared" si="75"/>
        <v>0</v>
      </c>
      <c r="AI277" s="51">
        <v>0</v>
      </c>
      <c r="AJ277" s="51">
        <v>0</v>
      </c>
      <c r="AK277" s="52">
        <f t="shared" si="76"/>
        <v>0</v>
      </c>
      <c r="AL277" s="51">
        <v>0</v>
      </c>
      <c r="AM277" s="51">
        <v>0</v>
      </c>
      <c r="AN277" s="52">
        <f t="shared" si="77"/>
        <v>0</v>
      </c>
      <c r="AO277" s="51">
        <v>0</v>
      </c>
      <c r="AP277" s="51">
        <v>0</v>
      </c>
      <c r="AQ277" s="52">
        <f t="shared" si="78"/>
        <v>0</v>
      </c>
      <c r="AR277" s="51">
        <v>0</v>
      </c>
      <c r="AS277" s="51">
        <v>0</v>
      </c>
      <c r="AT277" s="52">
        <f t="shared" si="64"/>
        <v>0</v>
      </c>
      <c r="AU277" s="51">
        <v>0</v>
      </c>
      <c r="AV277" s="51">
        <v>0</v>
      </c>
      <c r="AW277" s="52">
        <f t="shared" si="79"/>
        <v>0</v>
      </c>
      <c r="AX277" s="57">
        <f t="shared" si="65"/>
        <v>384948</v>
      </c>
    </row>
    <row r="278" spans="2:50" hidden="1" x14ac:dyDescent="0.25">
      <c r="B278" t="s">
        <v>789</v>
      </c>
      <c r="C278" t="s">
        <v>890</v>
      </c>
      <c r="E278" s="51">
        <v>0</v>
      </c>
      <c r="F278" s="51">
        <v>0</v>
      </c>
      <c r="G278" s="52">
        <f t="shared" si="66"/>
        <v>0</v>
      </c>
      <c r="H278" s="51">
        <v>0</v>
      </c>
      <c r="I278" s="51">
        <v>0</v>
      </c>
      <c r="J278" s="52">
        <f t="shared" si="67"/>
        <v>0</v>
      </c>
      <c r="K278" s="51">
        <v>0</v>
      </c>
      <c r="L278" s="51">
        <v>0</v>
      </c>
      <c r="M278" s="52">
        <f t="shared" si="68"/>
        <v>0</v>
      </c>
      <c r="N278" s="51">
        <v>0</v>
      </c>
      <c r="O278" s="51">
        <v>0</v>
      </c>
      <c r="P278" s="52">
        <f t="shared" si="69"/>
        <v>0</v>
      </c>
      <c r="Q278" s="51">
        <v>0</v>
      </c>
      <c r="R278" s="51">
        <v>0</v>
      </c>
      <c r="S278" s="52">
        <f t="shared" si="70"/>
        <v>0</v>
      </c>
      <c r="T278" s="51">
        <v>0</v>
      </c>
      <c r="U278" s="51">
        <v>0</v>
      </c>
      <c r="V278" s="52">
        <f t="shared" si="71"/>
        <v>0</v>
      </c>
      <c r="W278" s="51">
        <v>0</v>
      </c>
      <c r="X278" s="51">
        <v>0</v>
      </c>
      <c r="Y278" s="52">
        <f t="shared" si="72"/>
        <v>0</v>
      </c>
      <c r="Z278" s="51">
        <v>0</v>
      </c>
      <c r="AA278" s="51">
        <v>0</v>
      </c>
      <c r="AB278" s="52">
        <f t="shared" si="73"/>
        <v>0</v>
      </c>
      <c r="AC278" s="51">
        <v>0</v>
      </c>
      <c r="AD278" s="51">
        <v>0</v>
      </c>
      <c r="AE278" s="52">
        <f t="shared" si="74"/>
        <v>0</v>
      </c>
      <c r="AF278" s="51">
        <v>0</v>
      </c>
      <c r="AG278" s="51">
        <v>0</v>
      </c>
      <c r="AH278" s="52">
        <f t="shared" si="75"/>
        <v>0</v>
      </c>
      <c r="AI278" s="51">
        <v>0</v>
      </c>
      <c r="AJ278" s="51">
        <v>0</v>
      </c>
      <c r="AK278" s="52">
        <f t="shared" si="76"/>
        <v>0</v>
      </c>
      <c r="AL278" s="51">
        <v>0</v>
      </c>
      <c r="AM278" s="51">
        <v>0</v>
      </c>
      <c r="AN278" s="52">
        <f t="shared" si="77"/>
        <v>0</v>
      </c>
      <c r="AO278" s="51">
        <v>0</v>
      </c>
      <c r="AP278" s="51">
        <v>0</v>
      </c>
      <c r="AQ278" s="52">
        <f t="shared" si="78"/>
        <v>0</v>
      </c>
      <c r="AR278" s="51">
        <v>0</v>
      </c>
      <c r="AS278" s="51">
        <v>0</v>
      </c>
      <c r="AT278" s="52">
        <f t="shared" si="64"/>
        <v>0</v>
      </c>
      <c r="AU278" s="51">
        <v>0</v>
      </c>
      <c r="AV278" s="51">
        <v>0</v>
      </c>
      <c r="AW278" s="52">
        <f t="shared" si="79"/>
        <v>0</v>
      </c>
      <c r="AX278" s="57">
        <f t="shared" si="65"/>
        <v>0</v>
      </c>
    </row>
    <row r="279" spans="2:50" x14ac:dyDescent="0.25">
      <c r="B279" t="s">
        <v>789</v>
      </c>
      <c r="C279" t="s">
        <v>891</v>
      </c>
      <c r="E279" s="51">
        <v>0</v>
      </c>
      <c r="F279" s="51">
        <v>500</v>
      </c>
      <c r="G279" s="52">
        <f t="shared" si="66"/>
        <v>500</v>
      </c>
      <c r="H279" s="51">
        <v>0</v>
      </c>
      <c r="I279" s="51">
        <v>0</v>
      </c>
      <c r="J279" s="52">
        <f t="shared" si="67"/>
        <v>0</v>
      </c>
      <c r="K279" s="51">
        <v>0</v>
      </c>
      <c r="L279" s="51">
        <v>0</v>
      </c>
      <c r="M279" s="52">
        <f t="shared" si="68"/>
        <v>0</v>
      </c>
      <c r="N279" s="51">
        <v>0</v>
      </c>
      <c r="O279" s="51">
        <v>0</v>
      </c>
      <c r="P279" s="52">
        <f t="shared" si="69"/>
        <v>0</v>
      </c>
      <c r="Q279" s="51">
        <v>0</v>
      </c>
      <c r="R279" s="51">
        <v>0</v>
      </c>
      <c r="S279" s="52">
        <f t="shared" si="70"/>
        <v>0</v>
      </c>
      <c r="T279" s="51">
        <v>0</v>
      </c>
      <c r="U279" s="51">
        <v>0</v>
      </c>
      <c r="V279" s="52">
        <f t="shared" si="71"/>
        <v>0</v>
      </c>
      <c r="W279" s="51">
        <v>0</v>
      </c>
      <c r="X279" s="51">
        <v>0</v>
      </c>
      <c r="Y279" s="52">
        <f t="shared" si="72"/>
        <v>0</v>
      </c>
      <c r="Z279" s="51">
        <v>0</v>
      </c>
      <c r="AA279" s="51">
        <v>0</v>
      </c>
      <c r="AB279" s="52">
        <f t="shared" si="73"/>
        <v>0</v>
      </c>
      <c r="AC279" s="51">
        <v>0</v>
      </c>
      <c r="AD279" s="51">
        <v>0</v>
      </c>
      <c r="AE279" s="52">
        <f t="shared" si="74"/>
        <v>0</v>
      </c>
      <c r="AF279" s="51">
        <v>0</v>
      </c>
      <c r="AG279" s="51">
        <v>0</v>
      </c>
      <c r="AH279" s="52">
        <f t="shared" si="75"/>
        <v>0</v>
      </c>
      <c r="AI279" s="51">
        <v>0</v>
      </c>
      <c r="AJ279" s="51">
        <v>0</v>
      </c>
      <c r="AK279" s="52">
        <f t="shared" si="76"/>
        <v>0</v>
      </c>
      <c r="AL279" s="51">
        <v>0</v>
      </c>
      <c r="AM279" s="51">
        <v>0</v>
      </c>
      <c r="AN279" s="52">
        <f t="shared" si="77"/>
        <v>0</v>
      </c>
      <c r="AO279" s="51">
        <v>0</v>
      </c>
      <c r="AP279" s="51">
        <v>0</v>
      </c>
      <c r="AQ279" s="52">
        <f t="shared" si="78"/>
        <v>0</v>
      </c>
      <c r="AR279" s="51">
        <v>0</v>
      </c>
      <c r="AS279" s="51">
        <v>0</v>
      </c>
      <c r="AT279" s="52">
        <f t="shared" si="64"/>
        <v>0</v>
      </c>
      <c r="AU279" s="51">
        <v>0</v>
      </c>
      <c r="AV279" s="51">
        <v>0</v>
      </c>
      <c r="AW279" s="52">
        <f t="shared" si="79"/>
        <v>0</v>
      </c>
      <c r="AX279" s="57">
        <f t="shared" si="65"/>
        <v>1000</v>
      </c>
    </row>
    <row r="280" spans="2:50" hidden="1" x14ac:dyDescent="0.25">
      <c r="B280" t="s">
        <v>789</v>
      </c>
      <c r="C280" t="s">
        <v>892</v>
      </c>
      <c r="E280" s="51">
        <v>0</v>
      </c>
      <c r="F280" s="51">
        <v>0</v>
      </c>
      <c r="G280" s="52">
        <f t="shared" si="66"/>
        <v>0</v>
      </c>
      <c r="H280" s="51">
        <v>0</v>
      </c>
      <c r="I280" s="51">
        <v>0</v>
      </c>
      <c r="J280" s="52">
        <f t="shared" si="67"/>
        <v>0</v>
      </c>
      <c r="K280" s="51">
        <v>0</v>
      </c>
      <c r="L280" s="51">
        <v>0</v>
      </c>
      <c r="M280" s="52">
        <f t="shared" si="68"/>
        <v>0</v>
      </c>
      <c r="N280" s="51">
        <v>0</v>
      </c>
      <c r="O280" s="51">
        <v>0</v>
      </c>
      <c r="P280" s="52">
        <f t="shared" si="69"/>
        <v>0</v>
      </c>
      <c r="Q280" s="51">
        <v>0</v>
      </c>
      <c r="R280" s="51">
        <v>0</v>
      </c>
      <c r="S280" s="52">
        <f t="shared" si="70"/>
        <v>0</v>
      </c>
      <c r="T280" s="51">
        <v>0</v>
      </c>
      <c r="U280" s="51">
        <v>0</v>
      </c>
      <c r="V280" s="52">
        <f t="shared" si="71"/>
        <v>0</v>
      </c>
      <c r="W280" s="51">
        <v>0</v>
      </c>
      <c r="X280" s="51">
        <v>0</v>
      </c>
      <c r="Y280" s="52">
        <f t="shared" si="72"/>
        <v>0</v>
      </c>
      <c r="Z280" s="51">
        <v>0</v>
      </c>
      <c r="AA280" s="51">
        <v>0</v>
      </c>
      <c r="AB280" s="52">
        <f t="shared" si="73"/>
        <v>0</v>
      </c>
      <c r="AC280" s="51">
        <v>0</v>
      </c>
      <c r="AD280" s="51">
        <v>0</v>
      </c>
      <c r="AE280" s="52">
        <f t="shared" si="74"/>
        <v>0</v>
      </c>
      <c r="AF280" s="51">
        <v>0</v>
      </c>
      <c r="AG280" s="51">
        <v>0</v>
      </c>
      <c r="AH280" s="52">
        <f t="shared" si="75"/>
        <v>0</v>
      </c>
      <c r="AI280" s="51">
        <v>0</v>
      </c>
      <c r="AJ280" s="51">
        <v>0</v>
      </c>
      <c r="AK280" s="52">
        <f t="shared" si="76"/>
        <v>0</v>
      </c>
      <c r="AL280" s="51">
        <v>0</v>
      </c>
      <c r="AM280" s="51">
        <v>0</v>
      </c>
      <c r="AN280" s="52">
        <f t="shared" si="77"/>
        <v>0</v>
      </c>
      <c r="AO280" s="51">
        <v>0</v>
      </c>
      <c r="AP280" s="51">
        <v>0</v>
      </c>
      <c r="AQ280" s="52">
        <f t="shared" si="78"/>
        <v>0</v>
      </c>
      <c r="AR280" s="51">
        <v>0</v>
      </c>
      <c r="AS280" s="51">
        <v>0</v>
      </c>
      <c r="AT280" s="52">
        <f t="shared" si="64"/>
        <v>0</v>
      </c>
      <c r="AU280" s="51">
        <v>0</v>
      </c>
      <c r="AV280" s="51">
        <v>0</v>
      </c>
      <c r="AW280" s="52">
        <f t="shared" si="79"/>
        <v>0</v>
      </c>
      <c r="AX280" s="57">
        <f t="shared" si="65"/>
        <v>0</v>
      </c>
    </row>
    <row r="281" spans="2:50" x14ac:dyDescent="0.25">
      <c r="B281" t="s">
        <v>789</v>
      </c>
      <c r="C281" t="s">
        <v>549</v>
      </c>
      <c r="D281" t="s">
        <v>551</v>
      </c>
      <c r="E281" s="51">
        <v>65000</v>
      </c>
      <c r="F281" s="51">
        <v>94457</v>
      </c>
      <c r="G281" s="52">
        <f t="shared" si="66"/>
        <v>29457</v>
      </c>
      <c r="H281" s="51">
        <v>89000</v>
      </c>
      <c r="I281" s="51">
        <v>62313</v>
      </c>
      <c r="J281" s="52">
        <f t="shared" si="67"/>
        <v>-26687</v>
      </c>
      <c r="K281" s="51">
        <v>95000</v>
      </c>
      <c r="L281" s="51">
        <v>129747</v>
      </c>
      <c r="M281" s="52">
        <f t="shared" si="68"/>
        <v>34747</v>
      </c>
      <c r="N281" s="51">
        <v>62000</v>
      </c>
      <c r="O281" s="51">
        <v>65669</v>
      </c>
      <c r="P281" s="52">
        <f t="shared" si="69"/>
        <v>3669</v>
      </c>
      <c r="Q281" s="51">
        <v>91000</v>
      </c>
      <c r="R281" s="51">
        <v>69411</v>
      </c>
      <c r="S281" s="52">
        <f t="shared" si="70"/>
        <v>-21589</v>
      </c>
      <c r="T281" s="51">
        <v>66000</v>
      </c>
      <c r="U281" s="51">
        <v>31464</v>
      </c>
      <c r="V281" s="52">
        <f t="shared" si="71"/>
        <v>-34536</v>
      </c>
      <c r="W281" s="51">
        <v>69000</v>
      </c>
      <c r="X281" s="51">
        <v>91761</v>
      </c>
      <c r="Y281" s="52">
        <f t="shared" si="72"/>
        <v>22761</v>
      </c>
      <c r="Z281" s="51">
        <v>69000</v>
      </c>
      <c r="AA281" s="51">
        <v>70517</v>
      </c>
      <c r="AB281" s="52">
        <f t="shared" si="73"/>
        <v>1517</v>
      </c>
      <c r="AC281" s="51">
        <v>92000</v>
      </c>
      <c r="AD281" s="51">
        <v>100809</v>
      </c>
      <c r="AE281" s="52">
        <f t="shared" si="74"/>
        <v>8809</v>
      </c>
      <c r="AF281" s="51">
        <v>76000</v>
      </c>
      <c r="AG281" s="51">
        <v>116897</v>
      </c>
      <c r="AH281" s="52">
        <f t="shared" si="75"/>
        <v>40897</v>
      </c>
      <c r="AI281" s="51">
        <v>109000</v>
      </c>
      <c r="AJ281" s="51">
        <v>136364</v>
      </c>
      <c r="AK281" s="52">
        <f t="shared" si="76"/>
        <v>27364</v>
      </c>
      <c r="AL281" s="51">
        <v>117000</v>
      </c>
      <c r="AM281" s="51">
        <v>66048</v>
      </c>
      <c r="AN281" s="52">
        <f t="shared" si="77"/>
        <v>-50952</v>
      </c>
      <c r="AO281" s="51">
        <v>120000</v>
      </c>
      <c r="AP281" s="51">
        <v>39084</v>
      </c>
      <c r="AQ281" s="52">
        <f t="shared" si="78"/>
        <v>-80916</v>
      </c>
      <c r="AR281" s="51">
        <v>120000</v>
      </c>
      <c r="AS281" s="51">
        <v>-12453</v>
      </c>
      <c r="AT281" s="52">
        <f t="shared" si="64"/>
        <v>-132453</v>
      </c>
      <c r="AU281" s="51">
        <v>120000</v>
      </c>
      <c r="AV281" s="51">
        <v>10913.43</v>
      </c>
      <c r="AW281" s="52">
        <f t="shared" si="79"/>
        <v>-109086.57</v>
      </c>
      <c r="AX281" s="57">
        <f t="shared" si="65"/>
        <v>2146002.8600000003</v>
      </c>
    </row>
    <row r="282" spans="2:50" hidden="1" x14ac:dyDescent="0.25">
      <c r="B282" t="s">
        <v>789</v>
      </c>
      <c r="C282" t="s">
        <v>893</v>
      </c>
      <c r="E282" s="51">
        <v>0</v>
      </c>
      <c r="F282" s="51">
        <v>0</v>
      </c>
      <c r="G282" s="52">
        <f t="shared" si="66"/>
        <v>0</v>
      </c>
      <c r="H282" s="51">
        <v>0</v>
      </c>
      <c r="I282" s="51">
        <v>0</v>
      </c>
      <c r="J282" s="52">
        <f t="shared" si="67"/>
        <v>0</v>
      </c>
      <c r="K282" s="51">
        <v>0</v>
      </c>
      <c r="L282" s="51">
        <v>0</v>
      </c>
      <c r="M282" s="52">
        <f t="shared" si="68"/>
        <v>0</v>
      </c>
      <c r="N282" s="51">
        <v>0</v>
      </c>
      <c r="O282" s="51">
        <v>0</v>
      </c>
      <c r="P282" s="52">
        <f t="shared" si="69"/>
        <v>0</v>
      </c>
      <c r="Q282" s="51">
        <v>0</v>
      </c>
      <c r="R282" s="51">
        <v>0</v>
      </c>
      <c r="S282" s="52">
        <f t="shared" si="70"/>
        <v>0</v>
      </c>
      <c r="T282" s="51">
        <v>0</v>
      </c>
      <c r="U282" s="51">
        <v>0</v>
      </c>
      <c r="V282" s="52">
        <f t="shared" si="71"/>
        <v>0</v>
      </c>
      <c r="W282" s="51">
        <v>0</v>
      </c>
      <c r="X282" s="51">
        <v>0</v>
      </c>
      <c r="Y282" s="52">
        <f t="shared" si="72"/>
        <v>0</v>
      </c>
      <c r="Z282" s="51">
        <v>0</v>
      </c>
      <c r="AA282" s="51">
        <v>0</v>
      </c>
      <c r="AB282" s="52">
        <f t="shared" si="73"/>
        <v>0</v>
      </c>
      <c r="AC282" s="51">
        <v>0</v>
      </c>
      <c r="AD282" s="51">
        <v>0</v>
      </c>
      <c r="AE282" s="52">
        <f t="shared" si="74"/>
        <v>0</v>
      </c>
      <c r="AF282" s="51">
        <v>0</v>
      </c>
      <c r="AG282" s="51">
        <v>0</v>
      </c>
      <c r="AH282" s="52">
        <f t="shared" si="75"/>
        <v>0</v>
      </c>
      <c r="AI282" s="51">
        <v>0</v>
      </c>
      <c r="AJ282" s="51">
        <v>0</v>
      </c>
      <c r="AK282" s="52">
        <f t="shared" si="76"/>
        <v>0</v>
      </c>
      <c r="AL282" s="51">
        <v>0</v>
      </c>
      <c r="AM282" s="51">
        <v>0</v>
      </c>
      <c r="AN282" s="52">
        <f t="shared" si="77"/>
        <v>0</v>
      </c>
      <c r="AO282" s="51">
        <v>0</v>
      </c>
      <c r="AP282" s="51">
        <v>0</v>
      </c>
      <c r="AQ282" s="52">
        <f t="shared" si="78"/>
        <v>0</v>
      </c>
      <c r="AR282" s="51">
        <v>0</v>
      </c>
      <c r="AS282" s="51">
        <v>0</v>
      </c>
      <c r="AT282" s="52">
        <f t="shared" si="64"/>
        <v>0</v>
      </c>
      <c r="AU282" s="51">
        <v>0</v>
      </c>
      <c r="AV282" s="51">
        <v>0</v>
      </c>
      <c r="AW282" s="52">
        <f t="shared" si="79"/>
        <v>0</v>
      </c>
      <c r="AX282" s="57">
        <f t="shared" si="65"/>
        <v>0</v>
      </c>
    </row>
    <row r="283" spans="2:50" x14ac:dyDescent="0.25">
      <c r="B283" t="s">
        <v>789</v>
      </c>
      <c r="C283" t="s">
        <v>552</v>
      </c>
      <c r="D283" t="s">
        <v>554</v>
      </c>
      <c r="E283" s="51">
        <v>111000</v>
      </c>
      <c r="F283" s="51">
        <v>125915</v>
      </c>
      <c r="G283" s="52">
        <f t="shared" si="66"/>
        <v>14915</v>
      </c>
      <c r="H283" s="51">
        <v>111000</v>
      </c>
      <c r="I283" s="51">
        <v>99274</v>
      </c>
      <c r="J283" s="52">
        <f t="shared" si="67"/>
        <v>-11726</v>
      </c>
      <c r="K283" s="51">
        <v>110000</v>
      </c>
      <c r="L283" s="51">
        <v>93963</v>
      </c>
      <c r="M283" s="52">
        <f t="shared" si="68"/>
        <v>-16037</v>
      </c>
      <c r="N283" s="51">
        <v>108000</v>
      </c>
      <c r="O283" s="51">
        <v>126283</v>
      </c>
      <c r="P283" s="52">
        <f t="shared" si="69"/>
        <v>18283</v>
      </c>
      <c r="Q283" s="51">
        <v>120000</v>
      </c>
      <c r="R283" s="51">
        <v>121590</v>
      </c>
      <c r="S283" s="52">
        <f t="shared" si="70"/>
        <v>1590</v>
      </c>
      <c r="T283" s="51">
        <v>125000</v>
      </c>
      <c r="U283" s="51">
        <v>113166</v>
      </c>
      <c r="V283" s="52">
        <f t="shared" si="71"/>
        <v>-11834</v>
      </c>
      <c r="W283" s="51">
        <v>120000</v>
      </c>
      <c r="X283" s="51">
        <v>108319</v>
      </c>
      <c r="Y283" s="52">
        <f t="shared" si="72"/>
        <v>-11681</v>
      </c>
      <c r="Z283" s="51">
        <v>78000</v>
      </c>
      <c r="AA283" s="51">
        <v>91347</v>
      </c>
      <c r="AB283" s="52">
        <f t="shared" si="73"/>
        <v>13347</v>
      </c>
      <c r="AC283" s="51">
        <v>125000</v>
      </c>
      <c r="AD283" s="51">
        <v>66516</v>
      </c>
      <c r="AE283" s="52">
        <f t="shared" si="74"/>
        <v>-58484</v>
      </c>
      <c r="AF283" s="51">
        <v>130000</v>
      </c>
      <c r="AG283" s="51">
        <v>122318</v>
      </c>
      <c r="AH283" s="52">
        <f t="shared" si="75"/>
        <v>-7682</v>
      </c>
      <c r="AI283" s="51">
        <v>122000</v>
      </c>
      <c r="AJ283" s="51">
        <v>120008</v>
      </c>
      <c r="AK283" s="52">
        <f t="shared" si="76"/>
        <v>-1992</v>
      </c>
      <c r="AL283" s="51">
        <v>132125</v>
      </c>
      <c r="AM283" s="51">
        <v>162893</v>
      </c>
      <c r="AN283" s="52">
        <f t="shared" si="77"/>
        <v>30768</v>
      </c>
      <c r="AO283" s="51">
        <v>125000</v>
      </c>
      <c r="AP283" s="51">
        <v>137728</v>
      </c>
      <c r="AQ283" s="52">
        <f t="shared" si="78"/>
        <v>12728</v>
      </c>
      <c r="AR283" s="51">
        <v>125000</v>
      </c>
      <c r="AS283" s="51">
        <v>159608</v>
      </c>
      <c r="AT283" s="52">
        <f t="shared" si="64"/>
        <v>34608</v>
      </c>
      <c r="AU283" s="51">
        <v>125000</v>
      </c>
      <c r="AV283" s="51">
        <v>160769.4</v>
      </c>
      <c r="AW283" s="52">
        <f t="shared" si="79"/>
        <v>35769.399999999994</v>
      </c>
      <c r="AX283" s="57">
        <f t="shared" si="65"/>
        <v>3619394.8</v>
      </c>
    </row>
    <row r="284" spans="2:50" x14ac:dyDescent="0.25">
      <c r="B284" t="s">
        <v>789</v>
      </c>
      <c r="C284" t="s">
        <v>555</v>
      </c>
      <c r="D284" t="s">
        <v>556</v>
      </c>
      <c r="E284" s="51">
        <v>0</v>
      </c>
      <c r="F284" s="51">
        <v>0</v>
      </c>
      <c r="G284" s="52">
        <f t="shared" si="66"/>
        <v>0</v>
      </c>
      <c r="H284" s="51">
        <v>0</v>
      </c>
      <c r="I284" s="51">
        <v>0</v>
      </c>
      <c r="J284" s="52">
        <f t="shared" si="67"/>
        <v>0</v>
      </c>
      <c r="K284" s="51">
        <v>0</v>
      </c>
      <c r="L284" s="51">
        <v>0</v>
      </c>
      <c r="M284" s="52">
        <f t="shared" si="68"/>
        <v>0</v>
      </c>
      <c r="N284" s="51">
        <v>0</v>
      </c>
      <c r="O284" s="51">
        <v>0</v>
      </c>
      <c r="P284" s="52">
        <f t="shared" si="69"/>
        <v>0</v>
      </c>
      <c r="Q284" s="51">
        <v>0</v>
      </c>
      <c r="R284" s="51">
        <v>0</v>
      </c>
      <c r="S284" s="52">
        <f t="shared" si="70"/>
        <v>0</v>
      </c>
      <c r="T284" s="51">
        <v>0</v>
      </c>
      <c r="U284" s="51">
        <v>0</v>
      </c>
      <c r="V284" s="52">
        <f t="shared" si="71"/>
        <v>0</v>
      </c>
      <c r="W284" s="51">
        <v>0</v>
      </c>
      <c r="X284" s="51">
        <v>0</v>
      </c>
      <c r="Y284" s="52">
        <f t="shared" si="72"/>
        <v>0</v>
      </c>
      <c r="Z284" s="51">
        <v>0</v>
      </c>
      <c r="AA284" s="51">
        <v>0</v>
      </c>
      <c r="AB284" s="52">
        <f t="shared" si="73"/>
        <v>0</v>
      </c>
      <c r="AC284" s="51">
        <v>0</v>
      </c>
      <c r="AD284" s="51">
        <v>0</v>
      </c>
      <c r="AE284" s="52">
        <f t="shared" si="74"/>
        <v>0</v>
      </c>
      <c r="AF284" s="51">
        <v>0</v>
      </c>
      <c r="AG284" s="51">
        <v>0</v>
      </c>
      <c r="AH284" s="52">
        <f t="shared" si="75"/>
        <v>0</v>
      </c>
      <c r="AI284" s="51">
        <v>650000</v>
      </c>
      <c r="AJ284" s="51">
        <v>350000</v>
      </c>
      <c r="AK284" s="52">
        <f t="shared" si="76"/>
        <v>-300000</v>
      </c>
      <c r="AL284" s="51">
        <v>350000</v>
      </c>
      <c r="AM284" s="51">
        <v>0</v>
      </c>
      <c r="AN284" s="52">
        <f t="shared" si="77"/>
        <v>-350000</v>
      </c>
      <c r="AO284" s="51">
        <v>0</v>
      </c>
      <c r="AP284" s="51">
        <v>0</v>
      </c>
      <c r="AQ284" s="52">
        <f t="shared" si="78"/>
        <v>0</v>
      </c>
      <c r="AR284" s="51">
        <v>0</v>
      </c>
      <c r="AS284" s="51">
        <v>0</v>
      </c>
      <c r="AT284" s="52">
        <f t="shared" si="64"/>
        <v>0</v>
      </c>
      <c r="AU284" s="51">
        <v>0</v>
      </c>
      <c r="AV284" s="51">
        <v>0</v>
      </c>
      <c r="AW284" s="52">
        <f t="shared" si="79"/>
        <v>0</v>
      </c>
      <c r="AX284" s="57">
        <f t="shared" si="65"/>
        <v>700000</v>
      </c>
    </row>
    <row r="285" spans="2:50" x14ac:dyDescent="0.25">
      <c r="B285" t="s">
        <v>789</v>
      </c>
      <c r="C285" t="s">
        <v>557</v>
      </c>
      <c r="D285" t="s">
        <v>559</v>
      </c>
      <c r="E285" s="51">
        <v>4620000</v>
      </c>
      <c r="F285" s="51">
        <v>5651588</v>
      </c>
      <c r="G285" s="52">
        <f t="shared" si="66"/>
        <v>1031588</v>
      </c>
      <c r="H285" s="51">
        <v>5500000</v>
      </c>
      <c r="I285" s="51">
        <v>6827850</v>
      </c>
      <c r="J285" s="52">
        <f t="shared" si="67"/>
        <v>1327850</v>
      </c>
      <c r="K285" s="51">
        <v>6300000</v>
      </c>
      <c r="L285" s="51">
        <v>6810109</v>
      </c>
      <c r="M285" s="52">
        <f t="shared" si="68"/>
        <v>510109</v>
      </c>
      <c r="N285" s="51">
        <v>6700000</v>
      </c>
      <c r="O285" s="51">
        <v>6980174</v>
      </c>
      <c r="P285" s="52">
        <f t="shared" si="69"/>
        <v>280174</v>
      </c>
      <c r="Q285" s="51">
        <v>7370000</v>
      </c>
      <c r="R285" s="51">
        <v>7115901</v>
      </c>
      <c r="S285" s="52">
        <f t="shared" si="70"/>
        <v>-254099</v>
      </c>
      <c r="T285" s="51">
        <v>7370000</v>
      </c>
      <c r="U285" s="51">
        <v>6666415</v>
      </c>
      <c r="V285" s="52">
        <f t="shared" si="71"/>
        <v>-703585</v>
      </c>
      <c r="W285" s="51">
        <v>7370000</v>
      </c>
      <c r="X285" s="51">
        <v>5627939</v>
      </c>
      <c r="Y285" s="52">
        <f t="shared" si="72"/>
        <v>-1742061</v>
      </c>
      <c r="Z285" s="51">
        <v>5300000</v>
      </c>
      <c r="AA285" s="51">
        <v>5039700</v>
      </c>
      <c r="AB285" s="52">
        <f t="shared" si="73"/>
        <v>-260300</v>
      </c>
      <c r="AC285" s="51">
        <v>2175000</v>
      </c>
      <c r="AD285" s="51">
        <v>5329063</v>
      </c>
      <c r="AE285" s="52">
        <f t="shared" si="74"/>
        <v>3154063</v>
      </c>
      <c r="AF285" s="51">
        <v>5172000</v>
      </c>
      <c r="AG285" s="51">
        <v>4690312</v>
      </c>
      <c r="AH285" s="52">
        <f t="shared" si="75"/>
        <v>-481688</v>
      </c>
      <c r="AI285" s="51">
        <v>4800000</v>
      </c>
      <c r="AJ285" s="51">
        <v>4600535</v>
      </c>
      <c r="AK285" s="52">
        <f t="shared" si="76"/>
        <v>-199465</v>
      </c>
      <c r="AL285" s="51">
        <v>4700000</v>
      </c>
      <c r="AM285" s="51">
        <v>4830434</v>
      </c>
      <c r="AN285" s="52">
        <f t="shared" si="77"/>
        <v>130434</v>
      </c>
      <c r="AO285" s="51">
        <v>4700000</v>
      </c>
      <c r="AP285" s="51">
        <v>4646728</v>
      </c>
      <c r="AQ285" s="52">
        <f t="shared" si="78"/>
        <v>-53272</v>
      </c>
      <c r="AR285" s="51">
        <v>4700000</v>
      </c>
      <c r="AS285" s="51">
        <v>4623962</v>
      </c>
      <c r="AT285" s="52">
        <f t="shared" si="64"/>
        <v>-76038</v>
      </c>
      <c r="AU285" s="51">
        <v>4700000</v>
      </c>
      <c r="AV285" s="51">
        <v>5295699.6900000004</v>
      </c>
      <c r="AW285" s="52">
        <f t="shared" si="79"/>
        <v>595699.69000000041</v>
      </c>
      <c r="AX285" s="57">
        <f t="shared" si="65"/>
        <v>169472819.38</v>
      </c>
    </row>
    <row r="286" spans="2:50" x14ac:dyDescent="0.25">
      <c r="B286" t="s">
        <v>789</v>
      </c>
      <c r="C286" t="s">
        <v>894</v>
      </c>
      <c r="E286" s="51">
        <v>3000</v>
      </c>
      <c r="F286" s="51">
        <v>588</v>
      </c>
      <c r="G286" s="52">
        <f t="shared" si="66"/>
        <v>-2412</v>
      </c>
      <c r="H286" s="51">
        <v>1000</v>
      </c>
      <c r="I286" s="51">
        <v>1053</v>
      </c>
      <c r="J286" s="52">
        <f t="shared" si="67"/>
        <v>53</v>
      </c>
      <c r="K286" s="51">
        <v>1000</v>
      </c>
      <c r="L286" s="51">
        <v>780</v>
      </c>
      <c r="M286" s="52">
        <f t="shared" si="68"/>
        <v>-220</v>
      </c>
      <c r="N286" s="51">
        <v>1000</v>
      </c>
      <c r="O286" s="51">
        <v>323</v>
      </c>
      <c r="P286" s="52">
        <f t="shared" si="69"/>
        <v>-677</v>
      </c>
      <c r="Q286" s="51">
        <v>1000</v>
      </c>
      <c r="R286" s="51">
        <v>128</v>
      </c>
      <c r="S286" s="52">
        <f t="shared" si="70"/>
        <v>-872</v>
      </c>
      <c r="T286" s="51">
        <v>1000</v>
      </c>
      <c r="U286" s="51">
        <v>411</v>
      </c>
      <c r="V286" s="52">
        <f t="shared" si="71"/>
        <v>-589</v>
      </c>
      <c r="W286" s="51">
        <v>0</v>
      </c>
      <c r="X286" s="51">
        <v>0</v>
      </c>
      <c r="Y286" s="52">
        <f t="shared" si="72"/>
        <v>0</v>
      </c>
      <c r="Z286" s="51">
        <v>0</v>
      </c>
      <c r="AA286" s="51">
        <v>0</v>
      </c>
      <c r="AB286" s="52">
        <f t="shared" si="73"/>
        <v>0</v>
      </c>
      <c r="AC286" s="51">
        <v>0</v>
      </c>
      <c r="AD286" s="51">
        <v>0</v>
      </c>
      <c r="AE286" s="52">
        <f t="shared" si="74"/>
        <v>0</v>
      </c>
      <c r="AF286" s="51">
        <v>0</v>
      </c>
      <c r="AG286" s="51">
        <v>0</v>
      </c>
      <c r="AH286" s="52">
        <f t="shared" si="75"/>
        <v>0</v>
      </c>
      <c r="AI286" s="51">
        <v>0</v>
      </c>
      <c r="AJ286" s="51">
        <v>0</v>
      </c>
      <c r="AK286" s="52">
        <f t="shared" si="76"/>
        <v>0</v>
      </c>
      <c r="AL286" s="51">
        <v>0</v>
      </c>
      <c r="AM286" s="51">
        <v>0</v>
      </c>
      <c r="AN286" s="52">
        <f t="shared" si="77"/>
        <v>0</v>
      </c>
      <c r="AO286" s="51">
        <v>0</v>
      </c>
      <c r="AP286" s="51">
        <v>0</v>
      </c>
      <c r="AQ286" s="52">
        <f t="shared" si="78"/>
        <v>0</v>
      </c>
      <c r="AR286" s="51">
        <v>0</v>
      </c>
      <c r="AS286" s="51">
        <v>0</v>
      </c>
      <c r="AT286" s="52">
        <f t="shared" si="64"/>
        <v>0</v>
      </c>
      <c r="AU286" s="51">
        <v>0</v>
      </c>
      <c r="AV286" s="51">
        <v>0</v>
      </c>
      <c r="AW286" s="52">
        <f t="shared" si="79"/>
        <v>0</v>
      </c>
      <c r="AX286" s="57">
        <f t="shared" si="65"/>
        <v>6566</v>
      </c>
    </row>
    <row r="287" spans="2:50" x14ac:dyDescent="0.25">
      <c r="B287" t="s">
        <v>789</v>
      </c>
      <c r="C287" t="s">
        <v>560</v>
      </c>
      <c r="D287" t="s">
        <v>561</v>
      </c>
      <c r="E287" s="51">
        <v>0</v>
      </c>
      <c r="F287" s="51">
        <v>3049865</v>
      </c>
      <c r="G287" s="52">
        <f t="shared" si="66"/>
        <v>3049865</v>
      </c>
      <c r="H287" s="51">
        <v>0</v>
      </c>
      <c r="I287" s="51">
        <v>3448422</v>
      </c>
      <c r="J287" s="52">
        <f t="shared" si="67"/>
        <v>3448422</v>
      </c>
      <c r="K287" s="51">
        <v>0</v>
      </c>
      <c r="L287" s="51">
        <v>3272156</v>
      </c>
      <c r="M287" s="52">
        <f t="shared" si="68"/>
        <v>3272156</v>
      </c>
      <c r="N287" s="51">
        <v>0</v>
      </c>
      <c r="O287" s="51">
        <v>3568571</v>
      </c>
      <c r="P287" s="52">
        <f t="shared" si="69"/>
        <v>3568571</v>
      </c>
      <c r="Q287" s="51">
        <v>0</v>
      </c>
      <c r="R287" s="51">
        <v>3999040</v>
      </c>
      <c r="S287" s="52">
        <f t="shared" si="70"/>
        <v>3999040</v>
      </c>
      <c r="T287" s="51">
        <v>0</v>
      </c>
      <c r="U287" s="51">
        <v>3883254</v>
      </c>
      <c r="V287" s="52">
        <f t="shared" si="71"/>
        <v>3883254</v>
      </c>
      <c r="W287" s="51">
        <v>0</v>
      </c>
      <c r="X287" s="51">
        <v>4841796</v>
      </c>
      <c r="Y287" s="52">
        <f t="shared" si="72"/>
        <v>4841796</v>
      </c>
      <c r="Z287" s="51">
        <v>0</v>
      </c>
      <c r="AA287" s="51">
        <v>6076312</v>
      </c>
      <c r="AB287" s="52">
        <f t="shared" si="73"/>
        <v>6076312</v>
      </c>
      <c r="AC287" s="51">
        <v>0</v>
      </c>
      <c r="AD287" s="51">
        <v>3447115</v>
      </c>
      <c r="AE287" s="52">
        <f t="shared" si="74"/>
        <v>3447115</v>
      </c>
      <c r="AF287" s="51">
        <v>3631000</v>
      </c>
      <c r="AG287" s="51">
        <v>3219167</v>
      </c>
      <c r="AH287" s="52">
        <f t="shared" si="75"/>
        <v>-411833</v>
      </c>
      <c r="AI287" s="51">
        <v>3200000</v>
      </c>
      <c r="AJ287" s="51">
        <v>3324973</v>
      </c>
      <c r="AK287" s="52">
        <f t="shared" si="76"/>
        <v>124973</v>
      </c>
      <c r="AL287" s="51">
        <v>3500000</v>
      </c>
      <c r="AM287" s="51">
        <v>3373442</v>
      </c>
      <c r="AN287" s="52">
        <f t="shared" si="77"/>
        <v>-126558</v>
      </c>
      <c r="AO287" s="51">
        <v>3500000</v>
      </c>
      <c r="AP287" s="51">
        <v>3214657</v>
      </c>
      <c r="AQ287" s="52">
        <f t="shared" si="78"/>
        <v>-285343</v>
      </c>
      <c r="AR287" s="51">
        <v>3500000</v>
      </c>
      <c r="AS287" s="51">
        <v>3063836</v>
      </c>
      <c r="AT287" s="52">
        <f t="shared" si="64"/>
        <v>-436164</v>
      </c>
      <c r="AU287" s="51">
        <v>3500000</v>
      </c>
      <c r="AV287" s="51">
        <v>2915227.75</v>
      </c>
      <c r="AW287" s="52">
        <f t="shared" si="79"/>
        <v>-584772.25</v>
      </c>
      <c r="AX287" s="57">
        <f t="shared" si="65"/>
        <v>109395667.5</v>
      </c>
    </row>
    <row r="288" spans="2:50" x14ac:dyDescent="0.25">
      <c r="B288" t="s">
        <v>789</v>
      </c>
      <c r="C288" t="s">
        <v>562</v>
      </c>
      <c r="D288" t="s">
        <v>563</v>
      </c>
      <c r="E288" s="51">
        <v>0</v>
      </c>
      <c r="F288" s="51">
        <v>0</v>
      </c>
      <c r="G288" s="52">
        <f t="shared" si="66"/>
        <v>0</v>
      </c>
      <c r="H288" s="51">
        <v>0</v>
      </c>
      <c r="I288" s="51">
        <v>0</v>
      </c>
      <c r="J288" s="52">
        <f t="shared" si="67"/>
        <v>0</v>
      </c>
      <c r="K288" s="51">
        <v>0</v>
      </c>
      <c r="L288" s="51">
        <v>0</v>
      </c>
      <c r="M288" s="52">
        <f t="shared" si="68"/>
        <v>0</v>
      </c>
      <c r="N288" s="51">
        <v>0</v>
      </c>
      <c r="O288" s="51">
        <v>0</v>
      </c>
      <c r="P288" s="52">
        <f t="shared" si="69"/>
        <v>0</v>
      </c>
      <c r="Q288" s="51">
        <v>0</v>
      </c>
      <c r="R288" s="51">
        <v>0</v>
      </c>
      <c r="S288" s="52">
        <f t="shared" si="70"/>
        <v>0</v>
      </c>
      <c r="T288" s="51">
        <v>0</v>
      </c>
      <c r="U288" s="51">
        <v>0</v>
      </c>
      <c r="V288" s="52">
        <f t="shared" si="71"/>
        <v>0</v>
      </c>
      <c r="W288" s="51">
        <v>0</v>
      </c>
      <c r="X288" s="51">
        <v>0</v>
      </c>
      <c r="Y288" s="52">
        <f t="shared" si="72"/>
        <v>0</v>
      </c>
      <c r="Z288" s="51">
        <v>0</v>
      </c>
      <c r="AA288" s="51">
        <v>0</v>
      </c>
      <c r="AB288" s="52">
        <f t="shared" si="73"/>
        <v>0</v>
      </c>
      <c r="AC288" s="51">
        <v>0</v>
      </c>
      <c r="AD288" s="51">
        <v>130863</v>
      </c>
      <c r="AE288" s="52">
        <f t="shared" si="74"/>
        <v>130863</v>
      </c>
      <c r="AF288" s="51">
        <v>128000</v>
      </c>
      <c r="AG288" s="51">
        <v>241498</v>
      </c>
      <c r="AH288" s="52">
        <f t="shared" si="75"/>
        <v>113498</v>
      </c>
      <c r="AI288" s="51">
        <v>250000</v>
      </c>
      <c r="AJ288" s="51">
        <v>28993</v>
      </c>
      <c r="AK288" s="52">
        <f t="shared" si="76"/>
        <v>-221007</v>
      </c>
      <c r="AL288" s="51">
        <v>0</v>
      </c>
      <c r="AM288" s="51">
        <v>12545</v>
      </c>
      <c r="AN288" s="52">
        <f t="shared" si="77"/>
        <v>12545</v>
      </c>
      <c r="AO288" s="51">
        <v>0</v>
      </c>
      <c r="AP288" s="51">
        <v>30086</v>
      </c>
      <c r="AQ288" s="52">
        <f t="shared" si="78"/>
        <v>30086</v>
      </c>
      <c r="AR288" s="51">
        <v>0</v>
      </c>
      <c r="AS288" s="51">
        <v>26321</v>
      </c>
      <c r="AT288" s="52">
        <f t="shared" si="64"/>
        <v>26321</v>
      </c>
      <c r="AU288" s="51">
        <v>0</v>
      </c>
      <c r="AV288" s="51">
        <v>0</v>
      </c>
      <c r="AW288" s="52">
        <f t="shared" si="79"/>
        <v>0</v>
      </c>
      <c r="AX288" s="57">
        <f t="shared" si="65"/>
        <v>940612</v>
      </c>
    </row>
    <row r="289" spans="2:50" x14ac:dyDescent="0.25">
      <c r="B289" t="s">
        <v>789</v>
      </c>
      <c r="C289" t="s">
        <v>564</v>
      </c>
      <c r="D289" t="s">
        <v>565</v>
      </c>
      <c r="E289" s="51">
        <v>0</v>
      </c>
      <c r="F289" s="51">
        <v>0</v>
      </c>
      <c r="G289" s="52">
        <f t="shared" si="66"/>
        <v>0</v>
      </c>
      <c r="H289" s="51">
        <v>0</v>
      </c>
      <c r="I289" s="51">
        <v>0</v>
      </c>
      <c r="J289" s="52">
        <f t="shared" si="67"/>
        <v>0</v>
      </c>
      <c r="K289" s="51">
        <v>0</v>
      </c>
      <c r="L289" s="51">
        <v>0</v>
      </c>
      <c r="M289" s="52">
        <f t="shared" si="68"/>
        <v>0</v>
      </c>
      <c r="N289" s="51">
        <v>0</v>
      </c>
      <c r="O289" s="51">
        <v>0</v>
      </c>
      <c r="P289" s="52">
        <f t="shared" si="69"/>
        <v>0</v>
      </c>
      <c r="Q289" s="51">
        <v>0</v>
      </c>
      <c r="R289" s="51">
        <v>0</v>
      </c>
      <c r="S289" s="52">
        <f t="shared" si="70"/>
        <v>0</v>
      </c>
      <c r="T289" s="51">
        <v>0</v>
      </c>
      <c r="U289" s="51">
        <v>0</v>
      </c>
      <c r="V289" s="52">
        <f t="shared" si="71"/>
        <v>0</v>
      </c>
      <c r="W289" s="51">
        <v>0</v>
      </c>
      <c r="X289" s="51">
        <v>0</v>
      </c>
      <c r="Y289" s="52">
        <f t="shared" si="72"/>
        <v>0</v>
      </c>
      <c r="Z289" s="51">
        <v>0</v>
      </c>
      <c r="AA289" s="51">
        <v>0</v>
      </c>
      <c r="AB289" s="52">
        <f t="shared" si="73"/>
        <v>0</v>
      </c>
      <c r="AC289" s="51">
        <v>0</v>
      </c>
      <c r="AD289" s="51">
        <v>96641</v>
      </c>
      <c r="AE289" s="52">
        <f t="shared" si="74"/>
        <v>96641</v>
      </c>
      <c r="AF289" s="51">
        <v>97000</v>
      </c>
      <c r="AG289" s="51">
        <v>151860</v>
      </c>
      <c r="AH289" s="52">
        <f t="shared" si="75"/>
        <v>54860</v>
      </c>
      <c r="AI289" s="51">
        <v>180000</v>
      </c>
      <c r="AJ289" s="51">
        <v>47320</v>
      </c>
      <c r="AK289" s="52">
        <f t="shared" si="76"/>
        <v>-132680</v>
      </c>
      <c r="AL289" s="51">
        <v>0</v>
      </c>
      <c r="AM289" s="51">
        <v>0</v>
      </c>
      <c r="AN289" s="52">
        <f t="shared" si="77"/>
        <v>0</v>
      </c>
      <c r="AO289" s="51">
        <v>0</v>
      </c>
      <c r="AP289" s="51">
        <v>0</v>
      </c>
      <c r="AQ289" s="52">
        <f t="shared" si="78"/>
        <v>0</v>
      </c>
      <c r="AR289" s="51">
        <v>0</v>
      </c>
      <c r="AS289" s="51">
        <v>45495</v>
      </c>
      <c r="AT289" s="52">
        <f t="shared" si="64"/>
        <v>45495</v>
      </c>
      <c r="AU289" s="51">
        <v>0</v>
      </c>
      <c r="AV289" s="51">
        <v>0</v>
      </c>
      <c r="AW289" s="52">
        <f t="shared" si="79"/>
        <v>0</v>
      </c>
      <c r="AX289" s="57">
        <f t="shared" si="65"/>
        <v>682632</v>
      </c>
    </row>
    <row r="290" spans="2:50" x14ac:dyDescent="0.25">
      <c r="B290" t="s">
        <v>789</v>
      </c>
      <c r="C290" t="s">
        <v>566</v>
      </c>
      <c r="D290" t="s">
        <v>567</v>
      </c>
      <c r="E290" s="51">
        <v>0</v>
      </c>
      <c r="F290" s="51">
        <v>68970</v>
      </c>
      <c r="G290" s="52">
        <f t="shared" si="66"/>
        <v>68970</v>
      </c>
      <c r="H290" s="51">
        <v>0</v>
      </c>
      <c r="I290" s="51">
        <v>142930</v>
      </c>
      <c r="J290" s="52">
        <f t="shared" si="67"/>
        <v>142930</v>
      </c>
      <c r="K290" s="51">
        <v>0</v>
      </c>
      <c r="L290" s="51">
        <v>280581</v>
      </c>
      <c r="M290" s="52">
        <f t="shared" si="68"/>
        <v>280581</v>
      </c>
      <c r="N290" s="51">
        <v>0</v>
      </c>
      <c r="O290" s="51">
        <v>202315</v>
      </c>
      <c r="P290" s="52">
        <f t="shared" si="69"/>
        <v>202315</v>
      </c>
      <c r="Q290" s="51">
        <v>0</v>
      </c>
      <c r="R290" s="51">
        <v>169805</v>
      </c>
      <c r="S290" s="52">
        <f t="shared" si="70"/>
        <v>169805</v>
      </c>
      <c r="T290" s="51">
        <v>0</v>
      </c>
      <c r="U290" s="51">
        <v>129680</v>
      </c>
      <c r="V290" s="52">
        <f t="shared" si="71"/>
        <v>129680</v>
      </c>
      <c r="W290" s="51">
        <v>0</v>
      </c>
      <c r="X290" s="51">
        <v>147180</v>
      </c>
      <c r="Y290" s="52">
        <f t="shared" si="72"/>
        <v>147180</v>
      </c>
      <c r="Z290" s="51">
        <v>0</v>
      </c>
      <c r="AA290" s="51">
        <v>194772</v>
      </c>
      <c r="AB290" s="52">
        <f t="shared" si="73"/>
        <v>194772</v>
      </c>
      <c r="AC290" s="51">
        <v>0</v>
      </c>
      <c r="AD290" s="51">
        <v>-1750</v>
      </c>
      <c r="AE290" s="52">
        <f t="shared" si="74"/>
        <v>-1750</v>
      </c>
      <c r="AF290" s="51">
        <v>136400</v>
      </c>
      <c r="AG290" s="51">
        <v>59450</v>
      </c>
      <c r="AH290" s="52">
        <f t="shared" si="75"/>
        <v>-76950</v>
      </c>
      <c r="AI290" s="51">
        <v>136400</v>
      </c>
      <c r="AJ290" s="51">
        <v>121910</v>
      </c>
      <c r="AK290" s="52">
        <f t="shared" si="76"/>
        <v>-14490</v>
      </c>
      <c r="AL290" s="51">
        <v>0</v>
      </c>
      <c r="AM290" s="51">
        <v>36280</v>
      </c>
      <c r="AN290" s="52">
        <f t="shared" si="77"/>
        <v>36280</v>
      </c>
      <c r="AO290" s="51">
        <v>100000</v>
      </c>
      <c r="AP290" s="51">
        <v>900</v>
      </c>
      <c r="AQ290" s="52">
        <f t="shared" si="78"/>
        <v>-99100</v>
      </c>
      <c r="AR290" s="51">
        <v>100000</v>
      </c>
      <c r="AS290" s="51">
        <v>7300</v>
      </c>
      <c r="AT290" s="52">
        <f t="shared" si="64"/>
        <v>-92700</v>
      </c>
      <c r="AU290" s="51">
        <v>100000</v>
      </c>
      <c r="AV290" s="51">
        <v>0</v>
      </c>
      <c r="AW290" s="52">
        <f t="shared" si="79"/>
        <v>-100000</v>
      </c>
      <c r="AX290" s="57">
        <f t="shared" si="65"/>
        <v>3120646</v>
      </c>
    </row>
    <row r="291" spans="2:50" x14ac:dyDescent="0.25">
      <c r="B291" t="s">
        <v>789</v>
      </c>
      <c r="C291" t="s">
        <v>568</v>
      </c>
      <c r="D291" t="s">
        <v>569</v>
      </c>
      <c r="E291" s="51">
        <v>0</v>
      </c>
      <c r="F291" s="51">
        <v>1352923</v>
      </c>
      <c r="G291" s="52">
        <f t="shared" si="66"/>
        <v>1352923</v>
      </c>
      <c r="H291" s="51">
        <v>0</v>
      </c>
      <c r="I291" s="51">
        <v>1662334</v>
      </c>
      <c r="J291" s="52">
        <f t="shared" si="67"/>
        <v>1662334</v>
      </c>
      <c r="K291" s="51">
        <v>0</v>
      </c>
      <c r="L291" s="51">
        <v>2355274</v>
      </c>
      <c r="M291" s="52">
        <f t="shared" si="68"/>
        <v>2355274</v>
      </c>
      <c r="N291" s="51">
        <v>0</v>
      </c>
      <c r="O291" s="51">
        <v>3175928</v>
      </c>
      <c r="P291" s="52">
        <f t="shared" si="69"/>
        <v>3175928</v>
      </c>
      <c r="Q291" s="51">
        <v>0</v>
      </c>
      <c r="R291" s="51">
        <v>3764726</v>
      </c>
      <c r="S291" s="52">
        <f t="shared" si="70"/>
        <v>3764726</v>
      </c>
      <c r="T291" s="51">
        <v>0</v>
      </c>
      <c r="U291" s="51">
        <v>3469966</v>
      </c>
      <c r="V291" s="52">
        <f t="shared" si="71"/>
        <v>3469966</v>
      </c>
      <c r="W291" s="51">
        <v>0</v>
      </c>
      <c r="X291" s="51">
        <v>2679674</v>
      </c>
      <c r="Y291" s="52">
        <f t="shared" si="72"/>
        <v>2679674</v>
      </c>
      <c r="Z291" s="51">
        <v>0</v>
      </c>
      <c r="AA291" s="51">
        <v>2317224</v>
      </c>
      <c r="AB291" s="52">
        <f t="shared" si="73"/>
        <v>2317224</v>
      </c>
      <c r="AC291" s="51">
        <v>0</v>
      </c>
      <c r="AD291" s="51">
        <v>2537191</v>
      </c>
      <c r="AE291" s="52">
        <f t="shared" si="74"/>
        <v>2537191</v>
      </c>
      <c r="AF291" s="51">
        <v>2200000</v>
      </c>
      <c r="AG291" s="51">
        <v>3889165</v>
      </c>
      <c r="AH291" s="52">
        <f t="shared" si="75"/>
        <v>1689165</v>
      </c>
      <c r="AI291" s="51">
        <v>3000000</v>
      </c>
      <c r="AJ291" s="51">
        <v>3547492</v>
      </c>
      <c r="AK291" s="52">
        <f t="shared" si="76"/>
        <v>547492</v>
      </c>
      <c r="AL291" s="51">
        <v>3000000</v>
      </c>
      <c r="AM291" s="51">
        <v>3315393</v>
      </c>
      <c r="AN291" s="52">
        <f t="shared" si="77"/>
        <v>315393</v>
      </c>
      <c r="AO291" s="51">
        <v>3500000</v>
      </c>
      <c r="AP291" s="51">
        <v>3425464</v>
      </c>
      <c r="AQ291" s="52">
        <f t="shared" si="78"/>
        <v>-74536</v>
      </c>
      <c r="AR291" s="51">
        <v>3500000</v>
      </c>
      <c r="AS291" s="51">
        <v>3388204</v>
      </c>
      <c r="AT291" s="52">
        <f t="shared" si="64"/>
        <v>-111796</v>
      </c>
      <c r="AU291" s="51">
        <v>3500000</v>
      </c>
      <c r="AV291" s="51">
        <v>4684784.08</v>
      </c>
      <c r="AW291" s="52">
        <f t="shared" si="79"/>
        <v>1184784.08</v>
      </c>
      <c r="AX291" s="57">
        <f t="shared" si="65"/>
        <v>91131484.159999996</v>
      </c>
    </row>
    <row r="292" spans="2:50" x14ac:dyDescent="0.25">
      <c r="B292" t="s">
        <v>789</v>
      </c>
      <c r="C292" t="s">
        <v>570</v>
      </c>
      <c r="D292" t="s">
        <v>571</v>
      </c>
      <c r="E292" s="51">
        <v>0</v>
      </c>
      <c r="F292" s="51">
        <v>47702</v>
      </c>
      <c r="G292" s="52">
        <f t="shared" si="66"/>
        <v>47702</v>
      </c>
      <c r="H292" s="51">
        <v>0</v>
      </c>
      <c r="I292" s="51">
        <v>27895</v>
      </c>
      <c r="J292" s="52">
        <f t="shared" si="67"/>
        <v>27895</v>
      </c>
      <c r="K292" s="51">
        <v>0</v>
      </c>
      <c r="L292" s="51">
        <v>29009</v>
      </c>
      <c r="M292" s="52">
        <f t="shared" si="68"/>
        <v>29009</v>
      </c>
      <c r="N292" s="51">
        <v>0</v>
      </c>
      <c r="O292" s="51">
        <v>20035</v>
      </c>
      <c r="P292" s="52">
        <f t="shared" si="69"/>
        <v>20035</v>
      </c>
      <c r="Q292" s="51">
        <v>0</v>
      </c>
      <c r="R292" s="51">
        <v>32263</v>
      </c>
      <c r="S292" s="52">
        <f t="shared" si="70"/>
        <v>32263</v>
      </c>
      <c r="T292" s="51">
        <v>0</v>
      </c>
      <c r="U292" s="51">
        <v>33302</v>
      </c>
      <c r="V292" s="52">
        <f t="shared" si="71"/>
        <v>33302</v>
      </c>
      <c r="W292" s="51">
        <v>0</v>
      </c>
      <c r="X292" s="51">
        <v>32360</v>
      </c>
      <c r="Y292" s="52">
        <f t="shared" si="72"/>
        <v>32360</v>
      </c>
      <c r="Z292" s="51">
        <v>0</v>
      </c>
      <c r="AA292" s="51">
        <v>35583</v>
      </c>
      <c r="AB292" s="52">
        <f t="shared" si="73"/>
        <v>35583</v>
      </c>
      <c r="AC292" s="51">
        <v>0</v>
      </c>
      <c r="AD292" s="51">
        <v>36560</v>
      </c>
      <c r="AE292" s="52">
        <f t="shared" si="74"/>
        <v>36560</v>
      </c>
      <c r="AF292" s="51">
        <v>25000</v>
      </c>
      <c r="AG292" s="51">
        <v>33620</v>
      </c>
      <c r="AH292" s="52">
        <f t="shared" si="75"/>
        <v>8620</v>
      </c>
      <c r="AI292" s="51">
        <v>25000</v>
      </c>
      <c r="AJ292" s="51">
        <v>6150</v>
      </c>
      <c r="AK292" s="52">
        <f t="shared" si="76"/>
        <v>-18850</v>
      </c>
      <c r="AL292" s="51">
        <v>31000</v>
      </c>
      <c r="AM292" s="51">
        <v>12770</v>
      </c>
      <c r="AN292" s="52">
        <f t="shared" si="77"/>
        <v>-18230</v>
      </c>
      <c r="AO292" s="51">
        <v>31000</v>
      </c>
      <c r="AP292" s="51">
        <v>15000</v>
      </c>
      <c r="AQ292" s="52">
        <f t="shared" si="78"/>
        <v>-16000</v>
      </c>
      <c r="AR292" s="51">
        <v>31000</v>
      </c>
      <c r="AS292" s="51">
        <v>111182</v>
      </c>
      <c r="AT292" s="52">
        <f t="shared" si="64"/>
        <v>80182</v>
      </c>
      <c r="AU292" s="51">
        <v>31000</v>
      </c>
      <c r="AV292" s="51">
        <v>522864.96</v>
      </c>
      <c r="AW292" s="52">
        <f t="shared" si="79"/>
        <v>491864.96</v>
      </c>
      <c r="AX292" s="57">
        <f t="shared" si="65"/>
        <v>1992591.92</v>
      </c>
    </row>
    <row r="293" spans="2:50" hidden="1" x14ac:dyDescent="0.25">
      <c r="B293" t="s">
        <v>789</v>
      </c>
      <c r="C293" t="s">
        <v>895</v>
      </c>
      <c r="E293" s="51">
        <v>0</v>
      </c>
      <c r="F293" s="51">
        <v>0</v>
      </c>
      <c r="G293" s="52">
        <f t="shared" si="66"/>
        <v>0</v>
      </c>
      <c r="H293" s="51">
        <v>0</v>
      </c>
      <c r="I293" s="51">
        <v>0</v>
      </c>
      <c r="J293" s="52">
        <f t="shared" si="67"/>
        <v>0</v>
      </c>
      <c r="K293" s="51">
        <v>0</v>
      </c>
      <c r="L293" s="51">
        <v>0</v>
      </c>
      <c r="M293" s="52">
        <f t="shared" si="68"/>
        <v>0</v>
      </c>
      <c r="N293" s="51">
        <v>0</v>
      </c>
      <c r="O293" s="51">
        <v>0</v>
      </c>
      <c r="P293" s="52">
        <f t="shared" si="69"/>
        <v>0</v>
      </c>
      <c r="Q293" s="51">
        <v>0</v>
      </c>
      <c r="R293" s="51">
        <v>0</v>
      </c>
      <c r="S293" s="52">
        <f t="shared" si="70"/>
        <v>0</v>
      </c>
      <c r="T293" s="51">
        <v>0</v>
      </c>
      <c r="U293" s="51">
        <v>0</v>
      </c>
      <c r="V293" s="52">
        <f t="shared" si="71"/>
        <v>0</v>
      </c>
      <c r="W293" s="51">
        <v>0</v>
      </c>
      <c r="X293" s="51">
        <v>0</v>
      </c>
      <c r="Y293" s="52">
        <f t="shared" si="72"/>
        <v>0</v>
      </c>
      <c r="Z293" s="51">
        <v>0</v>
      </c>
      <c r="AA293" s="51">
        <v>0</v>
      </c>
      <c r="AB293" s="52">
        <f t="shared" si="73"/>
        <v>0</v>
      </c>
      <c r="AC293" s="51">
        <v>0</v>
      </c>
      <c r="AD293" s="51">
        <v>0</v>
      </c>
      <c r="AE293" s="52">
        <f t="shared" si="74"/>
        <v>0</v>
      </c>
      <c r="AF293" s="51">
        <v>0</v>
      </c>
      <c r="AG293" s="51">
        <v>0</v>
      </c>
      <c r="AH293" s="52">
        <f t="shared" si="75"/>
        <v>0</v>
      </c>
      <c r="AI293" s="51">
        <v>0</v>
      </c>
      <c r="AJ293" s="51">
        <v>0</v>
      </c>
      <c r="AK293" s="52">
        <f t="shared" si="76"/>
        <v>0</v>
      </c>
      <c r="AL293" s="51">
        <v>0</v>
      </c>
      <c r="AM293" s="51">
        <v>0</v>
      </c>
      <c r="AN293" s="52">
        <f t="shared" si="77"/>
        <v>0</v>
      </c>
      <c r="AO293" s="51">
        <v>0</v>
      </c>
      <c r="AP293" s="51">
        <v>0</v>
      </c>
      <c r="AQ293" s="52">
        <f t="shared" si="78"/>
        <v>0</v>
      </c>
      <c r="AR293" s="51">
        <v>0</v>
      </c>
      <c r="AS293" s="51">
        <v>0</v>
      </c>
      <c r="AT293" s="52">
        <f t="shared" si="64"/>
        <v>0</v>
      </c>
      <c r="AU293" s="51">
        <v>0</v>
      </c>
      <c r="AV293" s="51">
        <v>0</v>
      </c>
      <c r="AW293" s="52">
        <f t="shared" si="79"/>
        <v>0</v>
      </c>
      <c r="AX293" s="57">
        <f t="shared" si="65"/>
        <v>0</v>
      </c>
    </row>
    <row r="294" spans="2:50" x14ac:dyDescent="0.25">
      <c r="B294" t="s">
        <v>789</v>
      </c>
      <c r="C294" t="s">
        <v>572</v>
      </c>
      <c r="D294" t="s">
        <v>574</v>
      </c>
      <c r="E294" s="51">
        <v>4450000</v>
      </c>
      <c r="F294" s="51">
        <v>3432840</v>
      </c>
      <c r="G294" s="52">
        <f t="shared" si="66"/>
        <v>-1017160</v>
      </c>
      <c r="H294" s="51">
        <v>5200000</v>
      </c>
      <c r="I294" s="51">
        <v>4599869</v>
      </c>
      <c r="J294" s="52">
        <f t="shared" si="67"/>
        <v>-600131</v>
      </c>
      <c r="K294" s="51">
        <v>4000000</v>
      </c>
      <c r="L294" s="51">
        <v>4468370</v>
      </c>
      <c r="M294" s="52">
        <f t="shared" si="68"/>
        <v>468370</v>
      </c>
      <c r="N294" s="51">
        <v>6530000</v>
      </c>
      <c r="O294" s="51">
        <v>6082149</v>
      </c>
      <c r="P294" s="52">
        <f t="shared" si="69"/>
        <v>-447851</v>
      </c>
      <c r="Q294" s="51">
        <v>6000000</v>
      </c>
      <c r="R294" s="51">
        <v>7305202</v>
      </c>
      <c r="S294" s="52">
        <f t="shared" si="70"/>
        <v>1305202</v>
      </c>
      <c r="T294" s="51">
        <v>6000000</v>
      </c>
      <c r="U294" s="51">
        <v>7283300</v>
      </c>
      <c r="V294" s="52">
        <f t="shared" si="71"/>
        <v>1283300</v>
      </c>
      <c r="W294" s="51">
        <v>6500000</v>
      </c>
      <c r="X294" s="51">
        <v>6291250</v>
      </c>
      <c r="Y294" s="52">
        <f t="shared" si="72"/>
        <v>-208750</v>
      </c>
      <c r="Z294" s="51">
        <v>6500000</v>
      </c>
      <c r="AA294" s="51">
        <v>6184826</v>
      </c>
      <c r="AB294" s="52">
        <f t="shared" si="73"/>
        <v>-315174</v>
      </c>
      <c r="AC294" s="51">
        <v>5300000</v>
      </c>
      <c r="AD294" s="51">
        <v>5744632</v>
      </c>
      <c r="AE294" s="52">
        <f t="shared" si="74"/>
        <v>444632</v>
      </c>
      <c r="AF294" s="51">
        <v>6500000</v>
      </c>
      <c r="AG294" s="51">
        <v>8730074</v>
      </c>
      <c r="AH294" s="52">
        <f t="shared" si="75"/>
        <v>2230074</v>
      </c>
      <c r="AI294" s="51">
        <v>6000000</v>
      </c>
      <c r="AJ294" s="51">
        <v>8101575</v>
      </c>
      <c r="AK294" s="52">
        <f t="shared" si="76"/>
        <v>2101575</v>
      </c>
      <c r="AL294" s="51">
        <v>8000000</v>
      </c>
      <c r="AM294" s="51">
        <v>7634186</v>
      </c>
      <c r="AN294" s="52">
        <f t="shared" si="77"/>
        <v>-365814</v>
      </c>
      <c r="AO294" s="51">
        <v>8900000</v>
      </c>
      <c r="AP294" s="51">
        <v>6957887</v>
      </c>
      <c r="AQ294" s="52">
        <f t="shared" si="78"/>
        <v>-1942113</v>
      </c>
      <c r="AR294" s="51">
        <v>7647000</v>
      </c>
      <c r="AS294" s="51">
        <v>7137299</v>
      </c>
      <c r="AT294" s="52">
        <f t="shared" si="64"/>
        <v>-509701</v>
      </c>
      <c r="AU294" s="51">
        <v>8000000</v>
      </c>
      <c r="AV294" s="51">
        <v>7787653.5099999998</v>
      </c>
      <c r="AW294" s="52">
        <f t="shared" si="79"/>
        <v>-212346.49000000022</v>
      </c>
      <c r="AX294" s="57">
        <f t="shared" si="65"/>
        <v>195482225.01999998</v>
      </c>
    </row>
    <row r="295" spans="2:50" x14ac:dyDescent="0.25">
      <c r="B295" t="s">
        <v>789</v>
      </c>
      <c r="C295" t="s">
        <v>1088</v>
      </c>
      <c r="D295" t="s">
        <v>1089</v>
      </c>
      <c r="E295" s="51">
        <v>0</v>
      </c>
      <c r="F295" s="51">
        <v>0</v>
      </c>
      <c r="G295" s="52">
        <f t="shared" si="66"/>
        <v>0</v>
      </c>
      <c r="H295" s="51">
        <v>0</v>
      </c>
      <c r="I295" s="51">
        <v>0</v>
      </c>
      <c r="J295" s="52">
        <f t="shared" si="67"/>
        <v>0</v>
      </c>
      <c r="K295" s="51">
        <v>0</v>
      </c>
      <c r="L295" s="51">
        <v>0</v>
      </c>
      <c r="M295" s="52">
        <f t="shared" si="68"/>
        <v>0</v>
      </c>
      <c r="N295" s="51">
        <v>0</v>
      </c>
      <c r="O295" s="51">
        <v>0</v>
      </c>
      <c r="P295" s="52">
        <f t="shared" si="69"/>
        <v>0</v>
      </c>
      <c r="Q295" s="51">
        <v>0</v>
      </c>
      <c r="R295" s="51">
        <v>0</v>
      </c>
      <c r="S295" s="52">
        <f t="shared" si="70"/>
        <v>0</v>
      </c>
      <c r="T295" s="51">
        <v>0</v>
      </c>
      <c r="U295" s="51">
        <v>0</v>
      </c>
      <c r="V295" s="52">
        <f t="shared" si="71"/>
        <v>0</v>
      </c>
      <c r="W295" s="51">
        <v>0</v>
      </c>
      <c r="X295" s="51">
        <v>0</v>
      </c>
      <c r="Y295" s="52">
        <f t="shared" si="72"/>
        <v>0</v>
      </c>
      <c r="Z295" s="51">
        <v>0</v>
      </c>
      <c r="AA295" s="51">
        <v>0</v>
      </c>
      <c r="AB295" s="52">
        <f t="shared" si="73"/>
        <v>0</v>
      </c>
      <c r="AC295" s="51">
        <v>0</v>
      </c>
      <c r="AD295" s="51">
        <v>0</v>
      </c>
      <c r="AE295" s="52">
        <f t="shared" si="74"/>
        <v>0</v>
      </c>
      <c r="AF295" s="51">
        <v>0</v>
      </c>
      <c r="AG295" s="51">
        <v>0</v>
      </c>
      <c r="AH295" s="52">
        <f t="shared" si="75"/>
        <v>0</v>
      </c>
      <c r="AI295" s="51">
        <v>0</v>
      </c>
      <c r="AJ295" s="51">
        <v>0</v>
      </c>
      <c r="AK295" s="52">
        <f t="shared" si="76"/>
        <v>0</v>
      </c>
      <c r="AL295" s="51">
        <v>0</v>
      </c>
      <c r="AM295" s="51">
        <v>0</v>
      </c>
      <c r="AN295" s="52">
        <f t="shared" si="77"/>
        <v>0</v>
      </c>
      <c r="AO295" s="51">
        <v>0</v>
      </c>
      <c r="AP295" s="51">
        <v>0</v>
      </c>
      <c r="AQ295" s="52">
        <f t="shared" si="78"/>
        <v>0</v>
      </c>
      <c r="AR295" s="51">
        <v>0</v>
      </c>
      <c r="AS295" s="51">
        <v>0</v>
      </c>
      <c r="AT295" s="52">
        <f t="shared" si="64"/>
        <v>0</v>
      </c>
      <c r="AU295" s="51">
        <v>0</v>
      </c>
      <c r="AV295" s="51">
        <v>52500</v>
      </c>
      <c r="AW295" s="52">
        <f t="shared" si="79"/>
        <v>52500</v>
      </c>
      <c r="AX295" s="57">
        <f t="shared" si="65"/>
        <v>105000</v>
      </c>
    </row>
    <row r="296" spans="2:50" x14ac:dyDescent="0.25">
      <c r="B296" t="s">
        <v>789</v>
      </c>
      <c r="C296" t="s">
        <v>575</v>
      </c>
      <c r="D296" t="s">
        <v>577</v>
      </c>
      <c r="E296" s="51">
        <v>3250000</v>
      </c>
      <c r="F296" s="51">
        <v>3052844</v>
      </c>
      <c r="G296" s="52">
        <f t="shared" si="66"/>
        <v>-197156</v>
      </c>
      <c r="H296" s="51">
        <v>2900000</v>
      </c>
      <c r="I296" s="51">
        <v>2388069</v>
      </c>
      <c r="J296" s="52">
        <f t="shared" si="67"/>
        <v>-511931</v>
      </c>
      <c r="K296" s="51">
        <v>2924000</v>
      </c>
      <c r="L296" s="51">
        <v>2313884</v>
      </c>
      <c r="M296" s="52">
        <f t="shared" si="68"/>
        <v>-610116</v>
      </c>
      <c r="N296" s="51">
        <v>2500000</v>
      </c>
      <c r="O296" s="51">
        <v>2519008</v>
      </c>
      <c r="P296" s="52">
        <f t="shared" si="69"/>
        <v>19008</v>
      </c>
      <c r="Q296" s="51">
        <v>2250000</v>
      </c>
      <c r="R296" s="51">
        <v>2483400</v>
      </c>
      <c r="S296" s="52">
        <f t="shared" si="70"/>
        <v>233400</v>
      </c>
      <c r="T296" s="51">
        <v>2200000</v>
      </c>
      <c r="U296" s="51">
        <v>2103518</v>
      </c>
      <c r="V296" s="52">
        <f t="shared" si="71"/>
        <v>-96482</v>
      </c>
      <c r="W296" s="51">
        <v>2500000</v>
      </c>
      <c r="X296" s="51">
        <v>2807543</v>
      </c>
      <c r="Y296" s="52">
        <f t="shared" si="72"/>
        <v>307543</v>
      </c>
      <c r="Z296" s="51">
        <v>2500000</v>
      </c>
      <c r="AA296" s="51">
        <v>2636884</v>
      </c>
      <c r="AB296" s="52">
        <f t="shared" si="73"/>
        <v>136884</v>
      </c>
      <c r="AC296" s="51">
        <v>2500000</v>
      </c>
      <c r="AD296" s="51">
        <v>2215590</v>
      </c>
      <c r="AE296" s="52">
        <f t="shared" si="74"/>
        <v>-284410</v>
      </c>
      <c r="AF296" s="51">
        <v>2500000</v>
      </c>
      <c r="AG296" s="51">
        <v>740096</v>
      </c>
      <c r="AH296" s="52">
        <f t="shared" si="75"/>
        <v>-1759904</v>
      </c>
      <c r="AI296" s="51">
        <v>2000000</v>
      </c>
      <c r="AJ296" s="51">
        <v>650467</v>
      </c>
      <c r="AK296" s="52">
        <f t="shared" si="76"/>
        <v>-1349533</v>
      </c>
      <c r="AL296" s="51">
        <v>750000</v>
      </c>
      <c r="AM296" s="51">
        <v>5030133</v>
      </c>
      <c r="AN296" s="52">
        <f t="shared" si="77"/>
        <v>4280133</v>
      </c>
      <c r="AO296" s="51">
        <v>750000</v>
      </c>
      <c r="AP296" s="51">
        <v>2863257</v>
      </c>
      <c r="AQ296" s="52">
        <f t="shared" si="78"/>
        <v>2113257</v>
      </c>
      <c r="AR296" s="51">
        <v>2000000</v>
      </c>
      <c r="AS296" s="51">
        <v>2743581</v>
      </c>
      <c r="AT296" s="52">
        <f t="shared" si="64"/>
        <v>743581</v>
      </c>
      <c r="AU296" s="51">
        <v>2800000</v>
      </c>
      <c r="AV296" s="51">
        <v>2506406.6</v>
      </c>
      <c r="AW296" s="52">
        <f t="shared" si="79"/>
        <v>-293593.39999999991</v>
      </c>
      <c r="AX296" s="57">
        <f t="shared" si="65"/>
        <v>74109361.199999988</v>
      </c>
    </row>
    <row r="297" spans="2:50" hidden="1" x14ac:dyDescent="0.25">
      <c r="B297" t="s">
        <v>789</v>
      </c>
      <c r="C297" t="s">
        <v>896</v>
      </c>
      <c r="E297" s="51">
        <v>0</v>
      </c>
      <c r="F297" s="51">
        <v>0</v>
      </c>
      <c r="G297" s="52">
        <f t="shared" si="66"/>
        <v>0</v>
      </c>
      <c r="H297" s="51">
        <v>0</v>
      </c>
      <c r="I297" s="51">
        <v>0</v>
      </c>
      <c r="J297" s="52">
        <f t="shared" si="67"/>
        <v>0</v>
      </c>
      <c r="K297" s="51">
        <v>0</v>
      </c>
      <c r="L297" s="51">
        <v>0</v>
      </c>
      <c r="M297" s="52">
        <f t="shared" si="68"/>
        <v>0</v>
      </c>
      <c r="N297" s="51">
        <v>0</v>
      </c>
      <c r="O297" s="51">
        <v>0</v>
      </c>
      <c r="P297" s="52">
        <f t="shared" si="69"/>
        <v>0</v>
      </c>
      <c r="Q297" s="51">
        <v>0</v>
      </c>
      <c r="R297" s="51">
        <v>0</v>
      </c>
      <c r="S297" s="52">
        <f t="shared" si="70"/>
        <v>0</v>
      </c>
      <c r="T297" s="51">
        <v>0</v>
      </c>
      <c r="U297" s="51">
        <v>0</v>
      </c>
      <c r="V297" s="52">
        <f t="shared" si="71"/>
        <v>0</v>
      </c>
      <c r="W297" s="51">
        <v>0</v>
      </c>
      <c r="X297" s="51">
        <v>0</v>
      </c>
      <c r="Y297" s="52">
        <f t="shared" si="72"/>
        <v>0</v>
      </c>
      <c r="Z297" s="51">
        <v>0</v>
      </c>
      <c r="AA297" s="51">
        <v>0</v>
      </c>
      <c r="AB297" s="52">
        <f t="shared" si="73"/>
        <v>0</v>
      </c>
      <c r="AC297" s="51">
        <v>0</v>
      </c>
      <c r="AD297" s="51">
        <v>0</v>
      </c>
      <c r="AE297" s="52">
        <f t="shared" si="74"/>
        <v>0</v>
      </c>
      <c r="AF297" s="51">
        <v>0</v>
      </c>
      <c r="AG297" s="51">
        <v>0</v>
      </c>
      <c r="AH297" s="52">
        <f t="shared" si="75"/>
        <v>0</v>
      </c>
      <c r="AI297" s="51">
        <v>0</v>
      </c>
      <c r="AJ297" s="51">
        <v>0</v>
      </c>
      <c r="AK297" s="52">
        <f t="shared" si="76"/>
        <v>0</v>
      </c>
      <c r="AL297" s="51">
        <v>0</v>
      </c>
      <c r="AM297" s="51">
        <v>0</v>
      </c>
      <c r="AN297" s="52">
        <f t="shared" si="77"/>
        <v>0</v>
      </c>
      <c r="AO297" s="51">
        <v>0</v>
      </c>
      <c r="AP297" s="51">
        <v>0</v>
      </c>
      <c r="AQ297" s="52">
        <f t="shared" si="78"/>
        <v>0</v>
      </c>
      <c r="AR297" s="51">
        <v>0</v>
      </c>
      <c r="AS297" s="51">
        <v>0</v>
      </c>
      <c r="AT297" s="52">
        <f t="shared" si="64"/>
        <v>0</v>
      </c>
      <c r="AU297" s="51">
        <v>0</v>
      </c>
      <c r="AV297" s="51">
        <v>0</v>
      </c>
      <c r="AW297" s="52">
        <f t="shared" si="79"/>
        <v>0</v>
      </c>
      <c r="AX297" s="57">
        <f t="shared" si="65"/>
        <v>0</v>
      </c>
    </row>
    <row r="298" spans="2:50" x14ac:dyDescent="0.25">
      <c r="B298" t="s">
        <v>789</v>
      </c>
      <c r="C298" t="s">
        <v>578</v>
      </c>
      <c r="D298" t="s">
        <v>580</v>
      </c>
      <c r="E298" s="51">
        <v>995000</v>
      </c>
      <c r="F298" s="51">
        <v>916842</v>
      </c>
      <c r="G298" s="52">
        <f t="shared" si="66"/>
        <v>-78158</v>
      </c>
      <c r="H298" s="51">
        <v>950000</v>
      </c>
      <c r="I298" s="51">
        <v>897973</v>
      </c>
      <c r="J298" s="52">
        <f t="shared" si="67"/>
        <v>-52027</v>
      </c>
      <c r="K298" s="51">
        <v>871000</v>
      </c>
      <c r="L298" s="51">
        <v>855559</v>
      </c>
      <c r="M298" s="52">
        <f t="shared" si="68"/>
        <v>-15441</v>
      </c>
      <c r="N298" s="51">
        <v>828000</v>
      </c>
      <c r="O298" s="51">
        <v>864662</v>
      </c>
      <c r="P298" s="52">
        <f t="shared" si="69"/>
        <v>36662</v>
      </c>
      <c r="Q298" s="51">
        <v>860000</v>
      </c>
      <c r="R298" s="51">
        <v>860000</v>
      </c>
      <c r="S298" s="52">
        <f t="shared" si="70"/>
        <v>0</v>
      </c>
      <c r="T298" s="51">
        <v>850000</v>
      </c>
      <c r="U298" s="51">
        <v>657667</v>
      </c>
      <c r="V298" s="52">
        <f t="shared" si="71"/>
        <v>-192333</v>
      </c>
      <c r="W298" s="51">
        <v>650000</v>
      </c>
      <c r="X298" s="51">
        <v>688798</v>
      </c>
      <c r="Y298" s="52">
        <f t="shared" si="72"/>
        <v>38798</v>
      </c>
      <c r="Z298" s="51">
        <v>650000</v>
      </c>
      <c r="AA298" s="51">
        <v>688537</v>
      </c>
      <c r="AB298" s="52">
        <f t="shared" si="73"/>
        <v>38537</v>
      </c>
      <c r="AC298" s="51">
        <v>670000</v>
      </c>
      <c r="AD298" s="51">
        <v>676400</v>
      </c>
      <c r="AE298" s="52">
        <f t="shared" si="74"/>
        <v>6400</v>
      </c>
      <c r="AF298" s="51">
        <v>688000</v>
      </c>
      <c r="AG298" s="51">
        <v>701637</v>
      </c>
      <c r="AH298" s="52">
        <f t="shared" si="75"/>
        <v>13637</v>
      </c>
      <c r="AI298" s="51">
        <v>700000</v>
      </c>
      <c r="AJ298" s="51">
        <v>1322299</v>
      </c>
      <c r="AK298" s="52">
        <f t="shared" si="76"/>
        <v>622299</v>
      </c>
      <c r="AL298" s="51">
        <v>700000</v>
      </c>
      <c r="AM298" s="51">
        <v>713453</v>
      </c>
      <c r="AN298" s="52">
        <f t="shared" si="77"/>
        <v>13453</v>
      </c>
      <c r="AO298" s="51">
        <v>700000</v>
      </c>
      <c r="AP298" s="51">
        <v>-826293</v>
      </c>
      <c r="AQ298" s="52">
        <f t="shared" si="78"/>
        <v>-1526293</v>
      </c>
      <c r="AR298" s="51">
        <v>700000</v>
      </c>
      <c r="AS298" s="51">
        <v>1022463</v>
      </c>
      <c r="AT298" s="52">
        <f t="shared" si="64"/>
        <v>322463</v>
      </c>
      <c r="AU298" s="51">
        <v>800000</v>
      </c>
      <c r="AV298" s="51">
        <v>865697.3</v>
      </c>
      <c r="AW298" s="52">
        <f t="shared" si="79"/>
        <v>65697.300000000047</v>
      </c>
      <c r="AX298" s="57">
        <f t="shared" si="65"/>
        <v>21811388.600000001</v>
      </c>
    </row>
    <row r="299" spans="2:50" hidden="1" x14ac:dyDescent="0.25">
      <c r="B299" t="s">
        <v>789</v>
      </c>
      <c r="C299" t="s">
        <v>581</v>
      </c>
      <c r="D299" t="s">
        <v>582</v>
      </c>
      <c r="E299" s="51">
        <v>0</v>
      </c>
      <c r="F299" s="51">
        <v>0</v>
      </c>
      <c r="G299" s="52">
        <f t="shared" si="66"/>
        <v>0</v>
      </c>
      <c r="H299" s="51">
        <v>0</v>
      </c>
      <c r="I299" s="51">
        <v>0</v>
      </c>
      <c r="J299" s="52">
        <f t="shared" si="67"/>
        <v>0</v>
      </c>
      <c r="K299" s="51">
        <v>0</v>
      </c>
      <c r="L299" s="51">
        <v>0</v>
      </c>
      <c r="M299" s="52">
        <f t="shared" si="68"/>
        <v>0</v>
      </c>
      <c r="N299" s="51">
        <v>0</v>
      </c>
      <c r="O299" s="51">
        <v>0</v>
      </c>
      <c r="P299" s="52">
        <f t="shared" si="69"/>
        <v>0</v>
      </c>
      <c r="Q299" s="51">
        <v>0</v>
      </c>
      <c r="R299" s="51">
        <v>0</v>
      </c>
      <c r="S299" s="52">
        <f t="shared" si="70"/>
        <v>0</v>
      </c>
      <c r="T299" s="51">
        <v>0</v>
      </c>
      <c r="U299" s="51">
        <v>0</v>
      </c>
      <c r="V299" s="52">
        <f t="shared" si="71"/>
        <v>0</v>
      </c>
      <c r="W299" s="51">
        <v>0</v>
      </c>
      <c r="X299" s="51">
        <v>0</v>
      </c>
      <c r="Y299" s="52">
        <f t="shared" si="72"/>
        <v>0</v>
      </c>
      <c r="Z299" s="51">
        <v>0</v>
      </c>
      <c r="AA299" s="51">
        <v>0</v>
      </c>
      <c r="AB299" s="52">
        <f t="shared" si="73"/>
        <v>0</v>
      </c>
      <c r="AC299" s="51">
        <v>0</v>
      </c>
      <c r="AD299" s="51">
        <v>0</v>
      </c>
      <c r="AE299" s="52">
        <f t="shared" si="74"/>
        <v>0</v>
      </c>
      <c r="AF299" s="51">
        <v>0</v>
      </c>
      <c r="AG299" s="51">
        <v>0</v>
      </c>
      <c r="AH299" s="52">
        <f t="shared" si="75"/>
        <v>0</v>
      </c>
      <c r="AI299" s="51">
        <v>0</v>
      </c>
      <c r="AJ299" s="51">
        <v>0</v>
      </c>
      <c r="AK299" s="52">
        <f t="shared" si="76"/>
        <v>0</v>
      </c>
      <c r="AL299" s="51">
        <v>0</v>
      </c>
      <c r="AM299" s="51">
        <v>0</v>
      </c>
      <c r="AN299" s="52">
        <f t="shared" si="77"/>
        <v>0</v>
      </c>
      <c r="AO299" s="51">
        <v>0</v>
      </c>
      <c r="AP299" s="51">
        <v>0</v>
      </c>
      <c r="AQ299" s="52">
        <f t="shared" si="78"/>
        <v>0</v>
      </c>
      <c r="AR299" s="51">
        <v>0</v>
      </c>
      <c r="AS299" s="51">
        <v>0</v>
      </c>
      <c r="AT299" s="52">
        <f t="shared" si="64"/>
        <v>0</v>
      </c>
      <c r="AU299" s="51">
        <v>0</v>
      </c>
      <c r="AV299" s="51">
        <v>0</v>
      </c>
      <c r="AW299" s="52">
        <f t="shared" si="79"/>
        <v>0</v>
      </c>
      <c r="AX299" s="57">
        <f t="shared" si="65"/>
        <v>0</v>
      </c>
    </row>
    <row r="300" spans="2:50" x14ac:dyDescent="0.25">
      <c r="B300" t="s">
        <v>789</v>
      </c>
      <c r="C300" t="s">
        <v>583</v>
      </c>
      <c r="D300" t="s">
        <v>584</v>
      </c>
      <c r="E300" s="51">
        <v>0</v>
      </c>
      <c r="F300" s="51">
        <v>0</v>
      </c>
      <c r="G300" s="52">
        <f t="shared" si="66"/>
        <v>0</v>
      </c>
      <c r="H300" s="51">
        <v>0</v>
      </c>
      <c r="I300" s="51">
        <v>0</v>
      </c>
      <c r="J300" s="52">
        <f t="shared" si="67"/>
        <v>0</v>
      </c>
      <c r="K300" s="51">
        <v>0</v>
      </c>
      <c r="L300" s="51">
        <v>0</v>
      </c>
      <c r="M300" s="52">
        <f t="shared" si="68"/>
        <v>0</v>
      </c>
      <c r="N300" s="51">
        <v>0</v>
      </c>
      <c r="O300" s="51">
        <v>0</v>
      </c>
      <c r="P300" s="52">
        <f t="shared" si="69"/>
        <v>0</v>
      </c>
      <c r="Q300" s="51">
        <v>0</v>
      </c>
      <c r="R300" s="51">
        <v>0</v>
      </c>
      <c r="S300" s="52">
        <f t="shared" si="70"/>
        <v>0</v>
      </c>
      <c r="T300" s="51">
        <v>0</v>
      </c>
      <c r="U300" s="51">
        <v>104463</v>
      </c>
      <c r="V300" s="52">
        <f t="shared" si="71"/>
        <v>104463</v>
      </c>
      <c r="W300" s="51">
        <v>0</v>
      </c>
      <c r="X300" s="51">
        <v>282023</v>
      </c>
      <c r="Y300" s="52">
        <f t="shared" si="72"/>
        <v>282023</v>
      </c>
      <c r="Z300" s="51">
        <v>256000</v>
      </c>
      <c r="AA300" s="51">
        <v>22778</v>
      </c>
      <c r="AB300" s="52">
        <f t="shared" si="73"/>
        <v>-233222</v>
      </c>
      <c r="AC300" s="51">
        <v>36000</v>
      </c>
      <c r="AD300" s="51">
        <v>472229</v>
      </c>
      <c r="AE300" s="52">
        <f t="shared" si="74"/>
        <v>436229</v>
      </c>
      <c r="AF300" s="51">
        <v>540000</v>
      </c>
      <c r="AG300" s="51">
        <v>1501106</v>
      </c>
      <c r="AH300" s="52">
        <f t="shared" si="75"/>
        <v>961106</v>
      </c>
      <c r="AI300" s="51">
        <v>653000</v>
      </c>
      <c r="AJ300" s="51">
        <v>475633</v>
      </c>
      <c r="AK300" s="52">
        <f t="shared" si="76"/>
        <v>-177367</v>
      </c>
      <c r="AL300" s="51">
        <v>653000</v>
      </c>
      <c r="AM300" s="51">
        <v>153528</v>
      </c>
      <c r="AN300" s="52">
        <f t="shared" si="77"/>
        <v>-499472</v>
      </c>
      <c r="AO300" s="51">
        <v>653000</v>
      </c>
      <c r="AP300" s="51">
        <v>164856</v>
      </c>
      <c r="AQ300" s="52">
        <f t="shared" si="78"/>
        <v>-488144</v>
      </c>
      <c r="AR300" s="51">
        <v>153000</v>
      </c>
      <c r="AS300" s="51">
        <v>1401</v>
      </c>
      <c r="AT300" s="52">
        <f t="shared" si="64"/>
        <v>-151599</v>
      </c>
      <c r="AU300" s="51">
        <v>0</v>
      </c>
      <c r="AV300" s="51">
        <v>0</v>
      </c>
      <c r="AW300" s="52">
        <f t="shared" si="79"/>
        <v>0</v>
      </c>
      <c r="AX300" s="57">
        <f t="shared" si="65"/>
        <v>6356034</v>
      </c>
    </row>
    <row r="301" spans="2:50" x14ac:dyDescent="0.25">
      <c r="B301" t="s">
        <v>789</v>
      </c>
      <c r="C301" t="s">
        <v>897</v>
      </c>
      <c r="E301" s="51">
        <v>0</v>
      </c>
      <c r="F301" s="51">
        <v>0</v>
      </c>
      <c r="G301" s="52">
        <f t="shared" si="66"/>
        <v>0</v>
      </c>
      <c r="H301" s="51">
        <v>0</v>
      </c>
      <c r="I301" s="51">
        <v>0</v>
      </c>
      <c r="J301" s="52">
        <f t="shared" si="67"/>
        <v>0</v>
      </c>
      <c r="K301" s="51">
        <v>0</v>
      </c>
      <c r="L301" s="51">
        <v>0</v>
      </c>
      <c r="M301" s="52">
        <f t="shared" si="68"/>
        <v>0</v>
      </c>
      <c r="N301" s="51">
        <v>0</v>
      </c>
      <c r="O301" s="51">
        <v>0</v>
      </c>
      <c r="P301" s="52">
        <f t="shared" si="69"/>
        <v>0</v>
      </c>
      <c r="Q301" s="51">
        <v>0</v>
      </c>
      <c r="R301" s="51">
        <v>0</v>
      </c>
      <c r="S301" s="52">
        <f t="shared" si="70"/>
        <v>0</v>
      </c>
      <c r="T301" s="51">
        <v>0</v>
      </c>
      <c r="U301" s="51">
        <v>0</v>
      </c>
      <c r="V301" s="52">
        <f t="shared" si="71"/>
        <v>0</v>
      </c>
      <c r="W301" s="51">
        <v>0</v>
      </c>
      <c r="X301" s="51">
        <v>0</v>
      </c>
      <c r="Y301" s="52">
        <f t="shared" si="72"/>
        <v>0</v>
      </c>
      <c r="Z301" s="51">
        <v>0</v>
      </c>
      <c r="AA301" s="51">
        <v>0</v>
      </c>
      <c r="AB301" s="52">
        <f t="shared" si="73"/>
        <v>0</v>
      </c>
      <c r="AC301" s="51">
        <v>0</v>
      </c>
      <c r="AD301" s="51">
        <v>0</v>
      </c>
      <c r="AE301" s="52">
        <f t="shared" si="74"/>
        <v>0</v>
      </c>
      <c r="AF301" s="51">
        <v>0</v>
      </c>
      <c r="AG301" s="51">
        <v>0</v>
      </c>
      <c r="AH301" s="52">
        <f t="shared" si="75"/>
        <v>0</v>
      </c>
      <c r="AI301" s="51">
        <v>0</v>
      </c>
      <c r="AJ301" s="51">
        <v>0</v>
      </c>
      <c r="AK301" s="52">
        <f t="shared" si="76"/>
        <v>0</v>
      </c>
      <c r="AL301" s="51">
        <v>0</v>
      </c>
      <c r="AM301" s="51">
        <v>0</v>
      </c>
      <c r="AN301" s="52">
        <f t="shared" si="77"/>
        <v>0</v>
      </c>
      <c r="AO301" s="51">
        <v>0</v>
      </c>
      <c r="AP301" s="51">
        <v>0</v>
      </c>
      <c r="AQ301" s="52">
        <f t="shared" si="78"/>
        <v>0</v>
      </c>
      <c r="AR301" s="51">
        <v>0</v>
      </c>
      <c r="AS301" s="51">
        <v>1443205</v>
      </c>
      <c r="AT301" s="52">
        <f t="shared" si="64"/>
        <v>1443205</v>
      </c>
      <c r="AU301" s="51">
        <v>0</v>
      </c>
      <c r="AV301" s="51">
        <v>0</v>
      </c>
      <c r="AW301" s="52">
        <f t="shared" si="79"/>
        <v>0</v>
      </c>
      <c r="AX301" s="57">
        <f t="shared" si="65"/>
        <v>2886410</v>
      </c>
    </row>
    <row r="302" spans="2:50" hidden="1" x14ac:dyDescent="0.25">
      <c r="B302" t="s">
        <v>789</v>
      </c>
      <c r="C302" t="s">
        <v>898</v>
      </c>
      <c r="E302" s="51">
        <v>0</v>
      </c>
      <c r="F302" s="51">
        <v>0</v>
      </c>
      <c r="G302" s="52">
        <f t="shared" si="66"/>
        <v>0</v>
      </c>
      <c r="H302" s="51">
        <v>0</v>
      </c>
      <c r="I302" s="51">
        <v>0</v>
      </c>
      <c r="J302" s="52">
        <f t="shared" si="67"/>
        <v>0</v>
      </c>
      <c r="K302" s="51">
        <v>0</v>
      </c>
      <c r="L302" s="51">
        <v>0</v>
      </c>
      <c r="M302" s="52">
        <f t="shared" si="68"/>
        <v>0</v>
      </c>
      <c r="N302" s="51">
        <v>0</v>
      </c>
      <c r="O302" s="51">
        <v>0</v>
      </c>
      <c r="P302" s="52">
        <f t="shared" si="69"/>
        <v>0</v>
      </c>
      <c r="Q302" s="51">
        <v>0</v>
      </c>
      <c r="R302" s="51">
        <v>0</v>
      </c>
      <c r="S302" s="52">
        <f t="shared" si="70"/>
        <v>0</v>
      </c>
      <c r="T302" s="51">
        <v>0</v>
      </c>
      <c r="U302" s="51">
        <v>0</v>
      </c>
      <c r="V302" s="52">
        <f t="shared" si="71"/>
        <v>0</v>
      </c>
      <c r="W302" s="51">
        <v>0</v>
      </c>
      <c r="X302" s="51">
        <v>0</v>
      </c>
      <c r="Y302" s="52">
        <f t="shared" si="72"/>
        <v>0</v>
      </c>
      <c r="Z302" s="51">
        <v>0</v>
      </c>
      <c r="AA302" s="51">
        <v>0</v>
      </c>
      <c r="AB302" s="52">
        <f t="shared" si="73"/>
        <v>0</v>
      </c>
      <c r="AC302" s="51">
        <v>0</v>
      </c>
      <c r="AD302" s="51">
        <v>0</v>
      </c>
      <c r="AE302" s="52">
        <f t="shared" si="74"/>
        <v>0</v>
      </c>
      <c r="AF302" s="51">
        <v>0</v>
      </c>
      <c r="AG302" s="51">
        <v>0</v>
      </c>
      <c r="AH302" s="52">
        <f t="shared" si="75"/>
        <v>0</v>
      </c>
      <c r="AI302" s="51">
        <v>0</v>
      </c>
      <c r="AJ302" s="51">
        <v>0</v>
      </c>
      <c r="AK302" s="52">
        <f t="shared" si="76"/>
        <v>0</v>
      </c>
      <c r="AL302" s="51">
        <v>0</v>
      </c>
      <c r="AM302" s="51">
        <v>0</v>
      </c>
      <c r="AN302" s="52">
        <f t="shared" si="77"/>
        <v>0</v>
      </c>
      <c r="AO302" s="51">
        <v>0</v>
      </c>
      <c r="AP302" s="51">
        <v>0</v>
      </c>
      <c r="AQ302" s="52">
        <f t="shared" si="78"/>
        <v>0</v>
      </c>
      <c r="AR302" s="51">
        <v>0</v>
      </c>
      <c r="AS302" s="51">
        <v>0</v>
      </c>
      <c r="AT302" s="52">
        <f t="shared" si="64"/>
        <v>0</v>
      </c>
      <c r="AU302" s="51">
        <v>0</v>
      </c>
      <c r="AV302" s="51">
        <v>0</v>
      </c>
      <c r="AW302" s="52">
        <f t="shared" si="79"/>
        <v>0</v>
      </c>
      <c r="AX302" s="57">
        <f t="shared" si="65"/>
        <v>0</v>
      </c>
    </row>
    <row r="303" spans="2:50" x14ac:dyDescent="0.25">
      <c r="B303" t="s">
        <v>789</v>
      </c>
      <c r="C303" t="s">
        <v>899</v>
      </c>
      <c r="E303" s="51">
        <v>0</v>
      </c>
      <c r="F303" s="51">
        <v>0</v>
      </c>
      <c r="G303" s="52">
        <f t="shared" si="66"/>
        <v>0</v>
      </c>
      <c r="H303" s="51">
        <v>0</v>
      </c>
      <c r="I303" s="51">
        <v>0</v>
      </c>
      <c r="J303" s="52">
        <f t="shared" si="67"/>
        <v>0</v>
      </c>
      <c r="K303" s="51">
        <v>0</v>
      </c>
      <c r="L303" s="51">
        <v>0</v>
      </c>
      <c r="M303" s="52">
        <f t="shared" si="68"/>
        <v>0</v>
      </c>
      <c r="N303" s="51">
        <v>0</v>
      </c>
      <c r="O303" s="51">
        <v>0</v>
      </c>
      <c r="P303" s="52">
        <f t="shared" si="69"/>
        <v>0</v>
      </c>
      <c r="Q303" s="51">
        <v>0</v>
      </c>
      <c r="R303" s="51">
        <v>0</v>
      </c>
      <c r="S303" s="52">
        <f t="shared" si="70"/>
        <v>0</v>
      </c>
      <c r="T303" s="51">
        <v>0</v>
      </c>
      <c r="U303" s="51">
        <v>0</v>
      </c>
      <c r="V303" s="52">
        <f t="shared" si="71"/>
        <v>0</v>
      </c>
      <c r="W303" s="51">
        <v>0</v>
      </c>
      <c r="X303" s="51">
        <v>50</v>
      </c>
      <c r="Y303" s="52">
        <f t="shared" si="72"/>
        <v>50</v>
      </c>
      <c r="Z303" s="51">
        <v>0</v>
      </c>
      <c r="AA303" s="51">
        <v>0</v>
      </c>
      <c r="AB303" s="52">
        <f t="shared" si="73"/>
        <v>0</v>
      </c>
      <c r="AC303" s="51">
        <v>0</v>
      </c>
      <c r="AD303" s="51">
        <v>0</v>
      </c>
      <c r="AE303" s="52">
        <f t="shared" si="74"/>
        <v>0</v>
      </c>
      <c r="AF303" s="51">
        <v>0</v>
      </c>
      <c r="AG303" s="51">
        <v>0</v>
      </c>
      <c r="AH303" s="52">
        <f t="shared" si="75"/>
        <v>0</v>
      </c>
      <c r="AI303" s="51">
        <v>0</v>
      </c>
      <c r="AJ303" s="51">
        <v>0</v>
      </c>
      <c r="AK303" s="52">
        <f t="shared" si="76"/>
        <v>0</v>
      </c>
      <c r="AL303" s="51">
        <v>0</v>
      </c>
      <c r="AM303" s="51">
        <v>0</v>
      </c>
      <c r="AN303" s="52">
        <f t="shared" si="77"/>
        <v>0</v>
      </c>
      <c r="AO303" s="51">
        <v>0</v>
      </c>
      <c r="AP303" s="51">
        <v>0</v>
      </c>
      <c r="AQ303" s="52">
        <f t="shared" si="78"/>
        <v>0</v>
      </c>
      <c r="AR303" s="51">
        <v>0</v>
      </c>
      <c r="AS303" s="51">
        <v>0</v>
      </c>
      <c r="AT303" s="52">
        <f t="shared" si="64"/>
        <v>0</v>
      </c>
      <c r="AU303" s="51">
        <v>0</v>
      </c>
      <c r="AV303" s="51">
        <v>0</v>
      </c>
      <c r="AW303" s="52">
        <f t="shared" si="79"/>
        <v>0</v>
      </c>
      <c r="AX303" s="57">
        <f t="shared" si="65"/>
        <v>100</v>
      </c>
    </row>
    <row r="304" spans="2:50" x14ac:dyDescent="0.25">
      <c r="B304" t="s">
        <v>789</v>
      </c>
      <c r="C304" t="s">
        <v>585</v>
      </c>
      <c r="D304" t="s">
        <v>587</v>
      </c>
      <c r="E304" s="51">
        <v>6000</v>
      </c>
      <c r="F304" s="51">
        <v>12532</v>
      </c>
      <c r="G304" s="52">
        <f t="shared" si="66"/>
        <v>6532</v>
      </c>
      <c r="H304" s="51">
        <v>7000</v>
      </c>
      <c r="I304" s="51">
        <v>12097</v>
      </c>
      <c r="J304" s="52">
        <f t="shared" si="67"/>
        <v>5097</v>
      </c>
      <c r="K304" s="51">
        <v>7000</v>
      </c>
      <c r="L304" s="51">
        <v>13709</v>
      </c>
      <c r="M304" s="52">
        <f t="shared" si="68"/>
        <v>6709</v>
      </c>
      <c r="N304" s="51">
        <v>12000</v>
      </c>
      <c r="O304" s="51">
        <v>35910</v>
      </c>
      <c r="P304" s="52">
        <f t="shared" si="69"/>
        <v>23910</v>
      </c>
      <c r="Q304" s="51">
        <v>25000</v>
      </c>
      <c r="R304" s="51">
        <v>45507</v>
      </c>
      <c r="S304" s="52">
        <f t="shared" si="70"/>
        <v>20507</v>
      </c>
      <c r="T304" s="51">
        <v>25000</v>
      </c>
      <c r="U304" s="51">
        <v>31212</v>
      </c>
      <c r="V304" s="52">
        <f t="shared" si="71"/>
        <v>6212</v>
      </c>
      <c r="W304" s="51">
        <v>25000</v>
      </c>
      <c r="X304" s="51">
        <v>18113</v>
      </c>
      <c r="Y304" s="52">
        <f t="shared" si="72"/>
        <v>-6887</v>
      </c>
      <c r="Z304" s="51">
        <v>25000</v>
      </c>
      <c r="AA304" s="51">
        <v>17866</v>
      </c>
      <c r="AB304" s="52">
        <f t="shared" si="73"/>
        <v>-7134</v>
      </c>
      <c r="AC304" s="51">
        <v>20000</v>
      </c>
      <c r="AD304" s="51">
        <v>22865</v>
      </c>
      <c r="AE304" s="52">
        <f t="shared" si="74"/>
        <v>2865</v>
      </c>
      <c r="AF304" s="51">
        <v>103375</v>
      </c>
      <c r="AG304" s="51">
        <v>27410</v>
      </c>
      <c r="AH304" s="52">
        <f t="shared" si="75"/>
        <v>-75965</v>
      </c>
      <c r="AI304" s="51">
        <v>20000</v>
      </c>
      <c r="AJ304" s="51">
        <v>36355</v>
      </c>
      <c r="AK304" s="52">
        <f t="shared" si="76"/>
        <v>16355</v>
      </c>
      <c r="AL304" s="51">
        <v>20000</v>
      </c>
      <c r="AM304" s="51">
        <v>34325</v>
      </c>
      <c r="AN304" s="52">
        <f t="shared" si="77"/>
        <v>14325</v>
      </c>
      <c r="AO304" s="51">
        <v>20000</v>
      </c>
      <c r="AP304" s="51">
        <v>41380</v>
      </c>
      <c r="AQ304" s="52">
        <f t="shared" si="78"/>
        <v>21380</v>
      </c>
      <c r="AR304" s="51">
        <v>20000</v>
      </c>
      <c r="AS304" s="51">
        <v>32749</v>
      </c>
      <c r="AT304" s="52">
        <f t="shared" si="64"/>
        <v>12749</v>
      </c>
      <c r="AU304" s="51">
        <v>20000</v>
      </c>
      <c r="AV304" s="51">
        <v>36155</v>
      </c>
      <c r="AW304" s="52">
        <f t="shared" si="79"/>
        <v>16155</v>
      </c>
      <c r="AX304" s="57">
        <f t="shared" si="65"/>
        <v>836370</v>
      </c>
    </row>
    <row r="305" spans="2:50" x14ac:dyDescent="0.25">
      <c r="B305" t="s">
        <v>789</v>
      </c>
      <c r="C305" t="s">
        <v>588</v>
      </c>
      <c r="D305" t="s">
        <v>590</v>
      </c>
      <c r="E305" s="51">
        <v>0</v>
      </c>
      <c r="F305" s="51">
        <v>3730319</v>
      </c>
      <c r="G305" s="52">
        <f t="shared" si="66"/>
        <v>3730319</v>
      </c>
      <c r="H305" s="51">
        <v>6790000</v>
      </c>
      <c r="I305" s="51">
        <v>6790000</v>
      </c>
      <c r="J305" s="52">
        <f t="shared" si="67"/>
        <v>0</v>
      </c>
      <c r="K305" s="51">
        <v>0</v>
      </c>
      <c r="L305" s="51">
        <v>0</v>
      </c>
      <c r="M305" s="52">
        <f t="shared" si="68"/>
        <v>0</v>
      </c>
      <c r="N305" s="51">
        <v>12456000</v>
      </c>
      <c r="O305" s="51">
        <v>12456000</v>
      </c>
      <c r="P305" s="52">
        <f t="shared" si="69"/>
        <v>0</v>
      </c>
      <c r="Q305" s="51">
        <v>0</v>
      </c>
      <c r="R305" s="51">
        <v>17680000</v>
      </c>
      <c r="S305" s="52">
        <f t="shared" si="70"/>
        <v>17680000</v>
      </c>
      <c r="T305" s="51">
        <v>0</v>
      </c>
      <c r="U305" s="51">
        <v>0</v>
      </c>
      <c r="V305" s="52">
        <f t="shared" si="71"/>
        <v>0</v>
      </c>
      <c r="W305" s="51">
        <v>0</v>
      </c>
      <c r="X305" s="51">
        <v>0</v>
      </c>
      <c r="Y305" s="52">
        <f t="shared" si="72"/>
        <v>0</v>
      </c>
      <c r="Z305" s="51">
        <v>550000</v>
      </c>
      <c r="AA305" s="51">
        <v>550000</v>
      </c>
      <c r="AB305" s="52">
        <f t="shared" si="73"/>
        <v>0</v>
      </c>
      <c r="AC305" s="51">
        <v>0</v>
      </c>
      <c r="AD305" s="51">
        <v>0</v>
      </c>
      <c r="AE305" s="52">
        <f t="shared" si="74"/>
        <v>0</v>
      </c>
      <c r="AF305" s="51">
        <v>6800000</v>
      </c>
      <c r="AG305" s="51">
        <v>0</v>
      </c>
      <c r="AH305" s="52">
        <f t="shared" si="75"/>
        <v>-6800000</v>
      </c>
      <c r="AI305" s="51">
        <v>1700000</v>
      </c>
      <c r="AJ305" s="51">
        <v>0</v>
      </c>
      <c r="AK305" s="52">
        <f t="shared" si="76"/>
        <v>-1700000</v>
      </c>
      <c r="AL305" s="51">
        <v>2500000</v>
      </c>
      <c r="AM305" s="51">
        <v>2500000</v>
      </c>
      <c r="AN305" s="52">
        <f t="shared" si="77"/>
        <v>0</v>
      </c>
      <c r="AO305" s="51">
        <v>0</v>
      </c>
      <c r="AP305" s="51">
        <v>0</v>
      </c>
      <c r="AQ305" s="52">
        <f t="shared" si="78"/>
        <v>0</v>
      </c>
      <c r="AR305" s="51">
        <v>0</v>
      </c>
      <c r="AS305" s="51">
        <v>0</v>
      </c>
      <c r="AT305" s="52">
        <f t="shared" si="64"/>
        <v>0</v>
      </c>
      <c r="AU305" s="51">
        <v>0</v>
      </c>
      <c r="AV305" s="51">
        <v>0</v>
      </c>
      <c r="AW305" s="52">
        <f t="shared" si="79"/>
        <v>0</v>
      </c>
      <c r="AX305" s="57">
        <f t="shared" si="65"/>
        <v>87412638</v>
      </c>
    </row>
    <row r="306" spans="2:50" x14ac:dyDescent="0.25">
      <c r="B306" t="s">
        <v>789</v>
      </c>
      <c r="C306" t="s">
        <v>900</v>
      </c>
      <c r="E306" s="51">
        <v>1000</v>
      </c>
      <c r="F306" s="51">
        <v>438</v>
      </c>
      <c r="G306" s="52">
        <f t="shared" si="66"/>
        <v>-562</v>
      </c>
      <c r="H306" s="51">
        <v>1000</v>
      </c>
      <c r="I306" s="51">
        <v>6213</v>
      </c>
      <c r="J306" s="52">
        <f t="shared" si="67"/>
        <v>5213</v>
      </c>
      <c r="K306" s="51">
        <v>1000</v>
      </c>
      <c r="L306" s="51">
        <v>7729</v>
      </c>
      <c r="M306" s="52">
        <f t="shared" si="68"/>
        <v>6729</v>
      </c>
      <c r="N306" s="51">
        <v>3000</v>
      </c>
      <c r="O306" s="51">
        <v>130</v>
      </c>
      <c r="P306" s="52">
        <f t="shared" si="69"/>
        <v>-2870</v>
      </c>
      <c r="Q306" s="51">
        <v>5000</v>
      </c>
      <c r="R306" s="51">
        <v>0</v>
      </c>
      <c r="S306" s="52">
        <f t="shared" si="70"/>
        <v>-5000</v>
      </c>
      <c r="T306" s="51">
        <v>5000</v>
      </c>
      <c r="U306" s="51">
        <v>185</v>
      </c>
      <c r="V306" s="52">
        <f t="shared" si="71"/>
        <v>-4815</v>
      </c>
      <c r="W306" s="51">
        <v>0</v>
      </c>
      <c r="X306" s="51">
        <v>0</v>
      </c>
      <c r="Y306" s="52">
        <f t="shared" si="72"/>
        <v>0</v>
      </c>
      <c r="Z306" s="51">
        <v>0</v>
      </c>
      <c r="AA306" s="51">
        <v>0</v>
      </c>
      <c r="AB306" s="52">
        <f t="shared" si="73"/>
        <v>0</v>
      </c>
      <c r="AC306" s="51">
        <v>0</v>
      </c>
      <c r="AD306" s="51">
        <v>0</v>
      </c>
      <c r="AE306" s="52">
        <f t="shared" si="74"/>
        <v>0</v>
      </c>
      <c r="AF306" s="51">
        <v>0</v>
      </c>
      <c r="AG306" s="51">
        <v>0</v>
      </c>
      <c r="AH306" s="52">
        <f t="shared" si="75"/>
        <v>0</v>
      </c>
      <c r="AI306" s="51">
        <v>0</v>
      </c>
      <c r="AJ306" s="51">
        <v>0</v>
      </c>
      <c r="AK306" s="52">
        <f t="shared" si="76"/>
        <v>0</v>
      </c>
      <c r="AL306" s="51">
        <v>0</v>
      </c>
      <c r="AM306" s="51">
        <v>0</v>
      </c>
      <c r="AN306" s="52">
        <f t="shared" si="77"/>
        <v>0</v>
      </c>
      <c r="AO306" s="51">
        <v>0</v>
      </c>
      <c r="AP306" s="51">
        <v>0</v>
      </c>
      <c r="AQ306" s="52">
        <f t="shared" si="78"/>
        <v>0</v>
      </c>
      <c r="AR306" s="51">
        <v>0</v>
      </c>
      <c r="AS306" s="51">
        <v>0</v>
      </c>
      <c r="AT306" s="52">
        <f t="shared" si="64"/>
        <v>0</v>
      </c>
      <c r="AU306" s="51">
        <v>0</v>
      </c>
      <c r="AV306" s="51">
        <v>0</v>
      </c>
      <c r="AW306" s="52">
        <f t="shared" si="79"/>
        <v>0</v>
      </c>
      <c r="AX306" s="57">
        <f t="shared" si="65"/>
        <v>29390</v>
      </c>
    </row>
    <row r="307" spans="2:50" x14ac:dyDescent="0.25">
      <c r="B307" t="s">
        <v>789</v>
      </c>
      <c r="C307" t="s">
        <v>901</v>
      </c>
      <c r="E307" s="51">
        <v>152000</v>
      </c>
      <c r="F307" s="51">
        <v>320353</v>
      </c>
      <c r="G307" s="52">
        <f t="shared" si="66"/>
        <v>168353</v>
      </c>
      <c r="H307" s="51">
        <v>170000</v>
      </c>
      <c r="I307" s="51">
        <v>217331</v>
      </c>
      <c r="J307" s="52">
        <f t="shared" si="67"/>
        <v>47331</v>
      </c>
      <c r="K307" s="51">
        <v>57000</v>
      </c>
      <c r="L307" s="51">
        <v>262194</v>
      </c>
      <c r="M307" s="52">
        <f t="shared" si="68"/>
        <v>205194</v>
      </c>
      <c r="N307" s="51">
        <v>225000</v>
      </c>
      <c r="O307" s="51">
        <v>325938</v>
      </c>
      <c r="P307" s="52">
        <f t="shared" si="69"/>
        <v>100938</v>
      </c>
      <c r="Q307" s="51">
        <v>280000</v>
      </c>
      <c r="R307" s="51">
        <v>357947</v>
      </c>
      <c r="S307" s="52">
        <f t="shared" si="70"/>
        <v>77947</v>
      </c>
      <c r="T307" s="51">
        <v>140000</v>
      </c>
      <c r="U307" s="51">
        <v>170786</v>
      </c>
      <c r="V307" s="52">
        <f t="shared" si="71"/>
        <v>30786</v>
      </c>
      <c r="W307" s="51">
        <v>0</v>
      </c>
      <c r="X307" s="51">
        <v>0</v>
      </c>
      <c r="Y307" s="52">
        <f t="shared" si="72"/>
        <v>0</v>
      </c>
      <c r="Z307" s="51">
        <v>0</v>
      </c>
      <c r="AA307" s="51">
        <v>0</v>
      </c>
      <c r="AB307" s="52">
        <f t="shared" si="73"/>
        <v>0</v>
      </c>
      <c r="AC307" s="51">
        <v>0</v>
      </c>
      <c r="AD307" s="51">
        <v>0</v>
      </c>
      <c r="AE307" s="52">
        <f t="shared" si="74"/>
        <v>0</v>
      </c>
      <c r="AF307" s="51">
        <v>0</v>
      </c>
      <c r="AG307" s="51">
        <v>0</v>
      </c>
      <c r="AH307" s="52">
        <f t="shared" si="75"/>
        <v>0</v>
      </c>
      <c r="AI307" s="51">
        <v>0</v>
      </c>
      <c r="AJ307" s="51">
        <v>0</v>
      </c>
      <c r="AK307" s="52">
        <f t="shared" si="76"/>
        <v>0</v>
      </c>
      <c r="AL307" s="51">
        <v>0</v>
      </c>
      <c r="AM307" s="51">
        <v>0</v>
      </c>
      <c r="AN307" s="52">
        <f t="shared" si="77"/>
        <v>0</v>
      </c>
      <c r="AO307" s="51">
        <v>0</v>
      </c>
      <c r="AP307" s="51">
        <v>0</v>
      </c>
      <c r="AQ307" s="52">
        <f t="shared" si="78"/>
        <v>0</v>
      </c>
      <c r="AR307" s="51">
        <v>0</v>
      </c>
      <c r="AS307" s="51">
        <v>0</v>
      </c>
      <c r="AT307" s="52">
        <f t="shared" si="64"/>
        <v>0</v>
      </c>
      <c r="AU307" s="51">
        <v>0</v>
      </c>
      <c r="AV307" s="51">
        <v>0</v>
      </c>
      <c r="AW307" s="52">
        <f t="shared" si="79"/>
        <v>0</v>
      </c>
      <c r="AX307" s="57">
        <f t="shared" si="65"/>
        <v>3309098</v>
      </c>
    </row>
    <row r="308" spans="2:50" x14ac:dyDescent="0.25">
      <c r="B308" t="s">
        <v>789</v>
      </c>
      <c r="C308" t="s">
        <v>591</v>
      </c>
      <c r="D308" t="s">
        <v>593</v>
      </c>
      <c r="E308" s="51">
        <v>952000</v>
      </c>
      <c r="F308" s="51">
        <v>671547</v>
      </c>
      <c r="G308" s="52">
        <f t="shared" si="66"/>
        <v>-280453</v>
      </c>
      <c r="H308" s="51">
        <v>989000</v>
      </c>
      <c r="I308" s="51">
        <v>542386</v>
      </c>
      <c r="J308" s="52">
        <f t="shared" si="67"/>
        <v>-446614</v>
      </c>
      <c r="K308" s="51">
        <v>747000</v>
      </c>
      <c r="L308" s="51">
        <v>1029782</v>
      </c>
      <c r="M308" s="52">
        <f t="shared" si="68"/>
        <v>282782</v>
      </c>
      <c r="N308" s="51">
        <v>417000</v>
      </c>
      <c r="O308" s="51">
        <v>4769633</v>
      </c>
      <c r="P308" s="52">
        <f t="shared" si="69"/>
        <v>4352633</v>
      </c>
      <c r="Q308" s="51">
        <v>839000</v>
      </c>
      <c r="R308" s="51">
        <v>246424</v>
      </c>
      <c r="S308" s="52">
        <f t="shared" si="70"/>
        <v>-592576</v>
      </c>
      <c r="T308" s="51">
        <v>878000</v>
      </c>
      <c r="U308" s="51">
        <v>6641325</v>
      </c>
      <c r="V308" s="52">
        <f t="shared" si="71"/>
        <v>5763325</v>
      </c>
      <c r="W308" s="51">
        <v>405000</v>
      </c>
      <c r="X308" s="51">
        <v>159517</v>
      </c>
      <c r="Y308" s="52">
        <f t="shared" si="72"/>
        <v>-245483</v>
      </c>
      <c r="Z308" s="51">
        <v>245000</v>
      </c>
      <c r="AA308" s="51">
        <v>442031</v>
      </c>
      <c r="AB308" s="52">
        <f t="shared" si="73"/>
        <v>197031</v>
      </c>
      <c r="AC308" s="51">
        <v>245000</v>
      </c>
      <c r="AD308" s="51">
        <v>2180386</v>
      </c>
      <c r="AE308" s="52">
        <f t="shared" si="74"/>
        <v>1935386</v>
      </c>
      <c r="AF308" s="51">
        <v>245000</v>
      </c>
      <c r="AG308" s="51">
        <v>4595723</v>
      </c>
      <c r="AH308" s="52">
        <f t="shared" si="75"/>
        <v>4350723</v>
      </c>
      <c r="AI308" s="51">
        <v>245000</v>
      </c>
      <c r="AJ308" s="51">
        <v>-42905</v>
      </c>
      <c r="AK308" s="52">
        <f t="shared" si="76"/>
        <v>-287905</v>
      </c>
      <c r="AL308" s="51">
        <v>295000</v>
      </c>
      <c r="AM308" s="51">
        <v>3777700</v>
      </c>
      <c r="AN308" s="52">
        <f t="shared" si="77"/>
        <v>3482700</v>
      </c>
      <c r="AO308" s="51">
        <v>245000</v>
      </c>
      <c r="AP308" s="51">
        <v>5784691</v>
      </c>
      <c r="AQ308" s="52">
        <f t="shared" si="78"/>
        <v>5539691</v>
      </c>
      <c r="AR308" s="51">
        <v>245000</v>
      </c>
      <c r="AS308" s="51">
        <v>22881482</v>
      </c>
      <c r="AT308" s="52">
        <f t="shared" si="64"/>
        <v>22636482</v>
      </c>
      <c r="AU308" s="51">
        <v>814690</v>
      </c>
      <c r="AV308" s="51">
        <v>7891992.4699999997</v>
      </c>
      <c r="AW308" s="52">
        <f t="shared" si="79"/>
        <v>7077302.4699999997</v>
      </c>
      <c r="AX308" s="57">
        <f t="shared" si="65"/>
        <v>123143428.94</v>
      </c>
    </row>
    <row r="309" spans="2:50" x14ac:dyDescent="0.25">
      <c r="B309" t="s">
        <v>789</v>
      </c>
      <c r="C309" t="s">
        <v>594</v>
      </c>
      <c r="D309" t="s">
        <v>596</v>
      </c>
      <c r="E309" s="51">
        <v>800000</v>
      </c>
      <c r="F309" s="51">
        <v>271282</v>
      </c>
      <c r="G309" s="52">
        <f t="shared" si="66"/>
        <v>-528718</v>
      </c>
      <c r="H309" s="51">
        <v>400000</v>
      </c>
      <c r="I309" s="51">
        <v>402798</v>
      </c>
      <c r="J309" s="52">
        <f t="shared" si="67"/>
        <v>2798</v>
      </c>
      <c r="K309" s="51">
        <v>250000</v>
      </c>
      <c r="L309" s="51">
        <v>747075</v>
      </c>
      <c r="M309" s="52">
        <f t="shared" si="68"/>
        <v>497075</v>
      </c>
      <c r="N309" s="51">
        <v>400000</v>
      </c>
      <c r="O309" s="51">
        <v>800341</v>
      </c>
      <c r="P309" s="52">
        <f t="shared" si="69"/>
        <v>400341</v>
      </c>
      <c r="Q309" s="51">
        <v>500000</v>
      </c>
      <c r="R309" s="51">
        <v>1002563</v>
      </c>
      <c r="S309" s="52">
        <f t="shared" si="70"/>
        <v>502563</v>
      </c>
      <c r="T309" s="51">
        <v>500000</v>
      </c>
      <c r="U309" s="51">
        <v>988715</v>
      </c>
      <c r="V309" s="52">
        <f t="shared" si="71"/>
        <v>488715</v>
      </c>
      <c r="W309" s="51">
        <v>500000</v>
      </c>
      <c r="X309" s="51">
        <v>800744</v>
      </c>
      <c r="Y309" s="52">
        <f t="shared" si="72"/>
        <v>300744</v>
      </c>
      <c r="Z309" s="51">
        <v>500000</v>
      </c>
      <c r="AA309" s="51">
        <v>1532622</v>
      </c>
      <c r="AB309" s="52">
        <f t="shared" si="73"/>
        <v>1032622</v>
      </c>
      <c r="AC309" s="51">
        <v>500000</v>
      </c>
      <c r="AD309" s="51">
        <v>1240181</v>
      </c>
      <c r="AE309" s="52">
        <f t="shared" si="74"/>
        <v>740181</v>
      </c>
      <c r="AF309" s="51">
        <v>500000</v>
      </c>
      <c r="AG309" s="51">
        <v>902947</v>
      </c>
      <c r="AH309" s="52">
        <f t="shared" si="75"/>
        <v>402947</v>
      </c>
      <c r="AI309" s="51">
        <v>500000</v>
      </c>
      <c r="AJ309" s="51">
        <v>1020224</v>
      </c>
      <c r="AK309" s="52">
        <f t="shared" si="76"/>
        <v>520224</v>
      </c>
      <c r="AL309" s="51">
        <v>500000</v>
      </c>
      <c r="AM309" s="51">
        <v>901046</v>
      </c>
      <c r="AN309" s="52">
        <f t="shared" si="77"/>
        <v>401046</v>
      </c>
      <c r="AO309" s="51">
        <v>500000</v>
      </c>
      <c r="AP309" s="51">
        <v>802915</v>
      </c>
      <c r="AQ309" s="52">
        <f t="shared" si="78"/>
        <v>302915</v>
      </c>
      <c r="AR309" s="51">
        <v>500000</v>
      </c>
      <c r="AS309" s="51">
        <v>775593</v>
      </c>
      <c r="AT309" s="52">
        <f t="shared" si="64"/>
        <v>275593</v>
      </c>
      <c r="AU309" s="51">
        <v>500000</v>
      </c>
      <c r="AV309" s="51">
        <v>1605195.06</v>
      </c>
      <c r="AW309" s="52">
        <f t="shared" si="79"/>
        <v>1105195.06</v>
      </c>
      <c r="AX309" s="57">
        <f t="shared" si="65"/>
        <v>27588482.119999997</v>
      </c>
    </row>
    <row r="310" spans="2:50" x14ac:dyDescent="0.25">
      <c r="B310" t="s">
        <v>789</v>
      </c>
      <c r="C310" t="s">
        <v>902</v>
      </c>
      <c r="E310" s="51">
        <v>2000</v>
      </c>
      <c r="F310" s="51">
        <v>175061</v>
      </c>
      <c r="G310" s="52">
        <f t="shared" si="66"/>
        <v>173061</v>
      </c>
      <c r="H310" s="51">
        <v>206000</v>
      </c>
      <c r="I310" s="51">
        <v>6263</v>
      </c>
      <c r="J310" s="52">
        <f t="shared" si="67"/>
        <v>-199737</v>
      </c>
      <c r="K310" s="51">
        <v>2000</v>
      </c>
      <c r="L310" s="51">
        <v>0</v>
      </c>
      <c r="M310" s="52">
        <f t="shared" si="68"/>
        <v>-2000</v>
      </c>
      <c r="N310" s="51">
        <v>2000</v>
      </c>
      <c r="O310" s="51">
        <v>0</v>
      </c>
      <c r="P310" s="52">
        <f t="shared" si="69"/>
        <v>-2000</v>
      </c>
      <c r="Q310" s="51">
        <v>2000</v>
      </c>
      <c r="R310" s="51">
        <v>0</v>
      </c>
      <c r="S310" s="52">
        <f t="shared" si="70"/>
        <v>-2000</v>
      </c>
      <c r="T310" s="51">
        <v>0</v>
      </c>
      <c r="U310" s="51">
        <v>0</v>
      </c>
      <c r="V310" s="52">
        <f t="shared" si="71"/>
        <v>0</v>
      </c>
      <c r="W310" s="51">
        <v>0</v>
      </c>
      <c r="X310" s="51">
        <v>0</v>
      </c>
      <c r="Y310" s="52">
        <f t="shared" si="72"/>
        <v>0</v>
      </c>
      <c r="Z310" s="51">
        <v>0</v>
      </c>
      <c r="AA310" s="51">
        <v>0</v>
      </c>
      <c r="AB310" s="52">
        <f t="shared" si="73"/>
        <v>0</v>
      </c>
      <c r="AC310" s="51">
        <v>0</v>
      </c>
      <c r="AD310" s="51">
        <v>0</v>
      </c>
      <c r="AE310" s="52">
        <f t="shared" si="74"/>
        <v>0</v>
      </c>
      <c r="AF310" s="51">
        <v>0</v>
      </c>
      <c r="AG310" s="51">
        <v>0</v>
      </c>
      <c r="AH310" s="52">
        <f t="shared" si="75"/>
        <v>0</v>
      </c>
      <c r="AI310" s="51">
        <v>0</v>
      </c>
      <c r="AJ310" s="51">
        <v>0</v>
      </c>
      <c r="AK310" s="52">
        <f t="shared" si="76"/>
        <v>0</v>
      </c>
      <c r="AL310" s="51">
        <v>0</v>
      </c>
      <c r="AM310" s="51">
        <v>0</v>
      </c>
      <c r="AN310" s="52">
        <f t="shared" si="77"/>
        <v>0</v>
      </c>
      <c r="AO310" s="51">
        <v>0</v>
      </c>
      <c r="AP310" s="51">
        <v>0</v>
      </c>
      <c r="AQ310" s="52">
        <f t="shared" si="78"/>
        <v>0</v>
      </c>
      <c r="AR310" s="51">
        <v>0</v>
      </c>
      <c r="AS310" s="51">
        <v>0</v>
      </c>
      <c r="AT310" s="52">
        <f t="shared" si="64"/>
        <v>0</v>
      </c>
      <c r="AU310" s="51">
        <v>0</v>
      </c>
      <c r="AV310" s="51">
        <v>0</v>
      </c>
      <c r="AW310" s="52">
        <f t="shared" si="79"/>
        <v>0</v>
      </c>
      <c r="AX310" s="57">
        <f t="shared" si="65"/>
        <v>362648</v>
      </c>
    </row>
    <row r="311" spans="2:50" x14ac:dyDescent="0.25">
      <c r="B311" t="s">
        <v>789</v>
      </c>
      <c r="C311" t="s">
        <v>597</v>
      </c>
      <c r="D311" t="s">
        <v>598</v>
      </c>
      <c r="E311" s="51">
        <v>2000000</v>
      </c>
      <c r="F311" s="51">
        <v>4545095</v>
      </c>
      <c r="G311" s="52">
        <f t="shared" si="66"/>
        <v>2545095</v>
      </c>
      <c r="H311" s="51">
        <v>0</v>
      </c>
      <c r="I311" s="51">
        <v>460845</v>
      </c>
      <c r="J311" s="52">
        <f t="shared" si="67"/>
        <v>460845</v>
      </c>
      <c r="K311" s="51">
        <v>0</v>
      </c>
      <c r="L311" s="51">
        <v>569299</v>
      </c>
      <c r="M311" s="52">
        <f t="shared" si="68"/>
        <v>569299</v>
      </c>
      <c r="N311" s="51">
        <v>0</v>
      </c>
      <c r="O311" s="51">
        <v>107428</v>
      </c>
      <c r="P311" s="52">
        <f t="shared" si="69"/>
        <v>107428</v>
      </c>
      <c r="Q311" s="51">
        <v>0</v>
      </c>
      <c r="R311" s="51">
        <v>0</v>
      </c>
      <c r="S311" s="52">
        <f t="shared" si="70"/>
        <v>0</v>
      </c>
      <c r="T311" s="51">
        <v>0</v>
      </c>
      <c r="U311" s="51">
        <v>0</v>
      </c>
      <c r="V311" s="52">
        <f t="shared" si="71"/>
        <v>0</v>
      </c>
      <c r="W311" s="51">
        <v>0</v>
      </c>
      <c r="X311" s="51">
        <v>550000</v>
      </c>
      <c r="Y311" s="52">
        <f t="shared" si="72"/>
        <v>550000</v>
      </c>
      <c r="Z311" s="51">
        <v>0</v>
      </c>
      <c r="AA311" s="51">
        <v>0</v>
      </c>
      <c r="AB311" s="52">
        <f t="shared" si="73"/>
        <v>0</v>
      </c>
      <c r="AC311" s="51">
        <v>0</v>
      </c>
      <c r="AD311" s="51">
        <v>37166</v>
      </c>
      <c r="AE311" s="52">
        <f t="shared" si="74"/>
        <v>37166</v>
      </c>
      <c r="AF311" s="51">
        <v>0</v>
      </c>
      <c r="AG311" s="51">
        <v>0</v>
      </c>
      <c r="AH311" s="52">
        <f t="shared" si="75"/>
        <v>0</v>
      </c>
      <c r="AI311" s="51">
        <v>0</v>
      </c>
      <c r="AJ311" s="51">
        <v>0</v>
      </c>
      <c r="AK311" s="52">
        <f t="shared" si="76"/>
        <v>0</v>
      </c>
      <c r="AL311" s="51">
        <v>0</v>
      </c>
      <c r="AM311" s="51">
        <v>0</v>
      </c>
      <c r="AN311" s="52">
        <f t="shared" si="77"/>
        <v>0</v>
      </c>
      <c r="AO311" s="51">
        <v>0</v>
      </c>
      <c r="AP311" s="51">
        <v>0</v>
      </c>
      <c r="AQ311" s="52">
        <f t="shared" si="78"/>
        <v>0</v>
      </c>
      <c r="AR311" s="51">
        <v>0</v>
      </c>
      <c r="AS311" s="51">
        <v>0</v>
      </c>
      <c r="AT311" s="52">
        <f t="shared" si="64"/>
        <v>0</v>
      </c>
      <c r="AU311" s="51">
        <v>0</v>
      </c>
      <c r="AV311" s="51">
        <v>0</v>
      </c>
      <c r="AW311" s="52">
        <f t="shared" si="79"/>
        <v>0</v>
      </c>
      <c r="AX311" s="57">
        <f t="shared" si="65"/>
        <v>12539666</v>
      </c>
    </row>
    <row r="312" spans="2:50" x14ac:dyDescent="0.25">
      <c r="B312" t="s">
        <v>789</v>
      </c>
      <c r="C312" t="s">
        <v>903</v>
      </c>
      <c r="E312" s="51">
        <v>0</v>
      </c>
      <c r="F312" s="51">
        <v>0</v>
      </c>
      <c r="G312" s="52">
        <f t="shared" si="66"/>
        <v>0</v>
      </c>
      <c r="H312" s="51">
        <v>0</v>
      </c>
      <c r="I312" s="51">
        <v>4944446</v>
      </c>
      <c r="J312" s="52">
        <f t="shared" si="67"/>
        <v>4944446</v>
      </c>
      <c r="K312" s="51">
        <v>0</v>
      </c>
      <c r="L312" s="51">
        <v>-50000</v>
      </c>
      <c r="M312" s="52">
        <f t="shared" si="68"/>
        <v>-50000</v>
      </c>
      <c r="N312" s="51">
        <v>0</v>
      </c>
      <c r="O312" s="51">
        <v>0</v>
      </c>
      <c r="P312" s="52">
        <f t="shared" si="69"/>
        <v>0</v>
      </c>
      <c r="Q312" s="51">
        <v>0</v>
      </c>
      <c r="R312" s="51">
        <v>0</v>
      </c>
      <c r="S312" s="52">
        <f t="shared" si="70"/>
        <v>0</v>
      </c>
      <c r="T312" s="51">
        <v>0</v>
      </c>
      <c r="U312" s="51">
        <v>0</v>
      </c>
      <c r="V312" s="52">
        <f t="shared" si="71"/>
        <v>0</v>
      </c>
      <c r="W312" s="51">
        <v>0</v>
      </c>
      <c r="X312" s="51">
        <v>0</v>
      </c>
      <c r="Y312" s="52">
        <f t="shared" si="72"/>
        <v>0</v>
      </c>
      <c r="Z312" s="51">
        <v>0</v>
      </c>
      <c r="AA312" s="51">
        <v>0</v>
      </c>
      <c r="AB312" s="52">
        <f t="shared" si="73"/>
        <v>0</v>
      </c>
      <c r="AC312" s="51">
        <v>0</v>
      </c>
      <c r="AD312" s="51">
        <v>0</v>
      </c>
      <c r="AE312" s="52">
        <f t="shared" si="74"/>
        <v>0</v>
      </c>
      <c r="AF312" s="51">
        <v>0</v>
      </c>
      <c r="AG312" s="51">
        <v>0</v>
      </c>
      <c r="AH312" s="52">
        <f t="shared" si="75"/>
        <v>0</v>
      </c>
      <c r="AI312" s="51">
        <v>0</v>
      </c>
      <c r="AJ312" s="51">
        <v>0</v>
      </c>
      <c r="AK312" s="52">
        <f t="shared" si="76"/>
        <v>0</v>
      </c>
      <c r="AL312" s="51">
        <v>0</v>
      </c>
      <c r="AM312" s="51">
        <v>0</v>
      </c>
      <c r="AN312" s="52">
        <f t="shared" si="77"/>
        <v>0</v>
      </c>
      <c r="AO312" s="51">
        <v>0</v>
      </c>
      <c r="AP312" s="51">
        <v>0</v>
      </c>
      <c r="AQ312" s="52">
        <f t="shared" si="78"/>
        <v>0</v>
      </c>
      <c r="AR312" s="51">
        <v>0</v>
      </c>
      <c r="AS312" s="51">
        <v>0</v>
      </c>
      <c r="AT312" s="52">
        <f t="shared" si="64"/>
        <v>0</v>
      </c>
      <c r="AU312" s="51">
        <v>0</v>
      </c>
      <c r="AV312" s="51">
        <v>0</v>
      </c>
      <c r="AW312" s="52">
        <f t="shared" si="79"/>
        <v>0</v>
      </c>
      <c r="AX312" s="57">
        <f t="shared" si="65"/>
        <v>9788892</v>
      </c>
    </row>
    <row r="313" spans="2:50" x14ac:dyDescent="0.25">
      <c r="B313" t="s">
        <v>789</v>
      </c>
      <c r="C313" t="s">
        <v>599</v>
      </c>
      <c r="D313" t="s">
        <v>601</v>
      </c>
      <c r="E313" s="51">
        <v>0</v>
      </c>
      <c r="F313" s="51">
        <v>0</v>
      </c>
      <c r="G313" s="52">
        <f t="shared" si="66"/>
        <v>0</v>
      </c>
      <c r="H313" s="51">
        <v>0</v>
      </c>
      <c r="I313" s="51">
        <v>0</v>
      </c>
      <c r="J313" s="52">
        <f t="shared" si="67"/>
        <v>0</v>
      </c>
      <c r="K313" s="51">
        <v>0</v>
      </c>
      <c r="L313" s="51">
        <v>198049</v>
      </c>
      <c r="M313" s="52">
        <f t="shared" si="68"/>
        <v>198049</v>
      </c>
      <c r="N313" s="51">
        <v>150000</v>
      </c>
      <c r="O313" s="51">
        <v>247371</v>
      </c>
      <c r="P313" s="52">
        <f t="shared" si="69"/>
        <v>97371</v>
      </c>
      <c r="Q313" s="51">
        <v>150000</v>
      </c>
      <c r="R313" s="51">
        <v>276214</v>
      </c>
      <c r="S313" s="52">
        <f t="shared" si="70"/>
        <v>126214</v>
      </c>
      <c r="T313" s="51">
        <v>200000</v>
      </c>
      <c r="U313" s="51">
        <v>173878</v>
      </c>
      <c r="V313" s="52">
        <f t="shared" si="71"/>
        <v>-26122</v>
      </c>
      <c r="W313" s="51">
        <v>238000</v>
      </c>
      <c r="X313" s="51">
        <v>269506</v>
      </c>
      <c r="Y313" s="52">
        <f t="shared" si="72"/>
        <v>31506</v>
      </c>
      <c r="Z313" s="51">
        <v>183000</v>
      </c>
      <c r="AA313" s="51">
        <v>141255</v>
      </c>
      <c r="AB313" s="52">
        <f t="shared" si="73"/>
        <v>-41745</v>
      </c>
      <c r="AC313" s="51">
        <v>89000</v>
      </c>
      <c r="AD313" s="51">
        <v>34931</v>
      </c>
      <c r="AE313" s="52">
        <f t="shared" si="74"/>
        <v>-54069</v>
      </c>
      <c r="AF313" s="51">
        <v>89000</v>
      </c>
      <c r="AG313" s="51">
        <v>46090</v>
      </c>
      <c r="AH313" s="52">
        <f t="shared" si="75"/>
        <v>-42910</v>
      </c>
      <c r="AI313" s="51">
        <v>89000</v>
      </c>
      <c r="AJ313" s="51">
        <v>47792</v>
      </c>
      <c r="AK313" s="52">
        <f t="shared" si="76"/>
        <v>-41208</v>
      </c>
      <c r="AL313" s="51">
        <v>89000</v>
      </c>
      <c r="AM313" s="51">
        <v>-461</v>
      </c>
      <c r="AN313" s="52">
        <f t="shared" si="77"/>
        <v>-89461</v>
      </c>
      <c r="AO313" s="51">
        <v>89000</v>
      </c>
      <c r="AP313" s="51">
        <v>0</v>
      </c>
      <c r="AQ313" s="52">
        <f t="shared" si="78"/>
        <v>-89000</v>
      </c>
      <c r="AR313" s="51">
        <v>20000</v>
      </c>
      <c r="AS313" s="51">
        <v>21332</v>
      </c>
      <c r="AT313" s="52">
        <f t="shared" si="64"/>
        <v>1332</v>
      </c>
      <c r="AU313" s="51">
        <v>20000</v>
      </c>
      <c r="AV313" s="51">
        <v>36741.230000000003</v>
      </c>
      <c r="AW313" s="52">
        <f t="shared" si="79"/>
        <v>16741.230000000003</v>
      </c>
      <c r="AX313" s="57">
        <f t="shared" si="65"/>
        <v>2985396.46</v>
      </c>
    </row>
    <row r="314" spans="2:50" x14ac:dyDescent="0.25">
      <c r="B314" t="s">
        <v>789</v>
      </c>
      <c r="C314" t="s">
        <v>602</v>
      </c>
      <c r="D314" t="s">
        <v>603</v>
      </c>
      <c r="E314" s="51">
        <v>0</v>
      </c>
      <c r="F314" s="51">
        <v>-1012779</v>
      </c>
      <c r="G314" s="52">
        <f t="shared" si="66"/>
        <v>-1012779</v>
      </c>
      <c r="H314" s="51">
        <v>0</v>
      </c>
      <c r="I314" s="51">
        <v>-915024</v>
      </c>
      <c r="J314" s="52">
        <f t="shared" si="67"/>
        <v>-915024</v>
      </c>
      <c r="K314" s="51">
        <v>0</v>
      </c>
      <c r="L314" s="51">
        <v>-955106</v>
      </c>
      <c r="M314" s="52">
        <f t="shared" si="68"/>
        <v>-955106</v>
      </c>
      <c r="N314" s="51">
        <v>0</v>
      </c>
      <c r="O314" s="51">
        <v>-882256</v>
      </c>
      <c r="P314" s="52">
        <f t="shared" si="69"/>
        <v>-882256</v>
      </c>
      <c r="Q314" s="51">
        <v>0</v>
      </c>
      <c r="R314" s="51">
        <v>-1057120</v>
      </c>
      <c r="S314" s="52">
        <f t="shared" si="70"/>
        <v>-1057120</v>
      </c>
      <c r="T314" s="51">
        <v>0</v>
      </c>
      <c r="U314" s="51">
        <v>-1075414</v>
      </c>
      <c r="V314" s="52">
        <f t="shared" si="71"/>
        <v>-1075414</v>
      </c>
      <c r="W314" s="51">
        <v>0</v>
      </c>
      <c r="X314" s="51">
        <v>-1148152</v>
      </c>
      <c r="Y314" s="52">
        <f t="shared" si="72"/>
        <v>-1148152</v>
      </c>
      <c r="Z314" s="51">
        <v>0</v>
      </c>
      <c r="AA314" s="51">
        <v>-1148152</v>
      </c>
      <c r="AB314" s="52">
        <f t="shared" si="73"/>
        <v>-1148152</v>
      </c>
      <c r="AC314" s="51">
        <v>0</v>
      </c>
      <c r="AD314" s="51">
        <v>-1148152</v>
      </c>
      <c r="AE314" s="52">
        <f t="shared" si="74"/>
        <v>-1148152</v>
      </c>
      <c r="AF314" s="51">
        <v>-1000000</v>
      </c>
      <c r="AG314" s="51">
        <v>-1147152</v>
      </c>
      <c r="AH314" s="52">
        <f t="shared" si="75"/>
        <v>-147152</v>
      </c>
      <c r="AI314" s="51">
        <v>-1000000</v>
      </c>
      <c r="AJ314" s="51">
        <v>-1148152</v>
      </c>
      <c r="AK314" s="52">
        <f t="shared" si="76"/>
        <v>-148152</v>
      </c>
      <c r="AL314" s="51">
        <v>0</v>
      </c>
      <c r="AM314" s="51">
        <v>0</v>
      </c>
      <c r="AN314" s="52">
        <f t="shared" si="77"/>
        <v>0</v>
      </c>
      <c r="AO314" s="51">
        <v>0</v>
      </c>
      <c r="AP314" s="51">
        <v>0</v>
      </c>
      <c r="AQ314" s="52">
        <f t="shared" si="78"/>
        <v>0</v>
      </c>
      <c r="AR314" s="51">
        <v>0</v>
      </c>
      <c r="AS314" s="51">
        <v>0</v>
      </c>
      <c r="AT314" s="52">
        <f t="shared" si="64"/>
        <v>0</v>
      </c>
      <c r="AU314" s="51">
        <v>0</v>
      </c>
      <c r="AV314" s="51">
        <v>0</v>
      </c>
      <c r="AW314" s="52">
        <f t="shared" si="79"/>
        <v>0</v>
      </c>
      <c r="AX314" s="57">
        <f t="shared" si="65"/>
        <v>-23274918</v>
      </c>
    </row>
    <row r="315" spans="2:50" x14ac:dyDescent="0.25">
      <c r="B315" t="s">
        <v>789</v>
      </c>
      <c r="C315" t="s">
        <v>604</v>
      </c>
      <c r="D315" t="s">
        <v>605</v>
      </c>
      <c r="E315" s="51">
        <v>0</v>
      </c>
      <c r="F315" s="51">
        <v>0</v>
      </c>
      <c r="G315" s="52">
        <f t="shared" si="66"/>
        <v>0</v>
      </c>
      <c r="H315" s="51">
        <v>0</v>
      </c>
      <c r="I315" s="51">
        <v>0</v>
      </c>
      <c r="J315" s="52">
        <f t="shared" si="67"/>
        <v>0</v>
      </c>
      <c r="K315" s="51">
        <v>0</v>
      </c>
      <c r="L315" s="51">
        <v>0</v>
      </c>
      <c r="M315" s="52">
        <f t="shared" si="68"/>
        <v>0</v>
      </c>
      <c r="N315" s="51">
        <v>0</v>
      </c>
      <c r="O315" s="51">
        <v>0</v>
      </c>
      <c r="P315" s="52">
        <f t="shared" si="69"/>
        <v>0</v>
      </c>
      <c r="Q315" s="51">
        <v>0</v>
      </c>
      <c r="R315" s="51">
        <v>0</v>
      </c>
      <c r="S315" s="52">
        <f t="shared" si="70"/>
        <v>0</v>
      </c>
      <c r="T315" s="51">
        <v>0</v>
      </c>
      <c r="U315" s="51">
        <v>0</v>
      </c>
      <c r="V315" s="52">
        <f t="shared" si="71"/>
        <v>0</v>
      </c>
      <c r="W315" s="51">
        <v>0</v>
      </c>
      <c r="X315" s="51">
        <v>0</v>
      </c>
      <c r="Y315" s="52">
        <f t="shared" si="72"/>
        <v>0</v>
      </c>
      <c r="Z315" s="51">
        <v>0</v>
      </c>
      <c r="AA315" s="51">
        <v>0</v>
      </c>
      <c r="AB315" s="52">
        <f t="shared" si="73"/>
        <v>0</v>
      </c>
      <c r="AC315" s="51">
        <v>0</v>
      </c>
      <c r="AD315" s="51">
        <v>0</v>
      </c>
      <c r="AE315" s="52">
        <f t="shared" si="74"/>
        <v>0</v>
      </c>
      <c r="AF315" s="51">
        <v>0</v>
      </c>
      <c r="AG315" s="51">
        <v>0</v>
      </c>
      <c r="AH315" s="52">
        <f t="shared" si="75"/>
        <v>0</v>
      </c>
      <c r="AI315" s="51">
        <v>1000000</v>
      </c>
      <c r="AJ315" s="51">
        <v>0</v>
      </c>
      <c r="AK315" s="52">
        <f t="shared" si="76"/>
        <v>-1000000</v>
      </c>
      <c r="AL315" s="51">
        <v>0</v>
      </c>
      <c r="AM315" s="51">
        <v>250000</v>
      </c>
      <c r="AN315" s="52">
        <f t="shared" si="77"/>
        <v>250000</v>
      </c>
      <c r="AO315" s="51">
        <v>0</v>
      </c>
      <c r="AP315" s="51">
        <v>0</v>
      </c>
      <c r="AQ315" s="52">
        <f t="shared" si="78"/>
        <v>0</v>
      </c>
      <c r="AR315" s="51">
        <v>0</v>
      </c>
      <c r="AS315" s="51">
        <v>5906068</v>
      </c>
      <c r="AT315" s="52">
        <f t="shared" si="64"/>
        <v>5906068</v>
      </c>
      <c r="AU315" s="51">
        <v>0</v>
      </c>
      <c r="AV315" s="51">
        <v>180000</v>
      </c>
      <c r="AW315" s="52">
        <f t="shared" si="79"/>
        <v>180000</v>
      </c>
      <c r="AX315" s="57">
        <f t="shared" si="65"/>
        <v>12672136</v>
      </c>
    </row>
    <row r="316" spans="2:50" x14ac:dyDescent="0.25">
      <c r="B316" t="s">
        <v>789</v>
      </c>
      <c r="C316" t="s">
        <v>904</v>
      </c>
      <c r="D316" t="s">
        <v>1090</v>
      </c>
      <c r="E316" s="51">
        <v>0</v>
      </c>
      <c r="F316" s="51">
        <v>0</v>
      </c>
      <c r="G316" s="52">
        <f t="shared" si="66"/>
        <v>0</v>
      </c>
      <c r="H316" s="51">
        <v>0</v>
      </c>
      <c r="I316" s="51">
        <v>0</v>
      </c>
      <c r="J316" s="52">
        <f t="shared" si="67"/>
        <v>0</v>
      </c>
      <c r="K316" s="51">
        <v>0</v>
      </c>
      <c r="L316" s="51">
        <v>0</v>
      </c>
      <c r="M316" s="52">
        <f t="shared" si="68"/>
        <v>0</v>
      </c>
      <c r="N316" s="51">
        <v>0</v>
      </c>
      <c r="O316" s="51">
        <v>0</v>
      </c>
      <c r="P316" s="52">
        <f t="shared" si="69"/>
        <v>0</v>
      </c>
      <c r="Q316" s="51">
        <v>0</v>
      </c>
      <c r="R316" s="51">
        <v>0</v>
      </c>
      <c r="S316" s="52">
        <f t="shared" si="70"/>
        <v>0</v>
      </c>
      <c r="T316" s="51">
        <v>0</v>
      </c>
      <c r="U316" s="51">
        <v>0</v>
      </c>
      <c r="V316" s="52">
        <f t="shared" si="71"/>
        <v>0</v>
      </c>
      <c r="W316" s="51">
        <v>0</v>
      </c>
      <c r="X316" s="51">
        <v>0</v>
      </c>
      <c r="Y316" s="52">
        <f t="shared" si="72"/>
        <v>0</v>
      </c>
      <c r="Z316" s="51">
        <v>0</v>
      </c>
      <c r="AA316" s="51">
        <v>0</v>
      </c>
      <c r="AB316" s="52">
        <f t="shared" si="73"/>
        <v>0</v>
      </c>
      <c r="AC316" s="51">
        <v>0</v>
      </c>
      <c r="AD316" s="51">
        <v>0</v>
      </c>
      <c r="AE316" s="52">
        <f t="shared" si="74"/>
        <v>0</v>
      </c>
      <c r="AF316" s="51">
        <v>0</v>
      </c>
      <c r="AG316" s="51">
        <v>0</v>
      </c>
      <c r="AH316" s="52">
        <f t="shared" si="75"/>
        <v>0</v>
      </c>
      <c r="AI316" s="51">
        <v>0</v>
      </c>
      <c r="AJ316" s="51">
        <v>0</v>
      </c>
      <c r="AK316" s="52">
        <f t="shared" si="76"/>
        <v>0</v>
      </c>
      <c r="AL316" s="51">
        <v>0</v>
      </c>
      <c r="AM316" s="51">
        <v>0</v>
      </c>
      <c r="AN316" s="52">
        <f t="shared" si="77"/>
        <v>0</v>
      </c>
      <c r="AO316" s="51">
        <v>0</v>
      </c>
      <c r="AP316" s="51">
        <v>0</v>
      </c>
      <c r="AQ316" s="52">
        <f t="shared" si="78"/>
        <v>0</v>
      </c>
      <c r="AR316" s="51">
        <v>0</v>
      </c>
      <c r="AS316" s="51">
        <v>0</v>
      </c>
      <c r="AT316" s="52">
        <f t="shared" si="64"/>
        <v>0</v>
      </c>
      <c r="AU316" s="51">
        <v>0</v>
      </c>
      <c r="AV316" s="51">
        <v>7502.95</v>
      </c>
      <c r="AW316" s="52">
        <f t="shared" si="79"/>
        <v>7502.95</v>
      </c>
      <c r="AX316" s="57">
        <f t="shared" si="65"/>
        <v>15005.9</v>
      </c>
    </row>
    <row r="317" spans="2:50" hidden="1" x14ac:dyDescent="0.25">
      <c r="B317" t="s">
        <v>789</v>
      </c>
      <c r="C317" t="s">
        <v>905</v>
      </c>
      <c r="E317" s="51">
        <v>0</v>
      </c>
      <c r="F317" s="51">
        <v>0</v>
      </c>
      <c r="G317" s="52">
        <f t="shared" si="66"/>
        <v>0</v>
      </c>
      <c r="H317" s="51">
        <v>0</v>
      </c>
      <c r="I317" s="51">
        <v>0</v>
      </c>
      <c r="J317" s="52">
        <f t="shared" si="67"/>
        <v>0</v>
      </c>
      <c r="K317" s="51">
        <v>0</v>
      </c>
      <c r="L317" s="51">
        <v>0</v>
      </c>
      <c r="M317" s="52">
        <f t="shared" si="68"/>
        <v>0</v>
      </c>
      <c r="N317" s="51">
        <v>0</v>
      </c>
      <c r="O317" s="51">
        <v>0</v>
      </c>
      <c r="P317" s="52">
        <f t="shared" si="69"/>
        <v>0</v>
      </c>
      <c r="Q317" s="51">
        <v>0</v>
      </c>
      <c r="R317" s="51">
        <v>0</v>
      </c>
      <c r="S317" s="52">
        <f t="shared" si="70"/>
        <v>0</v>
      </c>
      <c r="T317" s="51">
        <v>0</v>
      </c>
      <c r="U317" s="51">
        <v>0</v>
      </c>
      <c r="V317" s="52">
        <f t="shared" si="71"/>
        <v>0</v>
      </c>
      <c r="W317" s="51">
        <v>0</v>
      </c>
      <c r="X317" s="51">
        <v>0</v>
      </c>
      <c r="Y317" s="52">
        <f t="shared" si="72"/>
        <v>0</v>
      </c>
      <c r="Z317" s="51">
        <v>0</v>
      </c>
      <c r="AA317" s="51">
        <v>0</v>
      </c>
      <c r="AB317" s="52">
        <f t="shared" si="73"/>
        <v>0</v>
      </c>
      <c r="AC317" s="51">
        <v>0</v>
      </c>
      <c r="AD317" s="51">
        <v>0</v>
      </c>
      <c r="AE317" s="52">
        <f t="shared" si="74"/>
        <v>0</v>
      </c>
      <c r="AF317" s="51">
        <v>0</v>
      </c>
      <c r="AG317" s="51">
        <v>0</v>
      </c>
      <c r="AH317" s="52">
        <f t="shared" si="75"/>
        <v>0</v>
      </c>
      <c r="AI317" s="51">
        <v>0</v>
      </c>
      <c r="AJ317" s="51">
        <v>0</v>
      </c>
      <c r="AK317" s="52">
        <f t="shared" si="76"/>
        <v>0</v>
      </c>
      <c r="AL317" s="51">
        <v>0</v>
      </c>
      <c r="AM317" s="51">
        <v>0</v>
      </c>
      <c r="AN317" s="52">
        <f t="shared" si="77"/>
        <v>0</v>
      </c>
      <c r="AO317" s="51">
        <v>0</v>
      </c>
      <c r="AP317" s="51">
        <v>0</v>
      </c>
      <c r="AQ317" s="52">
        <f t="shared" si="78"/>
        <v>0</v>
      </c>
      <c r="AR317" s="51">
        <v>0</v>
      </c>
      <c r="AS317" s="51">
        <v>0</v>
      </c>
      <c r="AT317" s="52">
        <f t="shared" si="64"/>
        <v>0</v>
      </c>
      <c r="AU317" s="51">
        <v>0</v>
      </c>
      <c r="AV317" s="51">
        <v>0</v>
      </c>
      <c r="AW317" s="52">
        <f t="shared" si="79"/>
        <v>0</v>
      </c>
      <c r="AX317" s="57">
        <f t="shared" si="65"/>
        <v>0</v>
      </c>
    </row>
    <row r="318" spans="2:50" x14ac:dyDescent="0.25">
      <c r="B318" t="s">
        <v>789</v>
      </c>
      <c r="C318" t="s">
        <v>906</v>
      </c>
      <c r="E318" s="51">
        <v>0</v>
      </c>
      <c r="F318" s="51">
        <v>115000</v>
      </c>
      <c r="G318" s="52">
        <f t="shared" si="66"/>
        <v>115000</v>
      </c>
      <c r="H318" s="51">
        <v>5385000</v>
      </c>
      <c r="I318" s="51">
        <v>5385000</v>
      </c>
      <c r="J318" s="52">
        <f t="shared" si="67"/>
        <v>0</v>
      </c>
      <c r="K318" s="51">
        <v>0</v>
      </c>
      <c r="L318" s="51">
        <v>0</v>
      </c>
      <c r="M318" s="52">
        <f t="shared" si="68"/>
        <v>0</v>
      </c>
      <c r="N318" s="51">
        <v>0</v>
      </c>
      <c r="O318" s="51">
        <v>0</v>
      </c>
      <c r="P318" s="52">
        <f t="shared" si="69"/>
        <v>0</v>
      </c>
      <c r="Q318" s="51">
        <v>0</v>
      </c>
      <c r="R318" s="51">
        <v>0</v>
      </c>
      <c r="S318" s="52">
        <f t="shared" si="70"/>
        <v>0</v>
      </c>
      <c r="T318" s="51">
        <v>0</v>
      </c>
      <c r="U318" s="51">
        <v>0</v>
      </c>
      <c r="V318" s="52">
        <f t="shared" si="71"/>
        <v>0</v>
      </c>
      <c r="W318" s="51">
        <v>0</v>
      </c>
      <c r="X318" s="51">
        <v>0</v>
      </c>
      <c r="Y318" s="52">
        <f t="shared" si="72"/>
        <v>0</v>
      </c>
      <c r="Z318" s="51">
        <v>0</v>
      </c>
      <c r="AA318" s="51">
        <v>0</v>
      </c>
      <c r="AB318" s="52">
        <f t="shared" si="73"/>
        <v>0</v>
      </c>
      <c r="AC318" s="51">
        <v>0</v>
      </c>
      <c r="AD318" s="51">
        <v>0</v>
      </c>
      <c r="AE318" s="52">
        <f t="shared" si="74"/>
        <v>0</v>
      </c>
      <c r="AF318" s="51">
        <v>0</v>
      </c>
      <c r="AG318" s="51">
        <v>0</v>
      </c>
      <c r="AH318" s="52">
        <f t="shared" si="75"/>
        <v>0</v>
      </c>
      <c r="AI318" s="51">
        <v>0</v>
      </c>
      <c r="AJ318" s="51">
        <v>0</v>
      </c>
      <c r="AK318" s="52">
        <f t="shared" si="76"/>
        <v>0</v>
      </c>
      <c r="AL318" s="51">
        <v>0</v>
      </c>
      <c r="AM318" s="51">
        <v>0</v>
      </c>
      <c r="AN318" s="52">
        <f t="shared" si="77"/>
        <v>0</v>
      </c>
      <c r="AO318" s="51">
        <v>0</v>
      </c>
      <c r="AP318" s="51">
        <v>0</v>
      </c>
      <c r="AQ318" s="52">
        <f t="shared" si="78"/>
        <v>0</v>
      </c>
      <c r="AR318" s="51">
        <v>0</v>
      </c>
      <c r="AS318" s="51">
        <v>0</v>
      </c>
      <c r="AT318" s="52">
        <f t="shared" si="64"/>
        <v>0</v>
      </c>
      <c r="AU318" s="51">
        <v>0</v>
      </c>
      <c r="AV318" s="51">
        <v>0</v>
      </c>
      <c r="AW318" s="52">
        <f t="shared" si="79"/>
        <v>0</v>
      </c>
      <c r="AX318" s="57">
        <f t="shared" si="65"/>
        <v>11000000</v>
      </c>
    </row>
    <row r="319" spans="2:50" x14ac:dyDescent="0.25">
      <c r="B319" t="s">
        <v>789</v>
      </c>
      <c r="C319" t="s">
        <v>606</v>
      </c>
      <c r="D319" t="s">
        <v>608</v>
      </c>
      <c r="E319" s="51">
        <v>97000</v>
      </c>
      <c r="F319" s="51">
        <v>57647</v>
      </c>
      <c r="G319" s="52">
        <f t="shared" si="66"/>
        <v>-39353</v>
      </c>
      <c r="H319" s="51">
        <v>107000</v>
      </c>
      <c r="I319" s="51">
        <v>36220</v>
      </c>
      <c r="J319" s="52">
        <f t="shared" si="67"/>
        <v>-70780</v>
      </c>
      <c r="K319" s="51">
        <v>50000</v>
      </c>
      <c r="L319" s="51">
        <v>25529</v>
      </c>
      <c r="M319" s="52">
        <f t="shared" si="68"/>
        <v>-24471</v>
      </c>
      <c r="N319" s="51">
        <v>26000</v>
      </c>
      <c r="O319" s="51">
        <v>23931</v>
      </c>
      <c r="P319" s="52">
        <f t="shared" si="69"/>
        <v>-2069</v>
      </c>
      <c r="Q319" s="51">
        <v>14000</v>
      </c>
      <c r="R319" s="51">
        <v>22827</v>
      </c>
      <c r="S319" s="52">
        <f t="shared" si="70"/>
        <v>8827</v>
      </c>
      <c r="T319" s="51">
        <v>25000</v>
      </c>
      <c r="U319" s="51">
        <v>25172</v>
      </c>
      <c r="V319" s="52">
        <f t="shared" si="71"/>
        <v>172</v>
      </c>
      <c r="W319" s="51">
        <v>22000</v>
      </c>
      <c r="X319" s="51">
        <v>27417</v>
      </c>
      <c r="Y319" s="52">
        <f t="shared" si="72"/>
        <v>5417</v>
      </c>
      <c r="Z319" s="51">
        <v>22000</v>
      </c>
      <c r="AA319" s="51">
        <v>46600</v>
      </c>
      <c r="AB319" s="52">
        <f t="shared" si="73"/>
        <v>24600</v>
      </c>
      <c r="AC319" s="51">
        <v>27000</v>
      </c>
      <c r="AD319" s="51">
        <v>39864</v>
      </c>
      <c r="AE319" s="52">
        <f t="shared" si="74"/>
        <v>12864</v>
      </c>
      <c r="AF319" s="51">
        <v>26000</v>
      </c>
      <c r="AG319" s="51">
        <v>43335</v>
      </c>
      <c r="AH319" s="52">
        <f t="shared" si="75"/>
        <v>17335</v>
      </c>
      <c r="AI319" s="51">
        <v>25000</v>
      </c>
      <c r="AJ319" s="51">
        <v>35432</v>
      </c>
      <c r="AK319" s="52">
        <f t="shared" si="76"/>
        <v>10432</v>
      </c>
      <c r="AL319" s="51">
        <v>25000</v>
      </c>
      <c r="AM319" s="51">
        <v>31640</v>
      </c>
      <c r="AN319" s="52">
        <f t="shared" si="77"/>
        <v>6640</v>
      </c>
      <c r="AO319" s="51">
        <v>27000</v>
      </c>
      <c r="AP319" s="51">
        <v>30590</v>
      </c>
      <c r="AQ319" s="52">
        <f t="shared" si="78"/>
        <v>3590</v>
      </c>
      <c r="AR319" s="51">
        <v>27000</v>
      </c>
      <c r="AS319" s="51">
        <v>25580</v>
      </c>
      <c r="AT319" s="52">
        <f t="shared" si="64"/>
        <v>-1420</v>
      </c>
      <c r="AU319" s="51">
        <v>27000</v>
      </c>
      <c r="AV319" s="51">
        <v>41245</v>
      </c>
      <c r="AW319" s="52">
        <f t="shared" si="79"/>
        <v>14245</v>
      </c>
      <c r="AX319" s="57">
        <f t="shared" si="65"/>
        <v>1026058</v>
      </c>
    </row>
    <row r="320" spans="2:50" hidden="1" x14ac:dyDescent="0.25">
      <c r="B320" t="s">
        <v>789</v>
      </c>
      <c r="C320" t="s">
        <v>907</v>
      </c>
      <c r="E320" s="51">
        <v>0</v>
      </c>
      <c r="F320" s="51">
        <v>0</v>
      </c>
      <c r="G320" s="52">
        <f t="shared" si="66"/>
        <v>0</v>
      </c>
      <c r="H320" s="51">
        <v>0</v>
      </c>
      <c r="I320" s="51">
        <v>0</v>
      </c>
      <c r="J320" s="52">
        <f t="shared" si="67"/>
        <v>0</v>
      </c>
      <c r="K320" s="51">
        <v>0</v>
      </c>
      <c r="L320" s="51">
        <v>0</v>
      </c>
      <c r="M320" s="52">
        <f t="shared" si="68"/>
        <v>0</v>
      </c>
      <c r="N320" s="51">
        <v>0</v>
      </c>
      <c r="O320" s="51">
        <v>0</v>
      </c>
      <c r="P320" s="52">
        <f t="shared" si="69"/>
        <v>0</v>
      </c>
      <c r="Q320" s="51">
        <v>0</v>
      </c>
      <c r="R320" s="51">
        <v>0</v>
      </c>
      <c r="S320" s="52">
        <f t="shared" si="70"/>
        <v>0</v>
      </c>
      <c r="T320" s="51">
        <v>0</v>
      </c>
      <c r="U320" s="51">
        <v>0</v>
      </c>
      <c r="V320" s="52">
        <f t="shared" si="71"/>
        <v>0</v>
      </c>
      <c r="W320" s="51">
        <v>0</v>
      </c>
      <c r="X320" s="51">
        <v>0</v>
      </c>
      <c r="Y320" s="52">
        <f t="shared" si="72"/>
        <v>0</v>
      </c>
      <c r="Z320" s="51">
        <v>0</v>
      </c>
      <c r="AA320" s="51">
        <v>0</v>
      </c>
      <c r="AB320" s="52">
        <f t="shared" si="73"/>
        <v>0</v>
      </c>
      <c r="AC320" s="51">
        <v>0</v>
      </c>
      <c r="AD320" s="51">
        <v>0</v>
      </c>
      <c r="AE320" s="52">
        <f t="shared" si="74"/>
        <v>0</v>
      </c>
      <c r="AF320" s="51">
        <v>0</v>
      </c>
      <c r="AG320" s="51">
        <v>0</v>
      </c>
      <c r="AH320" s="52">
        <f t="shared" si="75"/>
        <v>0</v>
      </c>
      <c r="AI320" s="51">
        <v>0</v>
      </c>
      <c r="AJ320" s="51">
        <v>0</v>
      </c>
      <c r="AK320" s="52">
        <f t="shared" si="76"/>
        <v>0</v>
      </c>
      <c r="AL320" s="51">
        <v>0</v>
      </c>
      <c r="AM320" s="51">
        <v>0</v>
      </c>
      <c r="AN320" s="52">
        <f t="shared" si="77"/>
        <v>0</v>
      </c>
      <c r="AO320" s="51">
        <v>0</v>
      </c>
      <c r="AP320" s="51">
        <v>0</v>
      </c>
      <c r="AQ320" s="52">
        <f t="shared" si="78"/>
        <v>0</v>
      </c>
      <c r="AR320" s="51">
        <v>0</v>
      </c>
      <c r="AS320" s="51">
        <v>0</v>
      </c>
      <c r="AT320" s="52">
        <f t="shared" si="64"/>
        <v>0</v>
      </c>
      <c r="AU320" s="51">
        <v>0</v>
      </c>
      <c r="AV320" s="51">
        <v>0</v>
      </c>
      <c r="AW320" s="52">
        <f t="shared" si="79"/>
        <v>0</v>
      </c>
      <c r="AX320" s="57">
        <f t="shared" si="65"/>
        <v>0</v>
      </c>
    </row>
    <row r="321" spans="2:50" x14ac:dyDescent="0.25">
      <c r="B321" t="s">
        <v>789</v>
      </c>
      <c r="C321" t="s">
        <v>908</v>
      </c>
      <c r="E321" s="51">
        <v>1000</v>
      </c>
      <c r="F321" s="51">
        <v>1575</v>
      </c>
      <c r="G321" s="52">
        <f t="shared" si="66"/>
        <v>575</v>
      </c>
      <c r="H321" s="51">
        <v>1000</v>
      </c>
      <c r="I321" s="51">
        <v>1125</v>
      </c>
      <c r="J321" s="52">
        <f t="shared" si="67"/>
        <v>125</v>
      </c>
      <c r="K321" s="51">
        <v>1000</v>
      </c>
      <c r="L321" s="51">
        <v>1125</v>
      </c>
      <c r="M321" s="52">
        <f t="shared" si="68"/>
        <v>125</v>
      </c>
      <c r="N321" s="51">
        <v>1000</v>
      </c>
      <c r="O321" s="51">
        <v>0</v>
      </c>
      <c r="P321" s="52">
        <f t="shared" si="69"/>
        <v>-1000</v>
      </c>
      <c r="Q321" s="51">
        <v>16000</v>
      </c>
      <c r="R321" s="51">
        <v>0</v>
      </c>
      <c r="S321" s="52">
        <f t="shared" si="70"/>
        <v>-16000</v>
      </c>
      <c r="T321" s="51">
        <v>16000</v>
      </c>
      <c r="U321" s="51">
        <v>0</v>
      </c>
      <c r="V321" s="52">
        <f t="shared" si="71"/>
        <v>-16000</v>
      </c>
      <c r="W321" s="51">
        <v>0</v>
      </c>
      <c r="X321" s="51">
        <v>-510</v>
      </c>
      <c r="Y321" s="52">
        <f t="shared" si="72"/>
        <v>-510</v>
      </c>
      <c r="Z321" s="51">
        <v>0</v>
      </c>
      <c r="AA321" s="51">
        <v>0</v>
      </c>
      <c r="AB321" s="52">
        <f t="shared" si="73"/>
        <v>0</v>
      </c>
      <c r="AC321" s="51">
        <v>0</v>
      </c>
      <c r="AD321" s="51">
        <v>0</v>
      </c>
      <c r="AE321" s="52">
        <f t="shared" si="74"/>
        <v>0</v>
      </c>
      <c r="AF321" s="51">
        <v>0</v>
      </c>
      <c r="AG321" s="51">
        <v>0</v>
      </c>
      <c r="AH321" s="52">
        <f t="shared" si="75"/>
        <v>0</v>
      </c>
      <c r="AI321" s="51">
        <v>0</v>
      </c>
      <c r="AJ321" s="51">
        <v>0</v>
      </c>
      <c r="AK321" s="52">
        <f t="shared" si="76"/>
        <v>0</v>
      </c>
      <c r="AL321" s="51">
        <v>0</v>
      </c>
      <c r="AM321" s="51">
        <v>295</v>
      </c>
      <c r="AN321" s="52">
        <f t="shared" si="77"/>
        <v>295</v>
      </c>
      <c r="AO321" s="51">
        <v>0</v>
      </c>
      <c r="AP321" s="51">
        <v>0</v>
      </c>
      <c r="AQ321" s="52">
        <f t="shared" si="78"/>
        <v>0</v>
      </c>
      <c r="AR321" s="51">
        <v>0</v>
      </c>
      <c r="AS321" s="51">
        <v>0</v>
      </c>
      <c r="AT321" s="52">
        <f t="shared" si="64"/>
        <v>0</v>
      </c>
      <c r="AU321" s="51">
        <v>0</v>
      </c>
      <c r="AV321" s="51">
        <v>0</v>
      </c>
      <c r="AW321" s="52">
        <f t="shared" si="79"/>
        <v>0</v>
      </c>
      <c r="AX321" s="57">
        <f t="shared" si="65"/>
        <v>7220</v>
      </c>
    </row>
    <row r="322" spans="2:50" hidden="1" x14ac:dyDescent="0.25">
      <c r="B322" t="s">
        <v>789</v>
      </c>
      <c r="C322" t="s">
        <v>909</v>
      </c>
      <c r="E322" s="51">
        <v>0</v>
      </c>
      <c r="F322" s="51">
        <v>0</v>
      </c>
      <c r="G322" s="52">
        <f t="shared" si="66"/>
        <v>0</v>
      </c>
      <c r="H322" s="51">
        <v>0</v>
      </c>
      <c r="I322" s="51">
        <v>0</v>
      </c>
      <c r="J322" s="52">
        <f t="shared" si="67"/>
        <v>0</v>
      </c>
      <c r="K322" s="51">
        <v>0</v>
      </c>
      <c r="L322" s="51">
        <v>0</v>
      </c>
      <c r="M322" s="52">
        <f t="shared" si="68"/>
        <v>0</v>
      </c>
      <c r="N322" s="51">
        <v>0</v>
      </c>
      <c r="O322" s="51">
        <v>0</v>
      </c>
      <c r="P322" s="52">
        <f t="shared" si="69"/>
        <v>0</v>
      </c>
      <c r="Q322" s="51">
        <v>0</v>
      </c>
      <c r="R322" s="51">
        <v>0</v>
      </c>
      <c r="S322" s="52">
        <f t="shared" si="70"/>
        <v>0</v>
      </c>
      <c r="T322" s="51">
        <v>0</v>
      </c>
      <c r="U322" s="51">
        <v>0</v>
      </c>
      <c r="V322" s="52">
        <f t="shared" si="71"/>
        <v>0</v>
      </c>
      <c r="W322" s="51">
        <v>0</v>
      </c>
      <c r="X322" s="51">
        <v>0</v>
      </c>
      <c r="Y322" s="52">
        <f t="shared" si="72"/>
        <v>0</v>
      </c>
      <c r="Z322" s="51">
        <v>0</v>
      </c>
      <c r="AA322" s="51">
        <v>0</v>
      </c>
      <c r="AB322" s="52">
        <f t="shared" si="73"/>
        <v>0</v>
      </c>
      <c r="AC322" s="51">
        <v>0</v>
      </c>
      <c r="AD322" s="51">
        <v>0</v>
      </c>
      <c r="AE322" s="52">
        <f t="shared" si="74"/>
        <v>0</v>
      </c>
      <c r="AF322" s="51">
        <v>0</v>
      </c>
      <c r="AG322" s="51">
        <v>0</v>
      </c>
      <c r="AH322" s="52">
        <f t="shared" si="75"/>
        <v>0</v>
      </c>
      <c r="AI322" s="51">
        <v>0</v>
      </c>
      <c r="AJ322" s="51">
        <v>0</v>
      </c>
      <c r="AK322" s="52">
        <f t="shared" si="76"/>
        <v>0</v>
      </c>
      <c r="AL322" s="51">
        <v>0</v>
      </c>
      <c r="AM322" s="51">
        <v>0</v>
      </c>
      <c r="AN322" s="52">
        <f t="shared" si="77"/>
        <v>0</v>
      </c>
      <c r="AO322" s="51">
        <v>0</v>
      </c>
      <c r="AP322" s="51">
        <v>0</v>
      </c>
      <c r="AQ322" s="52">
        <f t="shared" si="78"/>
        <v>0</v>
      </c>
      <c r="AR322" s="51">
        <v>0</v>
      </c>
      <c r="AS322" s="51">
        <v>0</v>
      </c>
      <c r="AT322" s="52">
        <f t="shared" si="64"/>
        <v>0</v>
      </c>
      <c r="AU322" s="51">
        <v>0</v>
      </c>
      <c r="AV322" s="51">
        <v>0</v>
      </c>
      <c r="AW322" s="52">
        <f t="shared" si="79"/>
        <v>0</v>
      </c>
      <c r="AX322" s="57">
        <f t="shared" si="65"/>
        <v>0</v>
      </c>
    </row>
    <row r="323" spans="2:50" hidden="1" x14ac:dyDescent="0.25">
      <c r="B323" t="s">
        <v>789</v>
      </c>
      <c r="C323" t="s">
        <v>910</v>
      </c>
      <c r="E323" s="51">
        <v>0</v>
      </c>
      <c r="F323" s="51">
        <v>0</v>
      </c>
      <c r="G323" s="52">
        <f t="shared" si="66"/>
        <v>0</v>
      </c>
      <c r="H323" s="51">
        <v>0</v>
      </c>
      <c r="I323" s="51">
        <v>0</v>
      </c>
      <c r="J323" s="52">
        <f t="shared" si="67"/>
        <v>0</v>
      </c>
      <c r="K323" s="51">
        <v>0</v>
      </c>
      <c r="L323" s="51">
        <v>0</v>
      </c>
      <c r="M323" s="52">
        <f t="shared" si="68"/>
        <v>0</v>
      </c>
      <c r="N323" s="51">
        <v>0</v>
      </c>
      <c r="O323" s="51">
        <v>0</v>
      </c>
      <c r="P323" s="52">
        <f t="shared" si="69"/>
        <v>0</v>
      </c>
      <c r="Q323" s="51">
        <v>0</v>
      </c>
      <c r="R323" s="51">
        <v>0</v>
      </c>
      <c r="S323" s="52">
        <f t="shared" si="70"/>
        <v>0</v>
      </c>
      <c r="T323" s="51">
        <v>0</v>
      </c>
      <c r="U323" s="51">
        <v>0</v>
      </c>
      <c r="V323" s="52">
        <f t="shared" si="71"/>
        <v>0</v>
      </c>
      <c r="W323" s="51">
        <v>0</v>
      </c>
      <c r="X323" s="51">
        <v>0</v>
      </c>
      <c r="Y323" s="52">
        <f t="shared" si="72"/>
        <v>0</v>
      </c>
      <c r="Z323" s="51">
        <v>0</v>
      </c>
      <c r="AA323" s="51">
        <v>0</v>
      </c>
      <c r="AB323" s="52">
        <f t="shared" si="73"/>
        <v>0</v>
      </c>
      <c r="AC323" s="51">
        <v>0</v>
      </c>
      <c r="AD323" s="51">
        <v>0</v>
      </c>
      <c r="AE323" s="52">
        <f t="shared" si="74"/>
        <v>0</v>
      </c>
      <c r="AF323" s="51">
        <v>0</v>
      </c>
      <c r="AG323" s="51">
        <v>0</v>
      </c>
      <c r="AH323" s="52">
        <f t="shared" si="75"/>
        <v>0</v>
      </c>
      <c r="AI323" s="51">
        <v>0</v>
      </c>
      <c r="AJ323" s="51">
        <v>0</v>
      </c>
      <c r="AK323" s="52">
        <f t="shared" si="76"/>
        <v>0</v>
      </c>
      <c r="AL323" s="51">
        <v>0</v>
      </c>
      <c r="AM323" s="51">
        <v>0</v>
      </c>
      <c r="AN323" s="52">
        <f t="shared" si="77"/>
        <v>0</v>
      </c>
      <c r="AO323" s="51">
        <v>0</v>
      </c>
      <c r="AP323" s="51">
        <v>0</v>
      </c>
      <c r="AQ323" s="52">
        <f t="shared" si="78"/>
        <v>0</v>
      </c>
      <c r="AR323" s="51">
        <v>0</v>
      </c>
      <c r="AS323" s="51">
        <v>0</v>
      </c>
      <c r="AT323" s="52">
        <f t="shared" si="64"/>
        <v>0</v>
      </c>
      <c r="AU323" s="51">
        <v>0</v>
      </c>
      <c r="AV323" s="51">
        <v>0</v>
      </c>
      <c r="AW323" s="52">
        <f t="shared" si="79"/>
        <v>0</v>
      </c>
      <c r="AX323" s="57">
        <f t="shared" si="65"/>
        <v>0</v>
      </c>
    </row>
    <row r="324" spans="2:50" hidden="1" x14ac:dyDescent="0.25">
      <c r="B324" t="s">
        <v>789</v>
      </c>
      <c r="C324" t="s">
        <v>911</v>
      </c>
      <c r="E324" s="51">
        <v>0</v>
      </c>
      <c r="F324" s="51">
        <v>0</v>
      </c>
      <c r="G324" s="52">
        <f t="shared" si="66"/>
        <v>0</v>
      </c>
      <c r="H324" s="51">
        <v>0</v>
      </c>
      <c r="I324" s="51">
        <v>0</v>
      </c>
      <c r="J324" s="52">
        <f t="shared" si="67"/>
        <v>0</v>
      </c>
      <c r="K324" s="51">
        <v>0</v>
      </c>
      <c r="L324" s="51">
        <v>0</v>
      </c>
      <c r="M324" s="52">
        <f t="shared" si="68"/>
        <v>0</v>
      </c>
      <c r="N324" s="51">
        <v>0</v>
      </c>
      <c r="O324" s="51">
        <v>0</v>
      </c>
      <c r="P324" s="52">
        <f t="shared" si="69"/>
        <v>0</v>
      </c>
      <c r="Q324" s="51">
        <v>0</v>
      </c>
      <c r="R324" s="51">
        <v>0</v>
      </c>
      <c r="S324" s="52">
        <f t="shared" si="70"/>
        <v>0</v>
      </c>
      <c r="T324" s="51">
        <v>0</v>
      </c>
      <c r="U324" s="51">
        <v>0</v>
      </c>
      <c r="V324" s="52">
        <f t="shared" si="71"/>
        <v>0</v>
      </c>
      <c r="W324" s="51">
        <v>0</v>
      </c>
      <c r="X324" s="51">
        <v>0</v>
      </c>
      <c r="Y324" s="52">
        <f t="shared" si="72"/>
        <v>0</v>
      </c>
      <c r="Z324" s="51">
        <v>0</v>
      </c>
      <c r="AA324" s="51">
        <v>0</v>
      </c>
      <c r="AB324" s="52">
        <f t="shared" si="73"/>
        <v>0</v>
      </c>
      <c r="AC324" s="51">
        <v>0</v>
      </c>
      <c r="AD324" s="51">
        <v>0</v>
      </c>
      <c r="AE324" s="52">
        <f t="shared" si="74"/>
        <v>0</v>
      </c>
      <c r="AF324" s="51">
        <v>0</v>
      </c>
      <c r="AG324" s="51">
        <v>0</v>
      </c>
      <c r="AH324" s="52">
        <f t="shared" si="75"/>
        <v>0</v>
      </c>
      <c r="AI324" s="51">
        <v>0</v>
      </c>
      <c r="AJ324" s="51">
        <v>0</v>
      </c>
      <c r="AK324" s="52">
        <f t="shared" si="76"/>
        <v>0</v>
      </c>
      <c r="AL324" s="51">
        <v>0</v>
      </c>
      <c r="AM324" s="51">
        <v>0</v>
      </c>
      <c r="AN324" s="52">
        <f t="shared" si="77"/>
        <v>0</v>
      </c>
      <c r="AO324" s="51">
        <v>0</v>
      </c>
      <c r="AP324" s="51">
        <v>0</v>
      </c>
      <c r="AQ324" s="52">
        <f t="shared" si="78"/>
        <v>0</v>
      </c>
      <c r="AR324" s="51">
        <v>0</v>
      </c>
      <c r="AS324" s="51">
        <v>0</v>
      </c>
      <c r="AT324" s="52">
        <f t="shared" ref="AT324:AT387" si="80">IFERROR(AS324-AR324,0-AR324)</f>
        <v>0</v>
      </c>
      <c r="AU324" s="51">
        <v>0</v>
      </c>
      <c r="AV324" s="51">
        <v>0</v>
      </c>
      <c r="AW324" s="52">
        <f t="shared" si="79"/>
        <v>0</v>
      </c>
      <c r="AX324" s="57">
        <f t="shared" ref="AX324:AX387" si="81">SUM(E324:AW324)</f>
        <v>0</v>
      </c>
    </row>
    <row r="325" spans="2:50" x14ac:dyDescent="0.25">
      <c r="B325" t="s">
        <v>789</v>
      </c>
      <c r="C325" t="s">
        <v>609</v>
      </c>
      <c r="D325" t="s">
        <v>611</v>
      </c>
      <c r="E325" s="51">
        <v>-3051000</v>
      </c>
      <c r="F325" s="51">
        <v>-421945</v>
      </c>
      <c r="G325" s="52">
        <f t="shared" ref="G325:G388" si="82">IFERROR(F325-E325,0-E325)</f>
        <v>2629055</v>
      </c>
      <c r="H325" s="51">
        <v>-3108000</v>
      </c>
      <c r="I325" s="51">
        <v>-3075905</v>
      </c>
      <c r="J325" s="52">
        <f t="shared" ref="J325:J388" si="83">IFERROR(I325-H325,0-H325)</f>
        <v>32095</v>
      </c>
      <c r="K325" s="51">
        <v>-3257000</v>
      </c>
      <c r="L325" s="51">
        <v>-2897882</v>
      </c>
      <c r="M325" s="52">
        <f t="shared" ref="M325:M388" si="84">IFERROR(L325-K325,0-K325)</f>
        <v>359118</v>
      </c>
      <c r="N325" s="51">
        <v>-3414000</v>
      </c>
      <c r="O325" s="51">
        <v>-1495000</v>
      </c>
      <c r="P325" s="52">
        <f t="shared" ref="P325:P388" si="85">IFERROR(O325-N325,0-N325)</f>
        <v>1919000</v>
      </c>
      <c r="Q325" s="51">
        <v>-1500000</v>
      </c>
      <c r="R325" s="51">
        <v>-1500000</v>
      </c>
      <c r="S325" s="52">
        <f t="shared" ref="S325:S388" si="86">IFERROR(R325-Q325,0-Q325)</f>
        <v>0</v>
      </c>
      <c r="T325" s="51">
        <v>-1365000</v>
      </c>
      <c r="U325" s="51">
        <v>-1365000</v>
      </c>
      <c r="V325" s="52">
        <f t="shared" ref="V325:V388" si="87">IFERROR(U325-T325,0-T325)</f>
        <v>0</v>
      </c>
      <c r="W325" s="51">
        <v>-1365000</v>
      </c>
      <c r="X325" s="51">
        <v>-1365000</v>
      </c>
      <c r="Y325" s="52">
        <f t="shared" ref="Y325:Y388" si="88">IFERROR(X325-W325,0-W325)</f>
        <v>0</v>
      </c>
      <c r="Z325" s="51">
        <v>-1365000</v>
      </c>
      <c r="AA325" s="51">
        <v>-1365000</v>
      </c>
      <c r="AB325" s="52">
        <f t="shared" ref="AB325:AB388" si="89">IFERROR(AA325-Z325,0-Z325)</f>
        <v>0</v>
      </c>
      <c r="AC325" s="51">
        <v>-1365000</v>
      </c>
      <c r="AD325" s="51">
        <v>-2730000</v>
      </c>
      <c r="AE325" s="52">
        <f t="shared" ref="AE325:AE388" si="90">IFERROR(AD325-AC325,0-AC325)</f>
        <v>-1365000</v>
      </c>
      <c r="AF325" s="51">
        <v>0</v>
      </c>
      <c r="AG325" s="51">
        <v>0</v>
      </c>
      <c r="AH325" s="52">
        <f t="shared" ref="AH325:AH388" si="91">IFERROR(AG325-AF325,0-AF325)</f>
        <v>0</v>
      </c>
      <c r="AI325" s="51">
        <v>-1365000</v>
      </c>
      <c r="AJ325" s="51">
        <v>-1737779</v>
      </c>
      <c r="AK325" s="52">
        <f t="shared" ref="AK325:AK388" si="92">IFERROR(AJ325-AI325,0-AI325)</f>
        <v>-372779</v>
      </c>
      <c r="AL325" s="51">
        <v>-1365000</v>
      </c>
      <c r="AM325" s="51">
        <v>-6783835</v>
      </c>
      <c r="AN325" s="52">
        <f t="shared" ref="AN325:AN388" si="93">IFERROR(AM325-AL325,0-AL325)</f>
        <v>-5418835</v>
      </c>
      <c r="AO325" s="51">
        <v>-3365000</v>
      </c>
      <c r="AP325" s="51">
        <v>-3365000</v>
      </c>
      <c r="AQ325" s="52">
        <f t="shared" ref="AQ325:AQ388" si="94">IFERROR(AP325-AO325,0-AO325)</f>
        <v>0</v>
      </c>
      <c r="AR325" s="51">
        <v>-500000</v>
      </c>
      <c r="AS325" s="51">
        <v>-500000</v>
      </c>
      <c r="AT325" s="52">
        <f t="shared" si="80"/>
        <v>0</v>
      </c>
      <c r="AU325" s="51">
        <v>-500000</v>
      </c>
      <c r="AV325" s="51">
        <v>-500000</v>
      </c>
      <c r="AW325" s="52">
        <f t="shared" ref="AW325:AW388" si="95">IFERROR(AV325-AU325,0-AU325)</f>
        <v>0</v>
      </c>
      <c r="AX325" s="57">
        <f t="shared" si="81"/>
        <v>-58204692</v>
      </c>
    </row>
    <row r="326" spans="2:50" x14ac:dyDescent="0.25">
      <c r="B326" t="s">
        <v>789</v>
      </c>
      <c r="C326" t="s">
        <v>612</v>
      </c>
      <c r="D326" t="s">
        <v>614</v>
      </c>
      <c r="E326" s="51">
        <v>21893000</v>
      </c>
      <c r="F326" s="51">
        <v>26991363</v>
      </c>
      <c r="G326" s="52">
        <f t="shared" si="82"/>
        <v>5098363</v>
      </c>
      <c r="H326" s="51">
        <v>22946000</v>
      </c>
      <c r="I326" s="51">
        <v>26792938</v>
      </c>
      <c r="J326" s="52">
        <f t="shared" si="83"/>
        <v>3846938</v>
      </c>
      <c r="K326" s="51">
        <v>20142000</v>
      </c>
      <c r="L326" s="51">
        <v>30948516</v>
      </c>
      <c r="M326" s="52">
        <f t="shared" si="84"/>
        <v>10806516</v>
      </c>
      <c r="N326" s="51">
        <v>22106000</v>
      </c>
      <c r="O326" s="51">
        <v>29866735</v>
      </c>
      <c r="P326" s="52">
        <f t="shared" si="85"/>
        <v>7760735</v>
      </c>
      <c r="Q326" s="51">
        <v>25231000</v>
      </c>
      <c r="R326" s="51">
        <v>26600516</v>
      </c>
      <c r="S326" s="52">
        <f t="shared" si="86"/>
        <v>1369516</v>
      </c>
      <c r="T326" s="51">
        <v>26145000</v>
      </c>
      <c r="U326" s="51">
        <v>30697201</v>
      </c>
      <c r="V326" s="52">
        <f t="shared" si="87"/>
        <v>4552201</v>
      </c>
      <c r="W326" s="51">
        <v>29000000</v>
      </c>
      <c r="X326" s="51">
        <v>25628644</v>
      </c>
      <c r="Y326" s="52">
        <f t="shared" si="88"/>
        <v>-3371356</v>
      </c>
      <c r="Z326" s="51">
        <v>27595000</v>
      </c>
      <c r="AA326" s="51">
        <v>25752906</v>
      </c>
      <c r="AB326" s="52">
        <f t="shared" si="89"/>
        <v>-1842094</v>
      </c>
      <c r="AC326" s="51">
        <v>31351939</v>
      </c>
      <c r="AD326" s="51">
        <v>42864175</v>
      </c>
      <c r="AE326" s="52">
        <f t="shared" si="90"/>
        <v>11512236</v>
      </c>
      <c r="AF326" s="51">
        <v>29048117</v>
      </c>
      <c r="AG326" s="51">
        <v>32457480</v>
      </c>
      <c r="AH326" s="52">
        <f t="shared" si="91"/>
        <v>3409363</v>
      </c>
      <c r="AI326" s="51">
        <v>27154693</v>
      </c>
      <c r="AJ326" s="51">
        <v>30334830</v>
      </c>
      <c r="AK326" s="52">
        <f t="shared" si="92"/>
        <v>3180137</v>
      </c>
      <c r="AL326" s="51">
        <v>28669813</v>
      </c>
      <c r="AM326" s="51">
        <v>43423495</v>
      </c>
      <c r="AN326" s="52">
        <f t="shared" si="93"/>
        <v>14753682</v>
      </c>
      <c r="AO326" s="51">
        <v>35914179</v>
      </c>
      <c r="AP326" s="51">
        <v>37740911</v>
      </c>
      <c r="AQ326" s="52">
        <f t="shared" si="94"/>
        <v>1826732</v>
      </c>
      <c r="AR326" s="51">
        <v>37590861</v>
      </c>
      <c r="AS326" s="51">
        <v>48128993</v>
      </c>
      <c r="AT326" s="52">
        <f t="shared" si="80"/>
        <v>10538132</v>
      </c>
      <c r="AU326" s="51">
        <v>39525585</v>
      </c>
      <c r="AV326" s="51">
        <v>33531236.989999998</v>
      </c>
      <c r="AW326" s="52">
        <f t="shared" si="95"/>
        <v>-5994348.0100000016</v>
      </c>
      <c r="AX326" s="57">
        <f t="shared" si="81"/>
        <v>983519879.98000002</v>
      </c>
    </row>
    <row r="327" spans="2:50" x14ac:dyDescent="0.25">
      <c r="B327" t="s">
        <v>789</v>
      </c>
      <c r="C327" t="s">
        <v>615</v>
      </c>
      <c r="D327" t="s">
        <v>617</v>
      </c>
      <c r="E327" s="51">
        <v>0</v>
      </c>
      <c r="F327" s="51">
        <v>0</v>
      </c>
      <c r="G327" s="52">
        <f t="shared" si="82"/>
        <v>0</v>
      </c>
      <c r="H327" s="51">
        <v>0</v>
      </c>
      <c r="I327" s="51">
        <v>0</v>
      </c>
      <c r="J327" s="52">
        <f t="shared" si="83"/>
        <v>0</v>
      </c>
      <c r="K327" s="51">
        <v>0</v>
      </c>
      <c r="L327" s="51">
        <v>0</v>
      </c>
      <c r="M327" s="52">
        <f t="shared" si="84"/>
        <v>0</v>
      </c>
      <c r="N327" s="51">
        <v>-4800000</v>
      </c>
      <c r="O327" s="51">
        <v>-4800000</v>
      </c>
      <c r="P327" s="52">
        <f t="shared" si="85"/>
        <v>0</v>
      </c>
      <c r="Q327" s="51">
        <v>-2400000</v>
      </c>
      <c r="R327" s="51">
        <v>-2400000</v>
      </c>
      <c r="S327" s="52">
        <f t="shared" si="86"/>
        <v>0</v>
      </c>
      <c r="T327" s="51">
        <v>-950000</v>
      </c>
      <c r="U327" s="51">
        <v>-950000</v>
      </c>
      <c r="V327" s="52">
        <f t="shared" si="87"/>
        <v>0</v>
      </c>
      <c r="W327" s="51">
        <v>0</v>
      </c>
      <c r="X327" s="51">
        <v>0</v>
      </c>
      <c r="Y327" s="52">
        <f t="shared" si="88"/>
        <v>0</v>
      </c>
      <c r="Z327" s="51">
        <v>0</v>
      </c>
      <c r="AA327" s="51">
        <v>0</v>
      </c>
      <c r="AB327" s="52">
        <f t="shared" si="89"/>
        <v>0</v>
      </c>
      <c r="AC327" s="51">
        <v>0</v>
      </c>
      <c r="AD327" s="51">
        <v>-2100000</v>
      </c>
      <c r="AE327" s="52">
        <f t="shared" si="90"/>
        <v>-2100000</v>
      </c>
      <c r="AF327" s="51">
        <v>0</v>
      </c>
      <c r="AG327" s="51">
        <v>0</v>
      </c>
      <c r="AH327" s="52">
        <f t="shared" si="91"/>
        <v>0</v>
      </c>
      <c r="AI327" s="51">
        <v>0</v>
      </c>
      <c r="AJ327" s="51">
        <v>0</v>
      </c>
      <c r="AK327" s="52">
        <f t="shared" si="92"/>
        <v>0</v>
      </c>
      <c r="AL327" s="51">
        <v>0</v>
      </c>
      <c r="AM327" s="51">
        <v>0</v>
      </c>
      <c r="AN327" s="52">
        <f t="shared" si="93"/>
        <v>0</v>
      </c>
      <c r="AO327" s="51">
        <v>0</v>
      </c>
      <c r="AP327" s="51">
        <v>0</v>
      </c>
      <c r="AQ327" s="52">
        <f t="shared" si="94"/>
        <v>0</v>
      </c>
      <c r="AR327" s="51">
        <v>0</v>
      </c>
      <c r="AS327" s="51">
        <v>0</v>
      </c>
      <c r="AT327" s="52">
        <f t="shared" si="80"/>
        <v>0</v>
      </c>
      <c r="AU327" s="51">
        <v>0</v>
      </c>
      <c r="AV327" s="51">
        <v>0</v>
      </c>
      <c r="AW327" s="52">
        <f t="shared" si="95"/>
        <v>0</v>
      </c>
      <c r="AX327" s="57">
        <f t="shared" si="81"/>
        <v>-20500000</v>
      </c>
    </row>
    <row r="328" spans="2:50" x14ac:dyDescent="0.25">
      <c r="B328" t="s">
        <v>789</v>
      </c>
      <c r="C328" t="s">
        <v>618</v>
      </c>
      <c r="D328" t="s">
        <v>620</v>
      </c>
      <c r="E328" s="51">
        <v>0</v>
      </c>
      <c r="F328" s="51">
        <v>0</v>
      </c>
      <c r="G328" s="52">
        <f t="shared" si="82"/>
        <v>0</v>
      </c>
      <c r="H328" s="51">
        <v>0</v>
      </c>
      <c r="I328" s="51">
        <v>0</v>
      </c>
      <c r="J328" s="52">
        <f t="shared" si="83"/>
        <v>0</v>
      </c>
      <c r="K328" s="51">
        <v>0</v>
      </c>
      <c r="L328" s="51">
        <v>0</v>
      </c>
      <c r="M328" s="52">
        <f t="shared" si="84"/>
        <v>0</v>
      </c>
      <c r="N328" s="51">
        <v>-2456000</v>
      </c>
      <c r="O328" s="51">
        <v>-4956000</v>
      </c>
      <c r="P328" s="52">
        <f t="shared" si="85"/>
        <v>-2500000</v>
      </c>
      <c r="Q328" s="51">
        <v>-3571000</v>
      </c>
      <c r="R328" s="51">
        <v>-3571000</v>
      </c>
      <c r="S328" s="52">
        <f t="shared" si="86"/>
        <v>0</v>
      </c>
      <c r="T328" s="51">
        <v>-1150000</v>
      </c>
      <c r="U328" s="51">
        <v>-1150000</v>
      </c>
      <c r="V328" s="52">
        <f t="shared" si="87"/>
        <v>0</v>
      </c>
      <c r="W328" s="51">
        <v>0</v>
      </c>
      <c r="X328" s="51">
        <v>0</v>
      </c>
      <c r="Y328" s="52">
        <f t="shared" si="88"/>
        <v>0</v>
      </c>
      <c r="Z328" s="51">
        <v>0</v>
      </c>
      <c r="AA328" s="51">
        <v>0</v>
      </c>
      <c r="AB328" s="52">
        <f t="shared" si="89"/>
        <v>0</v>
      </c>
      <c r="AC328" s="51">
        <v>0</v>
      </c>
      <c r="AD328" s="51">
        <v>0</v>
      </c>
      <c r="AE328" s="52">
        <f t="shared" si="90"/>
        <v>0</v>
      </c>
      <c r="AF328" s="51">
        <v>0</v>
      </c>
      <c r="AG328" s="51">
        <v>0</v>
      </c>
      <c r="AH328" s="52">
        <f t="shared" si="91"/>
        <v>0</v>
      </c>
      <c r="AI328" s="51">
        <v>0</v>
      </c>
      <c r="AJ328" s="51">
        <v>0</v>
      </c>
      <c r="AK328" s="52">
        <f t="shared" si="92"/>
        <v>0</v>
      </c>
      <c r="AL328" s="51">
        <v>0</v>
      </c>
      <c r="AM328" s="51">
        <v>0</v>
      </c>
      <c r="AN328" s="52">
        <f t="shared" si="93"/>
        <v>0</v>
      </c>
      <c r="AO328" s="51">
        <v>0</v>
      </c>
      <c r="AP328" s="51">
        <v>0</v>
      </c>
      <c r="AQ328" s="52">
        <f t="shared" si="94"/>
        <v>0</v>
      </c>
      <c r="AR328" s="51">
        <v>0</v>
      </c>
      <c r="AS328" s="51">
        <v>0</v>
      </c>
      <c r="AT328" s="52">
        <f t="shared" si="80"/>
        <v>0</v>
      </c>
      <c r="AU328" s="51">
        <v>0</v>
      </c>
      <c r="AV328" s="51">
        <v>0</v>
      </c>
      <c r="AW328" s="52">
        <f t="shared" si="95"/>
        <v>0</v>
      </c>
      <c r="AX328" s="57">
        <f t="shared" si="81"/>
        <v>-19354000</v>
      </c>
    </row>
    <row r="329" spans="2:50" x14ac:dyDescent="0.25">
      <c r="B329" t="s">
        <v>789</v>
      </c>
      <c r="C329" t="s">
        <v>621</v>
      </c>
      <c r="D329" t="s">
        <v>622</v>
      </c>
      <c r="E329" s="51">
        <v>0</v>
      </c>
      <c r="F329" s="51">
        <v>0</v>
      </c>
      <c r="G329" s="52">
        <f t="shared" si="82"/>
        <v>0</v>
      </c>
      <c r="H329" s="51">
        <v>0</v>
      </c>
      <c r="I329" s="51">
        <v>0</v>
      </c>
      <c r="J329" s="52">
        <f t="shared" si="83"/>
        <v>0</v>
      </c>
      <c r="K329" s="51">
        <v>0</v>
      </c>
      <c r="L329" s="51">
        <v>0</v>
      </c>
      <c r="M329" s="52">
        <f t="shared" si="84"/>
        <v>0</v>
      </c>
      <c r="N329" s="51">
        <v>-5200000</v>
      </c>
      <c r="O329" s="51">
        <v>-7700000</v>
      </c>
      <c r="P329" s="52">
        <f t="shared" si="85"/>
        <v>-2500000</v>
      </c>
      <c r="Q329" s="51">
        <v>-5200000</v>
      </c>
      <c r="R329" s="51">
        <v>-5200000</v>
      </c>
      <c r="S329" s="52">
        <f t="shared" si="86"/>
        <v>0</v>
      </c>
      <c r="T329" s="51">
        <v>-3100000</v>
      </c>
      <c r="U329" s="51">
        <v>-3100000</v>
      </c>
      <c r="V329" s="52">
        <f t="shared" si="87"/>
        <v>0</v>
      </c>
      <c r="W329" s="51">
        <v>0</v>
      </c>
      <c r="X329" s="51">
        <v>-2060000</v>
      </c>
      <c r="Y329" s="52">
        <f t="shared" si="88"/>
        <v>-2060000</v>
      </c>
      <c r="Z329" s="51">
        <v>0</v>
      </c>
      <c r="AA329" s="51">
        <v>0</v>
      </c>
      <c r="AB329" s="52">
        <f t="shared" si="89"/>
        <v>0</v>
      </c>
      <c r="AC329" s="51">
        <v>0</v>
      </c>
      <c r="AD329" s="51">
        <v>-26000000</v>
      </c>
      <c r="AE329" s="52">
        <f t="shared" si="90"/>
        <v>-26000000</v>
      </c>
      <c r="AF329" s="51">
        <v>0</v>
      </c>
      <c r="AG329" s="51">
        <v>0</v>
      </c>
      <c r="AH329" s="52">
        <f t="shared" si="91"/>
        <v>0</v>
      </c>
      <c r="AI329" s="51">
        <v>0</v>
      </c>
      <c r="AJ329" s="51">
        <v>0</v>
      </c>
      <c r="AK329" s="52">
        <f t="shared" si="92"/>
        <v>0</v>
      </c>
      <c r="AL329" s="51">
        <v>0</v>
      </c>
      <c r="AM329" s="51">
        <v>0</v>
      </c>
      <c r="AN329" s="52">
        <f t="shared" si="93"/>
        <v>0</v>
      </c>
      <c r="AO329" s="51">
        <v>0</v>
      </c>
      <c r="AP329" s="51">
        <v>0</v>
      </c>
      <c r="AQ329" s="52">
        <f t="shared" si="94"/>
        <v>0</v>
      </c>
      <c r="AR329" s="51">
        <v>0</v>
      </c>
      <c r="AS329" s="51">
        <v>0</v>
      </c>
      <c r="AT329" s="52">
        <f t="shared" si="80"/>
        <v>0</v>
      </c>
      <c r="AU329" s="51">
        <v>0</v>
      </c>
      <c r="AV329" s="51">
        <v>0</v>
      </c>
      <c r="AW329" s="52">
        <f t="shared" si="95"/>
        <v>0</v>
      </c>
      <c r="AX329" s="57">
        <f t="shared" si="81"/>
        <v>-88120000</v>
      </c>
    </row>
    <row r="330" spans="2:50" x14ac:dyDescent="0.25">
      <c r="B330" t="s">
        <v>789</v>
      </c>
      <c r="C330" t="s">
        <v>623</v>
      </c>
      <c r="D330" t="s">
        <v>624</v>
      </c>
      <c r="E330" s="51">
        <v>0</v>
      </c>
      <c r="F330" s="51" t="s">
        <v>308</v>
      </c>
      <c r="G330" s="52">
        <f t="shared" si="82"/>
        <v>0</v>
      </c>
      <c r="H330" s="51">
        <v>0</v>
      </c>
      <c r="I330" s="51" t="s">
        <v>308</v>
      </c>
      <c r="J330" s="52">
        <f t="shared" si="83"/>
        <v>0</v>
      </c>
      <c r="K330" s="51">
        <v>0</v>
      </c>
      <c r="L330" s="51" t="s">
        <v>308</v>
      </c>
      <c r="M330" s="52">
        <f t="shared" si="84"/>
        <v>0</v>
      </c>
      <c r="N330" s="51">
        <v>0</v>
      </c>
      <c r="O330" s="51" t="s">
        <v>308</v>
      </c>
      <c r="P330" s="52">
        <f t="shared" si="85"/>
        <v>0</v>
      </c>
      <c r="Q330" s="51">
        <v>0</v>
      </c>
      <c r="R330" s="51" t="s">
        <v>308</v>
      </c>
      <c r="S330" s="52">
        <f t="shared" si="86"/>
        <v>0</v>
      </c>
      <c r="T330" s="51">
        <v>0</v>
      </c>
      <c r="U330" s="51" t="s">
        <v>308</v>
      </c>
      <c r="V330" s="52">
        <f t="shared" si="87"/>
        <v>0</v>
      </c>
      <c r="W330" s="51">
        <v>0</v>
      </c>
      <c r="X330" s="51" t="s">
        <v>308</v>
      </c>
      <c r="Y330" s="52">
        <f t="shared" si="88"/>
        <v>0</v>
      </c>
      <c r="Z330" s="51">
        <v>0</v>
      </c>
      <c r="AA330" s="51" t="s">
        <v>308</v>
      </c>
      <c r="AB330" s="52">
        <f t="shared" si="89"/>
        <v>0</v>
      </c>
      <c r="AC330" s="51">
        <v>0</v>
      </c>
      <c r="AD330" s="51" t="s">
        <v>308</v>
      </c>
      <c r="AE330" s="52">
        <f t="shared" si="90"/>
        <v>0</v>
      </c>
      <c r="AF330" s="51">
        <v>0</v>
      </c>
      <c r="AG330" s="51">
        <v>0</v>
      </c>
      <c r="AH330" s="52">
        <f t="shared" si="91"/>
        <v>0</v>
      </c>
      <c r="AI330" s="51">
        <v>0</v>
      </c>
      <c r="AJ330" s="51">
        <v>0</v>
      </c>
      <c r="AK330" s="52">
        <f t="shared" si="92"/>
        <v>0</v>
      </c>
      <c r="AL330" s="51">
        <v>750000</v>
      </c>
      <c r="AM330" s="51">
        <v>750000</v>
      </c>
      <c r="AN330" s="52">
        <f t="shared" si="93"/>
        <v>0</v>
      </c>
      <c r="AO330" s="51">
        <v>750000</v>
      </c>
      <c r="AP330" s="51">
        <v>750000</v>
      </c>
      <c r="AQ330" s="52">
        <f t="shared" si="94"/>
        <v>0</v>
      </c>
      <c r="AR330" s="51">
        <v>750000</v>
      </c>
      <c r="AS330" s="51">
        <v>750000</v>
      </c>
      <c r="AT330" s="52">
        <f t="shared" si="80"/>
        <v>0</v>
      </c>
      <c r="AU330" s="51">
        <v>0</v>
      </c>
      <c r="AV330" s="51">
        <v>0</v>
      </c>
      <c r="AW330" s="52">
        <f t="shared" si="95"/>
        <v>0</v>
      </c>
      <c r="AX330" s="57">
        <f t="shared" si="81"/>
        <v>4500000</v>
      </c>
    </row>
    <row r="331" spans="2:50" hidden="1" x14ac:dyDescent="0.25">
      <c r="B331" t="s">
        <v>789</v>
      </c>
      <c r="C331" t="s">
        <v>912</v>
      </c>
      <c r="D331" t="s">
        <v>1002</v>
      </c>
      <c r="E331" s="51">
        <v>0</v>
      </c>
      <c r="F331" s="51" t="s">
        <v>308</v>
      </c>
      <c r="G331" s="52">
        <f t="shared" si="82"/>
        <v>0</v>
      </c>
      <c r="H331" s="51">
        <v>0</v>
      </c>
      <c r="I331" s="51" t="s">
        <v>308</v>
      </c>
      <c r="J331" s="52">
        <f t="shared" si="83"/>
        <v>0</v>
      </c>
      <c r="K331" s="51">
        <v>0</v>
      </c>
      <c r="L331" s="51" t="s">
        <v>308</v>
      </c>
      <c r="M331" s="52">
        <f t="shared" si="84"/>
        <v>0</v>
      </c>
      <c r="N331" s="51">
        <v>0</v>
      </c>
      <c r="O331" s="51" t="s">
        <v>308</v>
      </c>
      <c r="P331" s="52">
        <f t="shared" si="85"/>
        <v>0</v>
      </c>
      <c r="Q331" s="51">
        <v>0</v>
      </c>
      <c r="R331" s="51" t="s">
        <v>308</v>
      </c>
      <c r="S331" s="52">
        <f t="shared" si="86"/>
        <v>0</v>
      </c>
      <c r="T331" s="51">
        <v>0</v>
      </c>
      <c r="U331" s="51" t="s">
        <v>308</v>
      </c>
      <c r="V331" s="52">
        <f t="shared" si="87"/>
        <v>0</v>
      </c>
      <c r="W331" s="51">
        <v>0</v>
      </c>
      <c r="X331" s="51" t="s">
        <v>308</v>
      </c>
      <c r="Y331" s="52">
        <f t="shared" si="88"/>
        <v>0</v>
      </c>
      <c r="Z331" s="51">
        <v>0</v>
      </c>
      <c r="AA331" s="51" t="s">
        <v>308</v>
      </c>
      <c r="AB331" s="52">
        <f t="shared" si="89"/>
        <v>0</v>
      </c>
      <c r="AC331" s="51">
        <v>0</v>
      </c>
      <c r="AD331" s="51" t="s">
        <v>308</v>
      </c>
      <c r="AE331" s="52">
        <f t="shared" si="90"/>
        <v>0</v>
      </c>
      <c r="AF331" s="51">
        <v>0</v>
      </c>
      <c r="AG331" s="51">
        <v>0</v>
      </c>
      <c r="AH331" s="52">
        <f t="shared" si="91"/>
        <v>0</v>
      </c>
      <c r="AI331" s="51">
        <v>0</v>
      </c>
      <c r="AJ331" s="51">
        <v>0</v>
      </c>
      <c r="AK331" s="52">
        <f t="shared" si="92"/>
        <v>0</v>
      </c>
      <c r="AL331" s="51">
        <v>0</v>
      </c>
      <c r="AM331" s="51">
        <v>0</v>
      </c>
      <c r="AN331" s="52">
        <f t="shared" si="93"/>
        <v>0</v>
      </c>
      <c r="AO331" s="51">
        <v>0</v>
      </c>
      <c r="AP331" s="51">
        <v>0</v>
      </c>
      <c r="AQ331" s="52">
        <f t="shared" si="94"/>
        <v>0</v>
      </c>
      <c r="AR331" s="51">
        <v>0</v>
      </c>
      <c r="AS331" s="51">
        <v>0</v>
      </c>
      <c r="AT331" s="52">
        <f t="shared" si="80"/>
        <v>0</v>
      </c>
      <c r="AU331" s="51">
        <v>0</v>
      </c>
      <c r="AV331" s="51">
        <v>0</v>
      </c>
      <c r="AW331" s="52">
        <f t="shared" si="95"/>
        <v>0</v>
      </c>
      <c r="AX331" s="57">
        <f t="shared" si="81"/>
        <v>0</v>
      </c>
    </row>
    <row r="332" spans="2:50" x14ac:dyDescent="0.25">
      <c r="B332" t="s">
        <v>789</v>
      </c>
      <c r="C332" t="s">
        <v>625</v>
      </c>
      <c r="D332" t="s">
        <v>626</v>
      </c>
      <c r="E332" s="51">
        <v>0</v>
      </c>
      <c r="F332" s="51">
        <v>0</v>
      </c>
      <c r="G332" s="52">
        <f t="shared" si="82"/>
        <v>0</v>
      </c>
      <c r="H332" s="51">
        <v>0</v>
      </c>
      <c r="I332" s="51">
        <v>0</v>
      </c>
      <c r="J332" s="52">
        <f t="shared" si="83"/>
        <v>0</v>
      </c>
      <c r="K332" s="51">
        <v>0</v>
      </c>
      <c r="L332" s="51">
        <v>0</v>
      </c>
      <c r="M332" s="52">
        <f t="shared" si="84"/>
        <v>0</v>
      </c>
      <c r="N332" s="51">
        <v>0</v>
      </c>
      <c r="O332" s="51">
        <v>0</v>
      </c>
      <c r="P332" s="52">
        <f t="shared" si="85"/>
        <v>0</v>
      </c>
      <c r="Q332" s="51">
        <v>0</v>
      </c>
      <c r="R332" s="51">
        <v>0</v>
      </c>
      <c r="S332" s="52">
        <f t="shared" si="86"/>
        <v>0</v>
      </c>
      <c r="T332" s="51">
        <v>0</v>
      </c>
      <c r="U332" s="51">
        <v>-11500000</v>
      </c>
      <c r="V332" s="52">
        <f t="shared" si="87"/>
        <v>-11500000</v>
      </c>
      <c r="W332" s="51">
        <v>0</v>
      </c>
      <c r="X332" s="51">
        <v>0</v>
      </c>
      <c r="Y332" s="52">
        <f t="shared" si="88"/>
        <v>0</v>
      </c>
      <c r="Z332" s="51">
        <v>0</v>
      </c>
      <c r="AA332" s="51">
        <v>-31700000</v>
      </c>
      <c r="AB332" s="52">
        <f t="shared" si="89"/>
        <v>-31700000</v>
      </c>
      <c r="AC332" s="51">
        <v>-8865884</v>
      </c>
      <c r="AD332" s="51">
        <v>0</v>
      </c>
      <c r="AE332" s="52">
        <f t="shared" si="90"/>
        <v>8865884</v>
      </c>
      <c r="AF332" s="51">
        <v>0</v>
      </c>
      <c r="AG332" s="51">
        <v>0</v>
      </c>
      <c r="AH332" s="52">
        <f t="shared" si="91"/>
        <v>0</v>
      </c>
      <c r="AI332" s="51">
        <v>0</v>
      </c>
      <c r="AJ332" s="51">
        <v>0</v>
      </c>
      <c r="AK332" s="52">
        <f t="shared" si="92"/>
        <v>0</v>
      </c>
      <c r="AL332" s="51">
        <v>0</v>
      </c>
      <c r="AM332" s="51">
        <v>0</v>
      </c>
      <c r="AN332" s="52">
        <f t="shared" si="93"/>
        <v>0</v>
      </c>
      <c r="AO332" s="51">
        <v>0</v>
      </c>
      <c r="AP332" s="51">
        <v>0</v>
      </c>
      <c r="AQ332" s="52">
        <f t="shared" si="94"/>
        <v>0</v>
      </c>
      <c r="AR332" s="51">
        <v>0</v>
      </c>
      <c r="AS332" s="51">
        <v>0</v>
      </c>
      <c r="AT332" s="52">
        <f t="shared" si="80"/>
        <v>0</v>
      </c>
      <c r="AU332" s="51">
        <v>0</v>
      </c>
      <c r="AV332" s="51">
        <v>0</v>
      </c>
      <c r="AW332" s="52">
        <f t="shared" si="95"/>
        <v>0</v>
      </c>
      <c r="AX332" s="57">
        <f t="shared" si="81"/>
        <v>-86400000</v>
      </c>
    </row>
    <row r="333" spans="2:50" x14ac:dyDescent="0.25">
      <c r="B333" t="s">
        <v>789</v>
      </c>
      <c r="C333" t="s">
        <v>627</v>
      </c>
      <c r="D333" t="s">
        <v>628</v>
      </c>
      <c r="E333" s="51">
        <v>0</v>
      </c>
      <c r="F333" s="51">
        <v>0</v>
      </c>
      <c r="G333" s="52">
        <f t="shared" si="82"/>
        <v>0</v>
      </c>
      <c r="H333" s="51">
        <v>0</v>
      </c>
      <c r="I333" s="51">
        <v>0</v>
      </c>
      <c r="J333" s="52">
        <f t="shared" si="83"/>
        <v>0</v>
      </c>
      <c r="K333" s="51">
        <v>0</v>
      </c>
      <c r="L333" s="51">
        <v>0</v>
      </c>
      <c r="M333" s="52">
        <f t="shared" si="84"/>
        <v>0</v>
      </c>
      <c r="N333" s="51">
        <v>0</v>
      </c>
      <c r="O333" s="51">
        <v>0</v>
      </c>
      <c r="P333" s="52">
        <f t="shared" si="85"/>
        <v>0</v>
      </c>
      <c r="Q333" s="51">
        <v>0</v>
      </c>
      <c r="R333" s="51">
        <v>0</v>
      </c>
      <c r="S333" s="52">
        <f t="shared" si="86"/>
        <v>0</v>
      </c>
      <c r="T333" s="51">
        <v>0</v>
      </c>
      <c r="U333" s="51">
        <v>0</v>
      </c>
      <c r="V333" s="52">
        <f t="shared" si="87"/>
        <v>0</v>
      </c>
      <c r="W333" s="51">
        <v>0</v>
      </c>
      <c r="X333" s="51">
        <v>-1599630</v>
      </c>
      <c r="Y333" s="52">
        <f t="shared" si="88"/>
        <v>-1599630</v>
      </c>
      <c r="Z333" s="51">
        <v>0</v>
      </c>
      <c r="AA333" s="51">
        <v>0</v>
      </c>
      <c r="AB333" s="52">
        <f t="shared" si="89"/>
        <v>0</v>
      </c>
      <c r="AC333" s="51">
        <v>0</v>
      </c>
      <c r="AD333" s="51">
        <v>0</v>
      </c>
      <c r="AE333" s="52">
        <f t="shared" si="90"/>
        <v>0</v>
      </c>
      <c r="AF333" s="51">
        <v>0</v>
      </c>
      <c r="AG333" s="51">
        <v>0</v>
      </c>
      <c r="AH333" s="52">
        <f t="shared" si="91"/>
        <v>0</v>
      </c>
      <c r="AI333" s="51">
        <v>0</v>
      </c>
      <c r="AJ333" s="51">
        <v>0</v>
      </c>
      <c r="AK333" s="52">
        <f t="shared" si="92"/>
        <v>0</v>
      </c>
      <c r="AL333" s="51">
        <v>0</v>
      </c>
      <c r="AM333" s="51">
        <v>0</v>
      </c>
      <c r="AN333" s="52">
        <f t="shared" si="93"/>
        <v>0</v>
      </c>
      <c r="AO333" s="51">
        <v>0</v>
      </c>
      <c r="AP333" s="51">
        <v>0</v>
      </c>
      <c r="AQ333" s="52">
        <f t="shared" si="94"/>
        <v>0</v>
      </c>
      <c r="AR333" s="51">
        <v>0</v>
      </c>
      <c r="AS333" s="51">
        <v>0</v>
      </c>
      <c r="AT333" s="52">
        <f t="shared" si="80"/>
        <v>0</v>
      </c>
      <c r="AU333" s="51">
        <v>0</v>
      </c>
      <c r="AV333" s="51">
        <v>0</v>
      </c>
      <c r="AW333" s="52">
        <f t="shared" si="95"/>
        <v>0</v>
      </c>
      <c r="AX333" s="57">
        <f t="shared" si="81"/>
        <v>-3199260</v>
      </c>
    </row>
    <row r="334" spans="2:50" x14ac:dyDescent="0.25">
      <c r="B334" t="s">
        <v>789</v>
      </c>
      <c r="C334" t="s">
        <v>629</v>
      </c>
      <c r="D334" t="s">
        <v>630</v>
      </c>
      <c r="E334" s="51">
        <v>0</v>
      </c>
      <c r="F334" s="51">
        <v>0</v>
      </c>
      <c r="G334" s="52">
        <f t="shared" si="82"/>
        <v>0</v>
      </c>
      <c r="H334" s="51">
        <v>0</v>
      </c>
      <c r="I334" s="51">
        <v>0</v>
      </c>
      <c r="J334" s="52">
        <f t="shared" si="83"/>
        <v>0</v>
      </c>
      <c r="K334" s="51">
        <v>0</v>
      </c>
      <c r="L334" s="51">
        <v>0</v>
      </c>
      <c r="M334" s="52">
        <f t="shared" si="84"/>
        <v>0</v>
      </c>
      <c r="N334" s="51">
        <v>0</v>
      </c>
      <c r="O334" s="51">
        <v>0</v>
      </c>
      <c r="P334" s="52">
        <f t="shared" si="85"/>
        <v>0</v>
      </c>
      <c r="Q334" s="51">
        <v>0</v>
      </c>
      <c r="R334" s="51">
        <v>0</v>
      </c>
      <c r="S334" s="52">
        <f t="shared" si="86"/>
        <v>0</v>
      </c>
      <c r="T334" s="51">
        <v>0</v>
      </c>
      <c r="U334" s="51">
        <v>0</v>
      </c>
      <c r="V334" s="52">
        <f t="shared" si="87"/>
        <v>0</v>
      </c>
      <c r="W334" s="51">
        <v>0</v>
      </c>
      <c r="X334" s="51">
        <v>0</v>
      </c>
      <c r="Y334" s="52">
        <f t="shared" si="88"/>
        <v>0</v>
      </c>
      <c r="Z334" s="51">
        <v>0</v>
      </c>
      <c r="AA334" s="51">
        <v>2328000</v>
      </c>
      <c r="AB334" s="52">
        <f t="shared" si="89"/>
        <v>2328000</v>
      </c>
      <c r="AC334" s="51">
        <v>0</v>
      </c>
      <c r="AD334" s="51">
        <v>0</v>
      </c>
      <c r="AE334" s="52">
        <f t="shared" si="90"/>
        <v>0</v>
      </c>
      <c r="AF334" s="51">
        <v>0</v>
      </c>
      <c r="AG334" s="51">
        <v>0</v>
      </c>
      <c r="AH334" s="52">
        <f t="shared" si="91"/>
        <v>0</v>
      </c>
      <c r="AI334" s="51">
        <v>0</v>
      </c>
      <c r="AJ334" s="51">
        <v>0</v>
      </c>
      <c r="AK334" s="52">
        <f t="shared" si="92"/>
        <v>0</v>
      </c>
      <c r="AL334" s="51">
        <v>0</v>
      </c>
      <c r="AM334" s="51">
        <v>0</v>
      </c>
      <c r="AN334" s="52">
        <f t="shared" si="93"/>
        <v>0</v>
      </c>
      <c r="AO334" s="51">
        <v>0</v>
      </c>
      <c r="AP334" s="51">
        <v>0</v>
      </c>
      <c r="AQ334" s="52">
        <f t="shared" si="94"/>
        <v>0</v>
      </c>
      <c r="AR334" s="51">
        <v>0</v>
      </c>
      <c r="AS334" s="51">
        <v>0</v>
      </c>
      <c r="AT334" s="52">
        <f t="shared" si="80"/>
        <v>0</v>
      </c>
      <c r="AU334" s="51">
        <v>0</v>
      </c>
      <c r="AV334" s="51">
        <v>0</v>
      </c>
      <c r="AW334" s="52">
        <f t="shared" si="95"/>
        <v>0</v>
      </c>
      <c r="AX334" s="57">
        <f t="shared" si="81"/>
        <v>4656000</v>
      </c>
    </row>
    <row r="335" spans="2:50" x14ac:dyDescent="0.25">
      <c r="B335" t="s">
        <v>789</v>
      </c>
      <c r="C335" t="s">
        <v>631</v>
      </c>
      <c r="D335" t="s">
        <v>632</v>
      </c>
      <c r="E335" s="51">
        <v>0</v>
      </c>
      <c r="F335" s="51" t="s">
        <v>308</v>
      </c>
      <c r="G335" s="52">
        <f t="shared" si="82"/>
        <v>0</v>
      </c>
      <c r="H335" s="51">
        <v>0</v>
      </c>
      <c r="I335" s="51" t="s">
        <v>308</v>
      </c>
      <c r="J335" s="52">
        <f t="shared" si="83"/>
        <v>0</v>
      </c>
      <c r="K335" s="51">
        <v>0</v>
      </c>
      <c r="L335" s="51" t="s">
        <v>308</v>
      </c>
      <c r="M335" s="52">
        <f t="shared" si="84"/>
        <v>0</v>
      </c>
      <c r="N335" s="51">
        <v>0</v>
      </c>
      <c r="O335" s="51" t="s">
        <v>308</v>
      </c>
      <c r="P335" s="52">
        <f t="shared" si="85"/>
        <v>0</v>
      </c>
      <c r="Q335" s="51">
        <v>0</v>
      </c>
      <c r="R335" s="51" t="s">
        <v>308</v>
      </c>
      <c r="S335" s="52">
        <f t="shared" si="86"/>
        <v>0</v>
      </c>
      <c r="T335" s="51">
        <v>0</v>
      </c>
      <c r="U335" s="51" t="s">
        <v>308</v>
      </c>
      <c r="V335" s="52">
        <f t="shared" si="87"/>
        <v>0</v>
      </c>
      <c r="W335" s="51">
        <v>0</v>
      </c>
      <c r="X335" s="51" t="s">
        <v>308</v>
      </c>
      <c r="Y335" s="52">
        <f t="shared" si="88"/>
        <v>0</v>
      </c>
      <c r="Z335" s="51">
        <v>0</v>
      </c>
      <c r="AA335" s="51" t="s">
        <v>308</v>
      </c>
      <c r="AB335" s="52">
        <f t="shared" si="89"/>
        <v>0</v>
      </c>
      <c r="AC335" s="51">
        <v>0</v>
      </c>
      <c r="AD335" s="51" t="s">
        <v>308</v>
      </c>
      <c r="AE335" s="52">
        <f t="shared" si="90"/>
        <v>0</v>
      </c>
      <c r="AF335" s="51">
        <v>0</v>
      </c>
      <c r="AG335" s="51">
        <v>0</v>
      </c>
      <c r="AH335" s="52">
        <f t="shared" si="91"/>
        <v>0</v>
      </c>
      <c r="AI335" s="51">
        <v>0</v>
      </c>
      <c r="AJ335" s="51">
        <v>0</v>
      </c>
      <c r="AK335" s="52">
        <f t="shared" si="92"/>
        <v>0</v>
      </c>
      <c r="AL335" s="51">
        <v>0</v>
      </c>
      <c r="AM335" s="51">
        <v>0</v>
      </c>
      <c r="AN335" s="52">
        <f t="shared" si="93"/>
        <v>0</v>
      </c>
      <c r="AO335" s="51">
        <v>0</v>
      </c>
      <c r="AP335" s="51">
        <v>0</v>
      </c>
      <c r="AQ335" s="52">
        <f t="shared" si="94"/>
        <v>0</v>
      </c>
      <c r="AR335" s="51">
        <v>0</v>
      </c>
      <c r="AS335" s="51">
        <v>0</v>
      </c>
      <c r="AT335" s="52">
        <f t="shared" si="80"/>
        <v>0</v>
      </c>
      <c r="AU335" s="51">
        <v>1000000</v>
      </c>
      <c r="AV335" s="51">
        <v>1000000</v>
      </c>
      <c r="AW335" s="52">
        <f t="shared" si="95"/>
        <v>0</v>
      </c>
      <c r="AX335" s="57">
        <f t="shared" si="81"/>
        <v>2000000</v>
      </c>
    </row>
    <row r="336" spans="2:50" x14ac:dyDescent="0.25">
      <c r="B336" t="s">
        <v>789</v>
      </c>
      <c r="C336" t="s">
        <v>633</v>
      </c>
      <c r="D336" t="s">
        <v>635</v>
      </c>
      <c r="E336" s="51">
        <v>1108000</v>
      </c>
      <c r="F336" s="51">
        <v>1108000</v>
      </c>
      <c r="G336" s="52">
        <f t="shared" si="82"/>
        <v>0</v>
      </c>
      <c r="H336" s="51">
        <v>3000000</v>
      </c>
      <c r="I336" s="51">
        <v>16655956</v>
      </c>
      <c r="J336" s="52">
        <f t="shared" si="83"/>
        <v>13655956</v>
      </c>
      <c r="K336" s="51">
        <v>0</v>
      </c>
      <c r="L336" s="51">
        <v>4995793</v>
      </c>
      <c r="M336" s="52">
        <f t="shared" si="84"/>
        <v>4995793</v>
      </c>
      <c r="N336" s="51">
        <v>3000000</v>
      </c>
      <c r="O336" s="51">
        <v>26571985</v>
      </c>
      <c r="P336" s="52">
        <f t="shared" si="85"/>
        <v>23571985</v>
      </c>
      <c r="Q336" s="51">
        <v>0</v>
      </c>
      <c r="R336" s="51">
        <v>0</v>
      </c>
      <c r="S336" s="52">
        <f t="shared" si="86"/>
        <v>0</v>
      </c>
      <c r="T336" s="51">
        <v>2834000</v>
      </c>
      <c r="U336" s="51">
        <v>17231319</v>
      </c>
      <c r="V336" s="52">
        <f t="shared" si="87"/>
        <v>14397319</v>
      </c>
      <c r="W336" s="51">
        <v>0</v>
      </c>
      <c r="X336" s="51">
        <v>2964000</v>
      </c>
      <c r="Y336" s="52">
        <f t="shared" si="88"/>
        <v>2964000</v>
      </c>
      <c r="Z336" s="51">
        <v>2550000</v>
      </c>
      <c r="AA336" s="51">
        <v>60000000</v>
      </c>
      <c r="AB336" s="52">
        <f t="shared" si="89"/>
        <v>57450000</v>
      </c>
      <c r="AC336" s="51">
        <v>0</v>
      </c>
      <c r="AD336" s="51">
        <v>0</v>
      </c>
      <c r="AE336" s="52">
        <f t="shared" si="90"/>
        <v>0</v>
      </c>
      <c r="AF336" s="51">
        <v>6297000</v>
      </c>
      <c r="AG336" s="51">
        <v>0</v>
      </c>
      <c r="AH336" s="52">
        <f t="shared" si="91"/>
        <v>-6297000</v>
      </c>
      <c r="AI336" s="51">
        <v>0</v>
      </c>
      <c r="AJ336" s="51">
        <v>0</v>
      </c>
      <c r="AK336" s="52">
        <f t="shared" si="92"/>
        <v>0</v>
      </c>
      <c r="AL336" s="51">
        <v>30000000</v>
      </c>
      <c r="AM336" s="51">
        <v>36837648</v>
      </c>
      <c r="AN336" s="52">
        <f t="shared" si="93"/>
        <v>6837648</v>
      </c>
      <c r="AO336" s="51">
        <v>7500000</v>
      </c>
      <c r="AP336" s="51">
        <v>7500000</v>
      </c>
      <c r="AQ336" s="52">
        <f t="shared" si="94"/>
        <v>0</v>
      </c>
      <c r="AR336" s="51">
        <v>13800000</v>
      </c>
      <c r="AS336" s="51">
        <v>27400000</v>
      </c>
      <c r="AT336" s="52">
        <f t="shared" si="80"/>
        <v>13600000</v>
      </c>
      <c r="AU336" s="51">
        <v>0</v>
      </c>
      <c r="AV336" s="51">
        <v>0</v>
      </c>
      <c r="AW336" s="52">
        <f t="shared" si="95"/>
        <v>0</v>
      </c>
      <c r="AX336" s="57">
        <f t="shared" si="81"/>
        <v>402529402</v>
      </c>
    </row>
    <row r="337" spans="2:50" x14ac:dyDescent="0.25">
      <c r="B337" t="s">
        <v>1353</v>
      </c>
      <c r="C337" t="s">
        <v>636</v>
      </c>
      <c r="D337" t="s">
        <v>637</v>
      </c>
      <c r="E337" s="51">
        <v>17501000</v>
      </c>
      <c r="F337" s="51">
        <v>17272998</v>
      </c>
      <c r="G337" s="52">
        <f t="shared" si="82"/>
        <v>-228002</v>
      </c>
      <c r="H337" s="51">
        <v>17566000</v>
      </c>
      <c r="I337" s="51">
        <v>16793496</v>
      </c>
      <c r="J337" s="52">
        <f t="shared" si="83"/>
        <v>-772504</v>
      </c>
      <c r="K337" s="51">
        <v>17584000</v>
      </c>
      <c r="L337" s="51">
        <v>19121630</v>
      </c>
      <c r="M337" s="52">
        <f t="shared" si="84"/>
        <v>1537630</v>
      </c>
      <c r="N337" s="51">
        <v>18200000</v>
      </c>
      <c r="O337" s="51">
        <v>20509961</v>
      </c>
      <c r="P337" s="52">
        <f t="shared" si="85"/>
        <v>2309961</v>
      </c>
      <c r="Q337" s="51">
        <v>19960000</v>
      </c>
      <c r="R337" s="51">
        <v>20499096</v>
      </c>
      <c r="S337" s="52">
        <f t="shared" si="86"/>
        <v>539096</v>
      </c>
      <c r="T337" s="51">
        <v>21065000</v>
      </c>
      <c r="U337" s="51">
        <v>21711542</v>
      </c>
      <c r="V337" s="52">
        <f t="shared" si="87"/>
        <v>646542</v>
      </c>
      <c r="W337" s="51">
        <v>22116000</v>
      </c>
      <c r="X337" s="51">
        <v>20660153</v>
      </c>
      <c r="Y337" s="52">
        <f t="shared" si="88"/>
        <v>-1455847</v>
      </c>
      <c r="Z337" s="51">
        <v>19919000</v>
      </c>
      <c r="AA337" s="51">
        <v>19037753</v>
      </c>
      <c r="AB337" s="52">
        <f t="shared" si="89"/>
        <v>-881247</v>
      </c>
      <c r="AC337" s="51">
        <v>24842000</v>
      </c>
      <c r="AD337" s="51">
        <v>27149826</v>
      </c>
      <c r="AE337" s="52">
        <f t="shared" si="90"/>
        <v>2307826</v>
      </c>
      <c r="AF337" s="51">
        <v>25617000</v>
      </c>
      <c r="AG337" s="51">
        <v>32559735</v>
      </c>
      <c r="AH337" s="52">
        <f t="shared" si="91"/>
        <v>6942735</v>
      </c>
      <c r="AI337" s="51">
        <v>26573000</v>
      </c>
      <c r="AJ337" s="51">
        <v>30478932</v>
      </c>
      <c r="AK337" s="52">
        <f t="shared" si="92"/>
        <v>3905932</v>
      </c>
      <c r="AL337" s="51">
        <v>28497000</v>
      </c>
      <c r="AM337" s="51">
        <v>31304748</v>
      </c>
      <c r="AN337" s="52">
        <f t="shared" si="93"/>
        <v>2807748</v>
      </c>
      <c r="AO337" s="51">
        <v>32001000</v>
      </c>
      <c r="AP337" s="51">
        <v>32666250</v>
      </c>
      <c r="AQ337" s="52">
        <f t="shared" si="94"/>
        <v>665250</v>
      </c>
      <c r="AR337" s="51">
        <v>32031151</v>
      </c>
      <c r="AS337" s="51">
        <v>34147258</v>
      </c>
      <c r="AT337" s="52">
        <f t="shared" si="80"/>
        <v>2116107</v>
      </c>
      <c r="AU337" s="51">
        <v>33000000</v>
      </c>
      <c r="AV337" s="51">
        <v>34580330.899999999</v>
      </c>
      <c r="AW337" s="52">
        <f t="shared" si="95"/>
        <v>1580330.8999999985</v>
      </c>
      <c r="AX337" s="57">
        <f t="shared" si="81"/>
        <v>756987417.79999995</v>
      </c>
    </row>
    <row r="338" spans="2:50" x14ac:dyDescent="0.25">
      <c r="B338" t="s">
        <v>1353</v>
      </c>
      <c r="C338" t="s">
        <v>638</v>
      </c>
      <c r="D338" t="s">
        <v>639</v>
      </c>
      <c r="E338" s="51">
        <v>-12864000</v>
      </c>
      <c r="F338" s="51">
        <v>-12635998</v>
      </c>
      <c r="G338" s="52">
        <f t="shared" si="82"/>
        <v>228002</v>
      </c>
      <c r="H338" s="51">
        <v>-12932000</v>
      </c>
      <c r="I338" s="51">
        <v>-12246622</v>
      </c>
      <c r="J338" s="52">
        <f t="shared" si="83"/>
        <v>685378</v>
      </c>
      <c r="K338" s="51">
        <v>-12953000</v>
      </c>
      <c r="L338" s="51">
        <v>-13951176</v>
      </c>
      <c r="M338" s="52">
        <f t="shared" si="84"/>
        <v>-998176</v>
      </c>
      <c r="N338" s="51">
        <v>-13500000</v>
      </c>
      <c r="O338" s="51">
        <v>-16883874</v>
      </c>
      <c r="P338" s="52">
        <f t="shared" si="85"/>
        <v>-3383874</v>
      </c>
      <c r="Q338" s="51">
        <v>-15317000</v>
      </c>
      <c r="R338" s="51">
        <v>-15856630</v>
      </c>
      <c r="S338" s="52">
        <f t="shared" si="86"/>
        <v>-539630</v>
      </c>
      <c r="T338" s="51">
        <v>-16452000</v>
      </c>
      <c r="U338" s="51">
        <v>-17195252</v>
      </c>
      <c r="V338" s="52">
        <f t="shared" si="87"/>
        <v>-743252</v>
      </c>
      <c r="W338" s="51">
        <v>-17500000</v>
      </c>
      <c r="X338" s="51">
        <v>-16197092</v>
      </c>
      <c r="Y338" s="52">
        <f t="shared" si="88"/>
        <v>1302908</v>
      </c>
      <c r="Z338" s="51">
        <v>-15323000</v>
      </c>
      <c r="AA338" s="51">
        <v>-14693436</v>
      </c>
      <c r="AB338" s="52">
        <f t="shared" si="89"/>
        <v>629564</v>
      </c>
      <c r="AC338" s="51">
        <v>-20239916</v>
      </c>
      <c r="AD338" s="51">
        <v>-22495695</v>
      </c>
      <c r="AE338" s="52">
        <f t="shared" si="90"/>
        <v>-2255779</v>
      </c>
      <c r="AF338" s="51">
        <v>-21014916</v>
      </c>
      <c r="AG338" s="51">
        <v>-27904964</v>
      </c>
      <c r="AH338" s="52">
        <f t="shared" si="91"/>
        <v>-6890048</v>
      </c>
      <c r="AI338" s="51">
        <v>-21970916</v>
      </c>
      <c r="AJ338" s="51">
        <v>-25932350</v>
      </c>
      <c r="AK338" s="52">
        <f t="shared" si="92"/>
        <v>-3961434</v>
      </c>
      <c r="AL338" s="51">
        <v>-23916912</v>
      </c>
      <c r="AM338" s="51">
        <v>-26744860</v>
      </c>
      <c r="AN338" s="52">
        <f t="shared" si="93"/>
        <v>-2827948</v>
      </c>
      <c r="AO338" s="51">
        <v>-27420912</v>
      </c>
      <c r="AP338" s="51">
        <v>-26698367</v>
      </c>
      <c r="AQ338" s="52">
        <f t="shared" si="94"/>
        <v>722545</v>
      </c>
      <c r="AR338" s="51">
        <v>-27451063</v>
      </c>
      <c r="AS338" s="51">
        <v>-29629899</v>
      </c>
      <c r="AT338" s="52">
        <f t="shared" si="80"/>
        <v>-2178836</v>
      </c>
      <c r="AU338" s="51">
        <v>-28419912</v>
      </c>
      <c r="AV338" s="51">
        <v>-30462289.859999999</v>
      </c>
      <c r="AW338" s="52">
        <f t="shared" si="95"/>
        <v>-2042377.8599999994</v>
      </c>
      <c r="AX338" s="57">
        <f t="shared" si="81"/>
        <v>-619057009.72000003</v>
      </c>
    </row>
    <row r="339" spans="2:50" hidden="1" x14ac:dyDescent="0.25">
      <c r="B339" t="s">
        <v>1353</v>
      </c>
      <c r="C339" t="s">
        <v>913</v>
      </c>
      <c r="E339" s="51">
        <v>0</v>
      </c>
      <c r="F339" s="51">
        <v>0</v>
      </c>
      <c r="G339" s="52">
        <f t="shared" si="82"/>
        <v>0</v>
      </c>
      <c r="H339" s="51">
        <v>0</v>
      </c>
      <c r="I339" s="51">
        <v>0</v>
      </c>
      <c r="J339" s="52">
        <f t="shared" si="83"/>
        <v>0</v>
      </c>
      <c r="K339" s="51">
        <v>0</v>
      </c>
      <c r="L339" s="51">
        <v>0</v>
      </c>
      <c r="M339" s="52">
        <f t="shared" si="84"/>
        <v>0</v>
      </c>
      <c r="N339" s="51">
        <v>0</v>
      </c>
      <c r="O339" s="51">
        <v>0</v>
      </c>
      <c r="P339" s="52">
        <f t="shared" si="85"/>
        <v>0</v>
      </c>
      <c r="Q339" s="51">
        <v>0</v>
      </c>
      <c r="R339" s="51">
        <v>0</v>
      </c>
      <c r="S339" s="52">
        <f t="shared" si="86"/>
        <v>0</v>
      </c>
      <c r="T339" s="51">
        <v>0</v>
      </c>
      <c r="U339" s="51">
        <v>0</v>
      </c>
      <c r="V339" s="52">
        <f t="shared" si="87"/>
        <v>0</v>
      </c>
      <c r="W339" s="51">
        <v>0</v>
      </c>
      <c r="X339" s="51">
        <v>0</v>
      </c>
      <c r="Y339" s="52">
        <f t="shared" si="88"/>
        <v>0</v>
      </c>
      <c r="Z339" s="51">
        <v>0</v>
      </c>
      <c r="AA339" s="51">
        <v>0</v>
      </c>
      <c r="AB339" s="52">
        <f t="shared" si="89"/>
        <v>0</v>
      </c>
      <c r="AC339" s="51">
        <v>0</v>
      </c>
      <c r="AD339" s="51">
        <v>0</v>
      </c>
      <c r="AE339" s="52">
        <f t="shared" si="90"/>
        <v>0</v>
      </c>
      <c r="AF339" s="51">
        <v>0</v>
      </c>
      <c r="AG339" s="51">
        <v>0</v>
      </c>
      <c r="AH339" s="52">
        <f t="shared" si="91"/>
        <v>0</v>
      </c>
      <c r="AI339" s="51">
        <v>0</v>
      </c>
      <c r="AJ339" s="51">
        <v>0</v>
      </c>
      <c r="AK339" s="52">
        <f t="shared" si="92"/>
        <v>0</v>
      </c>
      <c r="AL339" s="51">
        <v>0</v>
      </c>
      <c r="AM339" s="51">
        <v>0</v>
      </c>
      <c r="AN339" s="52">
        <f t="shared" si="93"/>
        <v>0</v>
      </c>
      <c r="AO339" s="51">
        <v>0</v>
      </c>
      <c r="AP339" s="51">
        <v>0</v>
      </c>
      <c r="AQ339" s="52">
        <f t="shared" si="94"/>
        <v>0</v>
      </c>
      <c r="AR339" s="51">
        <v>0</v>
      </c>
      <c r="AS339" s="51">
        <v>0</v>
      </c>
      <c r="AT339" s="52">
        <f t="shared" si="80"/>
        <v>0</v>
      </c>
      <c r="AU339" s="51">
        <v>0</v>
      </c>
      <c r="AV339" s="51">
        <v>0</v>
      </c>
      <c r="AW339" s="52">
        <f t="shared" si="95"/>
        <v>0</v>
      </c>
      <c r="AX339" s="57">
        <f t="shared" si="81"/>
        <v>0</v>
      </c>
    </row>
    <row r="340" spans="2:50" x14ac:dyDescent="0.25">
      <c r="B340" t="s">
        <v>790</v>
      </c>
      <c r="C340" t="s">
        <v>640</v>
      </c>
      <c r="D340" t="s">
        <v>642</v>
      </c>
      <c r="E340" s="51">
        <v>3453000</v>
      </c>
      <c r="F340" s="51">
        <v>3776344</v>
      </c>
      <c r="G340" s="52">
        <f t="shared" si="82"/>
        <v>323344</v>
      </c>
      <c r="H340" s="51">
        <v>5130000</v>
      </c>
      <c r="I340" s="51">
        <v>4227923</v>
      </c>
      <c r="J340" s="52">
        <f t="shared" si="83"/>
        <v>-902077</v>
      </c>
      <c r="K340" s="51">
        <v>4240000</v>
      </c>
      <c r="L340" s="51">
        <v>5468565</v>
      </c>
      <c r="M340" s="52">
        <f t="shared" si="84"/>
        <v>1228565</v>
      </c>
      <c r="N340" s="51">
        <v>6530000</v>
      </c>
      <c r="O340" s="51">
        <v>5336864</v>
      </c>
      <c r="P340" s="52">
        <f t="shared" si="85"/>
        <v>-1193136</v>
      </c>
      <c r="Q340" s="51">
        <v>7181000</v>
      </c>
      <c r="R340" s="51">
        <v>9326185</v>
      </c>
      <c r="S340" s="52">
        <f t="shared" si="86"/>
        <v>2145185</v>
      </c>
      <c r="T340" s="51">
        <v>7542000</v>
      </c>
      <c r="U340" s="51">
        <v>8068571</v>
      </c>
      <c r="V340" s="52">
        <f t="shared" si="87"/>
        <v>526571</v>
      </c>
      <c r="W340" s="51">
        <v>8211000</v>
      </c>
      <c r="X340" s="51">
        <v>9318155</v>
      </c>
      <c r="Y340" s="52">
        <f t="shared" si="88"/>
        <v>1107155</v>
      </c>
      <c r="Z340" s="51">
        <v>9675000</v>
      </c>
      <c r="AA340" s="51">
        <v>10304760</v>
      </c>
      <c r="AB340" s="52">
        <f t="shared" si="89"/>
        <v>629760</v>
      </c>
      <c r="AC340" s="51">
        <v>10526594</v>
      </c>
      <c r="AD340" s="51">
        <v>12882478</v>
      </c>
      <c r="AE340" s="52">
        <f t="shared" si="90"/>
        <v>2355884</v>
      </c>
      <c r="AF340" s="51">
        <v>11868339</v>
      </c>
      <c r="AG340" s="51">
        <v>11893091</v>
      </c>
      <c r="AH340" s="52">
        <f t="shared" si="91"/>
        <v>24752</v>
      </c>
      <c r="AI340" s="51">
        <v>10656506</v>
      </c>
      <c r="AJ340" s="51">
        <v>13778726</v>
      </c>
      <c r="AK340" s="52">
        <f t="shared" si="92"/>
        <v>3122220</v>
      </c>
      <c r="AL340" s="51">
        <v>14593083</v>
      </c>
      <c r="AM340" s="51">
        <v>15790105</v>
      </c>
      <c r="AN340" s="52">
        <f t="shared" si="93"/>
        <v>1197022</v>
      </c>
      <c r="AO340" s="51">
        <v>14597381</v>
      </c>
      <c r="AP340" s="51">
        <v>13158395</v>
      </c>
      <c r="AQ340" s="52">
        <f t="shared" si="94"/>
        <v>-1438986</v>
      </c>
      <c r="AR340" s="51">
        <v>14644757</v>
      </c>
      <c r="AS340" s="51">
        <v>38722092</v>
      </c>
      <c r="AT340" s="52">
        <f t="shared" si="80"/>
        <v>24077335</v>
      </c>
      <c r="AU340" s="51">
        <v>52000000</v>
      </c>
      <c r="AV340" s="51">
        <v>14765502.949999999</v>
      </c>
      <c r="AW340" s="52">
        <f t="shared" si="95"/>
        <v>-37234497.049999997</v>
      </c>
      <c r="AX340" s="57">
        <f t="shared" si="81"/>
        <v>353635513.89999998</v>
      </c>
    </row>
    <row r="341" spans="2:50" x14ac:dyDescent="0.25">
      <c r="B341" t="s">
        <v>790</v>
      </c>
      <c r="C341" t="s">
        <v>643</v>
      </c>
      <c r="D341" t="s">
        <v>504</v>
      </c>
      <c r="E341" s="51">
        <v>0</v>
      </c>
      <c r="F341" s="51">
        <v>0</v>
      </c>
      <c r="G341" s="52">
        <f t="shared" si="82"/>
        <v>0</v>
      </c>
      <c r="H341" s="51">
        <v>-160000</v>
      </c>
      <c r="I341" s="51">
        <v>-114647</v>
      </c>
      <c r="J341" s="52">
        <f t="shared" si="83"/>
        <v>45353</v>
      </c>
      <c r="K341" s="51">
        <v>-172500</v>
      </c>
      <c r="L341" s="51">
        <v>-186827</v>
      </c>
      <c r="M341" s="52">
        <f t="shared" si="84"/>
        <v>-14327</v>
      </c>
      <c r="N341" s="51">
        <v>-431000</v>
      </c>
      <c r="O341" s="51">
        <v>0</v>
      </c>
      <c r="P341" s="52">
        <f t="shared" si="85"/>
        <v>431000</v>
      </c>
      <c r="Q341" s="51">
        <v>-424000</v>
      </c>
      <c r="R341" s="51">
        <v>-424000</v>
      </c>
      <c r="S341" s="52">
        <f t="shared" si="86"/>
        <v>0</v>
      </c>
      <c r="T341" s="51">
        <v>0</v>
      </c>
      <c r="U341" s="51">
        <v>0</v>
      </c>
      <c r="V341" s="52">
        <f t="shared" si="87"/>
        <v>0</v>
      </c>
      <c r="W341" s="51">
        <v>0</v>
      </c>
      <c r="X341" s="51">
        <v>0</v>
      </c>
      <c r="Y341" s="52">
        <f t="shared" si="88"/>
        <v>0</v>
      </c>
      <c r="Z341" s="51">
        <v>0</v>
      </c>
      <c r="AA341" s="51">
        <v>0</v>
      </c>
      <c r="AB341" s="52">
        <f t="shared" si="89"/>
        <v>0</v>
      </c>
      <c r="AC341" s="51">
        <v>0</v>
      </c>
      <c r="AD341" s="51">
        <v>0</v>
      </c>
      <c r="AE341" s="52">
        <f t="shared" si="90"/>
        <v>0</v>
      </c>
      <c r="AF341" s="51">
        <v>0</v>
      </c>
      <c r="AG341" s="51">
        <v>0</v>
      </c>
      <c r="AH341" s="52">
        <f t="shared" si="91"/>
        <v>0</v>
      </c>
      <c r="AI341" s="51">
        <v>0</v>
      </c>
      <c r="AJ341" s="51">
        <v>0</v>
      </c>
      <c r="AK341" s="52">
        <f t="shared" si="92"/>
        <v>0</v>
      </c>
      <c r="AL341" s="51">
        <v>0</v>
      </c>
      <c r="AM341" s="51">
        <v>0</v>
      </c>
      <c r="AN341" s="52">
        <f t="shared" si="93"/>
        <v>0</v>
      </c>
      <c r="AO341" s="51">
        <v>0</v>
      </c>
      <c r="AP341" s="51">
        <v>0</v>
      </c>
      <c r="AQ341" s="52">
        <f t="shared" si="94"/>
        <v>0</v>
      </c>
      <c r="AR341" s="51">
        <v>0</v>
      </c>
      <c r="AS341" s="51">
        <v>0</v>
      </c>
      <c r="AT341" s="52">
        <f t="shared" si="80"/>
        <v>0</v>
      </c>
      <c r="AU341" s="51">
        <v>0</v>
      </c>
      <c r="AV341" s="51">
        <v>0</v>
      </c>
      <c r="AW341" s="52">
        <f t="shared" si="95"/>
        <v>0</v>
      </c>
      <c r="AX341" s="57">
        <f t="shared" si="81"/>
        <v>-1450948</v>
      </c>
    </row>
    <row r="342" spans="2:50" x14ac:dyDescent="0.25">
      <c r="B342" t="s">
        <v>790</v>
      </c>
      <c r="C342" t="s">
        <v>644</v>
      </c>
      <c r="D342" t="s">
        <v>646</v>
      </c>
      <c r="E342" s="51">
        <v>0</v>
      </c>
      <c r="F342" s="51">
        <v>0</v>
      </c>
      <c r="G342" s="52">
        <f t="shared" si="82"/>
        <v>0</v>
      </c>
      <c r="H342" s="51">
        <v>-2296000</v>
      </c>
      <c r="I342" s="51">
        <v>-2296000</v>
      </c>
      <c r="J342" s="52">
        <f t="shared" si="83"/>
        <v>0</v>
      </c>
      <c r="K342" s="51">
        <v>-1192500</v>
      </c>
      <c r="L342" s="51">
        <v>1878500</v>
      </c>
      <c r="M342" s="52">
        <f t="shared" si="84"/>
        <v>3071000</v>
      </c>
      <c r="N342" s="51">
        <v>1100000</v>
      </c>
      <c r="O342" s="51">
        <v>2728394</v>
      </c>
      <c r="P342" s="52">
        <f t="shared" si="85"/>
        <v>1628394</v>
      </c>
      <c r="Q342" s="51">
        <v>316000</v>
      </c>
      <c r="R342" s="51">
        <v>316000</v>
      </c>
      <c r="S342" s="52">
        <f t="shared" si="86"/>
        <v>0</v>
      </c>
      <c r="T342" s="51">
        <v>-4000</v>
      </c>
      <c r="U342" s="51">
        <v>-4000</v>
      </c>
      <c r="V342" s="52">
        <f t="shared" si="87"/>
        <v>0</v>
      </c>
      <c r="W342" s="51">
        <v>-4000</v>
      </c>
      <c r="X342" s="51">
        <v>-4000</v>
      </c>
      <c r="Y342" s="52">
        <f t="shared" si="88"/>
        <v>0</v>
      </c>
      <c r="Z342" s="51">
        <v>0</v>
      </c>
      <c r="AA342" s="51">
        <v>0</v>
      </c>
      <c r="AB342" s="52">
        <f t="shared" si="89"/>
        <v>0</v>
      </c>
      <c r="AC342" s="51">
        <v>0</v>
      </c>
      <c r="AD342" s="51">
        <v>0</v>
      </c>
      <c r="AE342" s="52">
        <f t="shared" si="90"/>
        <v>0</v>
      </c>
      <c r="AF342" s="51">
        <v>0</v>
      </c>
      <c r="AG342" s="51">
        <v>0</v>
      </c>
      <c r="AH342" s="52">
        <f t="shared" si="91"/>
        <v>0</v>
      </c>
      <c r="AI342" s="51">
        <v>0</v>
      </c>
      <c r="AJ342" s="51">
        <v>0</v>
      </c>
      <c r="AK342" s="52">
        <f t="shared" si="92"/>
        <v>0</v>
      </c>
      <c r="AL342" s="51">
        <v>0</v>
      </c>
      <c r="AM342" s="51">
        <v>0</v>
      </c>
      <c r="AN342" s="52">
        <f t="shared" si="93"/>
        <v>0</v>
      </c>
      <c r="AO342" s="51">
        <v>0</v>
      </c>
      <c r="AP342" s="51">
        <v>0</v>
      </c>
      <c r="AQ342" s="52">
        <f t="shared" si="94"/>
        <v>0</v>
      </c>
      <c r="AR342" s="51">
        <v>0</v>
      </c>
      <c r="AS342" s="51">
        <v>0</v>
      </c>
      <c r="AT342" s="52">
        <f t="shared" si="80"/>
        <v>0</v>
      </c>
      <c r="AU342" s="51">
        <v>0</v>
      </c>
      <c r="AV342" s="51">
        <v>0</v>
      </c>
      <c r="AW342" s="52">
        <f t="shared" si="95"/>
        <v>0</v>
      </c>
      <c r="AX342" s="57">
        <f t="shared" si="81"/>
        <v>5237788</v>
      </c>
    </row>
    <row r="343" spans="2:50" x14ac:dyDescent="0.25">
      <c r="B343" t="s">
        <v>790</v>
      </c>
      <c r="C343" t="s">
        <v>914</v>
      </c>
      <c r="D343" t="s">
        <v>647</v>
      </c>
      <c r="E343" s="51">
        <v>0</v>
      </c>
      <c r="F343" s="51">
        <v>0</v>
      </c>
      <c r="G343" s="52">
        <f t="shared" si="82"/>
        <v>0</v>
      </c>
      <c r="H343" s="51">
        <v>0</v>
      </c>
      <c r="I343" s="51">
        <v>0</v>
      </c>
      <c r="J343" s="52">
        <f t="shared" si="83"/>
        <v>0</v>
      </c>
      <c r="K343" s="51">
        <v>0</v>
      </c>
      <c r="L343" s="51">
        <v>0</v>
      </c>
      <c r="M343" s="52">
        <f t="shared" si="84"/>
        <v>0</v>
      </c>
      <c r="N343" s="51">
        <v>0</v>
      </c>
      <c r="O343" s="51">
        <v>0</v>
      </c>
      <c r="P343" s="52">
        <f t="shared" si="85"/>
        <v>0</v>
      </c>
      <c r="Q343" s="51">
        <v>0</v>
      </c>
      <c r="R343" s="51">
        <v>0</v>
      </c>
      <c r="S343" s="52">
        <f t="shared" si="86"/>
        <v>0</v>
      </c>
      <c r="T343" s="51">
        <v>0</v>
      </c>
      <c r="U343" s="51">
        <v>0</v>
      </c>
      <c r="V343" s="52">
        <f t="shared" si="87"/>
        <v>0</v>
      </c>
      <c r="W343" s="51">
        <v>0</v>
      </c>
      <c r="X343" s="51">
        <v>0</v>
      </c>
      <c r="Y343" s="52">
        <f t="shared" si="88"/>
        <v>0</v>
      </c>
      <c r="Z343" s="51">
        <v>0</v>
      </c>
      <c r="AA343" s="51">
        <v>0</v>
      </c>
      <c r="AB343" s="52">
        <f t="shared" si="89"/>
        <v>0</v>
      </c>
      <c r="AC343" s="51">
        <v>0</v>
      </c>
      <c r="AD343" s="51">
        <v>0</v>
      </c>
      <c r="AE343" s="52">
        <f t="shared" si="90"/>
        <v>0</v>
      </c>
      <c r="AF343" s="51">
        <v>0</v>
      </c>
      <c r="AG343" s="51">
        <v>0</v>
      </c>
      <c r="AH343" s="52">
        <f t="shared" si="91"/>
        <v>0</v>
      </c>
      <c r="AI343" s="51">
        <v>0</v>
      </c>
      <c r="AJ343" s="51">
        <v>0</v>
      </c>
      <c r="AK343" s="52">
        <f t="shared" si="92"/>
        <v>0</v>
      </c>
      <c r="AL343" s="51">
        <v>0</v>
      </c>
      <c r="AM343" s="51">
        <v>-750000</v>
      </c>
      <c r="AN343" s="52">
        <f t="shared" si="93"/>
        <v>-750000</v>
      </c>
      <c r="AO343" s="51">
        <v>0</v>
      </c>
      <c r="AP343" s="51">
        <v>-750000</v>
      </c>
      <c r="AQ343" s="52">
        <f t="shared" si="94"/>
        <v>-750000</v>
      </c>
      <c r="AR343" s="51">
        <v>-750000</v>
      </c>
      <c r="AS343" s="51">
        <v>0</v>
      </c>
      <c r="AT343" s="52">
        <f t="shared" si="80"/>
        <v>750000</v>
      </c>
      <c r="AU343" s="51">
        <v>0</v>
      </c>
      <c r="AV343" s="51">
        <v>0</v>
      </c>
      <c r="AW343" s="52">
        <f t="shared" si="95"/>
        <v>0</v>
      </c>
      <c r="AX343" s="57">
        <f t="shared" si="81"/>
        <v>-3000000</v>
      </c>
    </row>
    <row r="344" spans="2:50" x14ac:dyDescent="0.25">
      <c r="B344" t="s">
        <v>790</v>
      </c>
      <c r="C344" t="s">
        <v>1076</v>
      </c>
      <c r="E344" s="51">
        <v>-887000</v>
      </c>
      <c r="F344" s="51">
        <v>-122168</v>
      </c>
      <c r="G344" s="52">
        <f t="shared" si="82"/>
        <v>764832</v>
      </c>
      <c r="H344" s="51">
        <v>0</v>
      </c>
      <c r="I344" s="51">
        <v>0</v>
      </c>
      <c r="J344" s="52">
        <f t="shared" si="83"/>
        <v>0</v>
      </c>
      <c r="K344" s="51">
        <v>0</v>
      </c>
      <c r="L344" s="51">
        <v>0</v>
      </c>
      <c r="M344" s="52">
        <f t="shared" si="84"/>
        <v>0</v>
      </c>
      <c r="N344" s="51">
        <v>0</v>
      </c>
      <c r="O344" s="51">
        <v>0</v>
      </c>
      <c r="P344" s="52">
        <f t="shared" si="85"/>
        <v>0</v>
      </c>
      <c r="Q344" s="51">
        <v>0</v>
      </c>
      <c r="R344" s="51">
        <v>0</v>
      </c>
      <c r="S344" s="52">
        <f t="shared" si="86"/>
        <v>0</v>
      </c>
      <c r="T344" s="51">
        <v>0</v>
      </c>
      <c r="U344" s="51">
        <v>0</v>
      </c>
      <c r="V344" s="52">
        <f t="shared" si="87"/>
        <v>0</v>
      </c>
      <c r="W344" s="51">
        <v>0</v>
      </c>
      <c r="X344" s="51">
        <v>0</v>
      </c>
      <c r="Y344" s="52">
        <f t="shared" si="88"/>
        <v>0</v>
      </c>
      <c r="Z344" s="51">
        <v>0</v>
      </c>
      <c r="AA344" s="51">
        <v>0</v>
      </c>
      <c r="AB344" s="52">
        <f t="shared" si="89"/>
        <v>0</v>
      </c>
      <c r="AC344" s="51">
        <v>0</v>
      </c>
      <c r="AD344" s="51">
        <v>0</v>
      </c>
      <c r="AE344" s="52">
        <f t="shared" si="90"/>
        <v>0</v>
      </c>
      <c r="AF344" s="51">
        <v>0</v>
      </c>
      <c r="AG344" s="51">
        <v>0</v>
      </c>
      <c r="AH344" s="52">
        <f t="shared" si="91"/>
        <v>0</v>
      </c>
      <c r="AI344" s="51">
        <v>0</v>
      </c>
      <c r="AJ344" s="51">
        <v>0</v>
      </c>
      <c r="AK344" s="52">
        <f t="shared" si="92"/>
        <v>0</v>
      </c>
      <c r="AL344" s="51">
        <v>-750000</v>
      </c>
      <c r="AM344" s="51">
        <v>0</v>
      </c>
      <c r="AN344" s="52">
        <f t="shared" si="93"/>
        <v>750000</v>
      </c>
      <c r="AO344" s="51">
        <v>-750000</v>
      </c>
      <c r="AP344" s="51">
        <v>0</v>
      </c>
      <c r="AQ344" s="52">
        <f t="shared" si="94"/>
        <v>750000</v>
      </c>
      <c r="AR344" s="51">
        <v>0</v>
      </c>
      <c r="AS344" s="51">
        <v>-750000</v>
      </c>
      <c r="AT344" s="52">
        <f t="shared" si="80"/>
        <v>-750000</v>
      </c>
      <c r="AU344" s="51">
        <v>0</v>
      </c>
      <c r="AV344" s="51">
        <v>0</v>
      </c>
      <c r="AW344" s="52">
        <f t="shared" si="95"/>
        <v>0</v>
      </c>
      <c r="AX344" s="57">
        <f t="shared" si="81"/>
        <v>-1744336</v>
      </c>
    </row>
    <row r="345" spans="2:50" hidden="1" x14ac:dyDescent="0.25">
      <c r="B345" t="s">
        <v>1354</v>
      </c>
      <c r="C345" t="s">
        <v>915</v>
      </c>
      <c r="E345" s="51">
        <v>1000</v>
      </c>
      <c r="F345" s="51">
        <v>0</v>
      </c>
      <c r="G345" s="52">
        <f t="shared" si="82"/>
        <v>-1000</v>
      </c>
      <c r="H345" s="51">
        <v>0</v>
      </c>
      <c r="I345" s="51">
        <v>0</v>
      </c>
      <c r="J345" s="52">
        <f t="shared" si="83"/>
        <v>0</v>
      </c>
      <c r="K345" s="51">
        <v>0</v>
      </c>
      <c r="L345" s="51">
        <v>0</v>
      </c>
      <c r="M345" s="52">
        <f t="shared" si="84"/>
        <v>0</v>
      </c>
      <c r="N345" s="51">
        <v>0</v>
      </c>
      <c r="O345" s="51">
        <v>0</v>
      </c>
      <c r="P345" s="52">
        <f t="shared" si="85"/>
        <v>0</v>
      </c>
      <c r="Q345" s="51">
        <v>0</v>
      </c>
      <c r="R345" s="51">
        <v>0</v>
      </c>
      <c r="S345" s="52">
        <f t="shared" si="86"/>
        <v>0</v>
      </c>
      <c r="T345" s="51">
        <v>0</v>
      </c>
      <c r="U345" s="51">
        <v>0</v>
      </c>
      <c r="V345" s="52">
        <f t="shared" si="87"/>
        <v>0</v>
      </c>
      <c r="W345" s="51">
        <v>0</v>
      </c>
      <c r="X345" s="51">
        <v>0</v>
      </c>
      <c r="Y345" s="52">
        <f t="shared" si="88"/>
        <v>0</v>
      </c>
      <c r="Z345" s="51">
        <v>0</v>
      </c>
      <c r="AA345" s="51">
        <v>0</v>
      </c>
      <c r="AB345" s="52">
        <f t="shared" si="89"/>
        <v>0</v>
      </c>
      <c r="AC345" s="51">
        <v>0</v>
      </c>
      <c r="AD345" s="51">
        <v>0</v>
      </c>
      <c r="AE345" s="52">
        <f t="shared" si="90"/>
        <v>0</v>
      </c>
      <c r="AF345" s="51">
        <v>0</v>
      </c>
      <c r="AG345" s="51">
        <v>0</v>
      </c>
      <c r="AH345" s="52">
        <f t="shared" si="91"/>
        <v>0</v>
      </c>
      <c r="AI345" s="51">
        <v>0</v>
      </c>
      <c r="AJ345" s="51">
        <v>0</v>
      </c>
      <c r="AK345" s="52">
        <f t="shared" si="92"/>
        <v>0</v>
      </c>
      <c r="AL345" s="51">
        <v>0</v>
      </c>
      <c r="AM345" s="51">
        <v>0</v>
      </c>
      <c r="AN345" s="52">
        <f t="shared" si="93"/>
        <v>0</v>
      </c>
      <c r="AO345" s="51">
        <v>0</v>
      </c>
      <c r="AP345" s="51">
        <v>0</v>
      </c>
      <c r="AQ345" s="52">
        <f t="shared" si="94"/>
        <v>0</v>
      </c>
      <c r="AR345" s="51">
        <v>0</v>
      </c>
      <c r="AS345" s="51">
        <v>0</v>
      </c>
      <c r="AT345" s="52">
        <f t="shared" si="80"/>
        <v>0</v>
      </c>
      <c r="AU345" s="51">
        <v>0</v>
      </c>
      <c r="AV345" s="51">
        <v>0</v>
      </c>
      <c r="AW345" s="52">
        <f t="shared" si="95"/>
        <v>0</v>
      </c>
      <c r="AX345" s="57">
        <f t="shared" si="81"/>
        <v>0</v>
      </c>
    </row>
    <row r="346" spans="2:50" hidden="1" x14ac:dyDescent="0.25">
      <c r="B346" t="s">
        <v>1354</v>
      </c>
      <c r="C346" t="s">
        <v>916</v>
      </c>
      <c r="E346" s="51">
        <v>0</v>
      </c>
      <c r="F346" s="51">
        <v>0</v>
      </c>
      <c r="G346" s="52">
        <f t="shared" si="82"/>
        <v>0</v>
      </c>
      <c r="H346" s="51">
        <v>0</v>
      </c>
      <c r="I346" s="51">
        <v>0</v>
      </c>
      <c r="J346" s="52">
        <f t="shared" si="83"/>
        <v>0</v>
      </c>
      <c r="K346" s="51">
        <v>0</v>
      </c>
      <c r="L346" s="51">
        <v>0</v>
      </c>
      <c r="M346" s="52">
        <f t="shared" si="84"/>
        <v>0</v>
      </c>
      <c r="N346" s="51">
        <v>0</v>
      </c>
      <c r="O346" s="51">
        <v>0</v>
      </c>
      <c r="P346" s="52">
        <f t="shared" si="85"/>
        <v>0</v>
      </c>
      <c r="Q346" s="51">
        <v>0</v>
      </c>
      <c r="R346" s="51">
        <v>0</v>
      </c>
      <c r="S346" s="52">
        <f t="shared" si="86"/>
        <v>0</v>
      </c>
      <c r="T346" s="51">
        <v>0</v>
      </c>
      <c r="U346" s="51">
        <v>0</v>
      </c>
      <c r="V346" s="52">
        <f t="shared" si="87"/>
        <v>0</v>
      </c>
      <c r="W346" s="51">
        <v>0</v>
      </c>
      <c r="X346" s="51">
        <v>0</v>
      </c>
      <c r="Y346" s="52">
        <f t="shared" si="88"/>
        <v>0</v>
      </c>
      <c r="Z346" s="51">
        <v>0</v>
      </c>
      <c r="AA346" s="51">
        <v>0</v>
      </c>
      <c r="AB346" s="52">
        <f t="shared" si="89"/>
        <v>0</v>
      </c>
      <c r="AC346" s="51">
        <v>0</v>
      </c>
      <c r="AD346" s="51">
        <v>0</v>
      </c>
      <c r="AE346" s="52">
        <f t="shared" si="90"/>
        <v>0</v>
      </c>
      <c r="AF346" s="51">
        <v>0</v>
      </c>
      <c r="AG346" s="51">
        <v>0</v>
      </c>
      <c r="AH346" s="52">
        <f t="shared" si="91"/>
        <v>0</v>
      </c>
      <c r="AI346" s="51">
        <v>0</v>
      </c>
      <c r="AJ346" s="51">
        <v>0</v>
      </c>
      <c r="AK346" s="52">
        <f t="shared" si="92"/>
        <v>0</v>
      </c>
      <c r="AL346" s="51">
        <v>0</v>
      </c>
      <c r="AM346" s="51">
        <v>0</v>
      </c>
      <c r="AN346" s="52">
        <f t="shared" si="93"/>
        <v>0</v>
      </c>
      <c r="AO346" s="51">
        <v>0</v>
      </c>
      <c r="AP346" s="51">
        <v>0</v>
      </c>
      <c r="AQ346" s="52">
        <f t="shared" si="94"/>
        <v>0</v>
      </c>
      <c r="AR346" s="51">
        <v>0</v>
      </c>
      <c r="AS346" s="51">
        <v>0</v>
      </c>
      <c r="AT346" s="52">
        <f t="shared" si="80"/>
        <v>0</v>
      </c>
      <c r="AU346" s="51">
        <v>0</v>
      </c>
      <c r="AV346" s="51">
        <v>0</v>
      </c>
      <c r="AW346" s="52">
        <f t="shared" si="95"/>
        <v>0</v>
      </c>
      <c r="AX346" s="57">
        <f t="shared" si="81"/>
        <v>0</v>
      </c>
    </row>
    <row r="347" spans="2:50" x14ac:dyDescent="0.25">
      <c r="B347" t="s">
        <v>1354</v>
      </c>
      <c r="C347" t="s">
        <v>648</v>
      </c>
      <c r="D347" t="s">
        <v>650</v>
      </c>
      <c r="E347" s="51">
        <v>64900000</v>
      </c>
      <c r="F347" s="51">
        <v>63408171</v>
      </c>
      <c r="G347" s="52">
        <f t="shared" si="82"/>
        <v>-1491829</v>
      </c>
      <c r="H347" s="51">
        <v>67580000</v>
      </c>
      <c r="I347" s="51">
        <v>71513662</v>
      </c>
      <c r="J347" s="52">
        <f t="shared" si="83"/>
        <v>3933662</v>
      </c>
      <c r="K347" s="51">
        <v>73662000</v>
      </c>
      <c r="L347" s="51">
        <v>74619755</v>
      </c>
      <c r="M347" s="52">
        <f t="shared" si="84"/>
        <v>957755</v>
      </c>
      <c r="N347" s="51">
        <v>80927000</v>
      </c>
      <c r="O347" s="51">
        <v>76633705</v>
      </c>
      <c r="P347" s="52">
        <f t="shared" si="85"/>
        <v>-4293295</v>
      </c>
      <c r="Q347" s="51">
        <v>86428000</v>
      </c>
      <c r="R347" s="51">
        <v>81033397</v>
      </c>
      <c r="S347" s="52">
        <f t="shared" si="86"/>
        <v>-5394603</v>
      </c>
      <c r="T347" s="51">
        <v>88147000</v>
      </c>
      <c r="U347" s="51">
        <v>85808716</v>
      </c>
      <c r="V347" s="52">
        <f t="shared" si="87"/>
        <v>-2338284</v>
      </c>
      <c r="W347" s="51">
        <v>88836000</v>
      </c>
      <c r="X347" s="51">
        <v>86281145</v>
      </c>
      <c r="Y347" s="52">
        <f t="shared" si="88"/>
        <v>-2554855</v>
      </c>
      <c r="Z347" s="51">
        <v>92410000</v>
      </c>
      <c r="AA347" s="51">
        <v>96599710</v>
      </c>
      <c r="AB347" s="52">
        <f t="shared" si="89"/>
        <v>4189710</v>
      </c>
      <c r="AC347" s="51">
        <v>102510648</v>
      </c>
      <c r="AD347" s="51">
        <v>98023310</v>
      </c>
      <c r="AE347" s="52">
        <f t="shared" si="90"/>
        <v>-4487338</v>
      </c>
      <c r="AF347" s="51">
        <v>114770115</v>
      </c>
      <c r="AG347" s="51">
        <v>100493738</v>
      </c>
      <c r="AH347" s="52">
        <f t="shared" si="91"/>
        <v>-14276377</v>
      </c>
      <c r="AI347" s="51">
        <v>113014317</v>
      </c>
      <c r="AJ347" s="51">
        <v>107326034</v>
      </c>
      <c r="AK347" s="52">
        <f t="shared" si="92"/>
        <v>-5688283</v>
      </c>
      <c r="AL347" s="51">
        <v>125476830</v>
      </c>
      <c r="AM347" s="51">
        <v>127271908</v>
      </c>
      <c r="AN347" s="52">
        <f t="shared" si="93"/>
        <v>1795078</v>
      </c>
      <c r="AO347" s="51">
        <v>134275346</v>
      </c>
      <c r="AP347" s="51">
        <v>132800933</v>
      </c>
      <c r="AQ347" s="52">
        <f t="shared" si="94"/>
        <v>-1474413</v>
      </c>
      <c r="AR347" s="51">
        <v>151067896</v>
      </c>
      <c r="AS347" s="51">
        <v>163227800</v>
      </c>
      <c r="AT347" s="52">
        <f t="shared" si="80"/>
        <v>12159904</v>
      </c>
      <c r="AU347" s="51">
        <v>157478000</v>
      </c>
      <c r="AV347" s="51">
        <v>164294110.94</v>
      </c>
      <c r="AW347" s="52">
        <f t="shared" si="95"/>
        <v>6816110.9399999976</v>
      </c>
      <c r="AX347" s="57">
        <f t="shared" si="81"/>
        <v>3058672189.8800001</v>
      </c>
    </row>
    <row r="348" spans="2:50" x14ac:dyDescent="0.25">
      <c r="B348" t="s">
        <v>1354</v>
      </c>
      <c r="C348" t="s">
        <v>651</v>
      </c>
      <c r="D348" t="s">
        <v>653</v>
      </c>
      <c r="E348" s="51">
        <v>46000000</v>
      </c>
      <c r="F348" s="51">
        <v>42048984</v>
      </c>
      <c r="G348" s="52">
        <f t="shared" si="82"/>
        <v>-3951016</v>
      </c>
      <c r="H348" s="51">
        <v>46337000</v>
      </c>
      <c r="I348" s="51">
        <v>42208275</v>
      </c>
      <c r="J348" s="52">
        <f t="shared" si="83"/>
        <v>-4128725</v>
      </c>
      <c r="K348" s="51">
        <v>47924000</v>
      </c>
      <c r="L348" s="51">
        <v>42858540</v>
      </c>
      <c r="M348" s="52">
        <f t="shared" si="84"/>
        <v>-5065460</v>
      </c>
      <c r="N348" s="51">
        <v>49041000</v>
      </c>
      <c r="O348" s="51">
        <v>48536801</v>
      </c>
      <c r="P348" s="52">
        <f t="shared" si="85"/>
        <v>-504199</v>
      </c>
      <c r="Q348" s="51">
        <v>54296000</v>
      </c>
      <c r="R348" s="51">
        <v>48599066</v>
      </c>
      <c r="S348" s="52">
        <f t="shared" si="86"/>
        <v>-5696934</v>
      </c>
      <c r="T348" s="51">
        <v>54665000</v>
      </c>
      <c r="U348" s="51">
        <v>55658120</v>
      </c>
      <c r="V348" s="52">
        <f t="shared" si="87"/>
        <v>993120</v>
      </c>
      <c r="W348" s="51">
        <v>55267000</v>
      </c>
      <c r="X348" s="51">
        <v>58349277</v>
      </c>
      <c r="Y348" s="52">
        <f t="shared" si="88"/>
        <v>3082277</v>
      </c>
      <c r="Z348" s="51">
        <v>55729000</v>
      </c>
      <c r="AA348" s="51">
        <v>54672380</v>
      </c>
      <c r="AB348" s="52">
        <f t="shared" si="89"/>
        <v>-1056620</v>
      </c>
      <c r="AC348" s="51">
        <v>59740381</v>
      </c>
      <c r="AD348" s="51">
        <v>57746965</v>
      </c>
      <c r="AE348" s="52">
        <f t="shared" si="90"/>
        <v>-1993416</v>
      </c>
      <c r="AF348" s="51">
        <v>57209507</v>
      </c>
      <c r="AG348" s="51">
        <v>53046324</v>
      </c>
      <c r="AH348" s="52">
        <f t="shared" si="91"/>
        <v>-4163183</v>
      </c>
      <c r="AI348" s="51">
        <v>59398704</v>
      </c>
      <c r="AJ348" s="51">
        <v>56936698</v>
      </c>
      <c r="AK348" s="52">
        <f t="shared" si="92"/>
        <v>-2462006</v>
      </c>
      <c r="AL348" s="51">
        <v>61054624</v>
      </c>
      <c r="AM348" s="51">
        <v>58219343</v>
      </c>
      <c r="AN348" s="52">
        <f t="shared" si="93"/>
        <v>-2835281</v>
      </c>
      <c r="AO348" s="51">
        <v>71677961</v>
      </c>
      <c r="AP348" s="51">
        <v>58169161</v>
      </c>
      <c r="AQ348" s="52">
        <f t="shared" si="94"/>
        <v>-13508800</v>
      </c>
      <c r="AR348" s="51">
        <v>71710987</v>
      </c>
      <c r="AS348" s="51">
        <v>62577053</v>
      </c>
      <c r="AT348" s="52">
        <f t="shared" si="80"/>
        <v>-9133934</v>
      </c>
      <c r="AU348" s="51">
        <v>77359000</v>
      </c>
      <c r="AV348" s="51">
        <v>35757983</v>
      </c>
      <c r="AW348" s="52">
        <f t="shared" si="95"/>
        <v>-41601017</v>
      </c>
      <c r="AX348" s="57">
        <f t="shared" si="81"/>
        <v>1550769940</v>
      </c>
    </row>
    <row r="349" spans="2:50" x14ac:dyDescent="0.25">
      <c r="B349" t="s">
        <v>1354</v>
      </c>
      <c r="C349" t="s">
        <v>654</v>
      </c>
      <c r="D349" t="s">
        <v>656</v>
      </c>
      <c r="E349" s="51">
        <v>34000</v>
      </c>
      <c r="F349" s="51">
        <v>25000</v>
      </c>
      <c r="G349" s="52">
        <f t="shared" si="82"/>
        <v>-9000</v>
      </c>
      <c r="H349" s="51">
        <v>23000</v>
      </c>
      <c r="I349" s="51">
        <v>27000</v>
      </c>
      <c r="J349" s="52">
        <f t="shared" si="83"/>
        <v>4000</v>
      </c>
      <c r="K349" s="51">
        <v>25000</v>
      </c>
      <c r="L349" s="51">
        <v>24500</v>
      </c>
      <c r="M349" s="52">
        <f t="shared" si="84"/>
        <v>-500</v>
      </c>
      <c r="N349" s="51">
        <v>27000</v>
      </c>
      <c r="O349" s="51">
        <v>20000</v>
      </c>
      <c r="P349" s="52">
        <f t="shared" si="85"/>
        <v>-7000</v>
      </c>
      <c r="Q349" s="51">
        <v>24500</v>
      </c>
      <c r="R349" s="51">
        <v>18000</v>
      </c>
      <c r="S349" s="52">
        <f t="shared" si="86"/>
        <v>-6500</v>
      </c>
      <c r="T349" s="51">
        <v>20000</v>
      </c>
      <c r="U349" s="51">
        <v>28000</v>
      </c>
      <c r="V349" s="52">
        <f t="shared" si="87"/>
        <v>8000</v>
      </c>
      <c r="W349" s="51">
        <v>18000</v>
      </c>
      <c r="X349" s="51">
        <v>15098</v>
      </c>
      <c r="Y349" s="52">
        <f t="shared" si="88"/>
        <v>-2902</v>
      </c>
      <c r="Z349" s="51">
        <v>28000</v>
      </c>
      <c r="AA349" s="51">
        <v>32000</v>
      </c>
      <c r="AB349" s="52">
        <f t="shared" si="89"/>
        <v>4000</v>
      </c>
      <c r="AC349" s="51">
        <v>28000</v>
      </c>
      <c r="AD349" s="51">
        <v>23000</v>
      </c>
      <c r="AE349" s="52">
        <f t="shared" si="90"/>
        <v>-5000</v>
      </c>
      <c r="AF349" s="51">
        <v>28000</v>
      </c>
      <c r="AG349" s="51">
        <v>9637</v>
      </c>
      <c r="AH349" s="52">
        <f t="shared" si="91"/>
        <v>-18363</v>
      </c>
      <c r="AI349" s="51">
        <v>23000</v>
      </c>
      <c r="AJ349" s="51">
        <v>0</v>
      </c>
      <c r="AK349" s="52">
        <f t="shared" si="92"/>
        <v>-23000</v>
      </c>
      <c r="AL349" s="51">
        <v>0</v>
      </c>
      <c r="AM349" s="51">
        <v>0</v>
      </c>
      <c r="AN349" s="52">
        <f t="shared" si="93"/>
        <v>0</v>
      </c>
      <c r="AO349" s="51">
        <v>0</v>
      </c>
      <c r="AP349" s="51">
        <v>0</v>
      </c>
      <c r="AQ349" s="52">
        <f t="shared" si="94"/>
        <v>0</v>
      </c>
      <c r="AR349" s="51">
        <v>0</v>
      </c>
      <c r="AS349" s="51">
        <v>0</v>
      </c>
      <c r="AT349" s="52">
        <f t="shared" si="80"/>
        <v>0</v>
      </c>
      <c r="AU349" s="51">
        <v>0</v>
      </c>
      <c r="AV349" s="51">
        <v>10987.94</v>
      </c>
      <c r="AW349" s="52">
        <f t="shared" si="95"/>
        <v>10987.94</v>
      </c>
      <c r="AX349" s="57">
        <f t="shared" si="81"/>
        <v>466445.88</v>
      </c>
    </row>
    <row r="350" spans="2:50" x14ac:dyDescent="0.25">
      <c r="B350" t="s">
        <v>1354</v>
      </c>
      <c r="C350" t="s">
        <v>917</v>
      </c>
      <c r="E350" s="51">
        <v>0</v>
      </c>
      <c r="F350" s="51">
        <v>0</v>
      </c>
      <c r="G350" s="52">
        <f t="shared" si="82"/>
        <v>0</v>
      </c>
      <c r="H350" s="51">
        <v>0</v>
      </c>
      <c r="I350" s="51">
        <v>0</v>
      </c>
      <c r="J350" s="52">
        <f t="shared" si="83"/>
        <v>0</v>
      </c>
      <c r="K350" s="51">
        <v>0</v>
      </c>
      <c r="L350" s="51">
        <v>0</v>
      </c>
      <c r="M350" s="52">
        <f t="shared" si="84"/>
        <v>0</v>
      </c>
      <c r="N350" s="51">
        <v>0</v>
      </c>
      <c r="O350" s="51">
        <v>0</v>
      </c>
      <c r="P350" s="52">
        <f t="shared" si="85"/>
        <v>0</v>
      </c>
      <c r="Q350" s="51">
        <v>0</v>
      </c>
      <c r="R350" s="51">
        <v>0</v>
      </c>
      <c r="S350" s="52">
        <f t="shared" si="86"/>
        <v>0</v>
      </c>
      <c r="T350" s="51">
        <v>0</v>
      </c>
      <c r="U350" s="51">
        <v>0</v>
      </c>
      <c r="V350" s="52">
        <f t="shared" si="87"/>
        <v>0</v>
      </c>
      <c r="W350" s="51">
        <v>0</v>
      </c>
      <c r="X350" s="51">
        <v>0</v>
      </c>
      <c r="Y350" s="52">
        <f t="shared" si="88"/>
        <v>0</v>
      </c>
      <c r="Z350" s="51">
        <v>0</v>
      </c>
      <c r="AA350" s="51">
        <v>0</v>
      </c>
      <c r="AB350" s="52">
        <f t="shared" si="89"/>
        <v>0</v>
      </c>
      <c r="AC350" s="51">
        <v>0</v>
      </c>
      <c r="AD350" s="51">
        <v>0</v>
      </c>
      <c r="AE350" s="52">
        <f t="shared" si="90"/>
        <v>0</v>
      </c>
      <c r="AF350" s="51">
        <v>0</v>
      </c>
      <c r="AG350" s="51">
        <v>0</v>
      </c>
      <c r="AH350" s="52">
        <f t="shared" si="91"/>
        <v>0</v>
      </c>
      <c r="AI350" s="51">
        <v>0</v>
      </c>
      <c r="AJ350" s="51">
        <v>0</v>
      </c>
      <c r="AK350" s="52">
        <f t="shared" si="92"/>
        <v>0</v>
      </c>
      <c r="AL350" s="51">
        <v>0</v>
      </c>
      <c r="AM350" s="51">
        <v>0</v>
      </c>
      <c r="AN350" s="52">
        <f t="shared" si="93"/>
        <v>0</v>
      </c>
      <c r="AO350" s="51">
        <v>0</v>
      </c>
      <c r="AP350" s="51">
        <v>19414</v>
      </c>
      <c r="AQ350" s="52">
        <f t="shared" si="94"/>
        <v>19414</v>
      </c>
      <c r="AR350" s="51">
        <v>0</v>
      </c>
      <c r="AS350" s="51">
        <v>0</v>
      </c>
      <c r="AT350" s="52">
        <f t="shared" si="80"/>
        <v>0</v>
      </c>
      <c r="AU350" s="51">
        <v>0</v>
      </c>
      <c r="AV350" s="51">
        <v>0</v>
      </c>
      <c r="AW350" s="52">
        <f t="shared" si="95"/>
        <v>0</v>
      </c>
      <c r="AX350" s="57">
        <f t="shared" si="81"/>
        <v>38828</v>
      </c>
    </row>
    <row r="351" spans="2:50" x14ac:dyDescent="0.25">
      <c r="B351" t="s">
        <v>1354</v>
      </c>
      <c r="C351" t="s">
        <v>657</v>
      </c>
      <c r="D351" t="s">
        <v>659</v>
      </c>
      <c r="E351" s="51">
        <v>465000</v>
      </c>
      <c r="F351" s="51">
        <v>604172</v>
      </c>
      <c r="G351" s="52">
        <f t="shared" si="82"/>
        <v>139172</v>
      </c>
      <c r="H351" s="51">
        <v>480000</v>
      </c>
      <c r="I351" s="51">
        <v>603748</v>
      </c>
      <c r="J351" s="52">
        <f t="shared" si="83"/>
        <v>123748</v>
      </c>
      <c r="K351" s="51">
        <v>550000</v>
      </c>
      <c r="L351" s="51">
        <v>724019</v>
      </c>
      <c r="M351" s="52">
        <f t="shared" si="84"/>
        <v>174019</v>
      </c>
      <c r="N351" s="51">
        <v>600000</v>
      </c>
      <c r="O351" s="51">
        <v>662551</v>
      </c>
      <c r="P351" s="52">
        <f t="shared" si="85"/>
        <v>62551</v>
      </c>
      <c r="Q351" s="51">
        <v>650000</v>
      </c>
      <c r="R351" s="51">
        <v>692088</v>
      </c>
      <c r="S351" s="52">
        <f t="shared" si="86"/>
        <v>42088</v>
      </c>
      <c r="T351" s="51">
        <v>660000</v>
      </c>
      <c r="U351" s="51">
        <v>699985</v>
      </c>
      <c r="V351" s="52">
        <f t="shared" si="87"/>
        <v>39985</v>
      </c>
      <c r="W351" s="51">
        <v>692000</v>
      </c>
      <c r="X351" s="51">
        <v>681617</v>
      </c>
      <c r="Y351" s="52">
        <f t="shared" si="88"/>
        <v>-10383</v>
      </c>
      <c r="Z351" s="51">
        <v>967000</v>
      </c>
      <c r="AA351" s="51">
        <v>677921</v>
      </c>
      <c r="AB351" s="52">
        <f t="shared" si="89"/>
        <v>-289079</v>
      </c>
      <c r="AC351" s="51">
        <v>1000000</v>
      </c>
      <c r="AD351" s="51">
        <v>863451</v>
      </c>
      <c r="AE351" s="52">
        <f t="shared" si="90"/>
        <v>-136549</v>
      </c>
      <c r="AF351" s="51">
        <v>700000</v>
      </c>
      <c r="AG351" s="51">
        <v>1129695</v>
      </c>
      <c r="AH351" s="52">
        <f t="shared" si="91"/>
        <v>429695</v>
      </c>
      <c r="AI351" s="51">
        <v>862000</v>
      </c>
      <c r="AJ351" s="51">
        <v>919203</v>
      </c>
      <c r="AK351" s="52">
        <f t="shared" si="92"/>
        <v>57203</v>
      </c>
      <c r="AL351" s="51">
        <v>1129695</v>
      </c>
      <c r="AM351" s="51">
        <v>1473368</v>
      </c>
      <c r="AN351" s="52">
        <f t="shared" si="93"/>
        <v>343673</v>
      </c>
      <c r="AO351" s="51">
        <v>1100000</v>
      </c>
      <c r="AP351" s="51">
        <v>0</v>
      </c>
      <c r="AQ351" s="52">
        <f t="shared" si="94"/>
        <v>-1100000</v>
      </c>
      <c r="AR351" s="51">
        <v>1400000</v>
      </c>
      <c r="AS351" s="51">
        <v>2725899</v>
      </c>
      <c r="AT351" s="52">
        <f t="shared" si="80"/>
        <v>1325899</v>
      </c>
      <c r="AU351" s="51">
        <v>2579000</v>
      </c>
      <c r="AV351" s="51">
        <v>2149416.21</v>
      </c>
      <c r="AW351" s="52">
        <f t="shared" si="95"/>
        <v>-429583.79000000004</v>
      </c>
      <c r="AX351" s="57">
        <f t="shared" si="81"/>
        <v>29214266.420000002</v>
      </c>
    </row>
    <row r="352" spans="2:50" x14ac:dyDescent="0.25">
      <c r="B352" t="s">
        <v>1354</v>
      </c>
      <c r="C352" t="s">
        <v>660</v>
      </c>
      <c r="D352" t="s">
        <v>662</v>
      </c>
      <c r="E352" s="51">
        <v>7755000</v>
      </c>
      <c r="F352" s="51">
        <v>7469868</v>
      </c>
      <c r="G352" s="52">
        <f t="shared" si="82"/>
        <v>-285132</v>
      </c>
      <c r="H352" s="51">
        <v>8175000</v>
      </c>
      <c r="I352" s="51">
        <v>8720331</v>
      </c>
      <c r="J352" s="52">
        <f t="shared" si="83"/>
        <v>545331</v>
      </c>
      <c r="K352" s="51">
        <v>8611000</v>
      </c>
      <c r="L352" s="51">
        <v>12973862</v>
      </c>
      <c r="M352" s="52">
        <f t="shared" si="84"/>
        <v>4362862</v>
      </c>
      <c r="N352" s="51">
        <v>12535000</v>
      </c>
      <c r="O352" s="51">
        <v>12468201</v>
      </c>
      <c r="P352" s="52">
        <f t="shared" si="85"/>
        <v>-66799</v>
      </c>
      <c r="Q352" s="51">
        <v>14020000</v>
      </c>
      <c r="R352" s="51">
        <v>13266504</v>
      </c>
      <c r="S352" s="52">
        <f t="shared" si="86"/>
        <v>-753496</v>
      </c>
      <c r="T352" s="51">
        <v>13069000</v>
      </c>
      <c r="U352" s="51">
        <v>11430957</v>
      </c>
      <c r="V352" s="52">
        <f t="shared" si="87"/>
        <v>-1638043</v>
      </c>
      <c r="W352" s="51">
        <v>15039000</v>
      </c>
      <c r="X352" s="51">
        <v>12394224</v>
      </c>
      <c r="Y352" s="52">
        <f t="shared" si="88"/>
        <v>-2644776</v>
      </c>
      <c r="Z352" s="51">
        <v>12309000</v>
      </c>
      <c r="AA352" s="51">
        <v>13272402</v>
      </c>
      <c r="AB352" s="52">
        <f t="shared" si="89"/>
        <v>963402</v>
      </c>
      <c r="AC352" s="51">
        <v>13405593</v>
      </c>
      <c r="AD352" s="51">
        <v>15819668</v>
      </c>
      <c r="AE352" s="52">
        <f t="shared" si="90"/>
        <v>2414075</v>
      </c>
      <c r="AF352" s="51">
        <v>14355430</v>
      </c>
      <c r="AG352" s="51">
        <v>14139390</v>
      </c>
      <c r="AH352" s="52">
        <f t="shared" si="91"/>
        <v>-216040</v>
      </c>
      <c r="AI352" s="51">
        <v>18420542</v>
      </c>
      <c r="AJ352" s="51">
        <v>13057373</v>
      </c>
      <c r="AK352" s="52">
        <f t="shared" si="92"/>
        <v>-5363169</v>
      </c>
      <c r="AL352" s="51">
        <v>17219971</v>
      </c>
      <c r="AM352" s="51">
        <v>12893984</v>
      </c>
      <c r="AN352" s="52">
        <f t="shared" si="93"/>
        <v>-4325987</v>
      </c>
      <c r="AO352" s="51">
        <v>14835150</v>
      </c>
      <c r="AP352" s="51">
        <v>11429282</v>
      </c>
      <c r="AQ352" s="52">
        <f t="shared" si="94"/>
        <v>-3405868</v>
      </c>
      <c r="AR352" s="51">
        <v>13218000</v>
      </c>
      <c r="AS352" s="51">
        <v>10907246</v>
      </c>
      <c r="AT352" s="52">
        <f t="shared" si="80"/>
        <v>-2310754</v>
      </c>
      <c r="AU352" s="51">
        <v>11615000</v>
      </c>
      <c r="AV352" s="51">
        <v>4761150.67</v>
      </c>
      <c r="AW352" s="52">
        <f t="shared" si="95"/>
        <v>-6853849.3300000001</v>
      </c>
      <c r="AX352" s="57">
        <f t="shared" si="81"/>
        <v>350008885.34000003</v>
      </c>
    </row>
    <row r="353" spans="2:50" x14ac:dyDescent="0.25">
      <c r="B353" t="s">
        <v>1354</v>
      </c>
      <c r="C353" t="s">
        <v>663</v>
      </c>
      <c r="D353" t="s">
        <v>665</v>
      </c>
      <c r="E353" s="51">
        <v>5675000</v>
      </c>
      <c r="F353" s="51">
        <v>7250399</v>
      </c>
      <c r="G353" s="52">
        <f t="shared" si="82"/>
        <v>1575399</v>
      </c>
      <c r="H353" s="51">
        <v>6270000</v>
      </c>
      <c r="I353" s="51">
        <v>6544033</v>
      </c>
      <c r="J353" s="52">
        <f t="shared" si="83"/>
        <v>274033</v>
      </c>
      <c r="K353" s="51">
        <v>7000000</v>
      </c>
      <c r="L353" s="51">
        <v>6323996</v>
      </c>
      <c r="M353" s="52">
        <f t="shared" si="84"/>
        <v>-676004</v>
      </c>
      <c r="N353" s="51">
        <v>6500000</v>
      </c>
      <c r="O353" s="51">
        <v>4438120</v>
      </c>
      <c r="P353" s="52">
        <f t="shared" si="85"/>
        <v>-2061880</v>
      </c>
      <c r="Q353" s="51">
        <v>3824000</v>
      </c>
      <c r="R353" s="51">
        <v>3769356</v>
      </c>
      <c r="S353" s="52">
        <f t="shared" si="86"/>
        <v>-54644</v>
      </c>
      <c r="T353" s="51">
        <v>3790000</v>
      </c>
      <c r="U353" s="51">
        <v>3394231</v>
      </c>
      <c r="V353" s="52">
        <f t="shared" si="87"/>
        <v>-395769</v>
      </c>
      <c r="W353" s="51">
        <v>3373000</v>
      </c>
      <c r="X353" s="51">
        <v>3107017</v>
      </c>
      <c r="Y353" s="52">
        <f t="shared" si="88"/>
        <v>-265983</v>
      </c>
      <c r="Z353" s="51">
        <v>3959000</v>
      </c>
      <c r="AA353" s="51">
        <v>3195041</v>
      </c>
      <c r="AB353" s="52">
        <f t="shared" si="89"/>
        <v>-763959</v>
      </c>
      <c r="AC353" s="51">
        <v>3691447</v>
      </c>
      <c r="AD353" s="51">
        <v>3455428</v>
      </c>
      <c r="AE353" s="52">
        <f t="shared" si="90"/>
        <v>-236019</v>
      </c>
      <c r="AF353" s="51">
        <v>3338818</v>
      </c>
      <c r="AG353" s="51">
        <v>3093021</v>
      </c>
      <c r="AH353" s="52">
        <f t="shared" si="91"/>
        <v>-245797</v>
      </c>
      <c r="AI353" s="51">
        <v>3455428</v>
      </c>
      <c r="AJ353" s="51">
        <v>3222809</v>
      </c>
      <c r="AK353" s="52">
        <f t="shared" si="92"/>
        <v>-232619</v>
      </c>
      <c r="AL353" s="51">
        <v>3410056</v>
      </c>
      <c r="AM353" s="51">
        <v>4205184</v>
      </c>
      <c r="AN353" s="52">
        <f t="shared" si="93"/>
        <v>795128</v>
      </c>
      <c r="AO353" s="51">
        <v>3561204</v>
      </c>
      <c r="AP353" s="51">
        <v>2600764</v>
      </c>
      <c r="AQ353" s="52">
        <f t="shared" si="94"/>
        <v>-960440</v>
      </c>
      <c r="AR353" s="51">
        <v>4200000</v>
      </c>
      <c r="AS353" s="51">
        <v>2943484</v>
      </c>
      <c r="AT353" s="52">
        <f t="shared" si="80"/>
        <v>-1256516</v>
      </c>
      <c r="AU353" s="51">
        <v>3176000</v>
      </c>
      <c r="AV353" s="51">
        <v>2984736.48</v>
      </c>
      <c r="AW353" s="52">
        <f t="shared" si="95"/>
        <v>-191263.52000000002</v>
      </c>
      <c r="AX353" s="57">
        <f t="shared" si="81"/>
        <v>121055238.96000001</v>
      </c>
    </row>
    <row r="354" spans="2:50" x14ac:dyDescent="0.25">
      <c r="B354" t="s">
        <v>1354</v>
      </c>
      <c r="C354" t="s">
        <v>666</v>
      </c>
      <c r="D354" t="s">
        <v>668</v>
      </c>
      <c r="E354" s="51">
        <v>2900000</v>
      </c>
      <c r="F354" s="51">
        <v>2326471</v>
      </c>
      <c r="G354" s="52">
        <f t="shared" si="82"/>
        <v>-573529</v>
      </c>
      <c r="H354" s="51">
        <v>2970000</v>
      </c>
      <c r="I354" s="51">
        <v>2771513</v>
      </c>
      <c r="J354" s="52">
        <f t="shared" si="83"/>
        <v>-198487</v>
      </c>
      <c r="K354" s="51">
        <v>2815000</v>
      </c>
      <c r="L354" s="51">
        <v>2396457</v>
      </c>
      <c r="M354" s="52">
        <f t="shared" si="84"/>
        <v>-418543</v>
      </c>
      <c r="N354" s="51">
        <v>1930000</v>
      </c>
      <c r="O354" s="51">
        <v>1749721</v>
      </c>
      <c r="P354" s="52">
        <f t="shared" si="85"/>
        <v>-180279</v>
      </c>
      <c r="Q354" s="51">
        <v>1930000</v>
      </c>
      <c r="R354" s="51">
        <v>1819019</v>
      </c>
      <c r="S354" s="52">
        <f t="shared" si="86"/>
        <v>-110981</v>
      </c>
      <c r="T354" s="51">
        <v>1750000</v>
      </c>
      <c r="U354" s="51">
        <v>1229133</v>
      </c>
      <c r="V354" s="52">
        <f t="shared" si="87"/>
        <v>-520867</v>
      </c>
      <c r="W354" s="51">
        <v>1819000</v>
      </c>
      <c r="X354" s="51">
        <v>1601255</v>
      </c>
      <c r="Y354" s="52">
        <f t="shared" si="88"/>
        <v>-217745</v>
      </c>
      <c r="Z354" s="51">
        <v>1229000</v>
      </c>
      <c r="AA354" s="51">
        <v>1376509</v>
      </c>
      <c r="AB354" s="52">
        <f t="shared" si="89"/>
        <v>147509</v>
      </c>
      <c r="AC354" s="51">
        <v>1600000</v>
      </c>
      <c r="AD354" s="51">
        <v>1765778</v>
      </c>
      <c r="AE354" s="52">
        <f t="shared" si="90"/>
        <v>165778</v>
      </c>
      <c r="AF354" s="51">
        <v>1400000</v>
      </c>
      <c r="AG354" s="51">
        <v>1862165</v>
      </c>
      <c r="AH354" s="52">
        <f t="shared" si="91"/>
        <v>462165</v>
      </c>
      <c r="AI354" s="51">
        <v>1765778</v>
      </c>
      <c r="AJ354" s="51">
        <v>2066601</v>
      </c>
      <c r="AK354" s="52">
        <f t="shared" si="92"/>
        <v>300823</v>
      </c>
      <c r="AL354" s="51">
        <v>2053037</v>
      </c>
      <c r="AM354" s="51">
        <v>2229677</v>
      </c>
      <c r="AN354" s="52">
        <f t="shared" si="93"/>
        <v>176640</v>
      </c>
      <c r="AO354" s="51">
        <v>2283594</v>
      </c>
      <c r="AP354" s="51">
        <v>2070786</v>
      </c>
      <c r="AQ354" s="52">
        <f t="shared" si="94"/>
        <v>-212808</v>
      </c>
      <c r="AR354" s="51">
        <v>2400000</v>
      </c>
      <c r="AS354" s="51">
        <v>1994391</v>
      </c>
      <c r="AT354" s="52">
        <f t="shared" si="80"/>
        <v>-405609</v>
      </c>
      <c r="AU354" s="51">
        <v>2528000</v>
      </c>
      <c r="AV354" s="51">
        <v>2113714.7599999998</v>
      </c>
      <c r="AW354" s="52">
        <f t="shared" si="95"/>
        <v>-414285.24000000022</v>
      </c>
      <c r="AX354" s="57">
        <f t="shared" si="81"/>
        <v>58746381.519999996</v>
      </c>
    </row>
    <row r="355" spans="2:50" x14ac:dyDescent="0.25">
      <c r="B355" t="s">
        <v>1354</v>
      </c>
      <c r="C355" t="s">
        <v>669</v>
      </c>
      <c r="D355" t="s">
        <v>646</v>
      </c>
      <c r="E355" s="51">
        <v>2139000</v>
      </c>
      <c r="F355" s="51">
        <v>2139000</v>
      </c>
      <c r="G355" s="52">
        <f t="shared" si="82"/>
        <v>0</v>
      </c>
      <c r="H355" s="51">
        <v>906000</v>
      </c>
      <c r="I355" s="51">
        <v>906000</v>
      </c>
      <c r="J355" s="52">
        <f t="shared" si="83"/>
        <v>0</v>
      </c>
      <c r="K355" s="51">
        <v>-259000</v>
      </c>
      <c r="L355" s="51">
        <v>-259000</v>
      </c>
      <c r="M355" s="52">
        <f t="shared" si="84"/>
        <v>0</v>
      </c>
      <c r="N355" s="51">
        <v>-3126000</v>
      </c>
      <c r="O355" s="51">
        <v>-3090178</v>
      </c>
      <c r="P355" s="52">
        <f t="shared" si="85"/>
        <v>35822</v>
      </c>
      <c r="Q355" s="51">
        <v>693000</v>
      </c>
      <c r="R355" s="51">
        <v>0</v>
      </c>
      <c r="S355" s="52">
        <f t="shared" si="86"/>
        <v>-693000</v>
      </c>
      <c r="T355" s="51">
        <v>-1033000</v>
      </c>
      <c r="U355" s="51">
        <v>-1033000</v>
      </c>
      <c r="V355" s="52">
        <f t="shared" si="87"/>
        <v>0</v>
      </c>
      <c r="W355" s="51">
        <v>21836000</v>
      </c>
      <c r="X355" s="51">
        <v>21836000</v>
      </c>
      <c r="Y355" s="52">
        <f t="shared" si="88"/>
        <v>0</v>
      </c>
      <c r="Z355" s="51">
        <v>9710000</v>
      </c>
      <c r="AA355" s="51">
        <v>0</v>
      </c>
      <c r="AB355" s="52">
        <f t="shared" si="89"/>
        <v>-9710000</v>
      </c>
      <c r="AC355" s="51">
        <v>-403638</v>
      </c>
      <c r="AD355" s="51">
        <v>-403638</v>
      </c>
      <c r="AE355" s="52">
        <f t="shared" si="90"/>
        <v>0</v>
      </c>
      <c r="AF355" s="51">
        <v>51258</v>
      </c>
      <c r="AG355" s="51">
        <v>0</v>
      </c>
      <c r="AH355" s="52">
        <f t="shared" si="91"/>
        <v>-51258</v>
      </c>
      <c r="AI355" s="51">
        <v>9191818</v>
      </c>
      <c r="AJ355" s="51">
        <v>0</v>
      </c>
      <c r="AK355" s="52">
        <f t="shared" si="92"/>
        <v>-9191818</v>
      </c>
      <c r="AL355" s="51">
        <v>-2223025</v>
      </c>
      <c r="AM355" s="51">
        <v>0</v>
      </c>
      <c r="AN355" s="52">
        <f t="shared" si="93"/>
        <v>2223025</v>
      </c>
      <c r="AO355" s="51">
        <v>-4444673</v>
      </c>
      <c r="AP355" s="51">
        <v>0</v>
      </c>
      <c r="AQ355" s="52">
        <f t="shared" si="94"/>
        <v>4444673</v>
      </c>
      <c r="AR355" s="51">
        <v>-4775140</v>
      </c>
      <c r="AS355" s="51">
        <v>0</v>
      </c>
      <c r="AT355" s="52">
        <f t="shared" si="80"/>
        <v>4775140</v>
      </c>
      <c r="AU355" s="51">
        <v>-1463935</v>
      </c>
      <c r="AV355" s="51">
        <v>0</v>
      </c>
      <c r="AW355" s="52">
        <f t="shared" si="95"/>
        <v>1463935</v>
      </c>
      <c r="AX355" s="57">
        <f t="shared" si="81"/>
        <v>40190368</v>
      </c>
    </row>
    <row r="356" spans="2:50" x14ac:dyDescent="0.25">
      <c r="B356" t="s">
        <v>1354</v>
      </c>
      <c r="C356" t="s">
        <v>671</v>
      </c>
      <c r="D356" t="s">
        <v>673</v>
      </c>
      <c r="E356" s="51">
        <v>300000</v>
      </c>
      <c r="F356" s="51">
        <v>335256</v>
      </c>
      <c r="G356" s="52">
        <f t="shared" si="82"/>
        <v>35256</v>
      </c>
      <c r="H356" s="51">
        <v>223000</v>
      </c>
      <c r="I356" s="51">
        <v>31690</v>
      </c>
      <c r="J356" s="52">
        <f t="shared" si="83"/>
        <v>-191310</v>
      </c>
      <c r="K356" s="51">
        <v>335000</v>
      </c>
      <c r="L356" s="51">
        <v>255089</v>
      </c>
      <c r="M356" s="52">
        <f t="shared" si="84"/>
        <v>-79911</v>
      </c>
      <c r="N356" s="51">
        <v>192000</v>
      </c>
      <c r="O356" s="51">
        <v>1087624</v>
      </c>
      <c r="P356" s="52">
        <f t="shared" si="85"/>
        <v>895624</v>
      </c>
      <c r="Q356" s="51">
        <v>406000</v>
      </c>
      <c r="R356" s="51">
        <v>226229</v>
      </c>
      <c r="S356" s="52">
        <f t="shared" si="86"/>
        <v>-179771</v>
      </c>
      <c r="T356" s="51">
        <v>1348000</v>
      </c>
      <c r="U356" s="51">
        <v>1531484</v>
      </c>
      <c r="V356" s="52">
        <f t="shared" si="87"/>
        <v>183484</v>
      </c>
      <c r="W356" s="51">
        <v>629000</v>
      </c>
      <c r="X356" s="51">
        <v>756581</v>
      </c>
      <c r="Y356" s="52">
        <f t="shared" si="88"/>
        <v>127581</v>
      </c>
      <c r="Z356" s="51">
        <v>220000</v>
      </c>
      <c r="AA356" s="51">
        <v>42218</v>
      </c>
      <c r="AB356" s="52">
        <f t="shared" si="89"/>
        <v>-177782</v>
      </c>
      <c r="AC356" s="51">
        <v>113000</v>
      </c>
      <c r="AD356" s="51">
        <v>64610</v>
      </c>
      <c r="AE356" s="52">
        <f t="shared" si="90"/>
        <v>-48390</v>
      </c>
      <c r="AF356" s="51">
        <v>113000</v>
      </c>
      <c r="AG356" s="51">
        <v>-205727</v>
      </c>
      <c r="AH356" s="52">
        <f t="shared" si="91"/>
        <v>-318727</v>
      </c>
      <c r="AI356" s="51">
        <v>31145</v>
      </c>
      <c r="AJ356" s="51">
        <v>-135026</v>
      </c>
      <c r="AK356" s="52">
        <f t="shared" si="92"/>
        <v>-166171</v>
      </c>
      <c r="AL356" s="51">
        <v>235000</v>
      </c>
      <c r="AM356" s="51">
        <v>-366147</v>
      </c>
      <c r="AN356" s="52">
        <f t="shared" si="93"/>
        <v>-601147</v>
      </c>
      <c r="AO356" s="51">
        <v>358120</v>
      </c>
      <c r="AP356" s="51">
        <v>0</v>
      </c>
      <c r="AQ356" s="52">
        <f t="shared" si="94"/>
        <v>-358120</v>
      </c>
      <c r="AR356" s="51">
        <v>100000</v>
      </c>
      <c r="AS356" s="51">
        <v>0</v>
      </c>
      <c r="AT356" s="52">
        <f t="shared" si="80"/>
        <v>-100000</v>
      </c>
      <c r="AU356" s="51">
        <v>50000</v>
      </c>
      <c r="AV356" s="51">
        <v>205206.07</v>
      </c>
      <c r="AW356" s="52">
        <f t="shared" si="95"/>
        <v>155206.07</v>
      </c>
      <c r="AX356" s="57">
        <f t="shared" si="81"/>
        <v>7658174.1400000006</v>
      </c>
    </row>
    <row r="357" spans="2:50" x14ac:dyDescent="0.25">
      <c r="B357" t="s">
        <v>1354</v>
      </c>
      <c r="C357" t="s">
        <v>918</v>
      </c>
      <c r="E357" s="51">
        <v>3000</v>
      </c>
      <c r="F357" s="51">
        <v>0</v>
      </c>
      <c r="G357" s="52">
        <f t="shared" si="82"/>
        <v>-3000</v>
      </c>
      <c r="H357" s="51">
        <v>1000</v>
      </c>
      <c r="I357" s="51">
        <v>526</v>
      </c>
      <c r="J357" s="52">
        <f t="shared" si="83"/>
        <v>-474</v>
      </c>
      <c r="K357" s="51">
        <v>0</v>
      </c>
      <c r="L357" s="51">
        <v>0</v>
      </c>
      <c r="M357" s="52">
        <f t="shared" si="84"/>
        <v>0</v>
      </c>
      <c r="N357" s="51">
        <v>1000</v>
      </c>
      <c r="O357" s="51">
        <v>0</v>
      </c>
      <c r="P357" s="52">
        <f t="shared" si="85"/>
        <v>-1000</v>
      </c>
      <c r="Q357" s="51">
        <v>0</v>
      </c>
      <c r="R357" s="51">
        <v>0</v>
      </c>
      <c r="S357" s="52">
        <f t="shared" si="86"/>
        <v>0</v>
      </c>
      <c r="T357" s="51">
        <v>0</v>
      </c>
      <c r="U357" s="51">
        <v>0</v>
      </c>
      <c r="V357" s="52">
        <f t="shared" si="87"/>
        <v>0</v>
      </c>
      <c r="W357" s="51">
        <v>0</v>
      </c>
      <c r="X357" s="51">
        <v>0</v>
      </c>
      <c r="Y357" s="52">
        <f t="shared" si="88"/>
        <v>0</v>
      </c>
      <c r="Z357" s="51">
        <v>0</v>
      </c>
      <c r="AA357" s="51">
        <v>0</v>
      </c>
      <c r="AB357" s="52">
        <f t="shared" si="89"/>
        <v>0</v>
      </c>
      <c r="AC357" s="51">
        <v>0</v>
      </c>
      <c r="AD357" s="51">
        <v>0</v>
      </c>
      <c r="AE357" s="52">
        <f t="shared" si="90"/>
        <v>0</v>
      </c>
      <c r="AF357" s="51">
        <v>0</v>
      </c>
      <c r="AG357" s="51">
        <v>0</v>
      </c>
      <c r="AH357" s="52">
        <f t="shared" si="91"/>
        <v>0</v>
      </c>
      <c r="AI357" s="51">
        <v>0</v>
      </c>
      <c r="AJ357" s="51">
        <v>0</v>
      </c>
      <c r="AK357" s="52">
        <f t="shared" si="92"/>
        <v>0</v>
      </c>
      <c r="AL357" s="51">
        <v>0</v>
      </c>
      <c r="AM357" s="51">
        <v>0</v>
      </c>
      <c r="AN357" s="52">
        <f t="shared" si="93"/>
        <v>0</v>
      </c>
      <c r="AO357" s="51">
        <v>0</v>
      </c>
      <c r="AP357" s="51">
        <v>0</v>
      </c>
      <c r="AQ357" s="52">
        <f t="shared" si="94"/>
        <v>0</v>
      </c>
      <c r="AR357" s="51">
        <v>0</v>
      </c>
      <c r="AS357" s="51">
        <v>0</v>
      </c>
      <c r="AT357" s="52">
        <f t="shared" si="80"/>
        <v>0</v>
      </c>
      <c r="AU357" s="51">
        <v>0</v>
      </c>
      <c r="AV357" s="51">
        <v>0</v>
      </c>
      <c r="AW357" s="52">
        <f t="shared" si="95"/>
        <v>0</v>
      </c>
      <c r="AX357" s="57">
        <f t="shared" si="81"/>
        <v>1052</v>
      </c>
    </row>
    <row r="358" spans="2:50" x14ac:dyDescent="0.25">
      <c r="B358" t="s">
        <v>1354</v>
      </c>
      <c r="C358" t="s">
        <v>674</v>
      </c>
      <c r="D358" t="s">
        <v>676</v>
      </c>
      <c r="E358" s="51">
        <v>175000</v>
      </c>
      <c r="F358" s="51">
        <v>271292</v>
      </c>
      <c r="G358" s="52">
        <f t="shared" si="82"/>
        <v>96292</v>
      </c>
      <c r="H358" s="51">
        <v>250000</v>
      </c>
      <c r="I358" s="51">
        <v>313244</v>
      </c>
      <c r="J358" s="52">
        <f t="shared" si="83"/>
        <v>63244</v>
      </c>
      <c r="K358" s="51">
        <v>270000</v>
      </c>
      <c r="L358" s="51">
        <v>232222</v>
      </c>
      <c r="M358" s="52">
        <f t="shared" si="84"/>
        <v>-37778</v>
      </c>
      <c r="N358" s="51">
        <v>270000</v>
      </c>
      <c r="O358" s="51">
        <v>327903</v>
      </c>
      <c r="P358" s="52">
        <f t="shared" si="85"/>
        <v>57903</v>
      </c>
      <c r="Q358" s="51">
        <v>232000</v>
      </c>
      <c r="R358" s="51">
        <v>294521</v>
      </c>
      <c r="S358" s="52">
        <f t="shared" si="86"/>
        <v>62521</v>
      </c>
      <c r="T358" s="51">
        <v>280000</v>
      </c>
      <c r="U358" s="51">
        <v>208063</v>
      </c>
      <c r="V358" s="52">
        <f t="shared" si="87"/>
        <v>-71937</v>
      </c>
      <c r="W358" s="51">
        <v>295000</v>
      </c>
      <c r="X358" s="51">
        <v>213092</v>
      </c>
      <c r="Y358" s="52">
        <f t="shared" si="88"/>
        <v>-81908</v>
      </c>
      <c r="Z358" s="51">
        <v>256000</v>
      </c>
      <c r="AA358" s="51">
        <v>334824</v>
      </c>
      <c r="AB358" s="52">
        <f t="shared" si="89"/>
        <v>78824</v>
      </c>
      <c r="AC358" s="51">
        <v>250000</v>
      </c>
      <c r="AD358" s="51">
        <v>226821</v>
      </c>
      <c r="AE358" s="52">
        <f t="shared" si="90"/>
        <v>-23179</v>
      </c>
      <c r="AF358" s="51">
        <v>275000</v>
      </c>
      <c r="AG358" s="51">
        <v>235247</v>
      </c>
      <c r="AH358" s="52">
        <f t="shared" si="91"/>
        <v>-39753</v>
      </c>
      <c r="AI358" s="51">
        <v>226000</v>
      </c>
      <c r="AJ358" s="51">
        <v>247022</v>
      </c>
      <c r="AK358" s="52">
        <f t="shared" si="92"/>
        <v>21022</v>
      </c>
      <c r="AL358" s="51">
        <v>235247</v>
      </c>
      <c r="AM358" s="51">
        <v>276792</v>
      </c>
      <c r="AN358" s="52">
        <f t="shared" si="93"/>
        <v>41545</v>
      </c>
      <c r="AO358" s="51">
        <v>235000</v>
      </c>
      <c r="AP358" s="51">
        <v>264959</v>
      </c>
      <c r="AQ358" s="52">
        <f t="shared" si="94"/>
        <v>29959</v>
      </c>
      <c r="AR358" s="51">
        <v>250000</v>
      </c>
      <c r="AS358" s="51">
        <v>301245</v>
      </c>
      <c r="AT358" s="52">
        <f t="shared" si="80"/>
        <v>51245</v>
      </c>
      <c r="AU358" s="51">
        <v>265000</v>
      </c>
      <c r="AV358" s="51">
        <v>319858.59999999998</v>
      </c>
      <c r="AW358" s="52">
        <f t="shared" si="95"/>
        <v>54858.599999999977</v>
      </c>
      <c r="AX358" s="57">
        <f t="shared" si="81"/>
        <v>8134211.1999999993</v>
      </c>
    </row>
    <row r="359" spans="2:50" x14ac:dyDescent="0.25">
      <c r="B359" t="s">
        <v>1354</v>
      </c>
      <c r="C359" t="s">
        <v>677</v>
      </c>
      <c r="D359" t="s">
        <v>679</v>
      </c>
      <c r="E359" s="51">
        <v>70000</v>
      </c>
      <c r="F359" s="51">
        <v>6250</v>
      </c>
      <c r="G359" s="52">
        <f t="shared" si="82"/>
        <v>-63750</v>
      </c>
      <c r="H359" s="51">
        <v>18000</v>
      </c>
      <c r="I359" s="51">
        <v>2785</v>
      </c>
      <c r="J359" s="52">
        <f t="shared" si="83"/>
        <v>-15215</v>
      </c>
      <c r="K359" s="51">
        <v>6000</v>
      </c>
      <c r="L359" s="51">
        <v>3526</v>
      </c>
      <c r="M359" s="52">
        <f t="shared" si="84"/>
        <v>-2474</v>
      </c>
      <c r="N359" s="51">
        <v>3000</v>
      </c>
      <c r="O359" s="51">
        <v>2250</v>
      </c>
      <c r="P359" s="52">
        <f t="shared" si="85"/>
        <v>-750</v>
      </c>
      <c r="Q359" s="51">
        <v>3500</v>
      </c>
      <c r="R359" s="51">
        <v>6500</v>
      </c>
      <c r="S359" s="52">
        <f t="shared" si="86"/>
        <v>3000</v>
      </c>
      <c r="T359" s="51">
        <v>3000</v>
      </c>
      <c r="U359" s="51">
        <v>3250</v>
      </c>
      <c r="V359" s="52">
        <f t="shared" si="87"/>
        <v>250</v>
      </c>
      <c r="W359" s="51">
        <v>7000</v>
      </c>
      <c r="X359" s="51">
        <v>1500</v>
      </c>
      <c r="Y359" s="52">
        <f t="shared" si="88"/>
        <v>-5500</v>
      </c>
      <c r="Z359" s="51">
        <v>3000</v>
      </c>
      <c r="AA359" s="51">
        <v>2000</v>
      </c>
      <c r="AB359" s="52">
        <f t="shared" si="89"/>
        <v>-1000</v>
      </c>
      <c r="AC359" s="51">
        <v>3405</v>
      </c>
      <c r="AD359" s="51">
        <v>3550</v>
      </c>
      <c r="AE359" s="52">
        <f t="shared" si="90"/>
        <v>145</v>
      </c>
      <c r="AF359" s="51">
        <v>3000</v>
      </c>
      <c r="AG359" s="51">
        <v>6815</v>
      </c>
      <c r="AH359" s="52">
        <f t="shared" si="91"/>
        <v>3815</v>
      </c>
      <c r="AI359" s="51">
        <v>3000</v>
      </c>
      <c r="AJ359" s="51">
        <v>6625</v>
      </c>
      <c r="AK359" s="52">
        <f t="shared" si="92"/>
        <v>3625</v>
      </c>
      <c r="AL359" s="51">
        <v>6815</v>
      </c>
      <c r="AM359" s="51">
        <v>2750</v>
      </c>
      <c r="AN359" s="52">
        <f t="shared" si="93"/>
        <v>-4065</v>
      </c>
      <c r="AO359" s="51">
        <v>6625</v>
      </c>
      <c r="AP359" s="51">
        <v>0</v>
      </c>
      <c r="AQ359" s="52">
        <f t="shared" si="94"/>
        <v>-6625</v>
      </c>
      <c r="AR359" s="51">
        <v>3000</v>
      </c>
      <c r="AS359" s="51">
        <v>8750</v>
      </c>
      <c r="AT359" s="52">
        <f t="shared" si="80"/>
        <v>5750</v>
      </c>
      <c r="AU359" s="51">
        <v>3000</v>
      </c>
      <c r="AV359" s="51">
        <v>30691</v>
      </c>
      <c r="AW359" s="52">
        <f t="shared" si="95"/>
        <v>27691</v>
      </c>
      <c r="AX359" s="57">
        <f t="shared" si="81"/>
        <v>174484</v>
      </c>
    </row>
    <row r="360" spans="2:50" x14ac:dyDescent="0.25">
      <c r="B360" t="s">
        <v>1354</v>
      </c>
      <c r="C360" t="s">
        <v>680</v>
      </c>
      <c r="D360" t="s">
        <v>682</v>
      </c>
      <c r="E360" s="51">
        <v>0</v>
      </c>
      <c r="F360" s="51">
        <v>0</v>
      </c>
      <c r="G360" s="52">
        <f t="shared" si="82"/>
        <v>0</v>
      </c>
      <c r="H360" s="51">
        <v>0</v>
      </c>
      <c r="I360" s="51">
        <v>0</v>
      </c>
      <c r="J360" s="52">
        <f t="shared" si="83"/>
        <v>0</v>
      </c>
      <c r="K360" s="51">
        <v>0</v>
      </c>
      <c r="L360" s="51">
        <v>0</v>
      </c>
      <c r="M360" s="52">
        <f t="shared" si="84"/>
        <v>0</v>
      </c>
      <c r="N360" s="51">
        <v>0</v>
      </c>
      <c r="O360" s="51">
        <v>0</v>
      </c>
      <c r="P360" s="52">
        <f t="shared" si="85"/>
        <v>0</v>
      </c>
      <c r="Q360" s="51">
        <v>0</v>
      </c>
      <c r="R360" s="51">
        <v>0</v>
      </c>
      <c r="S360" s="52">
        <f t="shared" si="86"/>
        <v>0</v>
      </c>
      <c r="T360" s="51">
        <v>0</v>
      </c>
      <c r="U360" s="51">
        <v>0</v>
      </c>
      <c r="V360" s="52">
        <f t="shared" si="87"/>
        <v>0</v>
      </c>
      <c r="W360" s="51">
        <v>0</v>
      </c>
      <c r="X360" s="51">
        <v>0</v>
      </c>
      <c r="Y360" s="52">
        <f t="shared" si="88"/>
        <v>0</v>
      </c>
      <c r="Z360" s="51">
        <v>0</v>
      </c>
      <c r="AA360" s="51">
        <v>0</v>
      </c>
      <c r="AB360" s="52">
        <f t="shared" si="89"/>
        <v>0</v>
      </c>
      <c r="AC360" s="51">
        <v>0</v>
      </c>
      <c r="AD360" s="51">
        <v>0</v>
      </c>
      <c r="AE360" s="52">
        <f t="shared" si="90"/>
        <v>0</v>
      </c>
      <c r="AF360" s="51">
        <v>0</v>
      </c>
      <c r="AG360" s="51">
        <v>0</v>
      </c>
      <c r="AH360" s="52">
        <f t="shared" si="91"/>
        <v>0</v>
      </c>
      <c r="AI360" s="51">
        <v>0</v>
      </c>
      <c r="AJ360" s="51">
        <v>0</v>
      </c>
      <c r="AK360" s="52">
        <f t="shared" si="92"/>
        <v>0</v>
      </c>
      <c r="AL360" s="51">
        <v>0</v>
      </c>
      <c r="AM360" s="51">
        <v>0</v>
      </c>
      <c r="AN360" s="52">
        <f t="shared" si="93"/>
        <v>0</v>
      </c>
      <c r="AO360" s="51">
        <v>0</v>
      </c>
      <c r="AP360" s="51">
        <v>0</v>
      </c>
      <c r="AQ360" s="52">
        <f t="shared" si="94"/>
        <v>0</v>
      </c>
      <c r="AR360" s="51">
        <v>4113000</v>
      </c>
      <c r="AS360" s="51">
        <v>0</v>
      </c>
      <c r="AT360" s="52">
        <f t="shared" si="80"/>
        <v>-4113000</v>
      </c>
      <c r="AU360" s="51">
        <v>6003000</v>
      </c>
      <c r="AV360" s="51">
        <v>-173042.88</v>
      </c>
      <c r="AW360" s="52">
        <f t="shared" si="95"/>
        <v>-6176042.8799999999</v>
      </c>
      <c r="AX360" s="57">
        <f t="shared" si="81"/>
        <v>-346085.75999999978</v>
      </c>
    </row>
    <row r="361" spans="2:50" hidden="1" x14ac:dyDescent="0.25">
      <c r="B361" t="s">
        <v>1354</v>
      </c>
      <c r="C361" t="s">
        <v>919</v>
      </c>
      <c r="E361" s="51">
        <v>0</v>
      </c>
      <c r="F361" s="51">
        <v>0</v>
      </c>
      <c r="G361" s="52">
        <f t="shared" si="82"/>
        <v>0</v>
      </c>
      <c r="H361" s="51">
        <v>0</v>
      </c>
      <c r="I361" s="51">
        <v>0</v>
      </c>
      <c r="J361" s="52">
        <f t="shared" si="83"/>
        <v>0</v>
      </c>
      <c r="K361" s="51">
        <v>0</v>
      </c>
      <c r="L361" s="51">
        <v>0</v>
      </c>
      <c r="M361" s="52">
        <f t="shared" si="84"/>
        <v>0</v>
      </c>
      <c r="N361" s="51">
        <v>0</v>
      </c>
      <c r="O361" s="51">
        <v>0</v>
      </c>
      <c r="P361" s="52">
        <f t="shared" si="85"/>
        <v>0</v>
      </c>
      <c r="Q361" s="51">
        <v>0</v>
      </c>
      <c r="R361" s="51">
        <v>0</v>
      </c>
      <c r="S361" s="52">
        <f t="shared" si="86"/>
        <v>0</v>
      </c>
      <c r="T361" s="51">
        <v>0</v>
      </c>
      <c r="U361" s="51">
        <v>0</v>
      </c>
      <c r="V361" s="52">
        <f t="shared" si="87"/>
        <v>0</v>
      </c>
      <c r="W361" s="51">
        <v>0</v>
      </c>
      <c r="X361" s="51">
        <v>0</v>
      </c>
      <c r="Y361" s="52">
        <f t="shared" si="88"/>
        <v>0</v>
      </c>
      <c r="Z361" s="51">
        <v>0</v>
      </c>
      <c r="AA361" s="51">
        <v>0</v>
      </c>
      <c r="AB361" s="52">
        <f t="shared" si="89"/>
        <v>0</v>
      </c>
      <c r="AC361" s="51">
        <v>0</v>
      </c>
      <c r="AD361" s="51">
        <v>0</v>
      </c>
      <c r="AE361" s="52">
        <f t="shared" si="90"/>
        <v>0</v>
      </c>
      <c r="AF361" s="51">
        <v>0</v>
      </c>
      <c r="AG361" s="51">
        <v>0</v>
      </c>
      <c r="AH361" s="52">
        <f t="shared" si="91"/>
        <v>0</v>
      </c>
      <c r="AI361" s="51">
        <v>0</v>
      </c>
      <c r="AJ361" s="51">
        <v>0</v>
      </c>
      <c r="AK361" s="52">
        <f t="shared" si="92"/>
        <v>0</v>
      </c>
      <c r="AL361" s="51">
        <v>0</v>
      </c>
      <c r="AM361" s="51">
        <v>0</v>
      </c>
      <c r="AN361" s="52">
        <f t="shared" si="93"/>
        <v>0</v>
      </c>
      <c r="AO361" s="51">
        <v>0</v>
      </c>
      <c r="AP361" s="51">
        <v>0</v>
      </c>
      <c r="AQ361" s="52">
        <f t="shared" si="94"/>
        <v>0</v>
      </c>
      <c r="AR361" s="51">
        <v>0</v>
      </c>
      <c r="AS361" s="51">
        <v>0</v>
      </c>
      <c r="AT361" s="52">
        <f t="shared" si="80"/>
        <v>0</v>
      </c>
      <c r="AU361" s="51">
        <v>0</v>
      </c>
      <c r="AV361" s="51">
        <v>0</v>
      </c>
      <c r="AW361" s="52">
        <f t="shared" si="95"/>
        <v>0</v>
      </c>
      <c r="AX361" s="57">
        <f t="shared" si="81"/>
        <v>0</v>
      </c>
    </row>
    <row r="362" spans="2:50" x14ac:dyDescent="0.25">
      <c r="B362" t="s">
        <v>792</v>
      </c>
      <c r="C362" t="s">
        <v>920</v>
      </c>
      <c r="E362" s="51">
        <v>5000</v>
      </c>
      <c r="F362" s="51">
        <v>75</v>
      </c>
      <c r="G362" s="52">
        <f t="shared" si="82"/>
        <v>-4925</v>
      </c>
      <c r="H362" s="51">
        <v>0</v>
      </c>
      <c r="I362" s="51">
        <v>0</v>
      </c>
      <c r="J362" s="52">
        <f t="shared" si="83"/>
        <v>0</v>
      </c>
      <c r="K362" s="51">
        <v>0</v>
      </c>
      <c r="L362" s="51">
        <v>0</v>
      </c>
      <c r="M362" s="52">
        <f t="shared" si="84"/>
        <v>0</v>
      </c>
      <c r="N362" s="51">
        <v>0</v>
      </c>
      <c r="O362" s="51">
        <v>0</v>
      </c>
      <c r="P362" s="52">
        <f t="shared" si="85"/>
        <v>0</v>
      </c>
      <c r="Q362" s="51">
        <v>0</v>
      </c>
      <c r="R362" s="51">
        <v>0</v>
      </c>
      <c r="S362" s="52">
        <f t="shared" si="86"/>
        <v>0</v>
      </c>
      <c r="T362" s="51">
        <v>0</v>
      </c>
      <c r="U362" s="51">
        <v>0</v>
      </c>
      <c r="V362" s="52">
        <f t="shared" si="87"/>
        <v>0</v>
      </c>
      <c r="W362" s="51">
        <v>0</v>
      </c>
      <c r="X362" s="51">
        <v>0</v>
      </c>
      <c r="Y362" s="52">
        <f t="shared" si="88"/>
        <v>0</v>
      </c>
      <c r="Z362" s="51">
        <v>0</v>
      </c>
      <c r="AA362" s="51">
        <v>0</v>
      </c>
      <c r="AB362" s="52">
        <f t="shared" si="89"/>
        <v>0</v>
      </c>
      <c r="AC362" s="51">
        <v>0</v>
      </c>
      <c r="AD362" s="51">
        <v>0</v>
      </c>
      <c r="AE362" s="52">
        <f t="shared" si="90"/>
        <v>0</v>
      </c>
      <c r="AF362" s="51">
        <v>0</v>
      </c>
      <c r="AG362" s="51">
        <v>0</v>
      </c>
      <c r="AH362" s="52">
        <f t="shared" si="91"/>
        <v>0</v>
      </c>
      <c r="AI362" s="51">
        <v>0</v>
      </c>
      <c r="AJ362" s="51">
        <v>0</v>
      </c>
      <c r="AK362" s="52">
        <f t="shared" si="92"/>
        <v>0</v>
      </c>
      <c r="AL362" s="51">
        <v>0</v>
      </c>
      <c r="AM362" s="51">
        <v>0</v>
      </c>
      <c r="AN362" s="52">
        <f t="shared" si="93"/>
        <v>0</v>
      </c>
      <c r="AO362" s="51">
        <v>0</v>
      </c>
      <c r="AP362" s="51">
        <v>0</v>
      </c>
      <c r="AQ362" s="52">
        <f t="shared" si="94"/>
        <v>0</v>
      </c>
      <c r="AR362" s="51">
        <v>0</v>
      </c>
      <c r="AS362" s="51">
        <v>0</v>
      </c>
      <c r="AT362" s="52">
        <f t="shared" si="80"/>
        <v>0</v>
      </c>
      <c r="AU362" s="51">
        <v>0</v>
      </c>
      <c r="AV362" s="51">
        <v>0</v>
      </c>
      <c r="AW362" s="52">
        <f t="shared" si="95"/>
        <v>0</v>
      </c>
      <c r="AX362" s="57">
        <f t="shared" si="81"/>
        <v>150</v>
      </c>
    </row>
    <row r="363" spans="2:50" hidden="1" x14ac:dyDescent="0.25">
      <c r="B363" t="s">
        <v>792</v>
      </c>
      <c r="C363" t="s">
        <v>921</v>
      </c>
      <c r="E363" s="51">
        <v>0</v>
      </c>
      <c r="F363" s="51">
        <v>0</v>
      </c>
      <c r="G363" s="52">
        <f t="shared" si="82"/>
        <v>0</v>
      </c>
      <c r="H363" s="51">
        <v>0</v>
      </c>
      <c r="I363" s="51">
        <v>0</v>
      </c>
      <c r="J363" s="52">
        <f t="shared" si="83"/>
        <v>0</v>
      </c>
      <c r="K363" s="51">
        <v>0</v>
      </c>
      <c r="L363" s="51">
        <v>0</v>
      </c>
      <c r="M363" s="52">
        <f t="shared" si="84"/>
        <v>0</v>
      </c>
      <c r="N363" s="51">
        <v>0</v>
      </c>
      <c r="O363" s="51">
        <v>0</v>
      </c>
      <c r="P363" s="52">
        <f t="shared" si="85"/>
        <v>0</v>
      </c>
      <c r="Q363" s="51">
        <v>0</v>
      </c>
      <c r="R363" s="51">
        <v>0</v>
      </c>
      <c r="S363" s="52">
        <f t="shared" si="86"/>
        <v>0</v>
      </c>
      <c r="T363" s="51">
        <v>0</v>
      </c>
      <c r="U363" s="51">
        <v>0</v>
      </c>
      <c r="V363" s="52">
        <f t="shared" si="87"/>
        <v>0</v>
      </c>
      <c r="W363" s="51">
        <v>0</v>
      </c>
      <c r="X363" s="51">
        <v>0</v>
      </c>
      <c r="Y363" s="52">
        <f t="shared" si="88"/>
        <v>0</v>
      </c>
      <c r="Z363" s="51">
        <v>0</v>
      </c>
      <c r="AA363" s="51">
        <v>0</v>
      </c>
      <c r="AB363" s="52">
        <f t="shared" si="89"/>
        <v>0</v>
      </c>
      <c r="AC363" s="51">
        <v>0</v>
      </c>
      <c r="AD363" s="51">
        <v>0</v>
      </c>
      <c r="AE363" s="52">
        <f t="shared" si="90"/>
        <v>0</v>
      </c>
      <c r="AF363" s="51">
        <v>0</v>
      </c>
      <c r="AG363" s="51">
        <v>0</v>
      </c>
      <c r="AH363" s="52">
        <f t="shared" si="91"/>
        <v>0</v>
      </c>
      <c r="AI363" s="51">
        <v>0</v>
      </c>
      <c r="AJ363" s="51">
        <v>0</v>
      </c>
      <c r="AK363" s="52">
        <f t="shared" si="92"/>
        <v>0</v>
      </c>
      <c r="AL363" s="51">
        <v>0</v>
      </c>
      <c r="AM363" s="51">
        <v>0</v>
      </c>
      <c r="AN363" s="52">
        <f t="shared" si="93"/>
        <v>0</v>
      </c>
      <c r="AO363" s="51">
        <v>0</v>
      </c>
      <c r="AP363" s="51">
        <v>0</v>
      </c>
      <c r="AQ363" s="52">
        <f t="shared" si="94"/>
        <v>0</v>
      </c>
      <c r="AR363" s="51">
        <v>0</v>
      </c>
      <c r="AS363" s="51">
        <v>0</v>
      </c>
      <c r="AT363" s="52">
        <f t="shared" si="80"/>
        <v>0</v>
      </c>
      <c r="AU363" s="51">
        <v>0</v>
      </c>
      <c r="AV363" s="51">
        <v>0</v>
      </c>
      <c r="AW363" s="52">
        <f t="shared" si="95"/>
        <v>0</v>
      </c>
      <c r="AX363" s="57">
        <f t="shared" si="81"/>
        <v>0</v>
      </c>
    </row>
    <row r="364" spans="2:50" x14ac:dyDescent="0.25">
      <c r="B364" t="s">
        <v>792</v>
      </c>
      <c r="C364" t="s">
        <v>683</v>
      </c>
      <c r="D364" t="s">
        <v>684</v>
      </c>
      <c r="E364" s="51">
        <v>232000</v>
      </c>
      <c r="F364" s="51">
        <v>217104</v>
      </c>
      <c r="G364" s="52">
        <f t="shared" si="82"/>
        <v>-14896</v>
      </c>
      <c r="H364" s="51">
        <v>245000</v>
      </c>
      <c r="I364" s="51">
        <v>235377</v>
      </c>
      <c r="J364" s="52">
        <f t="shared" si="83"/>
        <v>-9623</v>
      </c>
      <c r="K364" s="51">
        <v>256000</v>
      </c>
      <c r="L364" s="51">
        <v>255617</v>
      </c>
      <c r="M364" s="52">
        <f t="shared" si="84"/>
        <v>-383</v>
      </c>
      <c r="N364" s="51">
        <v>279000</v>
      </c>
      <c r="O364" s="51">
        <v>284038</v>
      </c>
      <c r="P364" s="52">
        <f t="shared" si="85"/>
        <v>5038</v>
      </c>
      <c r="Q364" s="51">
        <v>304000</v>
      </c>
      <c r="R364" s="51">
        <v>308741</v>
      </c>
      <c r="S364" s="52">
        <f t="shared" si="86"/>
        <v>4741</v>
      </c>
      <c r="T364" s="51">
        <v>332000</v>
      </c>
      <c r="U364" s="51">
        <v>319476</v>
      </c>
      <c r="V364" s="52">
        <f t="shared" si="87"/>
        <v>-12524</v>
      </c>
      <c r="W364" s="51">
        <v>350000</v>
      </c>
      <c r="X364" s="51">
        <v>316301</v>
      </c>
      <c r="Y364" s="52">
        <f t="shared" si="88"/>
        <v>-33699</v>
      </c>
      <c r="Z364" s="51">
        <v>332000</v>
      </c>
      <c r="AA364" s="51">
        <v>355273</v>
      </c>
      <c r="AB364" s="52">
        <f t="shared" si="89"/>
        <v>23273</v>
      </c>
      <c r="AC364" s="51">
        <v>355515</v>
      </c>
      <c r="AD364" s="51">
        <v>413190</v>
      </c>
      <c r="AE364" s="52">
        <f t="shared" si="90"/>
        <v>57675</v>
      </c>
      <c r="AF364" s="51">
        <v>422100</v>
      </c>
      <c r="AG364" s="51">
        <v>484252</v>
      </c>
      <c r="AH364" s="52">
        <f t="shared" si="91"/>
        <v>62152</v>
      </c>
      <c r="AI364" s="51">
        <v>490911</v>
      </c>
      <c r="AJ364" s="51">
        <v>482904</v>
      </c>
      <c r="AK364" s="52">
        <f t="shared" si="92"/>
        <v>-8007</v>
      </c>
      <c r="AL364" s="51">
        <v>622845</v>
      </c>
      <c r="AM364" s="51">
        <v>551844</v>
      </c>
      <c r="AN364" s="52">
        <f t="shared" si="93"/>
        <v>-71001</v>
      </c>
      <c r="AO364" s="51">
        <v>616550</v>
      </c>
      <c r="AP364" s="51">
        <v>576566</v>
      </c>
      <c r="AQ364" s="52">
        <f t="shared" si="94"/>
        <v>-39984</v>
      </c>
      <c r="AR364" s="51">
        <v>673000</v>
      </c>
      <c r="AS364" s="51">
        <v>670118</v>
      </c>
      <c r="AT364" s="52">
        <f t="shared" si="80"/>
        <v>-2882</v>
      </c>
      <c r="AU364" s="51">
        <v>703000</v>
      </c>
      <c r="AV364" s="51">
        <v>676832.74</v>
      </c>
      <c r="AW364" s="52">
        <f t="shared" si="95"/>
        <v>-26167.260000000009</v>
      </c>
      <c r="AX364" s="57">
        <f t="shared" si="81"/>
        <v>12295267.48</v>
      </c>
    </row>
    <row r="365" spans="2:50" x14ac:dyDescent="0.25">
      <c r="B365" t="s">
        <v>792</v>
      </c>
      <c r="C365" t="s">
        <v>685</v>
      </c>
      <c r="D365" t="s">
        <v>687</v>
      </c>
      <c r="E365" s="51">
        <v>40445000</v>
      </c>
      <c r="F365" s="51">
        <v>39924546</v>
      </c>
      <c r="G365" s="52">
        <f t="shared" si="82"/>
        <v>-520454</v>
      </c>
      <c r="H365" s="51">
        <v>42510000</v>
      </c>
      <c r="I365" s="51">
        <v>45050908</v>
      </c>
      <c r="J365" s="52">
        <f t="shared" si="83"/>
        <v>2540908</v>
      </c>
      <c r="K365" s="51">
        <v>46336000</v>
      </c>
      <c r="L365" s="51">
        <v>48027425</v>
      </c>
      <c r="M365" s="52">
        <f t="shared" si="84"/>
        <v>1691425</v>
      </c>
      <c r="N365" s="51">
        <v>50793000</v>
      </c>
      <c r="O365" s="51">
        <v>47409527</v>
      </c>
      <c r="P365" s="52">
        <f t="shared" si="85"/>
        <v>-3383473</v>
      </c>
      <c r="Q365" s="51">
        <v>55183000</v>
      </c>
      <c r="R365" s="51">
        <v>52544586</v>
      </c>
      <c r="S365" s="52">
        <f t="shared" si="86"/>
        <v>-2638414</v>
      </c>
      <c r="T365" s="51">
        <v>54803000</v>
      </c>
      <c r="U365" s="51">
        <v>51343869</v>
      </c>
      <c r="V365" s="52">
        <f t="shared" si="87"/>
        <v>-3459131</v>
      </c>
      <c r="W365" s="51">
        <v>58549000</v>
      </c>
      <c r="X365" s="51">
        <v>52471394</v>
      </c>
      <c r="Y365" s="52">
        <f t="shared" si="88"/>
        <v>-6077606</v>
      </c>
      <c r="Z365" s="51">
        <v>55849000</v>
      </c>
      <c r="AA365" s="51">
        <v>59694195</v>
      </c>
      <c r="AB365" s="52">
        <f t="shared" si="89"/>
        <v>3845195</v>
      </c>
      <c r="AC365" s="51">
        <v>62341219</v>
      </c>
      <c r="AD365" s="51">
        <v>59913419</v>
      </c>
      <c r="AE365" s="52">
        <f t="shared" si="90"/>
        <v>-2427800</v>
      </c>
      <c r="AF365" s="51">
        <v>70922673</v>
      </c>
      <c r="AG365" s="51">
        <v>64179085</v>
      </c>
      <c r="AH365" s="52">
        <f t="shared" si="91"/>
        <v>-6743588</v>
      </c>
      <c r="AI365" s="51">
        <v>69320798</v>
      </c>
      <c r="AJ365" s="51">
        <v>68015301</v>
      </c>
      <c r="AK365" s="52">
        <f t="shared" si="92"/>
        <v>-1305497</v>
      </c>
      <c r="AL365" s="51">
        <v>78839623</v>
      </c>
      <c r="AM365" s="51">
        <v>78648667</v>
      </c>
      <c r="AN365" s="52">
        <f t="shared" si="93"/>
        <v>-190956</v>
      </c>
      <c r="AO365" s="51">
        <v>85331394</v>
      </c>
      <c r="AP365" s="51">
        <v>79594413</v>
      </c>
      <c r="AQ365" s="52">
        <f t="shared" si="94"/>
        <v>-5736981</v>
      </c>
      <c r="AR365" s="51">
        <v>94540744</v>
      </c>
      <c r="AS365" s="51">
        <v>88139500</v>
      </c>
      <c r="AT365" s="52">
        <f t="shared" si="80"/>
        <v>-6401244</v>
      </c>
      <c r="AU365" s="51">
        <v>95165000</v>
      </c>
      <c r="AV365" s="51">
        <v>91339610.939999998</v>
      </c>
      <c r="AW365" s="52">
        <f t="shared" si="95"/>
        <v>-3825389.0600000024</v>
      </c>
      <c r="AX365" s="57">
        <f t="shared" si="81"/>
        <v>1852592891.8800001</v>
      </c>
    </row>
    <row r="366" spans="2:50" x14ac:dyDescent="0.25">
      <c r="B366" t="s">
        <v>792</v>
      </c>
      <c r="C366" t="s">
        <v>688</v>
      </c>
      <c r="D366" t="s">
        <v>690</v>
      </c>
      <c r="E366" s="51">
        <v>33000000</v>
      </c>
      <c r="F366" s="51">
        <v>32429248</v>
      </c>
      <c r="G366" s="52">
        <f t="shared" si="82"/>
        <v>-570752</v>
      </c>
      <c r="H366" s="51">
        <v>34150000</v>
      </c>
      <c r="I366" s="51">
        <v>34659627</v>
      </c>
      <c r="J366" s="52">
        <f t="shared" si="83"/>
        <v>509627</v>
      </c>
      <c r="K366" s="51">
        <v>35346000</v>
      </c>
      <c r="L366" s="51">
        <v>33919431</v>
      </c>
      <c r="M366" s="52">
        <f t="shared" si="84"/>
        <v>-1426569</v>
      </c>
      <c r="N366" s="51">
        <v>39249000</v>
      </c>
      <c r="O366" s="51">
        <v>36918386</v>
      </c>
      <c r="P366" s="52">
        <f t="shared" si="85"/>
        <v>-2330614</v>
      </c>
      <c r="Q366" s="51">
        <v>41070000</v>
      </c>
      <c r="R366" s="51">
        <v>36588986</v>
      </c>
      <c r="S366" s="52">
        <f t="shared" si="86"/>
        <v>-4481014</v>
      </c>
      <c r="T366" s="51">
        <v>43425000</v>
      </c>
      <c r="U366" s="51">
        <v>40814280</v>
      </c>
      <c r="V366" s="52">
        <f t="shared" si="87"/>
        <v>-2610720</v>
      </c>
      <c r="W366" s="51">
        <v>43771000</v>
      </c>
      <c r="X366" s="51">
        <v>48158711</v>
      </c>
      <c r="Y366" s="52">
        <f t="shared" si="88"/>
        <v>4387711</v>
      </c>
      <c r="Z366" s="51">
        <v>44035000</v>
      </c>
      <c r="AA366" s="51">
        <v>41684198</v>
      </c>
      <c r="AB366" s="52">
        <f t="shared" si="89"/>
        <v>-2350802</v>
      </c>
      <c r="AC366" s="51">
        <v>47137136</v>
      </c>
      <c r="AD366" s="51">
        <v>41684194</v>
      </c>
      <c r="AE366" s="52">
        <f t="shared" si="90"/>
        <v>-5452942</v>
      </c>
      <c r="AF366" s="51">
        <v>49197097</v>
      </c>
      <c r="AG366" s="51">
        <v>47356675</v>
      </c>
      <c r="AH366" s="52">
        <f t="shared" si="91"/>
        <v>-1840422</v>
      </c>
      <c r="AI366" s="51">
        <v>51391644</v>
      </c>
      <c r="AJ366" s="51">
        <v>50386858</v>
      </c>
      <c r="AK366" s="52">
        <f t="shared" si="92"/>
        <v>-1004786</v>
      </c>
      <c r="AL366" s="51">
        <v>55381255</v>
      </c>
      <c r="AM366" s="51">
        <v>51945901</v>
      </c>
      <c r="AN366" s="52">
        <f t="shared" si="93"/>
        <v>-3435354</v>
      </c>
      <c r="AO366" s="51">
        <v>62820761</v>
      </c>
      <c r="AP366" s="51">
        <v>55444827</v>
      </c>
      <c r="AQ366" s="52">
        <f t="shared" si="94"/>
        <v>-7375934</v>
      </c>
      <c r="AR366" s="51">
        <v>58438025</v>
      </c>
      <c r="AS366" s="51">
        <v>53386132</v>
      </c>
      <c r="AT366" s="52">
        <f t="shared" si="80"/>
        <v>-5051893</v>
      </c>
      <c r="AU366" s="51">
        <v>57083000</v>
      </c>
      <c r="AV366" s="51">
        <v>45204664.159999996</v>
      </c>
      <c r="AW366" s="52">
        <f t="shared" si="95"/>
        <v>-11878335.840000004</v>
      </c>
      <c r="AX366" s="57">
        <f t="shared" si="81"/>
        <v>1301164236.3200002</v>
      </c>
    </row>
    <row r="367" spans="2:50" x14ac:dyDescent="0.25">
      <c r="B367" t="s">
        <v>792</v>
      </c>
      <c r="C367" t="s">
        <v>691</v>
      </c>
      <c r="D367" t="s">
        <v>693</v>
      </c>
      <c r="E367" s="51">
        <v>3100000</v>
      </c>
      <c r="F367" s="51">
        <v>2894337</v>
      </c>
      <c r="G367" s="52">
        <f t="shared" si="82"/>
        <v>-205663</v>
      </c>
      <c r="H367" s="51">
        <v>2725000</v>
      </c>
      <c r="I367" s="51">
        <v>2939214</v>
      </c>
      <c r="J367" s="52">
        <f t="shared" si="83"/>
        <v>214214</v>
      </c>
      <c r="K367" s="51">
        <v>2943000</v>
      </c>
      <c r="L367" s="51">
        <v>2954970</v>
      </c>
      <c r="M367" s="52">
        <f t="shared" si="84"/>
        <v>11970</v>
      </c>
      <c r="N367" s="51">
        <v>3216000</v>
      </c>
      <c r="O367" s="51">
        <v>3726917</v>
      </c>
      <c r="P367" s="52">
        <f t="shared" si="85"/>
        <v>510917</v>
      </c>
      <c r="Q367" s="51">
        <v>3505000</v>
      </c>
      <c r="R367" s="51">
        <v>4171386</v>
      </c>
      <c r="S367" s="52">
        <f t="shared" si="86"/>
        <v>666386</v>
      </c>
      <c r="T367" s="51">
        <v>3811000</v>
      </c>
      <c r="U367" s="51">
        <v>3485536</v>
      </c>
      <c r="V367" s="52">
        <f t="shared" si="87"/>
        <v>-325464</v>
      </c>
      <c r="W367" s="51">
        <v>4728000</v>
      </c>
      <c r="X367" s="51">
        <v>4656334</v>
      </c>
      <c r="Y367" s="52">
        <f t="shared" si="88"/>
        <v>-71666</v>
      </c>
      <c r="Z367" s="51">
        <v>4728000</v>
      </c>
      <c r="AA367" s="51">
        <v>2972396</v>
      </c>
      <c r="AB367" s="52">
        <f t="shared" si="89"/>
        <v>-1755604</v>
      </c>
      <c r="AC367" s="51">
        <v>3500000</v>
      </c>
      <c r="AD367" s="51">
        <v>2798410</v>
      </c>
      <c r="AE367" s="52">
        <f t="shared" si="90"/>
        <v>-701590</v>
      </c>
      <c r="AF367" s="51">
        <v>3531504</v>
      </c>
      <c r="AG367" s="51">
        <v>2199793</v>
      </c>
      <c r="AH367" s="52">
        <f t="shared" si="91"/>
        <v>-1331711</v>
      </c>
      <c r="AI367" s="51">
        <v>2800000</v>
      </c>
      <c r="AJ367" s="51">
        <v>1308492</v>
      </c>
      <c r="AK367" s="52">
        <f t="shared" si="92"/>
        <v>-1491508</v>
      </c>
      <c r="AL367" s="51">
        <v>2500000</v>
      </c>
      <c r="AM367" s="51">
        <v>1189903</v>
      </c>
      <c r="AN367" s="52">
        <f t="shared" si="93"/>
        <v>-1310097</v>
      </c>
      <c r="AO367" s="51">
        <v>1000000</v>
      </c>
      <c r="AP367" s="51">
        <v>933110</v>
      </c>
      <c r="AQ367" s="52">
        <f t="shared" si="94"/>
        <v>-66890</v>
      </c>
      <c r="AR367" s="51">
        <v>1308000</v>
      </c>
      <c r="AS367" s="51">
        <v>2691734</v>
      </c>
      <c r="AT367" s="52">
        <f t="shared" si="80"/>
        <v>1383734</v>
      </c>
      <c r="AU367" s="51">
        <v>1135000</v>
      </c>
      <c r="AV367" s="51">
        <v>-1803010.33</v>
      </c>
      <c r="AW367" s="52">
        <f t="shared" si="95"/>
        <v>-2938010.33</v>
      </c>
      <c r="AX367" s="57">
        <f t="shared" si="81"/>
        <v>74239043.340000004</v>
      </c>
    </row>
    <row r="368" spans="2:50" x14ac:dyDescent="0.25">
      <c r="B368" t="s">
        <v>792</v>
      </c>
      <c r="C368" t="s">
        <v>694</v>
      </c>
      <c r="D368" t="s">
        <v>696</v>
      </c>
      <c r="E368" s="51">
        <v>6400000</v>
      </c>
      <c r="F368" s="51">
        <v>6381538</v>
      </c>
      <c r="G368" s="52">
        <f t="shared" si="82"/>
        <v>-18462</v>
      </c>
      <c r="H368" s="51">
        <v>7085000</v>
      </c>
      <c r="I368" s="51">
        <v>6947981</v>
      </c>
      <c r="J368" s="52">
        <f t="shared" si="83"/>
        <v>-137019</v>
      </c>
      <c r="K368" s="51">
        <v>7412000</v>
      </c>
      <c r="L368" s="51">
        <v>7447996</v>
      </c>
      <c r="M368" s="52">
        <f t="shared" si="84"/>
        <v>35996</v>
      </c>
      <c r="N368" s="51">
        <v>8175000</v>
      </c>
      <c r="O368" s="51">
        <v>8308946</v>
      </c>
      <c r="P368" s="52">
        <f t="shared" si="85"/>
        <v>133946</v>
      </c>
      <c r="Q368" s="51">
        <v>8849000</v>
      </c>
      <c r="R368" s="51">
        <v>7895174</v>
      </c>
      <c r="S368" s="52">
        <f t="shared" si="86"/>
        <v>-953826</v>
      </c>
      <c r="T368" s="51">
        <v>9624000</v>
      </c>
      <c r="U368" s="51">
        <v>10552753</v>
      </c>
      <c r="V368" s="52">
        <f t="shared" si="87"/>
        <v>928753</v>
      </c>
      <c r="W368" s="51">
        <v>10001000</v>
      </c>
      <c r="X368" s="51">
        <v>9771913</v>
      </c>
      <c r="Y368" s="52">
        <f t="shared" si="88"/>
        <v>-229087</v>
      </c>
      <c r="Z368" s="51">
        <v>10912000</v>
      </c>
      <c r="AA368" s="51">
        <v>10739730</v>
      </c>
      <c r="AB368" s="52">
        <f t="shared" si="89"/>
        <v>-172270</v>
      </c>
      <c r="AC368" s="51">
        <v>10651385</v>
      </c>
      <c r="AD368" s="51">
        <v>10590738</v>
      </c>
      <c r="AE368" s="52">
        <f t="shared" si="90"/>
        <v>-60647</v>
      </c>
      <c r="AF368" s="51">
        <v>11706306</v>
      </c>
      <c r="AG368" s="51">
        <v>11374234</v>
      </c>
      <c r="AH368" s="52">
        <f t="shared" si="91"/>
        <v>-332072</v>
      </c>
      <c r="AI368" s="51">
        <v>12582855</v>
      </c>
      <c r="AJ368" s="51">
        <v>13871179</v>
      </c>
      <c r="AK368" s="52">
        <f t="shared" si="92"/>
        <v>1288324</v>
      </c>
      <c r="AL368" s="51">
        <v>14629540</v>
      </c>
      <c r="AM368" s="51">
        <v>14965023</v>
      </c>
      <c r="AN368" s="52">
        <f t="shared" si="93"/>
        <v>335483</v>
      </c>
      <c r="AO368" s="51">
        <v>17706560</v>
      </c>
      <c r="AP368" s="51">
        <v>16093911</v>
      </c>
      <c r="AQ368" s="52">
        <f t="shared" si="94"/>
        <v>-1612649</v>
      </c>
      <c r="AR368" s="51">
        <v>18200000</v>
      </c>
      <c r="AS368" s="51">
        <v>18289401</v>
      </c>
      <c r="AT368" s="52">
        <f t="shared" si="80"/>
        <v>89401</v>
      </c>
      <c r="AU368" s="51">
        <v>19632000</v>
      </c>
      <c r="AV368" s="51">
        <v>16554401.34</v>
      </c>
      <c r="AW368" s="52">
        <f t="shared" si="95"/>
        <v>-3077598.66</v>
      </c>
      <c r="AX368" s="57">
        <f t="shared" si="81"/>
        <v>339569836.67999995</v>
      </c>
    </row>
    <row r="369" spans="2:50" x14ac:dyDescent="0.25">
      <c r="B369" t="s">
        <v>792</v>
      </c>
      <c r="C369" t="s">
        <v>697</v>
      </c>
      <c r="D369" t="s">
        <v>699</v>
      </c>
      <c r="E369" s="51">
        <v>100000</v>
      </c>
      <c r="F369" s="51">
        <v>156097</v>
      </c>
      <c r="G369" s="52">
        <f t="shared" si="82"/>
        <v>56097</v>
      </c>
      <c r="H369" s="51">
        <v>125000</v>
      </c>
      <c r="I369" s="51">
        <v>105191</v>
      </c>
      <c r="J369" s="52">
        <f t="shared" si="83"/>
        <v>-19809</v>
      </c>
      <c r="K369" s="51">
        <v>125000</v>
      </c>
      <c r="L369" s="51">
        <v>98550</v>
      </c>
      <c r="M369" s="52">
        <f t="shared" si="84"/>
        <v>-26450</v>
      </c>
      <c r="N369" s="51">
        <v>85000</v>
      </c>
      <c r="O369" s="51">
        <v>113999</v>
      </c>
      <c r="P369" s="52">
        <f t="shared" si="85"/>
        <v>28999</v>
      </c>
      <c r="Q369" s="51">
        <v>105000</v>
      </c>
      <c r="R369" s="51">
        <v>114949</v>
      </c>
      <c r="S369" s="52">
        <f t="shared" si="86"/>
        <v>9949</v>
      </c>
      <c r="T369" s="51">
        <v>106000</v>
      </c>
      <c r="U369" s="51">
        <v>158937</v>
      </c>
      <c r="V369" s="52">
        <f t="shared" si="87"/>
        <v>52937</v>
      </c>
      <c r="W369" s="51">
        <v>120000</v>
      </c>
      <c r="X369" s="51">
        <v>119298</v>
      </c>
      <c r="Y369" s="52">
        <f t="shared" si="88"/>
        <v>-702</v>
      </c>
      <c r="Z369" s="51">
        <v>125000</v>
      </c>
      <c r="AA369" s="51">
        <v>231704</v>
      </c>
      <c r="AB369" s="52">
        <f t="shared" si="89"/>
        <v>106704</v>
      </c>
      <c r="AC369" s="51">
        <v>129000</v>
      </c>
      <c r="AD369" s="51">
        <v>205287</v>
      </c>
      <c r="AE369" s="52">
        <f t="shared" si="90"/>
        <v>76287</v>
      </c>
      <c r="AF369" s="51">
        <v>190750</v>
      </c>
      <c r="AG369" s="51">
        <v>111245</v>
      </c>
      <c r="AH369" s="52">
        <f t="shared" si="91"/>
        <v>-79505</v>
      </c>
      <c r="AI369" s="51">
        <v>205286</v>
      </c>
      <c r="AJ369" s="51">
        <v>275899</v>
      </c>
      <c r="AK369" s="52">
        <f t="shared" si="92"/>
        <v>70613</v>
      </c>
      <c r="AL369" s="51">
        <v>175000</v>
      </c>
      <c r="AM369" s="51">
        <v>185838</v>
      </c>
      <c r="AN369" s="52">
        <f t="shared" si="93"/>
        <v>10838</v>
      </c>
      <c r="AO369" s="51">
        <v>275889</v>
      </c>
      <c r="AP369" s="51">
        <v>265126</v>
      </c>
      <c r="AQ369" s="52">
        <f t="shared" si="94"/>
        <v>-10763</v>
      </c>
      <c r="AR369" s="51">
        <v>190000</v>
      </c>
      <c r="AS369" s="51">
        <v>182414</v>
      </c>
      <c r="AT369" s="52">
        <f t="shared" si="80"/>
        <v>-7586</v>
      </c>
      <c r="AU369" s="51">
        <v>265000</v>
      </c>
      <c r="AV369" s="51">
        <v>155532.46</v>
      </c>
      <c r="AW369" s="52">
        <f t="shared" si="95"/>
        <v>-109467.54000000001</v>
      </c>
      <c r="AX369" s="57">
        <f t="shared" si="81"/>
        <v>4960132.92</v>
      </c>
    </row>
    <row r="370" spans="2:50" x14ac:dyDescent="0.25">
      <c r="B370" t="s">
        <v>792</v>
      </c>
      <c r="C370" t="s">
        <v>700</v>
      </c>
      <c r="D370" t="s">
        <v>702</v>
      </c>
      <c r="E370" s="51">
        <v>165000</v>
      </c>
      <c r="F370" s="51">
        <v>157346</v>
      </c>
      <c r="G370" s="52">
        <f t="shared" si="82"/>
        <v>-7654</v>
      </c>
      <c r="H370" s="51">
        <v>220000</v>
      </c>
      <c r="I370" s="51">
        <v>247170</v>
      </c>
      <c r="J370" s="52">
        <f t="shared" si="83"/>
        <v>27170</v>
      </c>
      <c r="K370" s="51">
        <v>200000</v>
      </c>
      <c r="L370" s="51">
        <v>312303</v>
      </c>
      <c r="M370" s="52">
        <f t="shared" si="84"/>
        <v>112303</v>
      </c>
      <c r="N370" s="51">
        <v>270000</v>
      </c>
      <c r="O370" s="51">
        <v>253912</v>
      </c>
      <c r="P370" s="52">
        <f t="shared" si="85"/>
        <v>-16088</v>
      </c>
      <c r="Q370" s="51">
        <v>315000</v>
      </c>
      <c r="R370" s="51">
        <v>247640</v>
      </c>
      <c r="S370" s="52">
        <f t="shared" si="86"/>
        <v>-67360</v>
      </c>
      <c r="T370" s="51">
        <v>254000</v>
      </c>
      <c r="U370" s="51">
        <v>275625</v>
      </c>
      <c r="V370" s="52">
        <f t="shared" si="87"/>
        <v>21625</v>
      </c>
      <c r="W370" s="51">
        <v>270000</v>
      </c>
      <c r="X370" s="51">
        <v>462805</v>
      </c>
      <c r="Y370" s="52">
        <f t="shared" si="88"/>
        <v>192805</v>
      </c>
      <c r="Z370" s="51">
        <v>313000</v>
      </c>
      <c r="AA370" s="51">
        <v>511390</v>
      </c>
      <c r="AB370" s="52">
        <f t="shared" si="89"/>
        <v>198390</v>
      </c>
      <c r="AC370" s="51">
        <v>549859</v>
      </c>
      <c r="AD370" s="51">
        <v>362387</v>
      </c>
      <c r="AE370" s="52">
        <f t="shared" si="90"/>
        <v>-187472</v>
      </c>
      <c r="AF370" s="51">
        <v>599346</v>
      </c>
      <c r="AG370" s="51">
        <v>457947</v>
      </c>
      <c r="AH370" s="52">
        <f t="shared" si="91"/>
        <v>-141399</v>
      </c>
      <c r="AI370" s="51">
        <v>405446</v>
      </c>
      <c r="AJ370" s="51">
        <v>678895</v>
      </c>
      <c r="AK370" s="52">
        <f t="shared" si="92"/>
        <v>273449</v>
      </c>
      <c r="AL370" s="51">
        <v>544087</v>
      </c>
      <c r="AM370" s="51">
        <v>658851</v>
      </c>
      <c r="AN370" s="52">
        <f t="shared" si="93"/>
        <v>114764</v>
      </c>
      <c r="AO370" s="51">
        <v>866609</v>
      </c>
      <c r="AP370" s="51">
        <v>791310</v>
      </c>
      <c r="AQ370" s="52">
        <f t="shared" si="94"/>
        <v>-75299</v>
      </c>
      <c r="AR370" s="51">
        <v>800000</v>
      </c>
      <c r="AS370" s="51">
        <v>750245</v>
      </c>
      <c r="AT370" s="52">
        <f t="shared" si="80"/>
        <v>-49755</v>
      </c>
      <c r="AU370" s="51">
        <v>965000</v>
      </c>
      <c r="AV370" s="51">
        <v>-4162347.26</v>
      </c>
      <c r="AW370" s="52">
        <f t="shared" si="95"/>
        <v>-5127347.26</v>
      </c>
      <c r="AX370" s="57">
        <f t="shared" si="81"/>
        <v>4010957.4800000004</v>
      </c>
    </row>
    <row r="371" spans="2:50" x14ac:dyDescent="0.25">
      <c r="B371" t="s">
        <v>792</v>
      </c>
      <c r="C371" t="s">
        <v>703</v>
      </c>
      <c r="D371" t="s">
        <v>705</v>
      </c>
      <c r="E371" s="51">
        <v>260000</v>
      </c>
      <c r="F371" s="51">
        <v>297300</v>
      </c>
      <c r="G371" s="52">
        <f t="shared" si="82"/>
        <v>37300</v>
      </c>
      <c r="H371" s="51">
        <v>275000</v>
      </c>
      <c r="I371" s="51">
        <v>332983</v>
      </c>
      <c r="J371" s="52">
        <f t="shared" si="83"/>
        <v>57983</v>
      </c>
      <c r="K371" s="51">
        <v>335000</v>
      </c>
      <c r="L371" s="51">
        <v>349132</v>
      </c>
      <c r="M371" s="52">
        <f t="shared" si="84"/>
        <v>14132</v>
      </c>
      <c r="N371" s="51">
        <v>370000</v>
      </c>
      <c r="O371" s="51">
        <v>400086</v>
      </c>
      <c r="P371" s="52">
        <f t="shared" si="85"/>
        <v>30086</v>
      </c>
      <c r="Q371" s="51">
        <v>384000</v>
      </c>
      <c r="R371" s="51">
        <v>414660</v>
      </c>
      <c r="S371" s="52">
        <f t="shared" si="86"/>
        <v>30660</v>
      </c>
      <c r="T371" s="51">
        <v>400000</v>
      </c>
      <c r="U371" s="51">
        <v>472329</v>
      </c>
      <c r="V371" s="52">
        <f t="shared" si="87"/>
        <v>72329</v>
      </c>
      <c r="W371" s="51">
        <v>453000</v>
      </c>
      <c r="X371" s="51">
        <v>512867</v>
      </c>
      <c r="Y371" s="52">
        <f t="shared" si="88"/>
        <v>59867</v>
      </c>
      <c r="Z371" s="51">
        <v>535000</v>
      </c>
      <c r="AA371" s="51">
        <v>552282</v>
      </c>
      <c r="AB371" s="52">
        <f t="shared" si="89"/>
        <v>17282</v>
      </c>
      <c r="AC371" s="51">
        <v>609337</v>
      </c>
      <c r="AD371" s="51">
        <v>616425</v>
      </c>
      <c r="AE371" s="52">
        <f t="shared" si="90"/>
        <v>7088</v>
      </c>
      <c r="AF371" s="51">
        <v>664178</v>
      </c>
      <c r="AG371" s="51">
        <v>647488</v>
      </c>
      <c r="AH371" s="52">
        <f t="shared" si="91"/>
        <v>-16690</v>
      </c>
      <c r="AI371" s="51">
        <v>732375</v>
      </c>
      <c r="AJ371" s="51">
        <v>674213</v>
      </c>
      <c r="AK371" s="52">
        <f t="shared" si="92"/>
        <v>-58162</v>
      </c>
      <c r="AL371" s="51">
        <v>769280</v>
      </c>
      <c r="AM371" s="51">
        <v>0</v>
      </c>
      <c r="AN371" s="52">
        <f t="shared" si="93"/>
        <v>-769280</v>
      </c>
      <c r="AO371" s="51">
        <v>752007</v>
      </c>
      <c r="AP371" s="51">
        <v>721873</v>
      </c>
      <c r="AQ371" s="52">
        <f t="shared" si="94"/>
        <v>-30134</v>
      </c>
      <c r="AR371" s="51">
        <v>740000</v>
      </c>
      <c r="AS371" s="51">
        <v>812387</v>
      </c>
      <c r="AT371" s="52">
        <f t="shared" si="80"/>
        <v>72387</v>
      </c>
      <c r="AU371" s="51">
        <v>773000</v>
      </c>
      <c r="AV371" s="51">
        <v>765916.5</v>
      </c>
      <c r="AW371" s="52">
        <f t="shared" si="95"/>
        <v>-7083.5</v>
      </c>
      <c r="AX371" s="57">
        <f t="shared" si="81"/>
        <v>15139883</v>
      </c>
    </row>
    <row r="372" spans="2:50" x14ac:dyDescent="0.25">
      <c r="B372" t="s">
        <v>792</v>
      </c>
      <c r="C372" t="s">
        <v>706</v>
      </c>
      <c r="D372" t="s">
        <v>708</v>
      </c>
      <c r="E372" s="51">
        <v>24000</v>
      </c>
      <c r="F372" s="51">
        <v>35246</v>
      </c>
      <c r="G372" s="52">
        <f t="shared" si="82"/>
        <v>11246</v>
      </c>
      <c r="H372" s="51">
        <v>28000</v>
      </c>
      <c r="I372" s="51">
        <v>30718</v>
      </c>
      <c r="J372" s="52">
        <f t="shared" si="83"/>
        <v>2718</v>
      </c>
      <c r="K372" s="51">
        <v>40000</v>
      </c>
      <c r="L372" s="51">
        <v>35656</v>
      </c>
      <c r="M372" s="52">
        <f t="shared" si="84"/>
        <v>-4344</v>
      </c>
      <c r="N372" s="51">
        <v>33000</v>
      </c>
      <c r="O372" s="51">
        <v>61342</v>
      </c>
      <c r="P372" s="52">
        <f t="shared" si="85"/>
        <v>28342</v>
      </c>
      <c r="Q372" s="51">
        <v>40000</v>
      </c>
      <c r="R372" s="51">
        <v>70129</v>
      </c>
      <c r="S372" s="52">
        <f t="shared" si="86"/>
        <v>30129</v>
      </c>
      <c r="T372" s="51">
        <v>61000</v>
      </c>
      <c r="U372" s="51">
        <v>64776</v>
      </c>
      <c r="V372" s="52">
        <f t="shared" si="87"/>
        <v>3776</v>
      </c>
      <c r="W372" s="51">
        <v>77000</v>
      </c>
      <c r="X372" s="51">
        <v>38848</v>
      </c>
      <c r="Y372" s="52">
        <f t="shared" si="88"/>
        <v>-38152</v>
      </c>
      <c r="Z372" s="51">
        <v>74000</v>
      </c>
      <c r="AA372" s="51">
        <v>39875</v>
      </c>
      <c r="AB372" s="52">
        <f t="shared" si="89"/>
        <v>-34125</v>
      </c>
      <c r="AC372" s="51">
        <v>64336</v>
      </c>
      <c r="AD372" s="51">
        <v>51565</v>
      </c>
      <c r="AE372" s="52">
        <f t="shared" si="90"/>
        <v>-12771</v>
      </c>
      <c r="AF372" s="51">
        <v>43600</v>
      </c>
      <c r="AG372" s="51">
        <v>60973</v>
      </c>
      <c r="AH372" s="52">
        <f t="shared" si="91"/>
        <v>17373</v>
      </c>
      <c r="AI372" s="51">
        <v>61264</v>
      </c>
      <c r="AJ372" s="51">
        <v>51068</v>
      </c>
      <c r="AK372" s="52">
        <f t="shared" si="92"/>
        <v>-10196</v>
      </c>
      <c r="AL372" s="51">
        <v>72442</v>
      </c>
      <c r="AM372" s="51">
        <v>49624</v>
      </c>
      <c r="AN372" s="52">
        <f t="shared" si="93"/>
        <v>-22818</v>
      </c>
      <c r="AO372" s="51">
        <v>56174</v>
      </c>
      <c r="AP372" s="51">
        <v>52377</v>
      </c>
      <c r="AQ372" s="52">
        <f t="shared" si="94"/>
        <v>-3797</v>
      </c>
      <c r="AR372" s="51">
        <v>54000</v>
      </c>
      <c r="AS372" s="51">
        <v>146501</v>
      </c>
      <c r="AT372" s="52">
        <f t="shared" si="80"/>
        <v>92501</v>
      </c>
      <c r="AU372" s="51">
        <v>56000</v>
      </c>
      <c r="AV372" s="51">
        <v>116041.16</v>
      </c>
      <c r="AW372" s="52">
        <f t="shared" si="95"/>
        <v>60041.16</v>
      </c>
      <c r="AX372" s="57">
        <f t="shared" si="81"/>
        <v>1809478.3199999998</v>
      </c>
    </row>
    <row r="373" spans="2:50" hidden="1" x14ac:dyDescent="0.25">
      <c r="B373" t="s">
        <v>792</v>
      </c>
      <c r="C373" t="s">
        <v>922</v>
      </c>
      <c r="E373" s="51">
        <v>0</v>
      </c>
      <c r="F373" s="51">
        <v>0</v>
      </c>
      <c r="G373" s="52">
        <f t="shared" si="82"/>
        <v>0</v>
      </c>
      <c r="H373" s="51">
        <v>0</v>
      </c>
      <c r="I373" s="51">
        <v>0</v>
      </c>
      <c r="J373" s="52">
        <f t="shared" si="83"/>
        <v>0</v>
      </c>
      <c r="K373" s="51">
        <v>0</v>
      </c>
      <c r="L373" s="51">
        <v>0</v>
      </c>
      <c r="M373" s="52">
        <f t="shared" si="84"/>
        <v>0</v>
      </c>
      <c r="N373" s="51">
        <v>0</v>
      </c>
      <c r="O373" s="51">
        <v>0</v>
      </c>
      <c r="P373" s="52">
        <f t="shared" si="85"/>
        <v>0</v>
      </c>
      <c r="Q373" s="51">
        <v>0</v>
      </c>
      <c r="R373" s="51">
        <v>0</v>
      </c>
      <c r="S373" s="52">
        <f t="shared" si="86"/>
        <v>0</v>
      </c>
      <c r="T373" s="51">
        <v>0</v>
      </c>
      <c r="U373" s="51">
        <v>0</v>
      </c>
      <c r="V373" s="52">
        <f t="shared" si="87"/>
        <v>0</v>
      </c>
      <c r="W373" s="51">
        <v>0</v>
      </c>
      <c r="X373" s="51">
        <v>0</v>
      </c>
      <c r="Y373" s="52">
        <f t="shared" si="88"/>
        <v>0</v>
      </c>
      <c r="Z373" s="51">
        <v>0</v>
      </c>
      <c r="AA373" s="51">
        <v>0</v>
      </c>
      <c r="AB373" s="52">
        <f t="shared" si="89"/>
        <v>0</v>
      </c>
      <c r="AC373" s="51">
        <v>0</v>
      </c>
      <c r="AD373" s="51">
        <v>0</v>
      </c>
      <c r="AE373" s="52">
        <f t="shared" si="90"/>
        <v>0</v>
      </c>
      <c r="AF373" s="51">
        <v>0</v>
      </c>
      <c r="AG373" s="51">
        <v>0</v>
      </c>
      <c r="AH373" s="52">
        <f t="shared" si="91"/>
        <v>0</v>
      </c>
      <c r="AI373" s="51">
        <v>0</v>
      </c>
      <c r="AJ373" s="51">
        <v>0</v>
      </c>
      <c r="AK373" s="52">
        <f t="shared" si="92"/>
        <v>0</v>
      </c>
      <c r="AL373" s="51">
        <v>0</v>
      </c>
      <c r="AM373" s="51">
        <v>0</v>
      </c>
      <c r="AN373" s="52">
        <f t="shared" si="93"/>
        <v>0</v>
      </c>
      <c r="AO373" s="51">
        <v>0</v>
      </c>
      <c r="AP373" s="51">
        <v>0</v>
      </c>
      <c r="AQ373" s="52">
        <f t="shared" si="94"/>
        <v>0</v>
      </c>
      <c r="AR373" s="51">
        <v>0</v>
      </c>
      <c r="AS373" s="51">
        <v>0</v>
      </c>
      <c r="AT373" s="52">
        <f t="shared" si="80"/>
        <v>0</v>
      </c>
      <c r="AU373" s="51">
        <v>0</v>
      </c>
      <c r="AV373" s="51">
        <v>0</v>
      </c>
      <c r="AW373" s="52">
        <f t="shared" si="95"/>
        <v>0</v>
      </c>
      <c r="AX373" s="57">
        <f t="shared" si="81"/>
        <v>0</v>
      </c>
    </row>
    <row r="374" spans="2:50" x14ac:dyDescent="0.25">
      <c r="B374" t="s">
        <v>792</v>
      </c>
      <c r="C374" t="s">
        <v>709</v>
      </c>
      <c r="D374" t="s">
        <v>711</v>
      </c>
      <c r="E374" s="51">
        <v>44000</v>
      </c>
      <c r="F374" s="51">
        <v>53702</v>
      </c>
      <c r="G374" s="52">
        <f t="shared" si="82"/>
        <v>9702</v>
      </c>
      <c r="H374" s="51">
        <v>38000</v>
      </c>
      <c r="I374" s="51">
        <v>59237</v>
      </c>
      <c r="J374" s="52">
        <f t="shared" si="83"/>
        <v>21237</v>
      </c>
      <c r="K374" s="51">
        <v>50000</v>
      </c>
      <c r="L374" s="51">
        <v>75065</v>
      </c>
      <c r="M374" s="52">
        <f t="shared" si="84"/>
        <v>25065</v>
      </c>
      <c r="N374" s="51">
        <v>59000</v>
      </c>
      <c r="O374" s="51">
        <v>78951</v>
      </c>
      <c r="P374" s="52">
        <f t="shared" si="85"/>
        <v>19951</v>
      </c>
      <c r="Q374" s="51">
        <v>70000</v>
      </c>
      <c r="R374" s="51">
        <v>120363</v>
      </c>
      <c r="S374" s="52">
        <f t="shared" si="86"/>
        <v>50363</v>
      </c>
      <c r="T374" s="51">
        <v>79000</v>
      </c>
      <c r="U374" s="51">
        <v>113030</v>
      </c>
      <c r="V374" s="52">
        <f t="shared" si="87"/>
        <v>34030</v>
      </c>
      <c r="W374" s="51">
        <v>116000</v>
      </c>
      <c r="X374" s="51">
        <v>116212</v>
      </c>
      <c r="Y374" s="52">
        <f t="shared" si="88"/>
        <v>212</v>
      </c>
      <c r="Z374" s="51">
        <v>113000</v>
      </c>
      <c r="AA374" s="51">
        <v>126442</v>
      </c>
      <c r="AB374" s="52">
        <f t="shared" si="89"/>
        <v>13442</v>
      </c>
      <c r="AC374" s="51">
        <v>116000</v>
      </c>
      <c r="AD374" s="51">
        <v>153912</v>
      </c>
      <c r="AE374" s="52">
        <f t="shared" si="90"/>
        <v>37912</v>
      </c>
      <c r="AF374" s="51">
        <v>126442</v>
      </c>
      <c r="AG374" s="51">
        <v>145117</v>
      </c>
      <c r="AH374" s="52">
        <f t="shared" si="91"/>
        <v>18675</v>
      </c>
      <c r="AI374" s="51">
        <v>182862</v>
      </c>
      <c r="AJ374" s="51">
        <v>154520</v>
      </c>
      <c r="AK374" s="52">
        <f t="shared" si="92"/>
        <v>-28342</v>
      </c>
      <c r="AL374" s="51">
        <v>145117</v>
      </c>
      <c r="AM374" s="51">
        <v>149946</v>
      </c>
      <c r="AN374" s="52">
        <f t="shared" si="93"/>
        <v>4829</v>
      </c>
      <c r="AO374" s="51">
        <v>154520</v>
      </c>
      <c r="AP374" s="51">
        <v>209097</v>
      </c>
      <c r="AQ374" s="52">
        <f t="shared" si="94"/>
        <v>54577</v>
      </c>
      <c r="AR374" s="51">
        <v>150000</v>
      </c>
      <c r="AS374" s="51">
        <v>165436</v>
      </c>
      <c r="AT374" s="52">
        <f t="shared" si="80"/>
        <v>15436</v>
      </c>
      <c r="AU374" s="51">
        <v>209000</v>
      </c>
      <c r="AV374" s="51">
        <v>130947.54</v>
      </c>
      <c r="AW374" s="52">
        <f t="shared" si="95"/>
        <v>-78052.460000000006</v>
      </c>
      <c r="AX374" s="57">
        <f t="shared" si="81"/>
        <v>3703955.08</v>
      </c>
    </row>
    <row r="375" spans="2:50" x14ac:dyDescent="0.25">
      <c r="B375" t="s">
        <v>792</v>
      </c>
      <c r="C375" t="s">
        <v>712</v>
      </c>
      <c r="D375" t="s">
        <v>714</v>
      </c>
      <c r="E375" s="51">
        <v>360000</v>
      </c>
      <c r="F375" s="51">
        <v>425908</v>
      </c>
      <c r="G375" s="52">
        <f t="shared" si="82"/>
        <v>65908</v>
      </c>
      <c r="H375" s="51">
        <v>310000</v>
      </c>
      <c r="I375" s="51">
        <v>402783</v>
      </c>
      <c r="J375" s="52">
        <f t="shared" si="83"/>
        <v>92783</v>
      </c>
      <c r="K375" s="51">
        <v>400000</v>
      </c>
      <c r="L375" s="51">
        <v>201449</v>
      </c>
      <c r="M375" s="52">
        <f t="shared" si="84"/>
        <v>-198551</v>
      </c>
      <c r="N375" s="51">
        <v>300000</v>
      </c>
      <c r="O375" s="51">
        <v>211874</v>
      </c>
      <c r="P375" s="52">
        <f t="shared" si="85"/>
        <v>-88126</v>
      </c>
      <c r="Q375" s="51">
        <v>200000</v>
      </c>
      <c r="R375" s="51">
        <v>228583</v>
      </c>
      <c r="S375" s="52">
        <f t="shared" si="86"/>
        <v>28583</v>
      </c>
      <c r="T375" s="51">
        <v>220000</v>
      </c>
      <c r="U375" s="51">
        <v>226212</v>
      </c>
      <c r="V375" s="52">
        <f t="shared" si="87"/>
        <v>6212</v>
      </c>
      <c r="W375" s="51">
        <v>250000</v>
      </c>
      <c r="X375" s="51">
        <v>202430</v>
      </c>
      <c r="Y375" s="52">
        <f t="shared" si="88"/>
        <v>-47570</v>
      </c>
      <c r="Z375" s="51">
        <v>276000</v>
      </c>
      <c r="AA375" s="51">
        <v>186419</v>
      </c>
      <c r="AB375" s="52">
        <f t="shared" si="89"/>
        <v>-89581</v>
      </c>
      <c r="AC375" s="51">
        <v>202430</v>
      </c>
      <c r="AD375" s="51">
        <v>341306</v>
      </c>
      <c r="AE375" s="52">
        <f t="shared" si="90"/>
        <v>138876</v>
      </c>
      <c r="AF375" s="51">
        <v>186419</v>
      </c>
      <c r="AG375" s="51">
        <v>310295</v>
      </c>
      <c r="AH375" s="52">
        <f t="shared" si="91"/>
        <v>123876</v>
      </c>
      <c r="AI375" s="51">
        <v>236990</v>
      </c>
      <c r="AJ375" s="51">
        <v>648581</v>
      </c>
      <c r="AK375" s="52">
        <f t="shared" si="92"/>
        <v>411591</v>
      </c>
      <c r="AL375" s="51">
        <v>310295</v>
      </c>
      <c r="AM375" s="51">
        <v>276558</v>
      </c>
      <c r="AN375" s="52">
        <f t="shared" si="93"/>
        <v>-33737</v>
      </c>
      <c r="AO375" s="51">
        <v>400000</v>
      </c>
      <c r="AP375" s="51">
        <v>169867</v>
      </c>
      <c r="AQ375" s="52">
        <f t="shared" si="94"/>
        <v>-230133</v>
      </c>
      <c r="AR375" s="51">
        <v>280000</v>
      </c>
      <c r="AS375" s="51">
        <v>154045</v>
      </c>
      <c r="AT375" s="52">
        <f t="shared" si="80"/>
        <v>-125955</v>
      </c>
      <c r="AU375" s="51">
        <v>170000</v>
      </c>
      <c r="AV375" s="51">
        <v>342124.53</v>
      </c>
      <c r="AW375" s="52">
        <f t="shared" si="95"/>
        <v>172124.53000000003</v>
      </c>
      <c r="AX375" s="57">
        <f t="shared" si="81"/>
        <v>8656869.0599999987</v>
      </c>
    </row>
    <row r="376" spans="2:50" hidden="1" x14ac:dyDescent="0.25">
      <c r="B376" t="s">
        <v>792</v>
      </c>
      <c r="C376" t="s">
        <v>923</v>
      </c>
      <c r="E376" s="51">
        <v>0</v>
      </c>
      <c r="F376" s="51">
        <v>0</v>
      </c>
      <c r="G376" s="52">
        <f t="shared" si="82"/>
        <v>0</v>
      </c>
      <c r="H376" s="51">
        <v>0</v>
      </c>
      <c r="I376" s="51">
        <v>0</v>
      </c>
      <c r="J376" s="52">
        <f t="shared" si="83"/>
        <v>0</v>
      </c>
      <c r="K376" s="51">
        <v>0</v>
      </c>
      <c r="L376" s="51">
        <v>0</v>
      </c>
      <c r="M376" s="52">
        <f t="shared" si="84"/>
        <v>0</v>
      </c>
      <c r="N376" s="51">
        <v>0</v>
      </c>
      <c r="O376" s="51">
        <v>0</v>
      </c>
      <c r="P376" s="52">
        <f t="shared" si="85"/>
        <v>0</v>
      </c>
      <c r="Q376" s="51">
        <v>0</v>
      </c>
      <c r="R376" s="51">
        <v>0</v>
      </c>
      <c r="S376" s="52">
        <f t="shared" si="86"/>
        <v>0</v>
      </c>
      <c r="T376" s="51">
        <v>0</v>
      </c>
      <c r="U376" s="51">
        <v>0</v>
      </c>
      <c r="V376" s="52">
        <f t="shared" si="87"/>
        <v>0</v>
      </c>
      <c r="W376" s="51">
        <v>0</v>
      </c>
      <c r="X376" s="51">
        <v>0</v>
      </c>
      <c r="Y376" s="52">
        <f t="shared" si="88"/>
        <v>0</v>
      </c>
      <c r="Z376" s="51">
        <v>0</v>
      </c>
      <c r="AA376" s="51">
        <v>0</v>
      </c>
      <c r="AB376" s="52">
        <f t="shared" si="89"/>
        <v>0</v>
      </c>
      <c r="AC376" s="51">
        <v>0</v>
      </c>
      <c r="AD376" s="51">
        <v>0</v>
      </c>
      <c r="AE376" s="52">
        <f t="shared" si="90"/>
        <v>0</v>
      </c>
      <c r="AF376" s="51">
        <v>0</v>
      </c>
      <c r="AG376" s="51">
        <v>0</v>
      </c>
      <c r="AH376" s="52">
        <f t="shared" si="91"/>
        <v>0</v>
      </c>
      <c r="AI376" s="51">
        <v>0</v>
      </c>
      <c r="AJ376" s="51">
        <v>0</v>
      </c>
      <c r="AK376" s="52">
        <f t="shared" si="92"/>
        <v>0</v>
      </c>
      <c r="AL376" s="51">
        <v>0</v>
      </c>
      <c r="AM376" s="51">
        <v>0</v>
      </c>
      <c r="AN376" s="52">
        <f t="shared" si="93"/>
        <v>0</v>
      </c>
      <c r="AO376" s="51">
        <v>0</v>
      </c>
      <c r="AP376" s="51">
        <v>0</v>
      </c>
      <c r="AQ376" s="52">
        <f t="shared" si="94"/>
        <v>0</v>
      </c>
      <c r="AR376" s="51">
        <v>0</v>
      </c>
      <c r="AS376" s="51">
        <v>0</v>
      </c>
      <c r="AT376" s="52">
        <f t="shared" si="80"/>
        <v>0</v>
      </c>
      <c r="AU376" s="51">
        <v>0</v>
      </c>
      <c r="AV376" s="51">
        <v>0</v>
      </c>
      <c r="AW376" s="52">
        <f t="shared" si="95"/>
        <v>0</v>
      </c>
      <c r="AX376" s="57">
        <f t="shared" si="81"/>
        <v>0</v>
      </c>
    </row>
    <row r="377" spans="2:50" x14ac:dyDescent="0.25">
      <c r="B377" t="s">
        <v>792</v>
      </c>
      <c r="C377" t="s">
        <v>715</v>
      </c>
      <c r="D377" t="s">
        <v>717</v>
      </c>
      <c r="E377" s="51">
        <v>4060000</v>
      </c>
      <c r="F377" s="51">
        <v>3878181</v>
      </c>
      <c r="G377" s="52">
        <f t="shared" si="82"/>
        <v>-181819</v>
      </c>
      <c r="H377" s="51">
        <v>4251000</v>
      </c>
      <c r="I377" s="51">
        <v>4342349</v>
      </c>
      <c r="J377" s="52">
        <f t="shared" si="83"/>
        <v>91349</v>
      </c>
      <c r="K377" s="51">
        <v>4469000</v>
      </c>
      <c r="L377" s="51">
        <v>4840998</v>
      </c>
      <c r="M377" s="52">
        <f t="shared" si="84"/>
        <v>371998</v>
      </c>
      <c r="N377" s="51">
        <v>5063000</v>
      </c>
      <c r="O377" s="51">
        <v>4799123</v>
      </c>
      <c r="P377" s="52">
        <f t="shared" si="85"/>
        <v>-263877</v>
      </c>
      <c r="Q377" s="51">
        <v>5519000</v>
      </c>
      <c r="R377" s="51">
        <v>4485371</v>
      </c>
      <c r="S377" s="52">
        <f t="shared" si="86"/>
        <v>-1033629</v>
      </c>
      <c r="T377" s="51">
        <v>5346000</v>
      </c>
      <c r="U377" s="51">
        <v>4892892</v>
      </c>
      <c r="V377" s="52">
        <f t="shared" si="87"/>
        <v>-453108</v>
      </c>
      <c r="W377" s="51">
        <v>5085000</v>
      </c>
      <c r="X377" s="51">
        <v>4806675</v>
      </c>
      <c r="Y377" s="52">
        <f t="shared" si="88"/>
        <v>-278325</v>
      </c>
      <c r="Z377" s="51">
        <v>5103000</v>
      </c>
      <c r="AA377" s="51">
        <v>5568271</v>
      </c>
      <c r="AB377" s="52">
        <f t="shared" si="89"/>
        <v>465271</v>
      </c>
      <c r="AC377" s="51">
        <v>5710811</v>
      </c>
      <c r="AD377" s="51">
        <v>6010339</v>
      </c>
      <c r="AE377" s="52">
        <f t="shared" si="90"/>
        <v>299528</v>
      </c>
      <c r="AF377" s="51">
        <v>6615663</v>
      </c>
      <c r="AG377" s="51">
        <v>5109754</v>
      </c>
      <c r="AH377" s="52">
        <f t="shared" si="91"/>
        <v>-1505909</v>
      </c>
      <c r="AI377" s="51">
        <v>7140884</v>
      </c>
      <c r="AJ377" s="51">
        <v>5776744</v>
      </c>
      <c r="AK377" s="52">
        <f t="shared" si="92"/>
        <v>-1364140</v>
      </c>
      <c r="AL377" s="51">
        <v>6572166</v>
      </c>
      <c r="AM377" s="51">
        <v>5607417</v>
      </c>
      <c r="AN377" s="52">
        <f t="shared" si="93"/>
        <v>-964749</v>
      </c>
      <c r="AO377" s="51">
        <v>7374014</v>
      </c>
      <c r="AP377" s="51">
        <v>7537762</v>
      </c>
      <c r="AQ377" s="52">
        <f t="shared" si="94"/>
        <v>163748</v>
      </c>
      <c r="AR377" s="51">
        <v>5382000</v>
      </c>
      <c r="AS377" s="51">
        <v>17240553</v>
      </c>
      <c r="AT377" s="52">
        <f t="shared" si="80"/>
        <v>11858553</v>
      </c>
      <c r="AU377" s="51">
        <v>7550000</v>
      </c>
      <c r="AV377" s="51">
        <v>3144445.85</v>
      </c>
      <c r="AW377" s="52">
        <f t="shared" si="95"/>
        <v>-4405554.1500000004</v>
      </c>
      <c r="AX377" s="57">
        <f t="shared" si="81"/>
        <v>176081749.69999999</v>
      </c>
    </row>
    <row r="378" spans="2:50" x14ac:dyDescent="0.25">
      <c r="B378" t="s">
        <v>792</v>
      </c>
      <c r="C378" t="s">
        <v>718</v>
      </c>
      <c r="D378" t="s">
        <v>646</v>
      </c>
      <c r="E378" s="51">
        <v>-1154000</v>
      </c>
      <c r="F378" s="51">
        <v>-1154000</v>
      </c>
      <c r="G378" s="52">
        <f t="shared" si="82"/>
        <v>0</v>
      </c>
      <c r="H378" s="51">
        <v>-1763000</v>
      </c>
      <c r="I378" s="51">
        <v>-1763000</v>
      </c>
      <c r="J378" s="52">
        <f t="shared" si="83"/>
        <v>0</v>
      </c>
      <c r="K378" s="51">
        <v>-1677000</v>
      </c>
      <c r="L378" s="51">
        <v>180000</v>
      </c>
      <c r="M378" s="52">
        <f t="shared" si="84"/>
        <v>1857000</v>
      </c>
      <c r="N378" s="51">
        <v>-2192000</v>
      </c>
      <c r="O378" s="51">
        <v>-2115343</v>
      </c>
      <c r="P378" s="52">
        <f t="shared" si="85"/>
        <v>76657</v>
      </c>
      <c r="Q378" s="51">
        <v>932000</v>
      </c>
      <c r="R378" s="51">
        <v>0</v>
      </c>
      <c r="S378" s="52">
        <f t="shared" si="86"/>
        <v>-932000</v>
      </c>
      <c r="T378" s="51">
        <v>1278000</v>
      </c>
      <c r="U378" s="51">
        <v>1278000</v>
      </c>
      <c r="V378" s="52">
        <f t="shared" si="87"/>
        <v>0</v>
      </c>
      <c r="W378" s="51">
        <v>6992000</v>
      </c>
      <c r="X378" s="51">
        <v>6992000</v>
      </c>
      <c r="Y378" s="52">
        <f t="shared" si="88"/>
        <v>0</v>
      </c>
      <c r="Z378" s="51">
        <v>10940000</v>
      </c>
      <c r="AA378" s="51">
        <v>0</v>
      </c>
      <c r="AB378" s="52">
        <f t="shared" si="89"/>
        <v>-10940000</v>
      </c>
      <c r="AC378" s="51">
        <v>2064604</v>
      </c>
      <c r="AD378" s="51">
        <v>2064604</v>
      </c>
      <c r="AE378" s="52">
        <f t="shared" si="90"/>
        <v>0</v>
      </c>
      <c r="AF378" s="51">
        <v>-3294826</v>
      </c>
      <c r="AG378" s="51">
        <v>0</v>
      </c>
      <c r="AH378" s="52">
        <f t="shared" si="91"/>
        <v>3294826</v>
      </c>
      <c r="AI378" s="51">
        <v>7199303</v>
      </c>
      <c r="AJ378" s="51">
        <v>0</v>
      </c>
      <c r="AK378" s="52">
        <f t="shared" si="92"/>
        <v>-7199303</v>
      </c>
      <c r="AL378" s="51">
        <v>8065566</v>
      </c>
      <c r="AM378" s="51">
        <v>0</v>
      </c>
      <c r="AN378" s="52">
        <f t="shared" si="93"/>
        <v>-8065566</v>
      </c>
      <c r="AO378" s="51">
        <v>-3172500</v>
      </c>
      <c r="AP378" s="51">
        <v>0</v>
      </c>
      <c r="AQ378" s="52">
        <f t="shared" si="94"/>
        <v>3172500</v>
      </c>
      <c r="AR378" s="51">
        <v>4384607</v>
      </c>
      <c r="AS378" s="51">
        <v>0</v>
      </c>
      <c r="AT378" s="52">
        <f t="shared" si="80"/>
        <v>-4384607</v>
      </c>
      <c r="AU378" s="51">
        <v>-2590384</v>
      </c>
      <c r="AV378" s="51">
        <v>14850</v>
      </c>
      <c r="AW378" s="52">
        <f t="shared" si="95"/>
        <v>2605234</v>
      </c>
      <c r="AX378" s="57">
        <f t="shared" si="81"/>
        <v>10994222</v>
      </c>
    </row>
    <row r="379" spans="2:50" x14ac:dyDescent="0.25">
      <c r="B379" t="s">
        <v>792</v>
      </c>
      <c r="C379" t="s">
        <v>720</v>
      </c>
      <c r="D379" t="s">
        <v>673</v>
      </c>
      <c r="E379" s="51">
        <v>200000</v>
      </c>
      <c r="F379" s="51">
        <v>350007</v>
      </c>
      <c r="G379" s="52">
        <f t="shared" si="82"/>
        <v>150007</v>
      </c>
      <c r="H379" s="51">
        <v>119000</v>
      </c>
      <c r="I379" s="51">
        <v>148404</v>
      </c>
      <c r="J379" s="52">
        <f t="shared" si="83"/>
        <v>29404</v>
      </c>
      <c r="K379" s="51">
        <v>350000</v>
      </c>
      <c r="L379" s="51">
        <v>402678</v>
      </c>
      <c r="M379" s="52">
        <f t="shared" si="84"/>
        <v>52678</v>
      </c>
      <c r="N379" s="51">
        <v>345000</v>
      </c>
      <c r="O379" s="51">
        <v>1143374</v>
      </c>
      <c r="P379" s="52">
        <f t="shared" si="85"/>
        <v>798374</v>
      </c>
      <c r="Q379" s="51">
        <v>641000</v>
      </c>
      <c r="R379" s="51">
        <v>2185541</v>
      </c>
      <c r="S379" s="52">
        <f t="shared" si="86"/>
        <v>1544541</v>
      </c>
      <c r="T379" s="51">
        <v>1417000</v>
      </c>
      <c r="U379" s="51">
        <v>2626438</v>
      </c>
      <c r="V379" s="52">
        <f t="shared" si="87"/>
        <v>1209438</v>
      </c>
      <c r="W379" s="51">
        <v>1601000</v>
      </c>
      <c r="X379" s="51">
        <v>1197932</v>
      </c>
      <c r="Y379" s="52">
        <f t="shared" si="88"/>
        <v>-403068</v>
      </c>
      <c r="Z379" s="51">
        <v>460000</v>
      </c>
      <c r="AA379" s="51">
        <v>296038</v>
      </c>
      <c r="AB379" s="52">
        <f t="shared" si="89"/>
        <v>-163962</v>
      </c>
      <c r="AC379" s="51">
        <v>237000</v>
      </c>
      <c r="AD379" s="51">
        <v>216258</v>
      </c>
      <c r="AE379" s="52">
        <f t="shared" si="90"/>
        <v>-20742</v>
      </c>
      <c r="AF379" s="51">
        <v>237000</v>
      </c>
      <c r="AG379" s="51">
        <v>-109058</v>
      </c>
      <c r="AH379" s="52">
        <f t="shared" si="91"/>
        <v>-346058</v>
      </c>
      <c r="AI379" s="51">
        <v>115000</v>
      </c>
      <c r="AJ379" s="51">
        <v>174631</v>
      </c>
      <c r="AK379" s="52">
        <f t="shared" si="92"/>
        <v>59631</v>
      </c>
      <c r="AL379" s="51">
        <v>107000</v>
      </c>
      <c r="AM379" s="51">
        <v>-38173</v>
      </c>
      <c r="AN379" s="52">
        <f t="shared" si="93"/>
        <v>-145173</v>
      </c>
      <c r="AO379" s="51">
        <v>259367</v>
      </c>
      <c r="AP379" s="51">
        <v>61719</v>
      </c>
      <c r="AQ379" s="52">
        <f t="shared" si="94"/>
        <v>-197648</v>
      </c>
      <c r="AR379" s="51">
        <v>100000</v>
      </c>
      <c r="AS379" s="51">
        <v>229949</v>
      </c>
      <c r="AT379" s="52">
        <f t="shared" si="80"/>
        <v>129949</v>
      </c>
      <c r="AU379" s="51">
        <v>100000</v>
      </c>
      <c r="AV379" s="51">
        <v>100265.43</v>
      </c>
      <c r="AW379" s="52">
        <f t="shared" si="95"/>
        <v>265.42999999999302</v>
      </c>
      <c r="AX379" s="57">
        <f t="shared" si="81"/>
        <v>17972006.859999999</v>
      </c>
    </row>
    <row r="380" spans="2:50" x14ac:dyDescent="0.25">
      <c r="B380" t="s">
        <v>792</v>
      </c>
      <c r="C380" t="s">
        <v>722</v>
      </c>
      <c r="D380" t="s">
        <v>492</v>
      </c>
      <c r="E380" s="51">
        <v>9000</v>
      </c>
      <c r="F380" s="51">
        <v>13363</v>
      </c>
      <c r="G380" s="52">
        <f t="shared" si="82"/>
        <v>4363</v>
      </c>
      <c r="H380" s="51">
        <v>15000</v>
      </c>
      <c r="I380" s="51">
        <v>12756</v>
      </c>
      <c r="J380" s="52">
        <f t="shared" si="83"/>
        <v>-2244</v>
      </c>
      <c r="K380" s="51">
        <v>13000</v>
      </c>
      <c r="L380" s="51">
        <v>12806</v>
      </c>
      <c r="M380" s="52">
        <f t="shared" si="84"/>
        <v>-194</v>
      </c>
      <c r="N380" s="51">
        <v>13000</v>
      </c>
      <c r="O380" s="51">
        <v>16999</v>
      </c>
      <c r="P380" s="52">
        <f t="shared" si="85"/>
        <v>3999</v>
      </c>
      <c r="Q380" s="51">
        <v>13000</v>
      </c>
      <c r="R380" s="51">
        <v>15126</v>
      </c>
      <c r="S380" s="52">
        <f t="shared" si="86"/>
        <v>2126</v>
      </c>
      <c r="T380" s="51">
        <v>14000</v>
      </c>
      <c r="U380" s="51">
        <v>8681</v>
      </c>
      <c r="V380" s="52">
        <f t="shared" si="87"/>
        <v>-5319</v>
      </c>
      <c r="W380" s="51">
        <v>16000</v>
      </c>
      <c r="X380" s="51">
        <v>32427</v>
      </c>
      <c r="Y380" s="52">
        <f t="shared" si="88"/>
        <v>16427</v>
      </c>
      <c r="Z380" s="51">
        <v>9000</v>
      </c>
      <c r="AA380" s="51">
        <v>49</v>
      </c>
      <c r="AB380" s="52">
        <f t="shared" si="89"/>
        <v>-8951</v>
      </c>
      <c r="AC380" s="51">
        <v>17208</v>
      </c>
      <c r="AD380" s="51">
        <v>23</v>
      </c>
      <c r="AE380" s="52">
        <f t="shared" si="90"/>
        <v>-17185</v>
      </c>
      <c r="AF380" s="51">
        <v>14656</v>
      </c>
      <c r="AG380" s="51">
        <v>0</v>
      </c>
      <c r="AH380" s="52">
        <f t="shared" si="91"/>
        <v>-14656</v>
      </c>
      <c r="AI380" s="51">
        <v>11261</v>
      </c>
      <c r="AJ380" s="51">
        <v>0</v>
      </c>
      <c r="AK380" s="52">
        <f t="shared" si="92"/>
        <v>-11261</v>
      </c>
      <c r="AL380" s="51">
        <v>0</v>
      </c>
      <c r="AM380" s="51">
        <v>0</v>
      </c>
      <c r="AN380" s="52">
        <f t="shared" si="93"/>
        <v>0</v>
      </c>
      <c r="AO380" s="51">
        <v>23000</v>
      </c>
      <c r="AP380" s="51">
        <v>0</v>
      </c>
      <c r="AQ380" s="52">
        <f t="shared" si="94"/>
        <v>-23000</v>
      </c>
      <c r="AR380" s="51">
        <v>0</v>
      </c>
      <c r="AS380" s="51">
        <v>0</v>
      </c>
      <c r="AT380" s="52">
        <f t="shared" si="80"/>
        <v>0</v>
      </c>
      <c r="AU380" s="51">
        <v>0</v>
      </c>
      <c r="AV380" s="51">
        <v>0</v>
      </c>
      <c r="AW380" s="52">
        <f t="shared" si="95"/>
        <v>0</v>
      </c>
      <c r="AX380" s="57">
        <f t="shared" si="81"/>
        <v>224460</v>
      </c>
    </row>
    <row r="381" spans="2:50" x14ac:dyDescent="0.25">
      <c r="B381" t="s">
        <v>792</v>
      </c>
      <c r="C381" t="s">
        <v>724</v>
      </c>
      <c r="D381" t="s">
        <v>682</v>
      </c>
      <c r="E381" s="51">
        <v>4700000</v>
      </c>
      <c r="F381" s="51">
        <v>5207489</v>
      </c>
      <c r="G381" s="52">
        <f t="shared" si="82"/>
        <v>507489</v>
      </c>
      <c r="H381" s="51">
        <v>4750000</v>
      </c>
      <c r="I381" s="51">
        <v>6633779</v>
      </c>
      <c r="J381" s="52">
        <f t="shared" si="83"/>
        <v>1883779</v>
      </c>
      <c r="K381" s="51">
        <v>4800000</v>
      </c>
      <c r="L381" s="51">
        <v>5915309</v>
      </c>
      <c r="M381" s="52">
        <f t="shared" si="84"/>
        <v>1115309</v>
      </c>
      <c r="N381" s="51">
        <v>4800000</v>
      </c>
      <c r="O381" s="51">
        <v>6360535</v>
      </c>
      <c r="P381" s="52">
        <f t="shared" si="85"/>
        <v>1560535</v>
      </c>
      <c r="Q381" s="51">
        <v>5000000</v>
      </c>
      <c r="R381" s="51">
        <v>6308654</v>
      </c>
      <c r="S381" s="52">
        <f t="shared" si="86"/>
        <v>1308654</v>
      </c>
      <c r="T381" s="51">
        <v>5500000</v>
      </c>
      <c r="U381" s="51">
        <v>6907937</v>
      </c>
      <c r="V381" s="52">
        <f t="shared" si="87"/>
        <v>1407937</v>
      </c>
      <c r="W381" s="51">
        <v>5500000</v>
      </c>
      <c r="X381" s="51">
        <v>5956037</v>
      </c>
      <c r="Y381" s="52">
        <f t="shared" si="88"/>
        <v>456037</v>
      </c>
      <c r="Z381" s="51">
        <v>5250000</v>
      </c>
      <c r="AA381" s="51">
        <v>7657033</v>
      </c>
      <c r="AB381" s="52">
        <f t="shared" si="89"/>
        <v>2407033</v>
      </c>
      <c r="AC381" s="51">
        <v>6400000</v>
      </c>
      <c r="AD381" s="51">
        <v>7352738</v>
      </c>
      <c r="AE381" s="52">
        <f t="shared" si="90"/>
        <v>952738</v>
      </c>
      <c r="AF381" s="51">
        <v>7657033</v>
      </c>
      <c r="AG381" s="51">
        <v>8562854</v>
      </c>
      <c r="AH381" s="52">
        <f t="shared" si="91"/>
        <v>905821</v>
      </c>
      <c r="AI381" s="51">
        <v>7352738</v>
      </c>
      <c r="AJ381" s="51">
        <v>9900458</v>
      </c>
      <c r="AK381" s="52">
        <f t="shared" si="92"/>
        <v>2547720</v>
      </c>
      <c r="AL381" s="51">
        <v>8565854</v>
      </c>
      <c r="AM381" s="51">
        <v>11327462</v>
      </c>
      <c r="AN381" s="52">
        <f t="shared" si="93"/>
        <v>2761608</v>
      </c>
      <c r="AO381" s="51">
        <v>8600000</v>
      </c>
      <c r="AP381" s="51">
        <v>13340999</v>
      </c>
      <c r="AQ381" s="52">
        <f t="shared" si="94"/>
        <v>4740999</v>
      </c>
      <c r="AR381" s="51">
        <v>4162000</v>
      </c>
      <c r="AS381" s="51">
        <v>12271033</v>
      </c>
      <c r="AT381" s="52">
        <f t="shared" si="80"/>
        <v>8109033</v>
      </c>
      <c r="AU381" s="51">
        <v>6003000</v>
      </c>
      <c r="AV381" s="51">
        <v>4286439.24</v>
      </c>
      <c r="AW381" s="52">
        <f t="shared" si="95"/>
        <v>-1716560.7599999998</v>
      </c>
      <c r="AX381" s="57">
        <f t="shared" si="81"/>
        <v>235977512.48000002</v>
      </c>
    </row>
    <row r="382" spans="2:50" x14ac:dyDescent="0.25">
      <c r="B382" t="s">
        <v>792</v>
      </c>
      <c r="C382" t="s">
        <v>726</v>
      </c>
      <c r="D382" t="s">
        <v>728</v>
      </c>
      <c r="E382" s="51">
        <v>30000</v>
      </c>
      <c r="F382" s="51">
        <v>38288</v>
      </c>
      <c r="G382" s="52">
        <f t="shared" si="82"/>
        <v>8288</v>
      </c>
      <c r="H382" s="51">
        <v>37000</v>
      </c>
      <c r="I382" s="51">
        <v>22877</v>
      </c>
      <c r="J382" s="52">
        <f t="shared" si="83"/>
        <v>-14123</v>
      </c>
      <c r="K382" s="51">
        <v>38000</v>
      </c>
      <c r="L382" s="51">
        <v>43793</v>
      </c>
      <c r="M382" s="52">
        <f t="shared" si="84"/>
        <v>5793</v>
      </c>
      <c r="N382" s="51">
        <v>23000</v>
      </c>
      <c r="O382" s="51">
        <v>16852</v>
      </c>
      <c r="P382" s="52">
        <f t="shared" si="85"/>
        <v>-6148</v>
      </c>
      <c r="Q382" s="51">
        <v>35000</v>
      </c>
      <c r="R382" s="51">
        <v>59484</v>
      </c>
      <c r="S382" s="52">
        <f t="shared" si="86"/>
        <v>24484</v>
      </c>
      <c r="T382" s="51">
        <v>28000</v>
      </c>
      <c r="U382" s="51">
        <v>44673</v>
      </c>
      <c r="V382" s="52">
        <f t="shared" si="87"/>
        <v>16673</v>
      </c>
      <c r="W382" s="51">
        <v>42000</v>
      </c>
      <c r="X382" s="51">
        <v>0</v>
      </c>
      <c r="Y382" s="52">
        <f t="shared" si="88"/>
        <v>-42000</v>
      </c>
      <c r="Z382" s="51">
        <v>45000</v>
      </c>
      <c r="AA382" s="51">
        <v>0</v>
      </c>
      <c r="AB382" s="52">
        <f t="shared" si="89"/>
        <v>-45000</v>
      </c>
      <c r="AC382" s="51">
        <v>47000</v>
      </c>
      <c r="AD382" s="51">
        <v>22226</v>
      </c>
      <c r="AE382" s="52">
        <f t="shared" si="90"/>
        <v>-24774</v>
      </c>
      <c r="AF382" s="51">
        <v>47000</v>
      </c>
      <c r="AG382" s="51">
        <v>39653</v>
      </c>
      <c r="AH382" s="52">
        <f t="shared" si="91"/>
        <v>-7347</v>
      </c>
      <c r="AI382" s="51">
        <v>22226</v>
      </c>
      <c r="AJ382" s="51">
        <v>16830</v>
      </c>
      <c r="AK382" s="52">
        <f t="shared" si="92"/>
        <v>-5396</v>
      </c>
      <c r="AL382" s="51">
        <v>39653</v>
      </c>
      <c r="AM382" s="51">
        <v>24628</v>
      </c>
      <c r="AN382" s="52">
        <f t="shared" si="93"/>
        <v>-15025</v>
      </c>
      <c r="AO382" s="51">
        <v>16830</v>
      </c>
      <c r="AP382" s="51">
        <v>1956</v>
      </c>
      <c r="AQ382" s="52">
        <f t="shared" si="94"/>
        <v>-14874</v>
      </c>
      <c r="AR382" s="51">
        <v>25000</v>
      </c>
      <c r="AS382" s="51">
        <v>32669</v>
      </c>
      <c r="AT382" s="52">
        <f t="shared" si="80"/>
        <v>7669</v>
      </c>
      <c r="AU382" s="51">
        <v>2000</v>
      </c>
      <c r="AV382" s="51">
        <v>10275.08</v>
      </c>
      <c r="AW382" s="52">
        <f t="shared" si="95"/>
        <v>8275.08</v>
      </c>
      <c r="AX382" s="57">
        <f t="shared" si="81"/>
        <v>748408.15999999992</v>
      </c>
    </row>
    <row r="383" spans="2:50" x14ac:dyDescent="0.25">
      <c r="B383" t="s">
        <v>792</v>
      </c>
      <c r="C383" t="s">
        <v>924</v>
      </c>
      <c r="E383" s="51">
        <v>0</v>
      </c>
      <c r="F383" s="51">
        <v>0</v>
      </c>
      <c r="G383" s="52">
        <f t="shared" si="82"/>
        <v>0</v>
      </c>
      <c r="H383" s="51">
        <v>0</v>
      </c>
      <c r="I383" s="51">
        <v>0</v>
      </c>
      <c r="J383" s="52">
        <f t="shared" si="83"/>
        <v>0</v>
      </c>
      <c r="K383" s="51">
        <v>0</v>
      </c>
      <c r="L383" s="51">
        <v>728</v>
      </c>
      <c r="M383" s="52">
        <f t="shared" si="84"/>
        <v>728</v>
      </c>
      <c r="N383" s="51">
        <v>0</v>
      </c>
      <c r="O383" s="51">
        <v>0</v>
      </c>
      <c r="P383" s="52">
        <f t="shared" si="85"/>
        <v>0</v>
      </c>
      <c r="Q383" s="51">
        <v>0</v>
      </c>
      <c r="R383" s="51">
        <v>0</v>
      </c>
      <c r="S383" s="52">
        <f t="shared" si="86"/>
        <v>0</v>
      </c>
      <c r="T383" s="51">
        <v>0</v>
      </c>
      <c r="U383" s="51">
        <v>0</v>
      </c>
      <c r="V383" s="52">
        <f t="shared" si="87"/>
        <v>0</v>
      </c>
      <c r="W383" s="51">
        <v>0</v>
      </c>
      <c r="X383" s="51">
        <v>0</v>
      </c>
      <c r="Y383" s="52">
        <f t="shared" si="88"/>
        <v>0</v>
      </c>
      <c r="Z383" s="51">
        <v>0</v>
      </c>
      <c r="AA383" s="51">
        <v>0</v>
      </c>
      <c r="AB383" s="52">
        <f t="shared" si="89"/>
        <v>0</v>
      </c>
      <c r="AC383" s="51">
        <v>0</v>
      </c>
      <c r="AD383" s="51">
        <v>0</v>
      </c>
      <c r="AE383" s="52">
        <f t="shared" si="90"/>
        <v>0</v>
      </c>
      <c r="AF383" s="51">
        <v>0</v>
      </c>
      <c r="AG383" s="51">
        <v>0</v>
      </c>
      <c r="AH383" s="52">
        <f t="shared" si="91"/>
        <v>0</v>
      </c>
      <c r="AI383" s="51">
        <v>0</v>
      </c>
      <c r="AJ383" s="51">
        <v>0</v>
      </c>
      <c r="AK383" s="52">
        <f t="shared" si="92"/>
        <v>0</v>
      </c>
      <c r="AL383" s="51">
        <v>0</v>
      </c>
      <c r="AM383" s="51">
        <v>0</v>
      </c>
      <c r="AN383" s="52">
        <f t="shared" si="93"/>
        <v>0</v>
      </c>
      <c r="AO383" s="51">
        <v>0</v>
      </c>
      <c r="AP383" s="51">
        <v>0</v>
      </c>
      <c r="AQ383" s="52">
        <f t="shared" si="94"/>
        <v>0</v>
      </c>
      <c r="AR383" s="51">
        <v>0</v>
      </c>
      <c r="AS383" s="51">
        <v>0</v>
      </c>
      <c r="AT383" s="52">
        <f t="shared" si="80"/>
        <v>0</v>
      </c>
      <c r="AU383" s="51">
        <v>0</v>
      </c>
      <c r="AV383" s="51">
        <v>0</v>
      </c>
      <c r="AW383" s="52">
        <f t="shared" si="95"/>
        <v>0</v>
      </c>
      <c r="AX383" s="57">
        <f t="shared" si="81"/>
        <v>1456</v>
      </c>
    </row>
    <row r="384" spans="2:50" x14ac:dyDescent="0.25">
      <c r="B384" t="s">
        <v>793</v>
      </c>
      <c r="C384" t="s">
        <v>729</v>
      </c>
      <c r="E384" s="51">
        <v>0</v>
      </c>
      <c r="F384" s="51">
        <v>0</v>
      </c>
      <c r="G384" s="52">
        <f t="shared" si="82"/>
        <v>0</v>
      </c>
      <c r="H384" s="51">
        <v>0</v>
      </c>
      <c r="I384" s="51">
        <v>0</v>
      </c>
      <c r="J384" s="52">
        <f t="shared" si="83"/>
        <v>0</v>
      </c>
      <c r="K384" s="51">
        <v>0</v>
      </c>
      <c r="L384" s="51">
        <v>0</v>
      </c>
      <c r="M384" s="52">
        <f t="shared" si="84"/>
        <v>0</v>
      </c>
      <c r="N384" s="51">
        <v>0</v>
      </c>
      <c r="O384" s="51">
        <v>0</v>
      </c>
      <c r="P384" s="52">
        <f t="shared" si="85"/>
        <v>0</v>
      </c>
      <c r="Q384" s="51">
        <v>0</v>
      </c>
      <c r="R384" s="51">
        <v>0</v>
      </c>
      <c r="S384" s="52">
        <f t="shared" si="86"/>
        <v>0</v>
      </c>
      <c r="T384" s="51">
        <v>0</v>
      </c>
      <c r="U384" s="51">
        <v>0</v>
      </c>
      <c r="V384" s="52">
        <f t="shared" si="87"/>
        <v>0</v>
      </c>
      <c r="W384" s="51">
        <v>0</v>
      </c>
      <c r="X384" s="51">
        <v>0</v>
      </c>
      <c r="Y384" s="52">
        <f t="shared" si="88"/>
        <v>0</v>
      </c>
      <c r="Z384" s="51">
        <v>0</v>
      </c>
      <c r="AA384" s="51">
        <v>0</v>
      </c>
      <c r="AB384" s="52">
        <f t="shared" si="89"/>
        <v>0</v>
      </c>
      <c r="AC384" s="51">
        <v>0</v>
      </c>
      <c r="AD384" s="51">
        <v>0</v>
      </c>
      <c r="AE384" s="52">
        <f t="shared" si="90"/>
        <v>0</v>
      </c>
      <c r="AF384" s="51">
        <v>0</v>
      </c>
      <c r="AG384" s="51">
        <v>0</v>
      </c>
      <c r="AH384" s="52">
        <f t="shared" si="91"/>
        <v>0</v>
      </c>
      <c r="AI384" s="51">
        <v>0</v>
      </c>
      <c r="AJ384" s="51">
        <v>0</v>
      </c>
      <c r="AK384" s="52">
        <f t="shared" si="92"/>
        <v>0</v>
      </c>
      <c r="AL384" s="51">
        <v>0</v>
      </c>
      <c r="AM384" s="51">
        <v>0</v>
      </c>
      <c r="AN384" s="52">
        <f t="shared" si="93"/>
        <v>0</v>
      </c>
      <c r="AO384" s="51">
        <v>0</v>
      </c>
      <c r="AP384" s="51">
        <v>0</v>
      </c>
      <c r="AQ384" s="52">
        <f t="shared" si="94"/>
        <v>0</v>
      </c>
      <c r="AR384" s="51">
        <v>0</v>
      </c>
      <c r="AS384" s="51">
        <v>20100</v>
      </c>
      <c r="AT384" s="52">
        <f t="shared" si="80"/>
        <v>20100</v>
      </c>
      <c r="AU384" s="51">
        <v>0</v>
      </c>
      <c r="AV384" s="51">
        <v>32700</v>
      </c>
      <c r="AW384" s="52">
        <f t="shared" si="95"/>
        <v>32700</v>
      </c>
      <c r="AX384" s="57">
        <f t="shared" si="81"/>
        <v>105600</v>
      </c>
    </row>
    <row r="385" spans="2:50" hidden="1" x14ac:dyDescent="0.25">
      <c r="B385" t="s">
        <v>793</v>
      </c>
      <c r="C385" t="s">
        <v>925</v>
      </c>
      <c r="E385" s="51">
        <v>0</v>
      </c>
      <c r="F385" s="51">
        <v>0</v>
      </c>
      <c r="G385" s="52">
        <f t="shared" si="82"/>
        <v>0</v>
      </c>
      <c r="H385" s="51">
        <v>0</v>
      </c>
      <c r="I385" s="51">
        <v>0</v>
      </c>
      <c r="J385" s="52">
        <f t="shared" si="83"/>
        <v>0</v>
      </c>
      <c r="K385" s="51">
        <v>0</v>
      </c>
      <c r="L385" s="51">
        <v>0</v>
      </c>
      <c r="M385" s="52">
        <f t="shared" si="84"/>
        <v>0</v>
      </c>
      <c r="N385" s="51">
        <v>0</v>
      </c>
      <c r="O385" s="51">
        <v>0</v>
      </c>
      <c r="P385" s="52">
        <f t="shared" si="85"/>
        <v>0</v>
      </c>
      <c r="Q385" s="51">
        <v>0</v>
      </c>
      <c r="R385" s="51">
        <v>0</v>
      </c>
      <c r="S385" s="52">
        <f t="shared" si="86"/>
        <v>0</v>
      </c>
      <c r="T385" s="51">
        <v>0</v>
      </c>
      <c r="U385" s="51">
        <v>0</v>
      </c>
      <c r="V385" s="52">
        <f t="shared" si="87"/>
        <v>0</v>
      </c>
      <c r="W385" s="51">
        <v>0</v>
      </c>
      <c r="X385" s="51">
        <v>0</v>
      </c>
      <c r="Y385" s="52">
        <f t="shared" si="88"/>
        <v>0</v>
      </c>
      <c r="Z385" s="51">
        <v>0</v>
      </c>
      <c r="AA385" s="51">
        <v>0</v>
      </c>
      <c r="AB385" s="52">
        <f t="shared" si="89"/>
        <v>0</v>
      </c>
      <c r="AC385" s="51">
        <v>0</v>
      </c>
      <c r="AD385" s="51">
        <v>0</v>
      </c>
      <c r="AE385" s="52">
        <f t="shared" si="90"/>
        <v>0</v>
      </c>
      <c r="AF385" s="51">
        <v>0</v>
      </c>
      <c r="AG385" s="51">
        <v>0</v>
      </c>
      <c r="AH385" s="52">
        <f t="shared" si="91"/>
        <v>0</v>
      </c>
      <c r="AI385" s="51">
        <v>0</v>
      </c>
      <c r="AJ385" s="51">
        <v>0</v>
      </c>
      <c r="AK385" s="52">
        <f t="shared" si="92"/>
        <v>0</v>
      </c>
      <c r="AL385" s="51">
        <v>0</v>
      </c>
      <c r="AM385" s="51">
        <v>0</v>
      </c>
      <c r="AN385" s="52">
        <f t="shared" si="93"/>
        <v>0</v>
      </c>
      <c r="AO385" s="51">
        <v>0</v>
      </c>
      <c r="AP385" s="51">
        <v>0</v>
      </c>
      <c r="AQ385" s="52">
        <f t="shared" si="94"/>
        <v>0</v>
      </c>
      <c r="AR385" s="51">
        <v>0</v>
      </c>
      <c r="AS385" s="51">
        <v>0</v>
      </c>
      <c r="AT385" s="52">
        <f t="shared" si="80"/>
        <v>0</v>
      </c>
      <c r="AU385" s="51">
        <v>0</v>
      </c>
      <c r="AV385" s="51">
        <v>0</v>
      </c>
      <c r="AW385" s="52">
        <f t="shared" si="95"/>
        <v>0</v>
      </c>
      <c r="AX385" s="57">
        <f t="shared" si="81"/>
        <v>0</v>
      </c>
    </row>
    <row r="386" spans="2:50" x14ac:dyDescent="0.25">
      <c r="B386" t="s">
        <v>793</v>
      </c>
      <c r="C386" t="s">
        <v>730</v>
      </c>
      <c r="D386" t="s">
        <v>731</v>
      </c>
      <c r="E386" s="51">
        <v>0</v>
      </c>
      <c r="F386" s="51">
        <v>0</v>
      </c>
      <c r="G386" s="52">
        <f t="shared" si="82"/>
        <v>0</v>
      </c>
      <c r="H386" s="51">
        <v>0</v>
      </c>
      <c r="I386" s="51">
        <v>0</v>
      </c>
      <c r="J386" s="52">
        <f t="shared" si="83"/>
        <v>0</v>
      </c>
      <c r="K386" s="51">
        <v>0</v>
      </c>
      <c r="L386" s="51">
        <v>0</v>
      </c>
      <c r="M386" s="52">
        <f t="shared" si="84"/>
        <v>0</v>
      </c>
      <c r="N386" s="51">
        <v>0</v>
      </c>
      <c r="O386" s="51">
        <v>0</v>
      </c>
      <c r="P386" s="52">
        <f t="shared" si="85"/>
        <v>0</v>
      </c>
      <c r="Q386" s="51">
        <v>0</v>
      </c>
      <c r="R386" s="51">
        <v>0</v>
      </c>
      <c r="S386" s="52">
        <f t="shared" si="86"/>
        <v>0</v>
      </c>
      <c r="T386" s="51">
        <v>0</v>
      </c>
      <c r="U386" s="51">
        <v>0</v>
      </c>
      <c r="V386" s="52">
        <f t="shared" si="87"/>
        <v>0</v>
      </c>
      <c r="W386" s="51">
        <v>0</v>
      </c>
      <c r="X386" s="51">
        <v>0</v>
      </c>
      <c r="Y386" s="52">
        <f t="shared" si="88"/>
        <v>0</v>
      </c>
      <c r="Z386" s="51">
        <v>0</v>
      </c>
      <c r="AA386" s="51">
        <v>0</v>
      </c>
      <c r="AB386" s="52">
        <f t="shared" si="89"/>
        <v>0</v>
      </c>
      <c r="AC386" s="51">
        <v>0</v>
      </c>
      <c r="AD386" s="51">
        <v>0</v>
      </c>
      <c r="AE386" s="52">
        <f t="shared" si="90"/>
        <v>0</v>
      </c>
      <c r="AF386" s="51">
        <v>0</v>
      </c>
      <c r="AG386" s="51">
        <v>0</v>
      </c>
      <c r="AH386" s="52">
        <f t="shared" si="91"/>
        <v>0</v>
      </c>
      <c r="AI386" s="51">
        <v>0</v>
      </c>
      <c r="AJ386" s="51">
        <v>0</v>
      </c>
      <c r="AK386" s="52">
        <f t="shared" si="92"/>
        <v>0</v>
      </c>
      <c r="AL386" s="51">
        <v>0</v>
      </c>
      <c r="AM386" s="51">
        <v>43490</v>
      </c>
      <c r="AN386" s="52">
        <f t="shared" si="93"/>
        <v>43490</v>
      </c>
      <c r="AO386" s="51">
        <v>0</v>
      </c>
      <c r="AP386" s="51">
        <v>86130</v>
      </c>
      <c r="AQ386" s="52">
        <f t="shared" si="94"/>
        <v>86130</v>
      </c>
      <c r="AR386" s="51">
        <v>50000</v>
      </c>
      <c r="AS386" s="51">
        <v>111467</v>
      </c>
      <c r="AT386" s="52">
        <f t="shared" si="80"/>
        <v>61467</v>
      </c>
      <c r="AU386" s="51">
        <v>0</v>
      </c>
      <c r="AV386" s="51">
        <v>73310</v>
      </c>
      <c r="AW386" s="52">
        <f t="shared" si="95"/>
        <v>73310</v>
      </c>
      <c r="AX386" s="57">
        <f t="shared" si="81"/>
        <v>628794</v>
      </c>
    </row>
    <row r="387" spans="2:50" x14ac:dyDescent="0.25">
      <c r="B387" t="s">
        <v>793</v>
      </c>
      <c r="C387" t="s">
        <v>926</v>
      </c>
      <c r="E387" s="51">
        <v>0</v>
      </c>
      <c r="F387" s="51">
        <v>0</v>
      </c>
      <c r="G387" s="52">
        <f t="shared" si="82"/>
        <v>0</v>
      </c>
      <c r="H387" s="51">
        <v>0</v>
      </c>
      <c r="I387" s="51">
        <v>0</v>
      </c>
      <c r="J387" s="52">
        <f t="shared" si="83"/>
        <v>0</v>
      </c>
      <c r="K387" s="51">
        <v>0</v>
      </c>
      <c r="L387" s="51">
        <v>0</v>
      </c>
      <c r="M387" s="52">
        <f t="shared" si="84"/>
        <v>0</v>
      </c>
      <c r="N387" s="51">
        <v>0</v>
      </c>
      <c r="O387" s="51">
        <v>0</v>
      </c>
      <c r="P387" s="52">
        <f t="shared" si="85"/>
        <v>0</v>
      </c>
      <c r="Q387" s="51">
        <v>0</v>
      </c>
      <c r="R387" s="51">
        <v>0</v>
      </c>
      <c r="S387" s="52">
        <f t="shared" si="86"/>
        <v>0</v>
      </c>
      <c r="T387" s="51">
        <v>0</v>
      </c>
      <c r="U387" s="51">
        <v>0</v>
      </c>
      <c r="V387" s="52">
        <f t="shared" si="87"/>
        <v>0</v>
      </c>
      <c r="W387" s="51">
        <v>0</v>
      </c>
      <c r="X387" s="51">
        <v>0</v>
      </c>
      <c r="Y387" s="52">
        <f t="shared" si="88"/>
        <v>0</v>
      </c>
      <c r="Z387" s="51">
        <v>0</v>
      </c>
      <c r="AA387" s="51">
        <v>0</v>
      </c>
      <c r="AB387" s="52">
        <f t="shared" si="89"/>
        <v>0</v>
      </c>
      <c r="AC387" s="51">
        <v>0</v>
      </c>
      <c r="AD387" s="51">
        <v>0</v>
      </c>
      <c r="AE387" s="52">
        <f t="shared" si="90"/>
        <v>0</v>
      </c>
      <c r="AF387" s="51">
        <v>0</v>
      </c>
      <c r="AG387" s="51">
        <v>0</v>
      </c>
      <c r="AH387" s="52">
        <f t="shared" si="91"/>
        <v>0</v>
      </c>
      <c r="AI387" s="51">
        <v>0</v>
      </c>
      <c r="AJ387" s="51">
        <v>0</v>
      </c>
      <c r="AK387" s="52">
        <f t="shared" si="92"/>
        <v>0</v>
      </c>
      <c r="AL387" s="51">
        <v>0</v>
      </c>
      <c r="AM387" s="51">
        <v>0</v>
      </c>
      <c r="AN387" s="52">
        <f t="shared" si="93"/>
        <v>0</v>
      </c>
      <c r="AO387" s="51">
        <v>0</v>
      </c>
      <c r="AP387" s="51">
        <v>0</v>
      </c>
      <c r="AQ387" s="52">
        <f t="shared" si="94"/>
        <v>0</v>
      </c>
      <c r="AR387" s="51">
        <v>0</v>
      </c>
      <c r="AS387" s="51">
        <v>0</v>
      </c>
      <c r="AT387" s="52">
        <f t="shared" si="80"/>
        <v>0</v>
      </c>
      <c r="AU387" s="51">
        <v>0</v>
      </c>
      <c r="AV387" s="51">
        <v>1548</v>
      </c>
      <c r="AW387" s="52">
        <f t="shared" si="95"/>
        <v>1548</v>
      </c>
      <c r="AX387" s="57">
        <f t="shared" si="81"/>
        <v>3096</v>
      </c>
    </row>
    <row r="388" spans="2:50" x14ac:dyDescent="0.25">
      <c r="B388" t="s">
        <v>793</v>
      </c>
      <c r="C388" t="s">
        <v>732</v>
      </c>
      <c r="D388" t="s">
        <v>733</v>
      </c>
      <c r="E388" s="51">
        <v>0</v>
      </c>
      <c r="F388" s="51">
        <v>0</v>
      </c>
      <c r="G388" s="52">
        <f t="shared" si="82"/>
        <v>0</v>
      </c>
      <c r="H388" s="51">
        <v>0</v>
      </c>
      <c r="I388" s="51">
        <v>0</v>
      </c>
      <c r="J388" s="52">
        <f t="shared" si="83"/>
        <v>0</v>
      </c>
      <c r="K388" s="51">
        <v>0</v>
      </c>
      <c r="L388" s="51">
        <v>0</v>
      </c>
      <c r="M388" s="52">
        <f t="shared" si="84"/>
        <v>0</v>
      </c>
      <c r="N388" s="51">
        <v>0</v>
      </c>
      <c r="O388" s="51">
        <v>0</v>
      </c>
      <c r="P388" s="52">
        <f t="shared" si="85"/>
        <v>0</v>
      </c>
      <c r="Q388" s="51">
        <v>0</v>
      </c>
      <c r="R388" s="51">
        <v>0</v>
      </c>
      <c r="S388" s="52">
        <f t="shared" si="86"/>
        <v>0</v>
      </c>
      <c r="T388" s="51">
        <v>0</v>
      </c>
      <c r="U388" s="51">
        <v>0</v>
      </c>
      <c r="V388" s="52">
        <f t="shared" si="87"/>
        <v>0</v>
      </c>
      <c r="W388" s="51">
        <v>0</v>
      </c>
      <c r="X388" s="51">
        <v>0</v>
      </c>
      <c r="Y388" s="52">
        <f t="shared" si="88"/>
        <v>0</v>
      </c>
      <c r="Z388" s="51">
        <v>0</v>
      </c>
      <c r="AA388" s="51">
        <v>0</v>
      </c>
      <c r="AB388" s="52">
        <f t="shared" si="89"/>
        <v>0</v>
      </c>
      <c r="AC388" s="51">
        <v>0</v>
      </c>
      <c r="AD388" s="51">
        <v>0</v>
      </c>
      <c r="AE388" s="52">
        <f t="shared" si="90"/>
        <v>0</v>
      </c>
      <c r="AF388" s="51">
        <v>0</v>
      </c>
      <c r="AG388" s="51">
        <v>0</v>
      </c>
      <c r="AH388" s="52">
        <f t="shared" si="91"/>
        <v>0</v>
      </c>
      <c r="AI388" s="51">
        <v>0</v>
      </c>
      <c r="AJ388" s="51">
        <v>0</v>
      </c>
      <c r="AK388" s="52">
        <f t="shared" si="92"/>
        <v>0</v>
      </c>
      <c r="AL388" s="51">
        <v>27316477</v>
      </c>
      <c r="AM388" s="51">
        <v>23390581</v>
      </c>
      <c r="AN388" s="52">
        <f t="shared" si="93"/>
        <v>-3925896</v>
      </c>
      <c r="AO388" s="51">
        <v>26553073</v>
      </c>
      <c r="AP388" s="51">
        <v>28936919</v>
      </c>
      <c r="AQ388" s="52">
        <f t="shared" si="94"/>
        <v>2383846</v>
      </c>
      <c r="AR388" s="51">
        <v>27100048</v>
      </c>
      <c r="AS388" s="51">
        <v>27951712</v>
      </c>
      <c r="AT388" s="52">
        <f t="shared" ref="AT388:AT451" si="96">IFERROR(AS388-AR388,0-AR388)</f>
        <v>851664</v>
      </c>
      <c r="AU388" s="51">
        <v>28900000</v>
      </c>
      <c r="AV388" s="51">
        <v>31852843.699999999</v>
      </c>
      <c r="AW388" s="52">
        <f t="shared" si="95"/>
        <v>2952843.6999999993</v>
      </c>
      <c r="AX388" s="57">
        <f t="shared" ref="AX388:AX451" si="97">SUM(E388:AW388)</f>
        <v>224264111.39999998</v>
      </c>
    </row>
    <row r="389" spans="2:50" x14ac:dyDescent="0.25">
      <c r="B389" t="s">
        <v>793</v>
      </c>
      <c r="C389" t="s">
        <v>734</v>
      </c>
      <c r="E389" s="51">
        <v>0</v>
      </c>
      <c r="F389" s="51">
        <v>0</v>
      </c>
      <c r="G389" s="52">
        <f t="shared" ref="G389:G452" si="98">IFERROR(F389-E389,0-E389)</f>
        <v>0</v>
      </c>
      <c r="H389" s="51">
        <v>0</v>
      </c>
      <c r="I389" s="51">
        <v>0</v>
      </c>
      <c r="J389" s="52">
        <f t="shared" ref="J389:J452" si="99">IFERROR(I389-H389,0-H389)</f>
        <v>0</v>
      </c>
      <c r="K389" s="51">
        <v>0</v>
      </c>
      <c r="L389" s="51">
        <v>0</v>
      </c>
      <c r="M389" s="52">
        <f t="shared" ref="M389:M452" si="100">IFERROR(L389-K389,0-K389)</f>
        <v>0</v>
      </c>
      <c r="N389" s="51">
        <v>0</v>
      </c>
      <c r="O389" s="51" t="s">
        <v>308</v>
      </c>
      <c r="P389" s="52">
        <f t="shared" ref="P389:P452" si="101">IFERROR(O389-N389,0-N389)</f>
        <v>0</v>
      </c>
      <c r="Q389" s="51">
        <v>0</v>
      </c>
      <c r="R389" s="51" t="s">
        <v>308</v>
      </c>
      <c r="S389" s="52">
        <f t="shared" ref="S389:S452" si="102">IFERROR(R389-Q389,0-Q389)</f>
        <v>0</v>
      </c>
      <c r="T389" s="51">
        <v>0</v>
      </c>
      <c r="U389" s="51" t="s">
        <v>308</v>
      </c>
      <c r="V389" s="52">
        <f t="shared" ref="V389:V452" si="103">IFERROR(U389-T389,0-T389)</f>
        <v>0</v>
      </c>
      <c r="W389" s="51">
        <v>0</v>
      </c>
      <c r="X389" s="51" t="s">
        <v>308</v>
      </c>
      <c r="Y389" s="52">
        <f t="shared" ref="Y389:Y452" si="104">IFERROR(X389-W389,0-W389)</f>
        <v>0</v>
      </c>
      <c r="Z389" s="51">
        <v>0</v>
      </c>
      <c r="AA389" s="51" t="s">
        <v>308</v>
      </c>
      <c r="AB389" s="52">
        <f t="shared" ref="AB389:AB452" si="105">IFERROR(AA389-Z389,0-Z389)</f>
        <v>0</v>
      </c>
      <c r="AC389" s="51">
        <v>0</v>
      </c>
      <c r="AD389" s="51" t="s">
        <v>308</v>
      </c>
      <c r="AE389" s="52">
        <f t="shared" ref="AE389:AE452" si="106">IFERROR(AD389-AC389,0-AC389)</f>
        <v>0</v>
      </c>
      <c r="AF389" s="51">
        <v>0</v>
      </c>
      <c r="AG389" s="51" t="s">
        <v>308</v>
      </c>
      <c r="AH389" s="52">
        <f t="shared" ref="AH389:AH452" si="107">IFERROR(AG389-AF389,0-AF389)</f>
        <v>0</v>
      </c>
      <c r="AI389" s="51">
        <v>0</v>
      </c>
      <c r="AJ389" s="51" t="s">
        <v>308</v>
      </c>
      <c r="AK389" s="52">
        <f t="shared" ref="AK389:AK452" si="108">IFERROR(AJ389-AI389,0-AI389)</f>
        <v>0</v>
      </c>
      <c r="AL389" s="51">
        <v>0</v>
      </c>
      <c r="AM389" s="51" t="s">
        <v>308</v>
      </c>
      <c r="AN389" s="52">
        <f t="shared" ref="AN389:AN452" si="109">IFERROR(AM389-AL389,0-AL389)</f>
        <v>0</v>
      </c>
      <c r="AO389" s="51">
        <v>0</v>
      </c>
      <c r="AP389" s="51" t="s">
        <v>308</v>
      </c>
      <c r="AQ389" s="52">
        <f t="shared" ref="AQ389:AQ452" si="110">IFERROR(AP389-AO389,0-AO389)</f>
        <v>0</v>
      </c>
      <c r="AR389" s="51">
        <v>0</v>
      </c>
      <c r="AS389" s="51">
        <v>18312</v>
      </c>
      <c r="AT389" s="52">
        <f t="shared" si="96"/>
        <v>18312</v>
      </c>
      <c r="AU389" s="51">
        <v>0</v>
      </c>
      <c r="AV389" s="51">
        <v>128752.63</v>
      </c>
      <c r="AW389" s="52">
        <f t="shared" ref="AW389:AW452" si="111">IFERROR(AV389-AU389,0-AU389)</f>
        <v>128752.63</v>
      </c>
      <c r="AX389" s="57">
        <f t="shared" si="97"/>
        <v>294129.26</v>
      </c>
    </row>
    <row r="390" spans="2:50" x14ac:dyDescent="0.25">
      <c r="B390" t="s">
        <v>793</v>
      </c>
      <c r="C390" t="s">
        <v>735</v>
      </c>
      <c r="D390" t="s">
        <v>682</v>
      </c>
      <c r="E390" s="51">
        <v>0</v>
      </c>
      <c r="F390" s="51">
        <v>0</v>
      </c>
      <c r="G390" s="52">
        <f t="shared" si="98"/>
        <v>0</v>
      </c>
      <c r="H390" s="51">
        <v>0</v>
      </c>
      <c r="I390" s="51">
        <v>0</v>
      </c>
      <c r="J390" s="52">
        <f t="shared" si="99"/>
        <v>0</v>
      </c>
      <c r="K390" s="51">
        <v>0</v>
      </c>
      <c r="L390" s="51">
        <v>0</v>
      </c>
      <c r="M390" s="52">
        <f t="shared" si="100"/>
        <v>0</v>
      </c>
      <c r="N390" s="51">
        <v>0</v>
      </c>
      <c r="O390" s="51">
        <v>0</v>
      </c>
      <c r="P390" s="52">
        <f t="shared" si="101"/>
        <v>0</v>
      </c>
      <c r="Q390" s="51">
        <v>0</v>
      </c>
      <c r="R390" s="51">
        <v>0</v>
      </c>
      <c r="S390" s="52">
        <f t="shared" si="102"/>
        <v>0</v>
      </c>
      <c r="T390" s="51">
        <v>0</v>
      </c>
      <c r="U390" s="51">
        <v>0</v>
      </c>
      <c r="V390" s="52">
        <f t="shared" si="103"/>
        <v>0</v>
      </c>
      <c r="W390" s="51">
        <v>0</v>
      </c>
      <c r="X390" s="51">
        <v>0</v>
      </c>
      <c r="Y390" s="52">
        <f t="shared" si="104"/>
        <v>0</v>
      </c>
      <c r="Z390" s="51">
        <v>0</v>
      </c>
      <c r="AA390" s="51">
        <v>0</v>
      </c>
      <c r="AB390" s="52">
        <f t="shared" si="105"/>
        <v>0</v>
      </c>
      <c r="AC390" s="51">
        <v>0</v>
      </c>
      <c r="AD390" s="51">
        <v>0</v>
      </c>
      <c r="AE390" s="52">
        <f t="shared" si="106"/>
        <v>0</v>
      </c>
      <c r="AF390" s="51">
        <v>0</v>
      </c>
      <c r="AG390" s="51">
        <v>0</v>
      </c>
      <c r="AH390" s="52">
        <f t="shared" si="107"/>
        <v>0</v>
      </c>
      <c r="AI390" s="51">
        <v>0</v>
      </c>
      <c r="AJ390" s="51">
        <v>0</v>
      </c>
      <c r="AK390" s="52">
        <f t="shared" si="108"/>
        <v>0</v>
      </c>
      <c r="AL390" s="51">
        <v>0</v>
      </c>
      <c r="AM390" s="51">
        <v>0</v>
      </c>
      <c r="AN390" s="52">
        <f t="shared" si="109"/>
        <v>0</v>
      </c>
      <c r="AO390" s="51">
        <v>0</v>
      </c>
      <c r="AP390" s="51">
        <v>0</v>
      </c>
      <c r="AQ390" s="52">
        <f t="shared" si="110"/>
        <v>0</v>
      </c>
      <c r="AR390" s="51">
        <v>727000</v>
      </c>
      <c r="AS390" s="51">
        <v>0</v>
      </c>
      <c r="AT390" s="52">
        <f t="shared" si="96"/>
        <v>-727000</v>
      </c>
      <c r="AU390" s="51">
        <v>1415000</v>
      </c>
      <c r="AV390" s="51">
        <v>-87704.53</v>
      </c>
      <c r="AW390" s="52">
        <f t="shared" si="111"/>
        <v>-1502704.53</v>
      </c>
      <c r="AX390" s="57">
        <f t="shared" si="97"/>
        <v>-175409.06000000006</v>
      </c>
    </row>
    <row r="391" spans="2:50" hidden="1" x14ac:dyDescent="0.25">
      <c r="B391" t="s">
        <v>793</v>
      </c>
      <c r="C391" t="s">
        <v>736</v>
      </c>
      <c r="D391" t="s">
        <v>646</v>
      </c>
      <c r="E391" s="51">
        <v>0</v>
      </c>
      <c r="F391" s="51">
        <v>0</v>
      </c>
      <c r="G391" s="52">
        <f t="shared" si="98"/>
        <v>0</v>
      </c>
      <c r="H391" s="51">
        <v>0</v>
      </c>
      <c r="I391" s="51">
        <v>0</v>
      </c>
      <c r="J391" s="52">
        <f t="shared" si="99"/>
        <v>0</v>
      </c>
      <c r="K391" s="51">
        <v>0</v>
      </c>
      <c r="L391" s="51">
        <v>0</v>
      </c>
      <c r="M391" s="52">
        <f t="shared" si="100"/>
        <v>0</v>
      </c>
      <c r="N391" s="51">
        <v>0</v>
      </c>
      <c r="O391" s="51">
        <v>0</v>
      </c>
      <c r="P391" s="52">
        <f t="shared" si="101"/>
        <v>0</v>
      </c>
      <c r="Q391" s="51">
        <v>0</v>
      </c>
      <c r="R391" s="51">
        <v>0</v>
      </c>
      <c r="S391" s="52">
        <f t="shared" si="102"/>
        <v>0</v>
      </c>
      <c r="T391" s="51">
        <v>0</v>
      </c>
      <c r="U391" s="51">
        <v>0</v>
      </c>
      <c r="V391" s="52">
        <f t="shared" si="103"/>
        <v>0</v>
      </c>
      <c r="W391" s="51">
        <v>0</v>
      </c>
      <c r="X391" s="51">
        <v>0</v>
      </c>
      <c r="Y391" s="52">
        <f t="shared" si="104"/>
        <v>0</v>
      </c>
      <c r="Z391" s="51">
        <v>0</v>
      </c>
      <c r="AA391" s="51">
        <v>0</v>
      </c>
      <c r="AB391" s="52">
        <f t="shared" si="105"/>
        <v>0</v>
      </c>
      <c r="AC391" s="51">
        <v>0</v>
      </c>
      <c r="AD391" s="51">
        <v>0</v>
      </c>
      <c r="AE391" s="52">
        <f t="shared" si="106"/>
        <v>0</v>
      </c>
      <c r="AF391" s="51">
        <v>0</v>
      </c>
      <c r="AG391" s="51">
        <v>0</v>
      </c>
      <c r="AH391" s="52">
        <f t="shared" si="107"/>
        <v>0</v>
      </c>
      <c r="AI391" s="51">
        <v>0</v>
      </c>
      <c r="AJ391" s="51">
        <v>0</v>
      </c>
      <c r="AK391" s="52">
        <f t="shared" si="108"/>
        <v>0</v>
      </c>
      <c r="AL391" s="51">
        <v>0</v>
      </c>
      <c r="AM391" s="51">
        <v>0</v>
      </c>
      <c r="AN391" s="52">
        <f t="shared" si="109"/>
        <v>0</v>
      </c>
      <c r="AO391" s="51">
        <v>-5431172</v>
      </c>
      <c r="AP391" s="51">
        <v>0</v>
      </c>
      <c r="AQ391" s="52">
        <f t="shared" si="110"/>
        <v>5431172</v>
      </c>
      <c r="AR391" s="51">
        <v>-1647671</v>
      </c>
      <c r="AS391" s="51">
        <v>0</v>
      </c>
      <c r="AT391" s="52">
        <f t="shared" si="96"/>
        <v>1647671</v>
      </c>
      <c r="AU391" s="51">
        <v>2056132</v>
      </c>
      <c r="AV391" s="51">
        <v>0</v>
      </c>
      <c r="AW391" s="52">
        <f t="shared" si="111"/>
        <v>-2056132</v>
      </c>
      <c r="AX391" s="57">
        <f t="shared" si="97"/>
        <v>0</v>
      </c>
    </row>
    <row r="392" spans="2:50" x14ac:dyDescent="0.25">
      <c r="B392" t="s">
        <v>793</v>
      </c>
      <c r="C392" t="s">
        <v>737</v>
      </c>
      <c r="D392" t="s">
        <v>647</v>
      </c>
      <c r="E392" s="51">
        <v>0</v>
      </c>
      <c r="F392" s="51">
        <v>0</v>
      </c>
      <c r="G392" s="52">
        <f t="shared" si="98"/>
        <v>0</v>
      </c>
      <c r="H392" s="51">
        <v>0</v>
      </c>
      <c r="I392" s="51">
        <v>0</v>
      </c>
      <c r="J392" s="52">
        <f t="shared" si="99"/>
        <v>0</v>
      </c>
      <c r="K392" s="51">
        <v>0</v>
      </c>
      <c r="L392" s="51">
        <v>0</v>
      </c>
      <c r="M392" s="52">
        <f t="shared" si="100"/>
        <v>0</v>
      </c>
      <c r="N392" s="51">
        <v>0</v>
      </c>
      <c r="O392" s="51">
        <v>0</v>
      </c>
      <c r="P392" s="52">
        <f t="shared" si="101"/>
        <v>0</v>
      </c>
      <c r="Q392" s="51">
        <v>0</v>
      </c>
      <c r="R392" s="51">
        <v>0</v>
      </c>
      <c r="S392" s="52">
        <f t="shared" si="102"/>
        <v>0</v>
      </c>
      <c r="T392" s="51">
        <v>0</v>
      </c>
      <c r="U392" s="51">
        <v>0</v>
      </c>
      <c r="V392" s="52">
        <f t="shared" si="103"/>
        <v>0</v>
      </c>
      <c r="W392" s="51">
        <v>0</v>
      </c>
      <c r="X392" s="51">
        <v>0</v>
      </c>
      <c r="Y392" s="52">
        <f t="shared" si="104"/>
        <v>0</v>
      </c>
      <c r="Z392" s="51">
        <v>0</v>
      </c>
      <c r="AA392" s="51">
        <v>0</v>
      </c>
      <c r="AB392" s="52">
        <f t="shared" si="105"/>
        <v>0</v>
      </c>
      <c r="AC392" s="51">
        <v>0</v>
      </c>
      <c r="AD392" s="51">
        <v>0</v>
      </c>
      <c r="AE392" s="52">
        <f t="shared" si="106"/>
        <v>0</v>
      </c>
      <c r="AF392" s="51">
        <v>0</v>
      </c>
      <c r="AG392" s="51">
        <v>0</v>
      </c>
      <c r="AH392" s="52">
        <f t="shared" si="107"/>
        <v>0</v>
      </c>
      <c r="AI392" s="51">
        <v>0</v>
      </c>
      <c r="AJ392" s="51">
        <v>0</v>
      </c>
      <c r="AK392" s="52">
        <f t="shared" si="108"/>
        <v>0</v>
      </c>
      <c r="AL392" s="51">
        <v>0</v>
      </c>
      <c r="AM392" s="51">
        <v>0</v>
      </c>
      <c r="AN392" s="52">
        <f t="shared" si="109"/>
        <v>0</v>
      </c>
      <c r="AO392" s="51">
        <v>0</v>
      </c>
      <c r="AP392" s="51">
        <v>0</v>
      </c>
      <c r="AQ392" s="52">
        <f t="shared" si="110"/>
        <v>0</v>
      </c>
      <c r="AR392" s="51">
        <v>0</v>
      </c>
      <c r="AS392" s="51">
        <v>0</v>
      </c>
      <c r="AT392" s="52">
        <f t="shared" si="96"/>
        <v>0</v>
      </c>
      <c r="AU392" s="51">
        <v>-1000000</v>
      </c>
      <c r="AV392" s="51">
        <v>-1000000</v>
      </c>
      <c r="AW392" s="52">
        <f t="shared" si="111"/>
        <v>0</v>
      </c>
      <c r="AX392" s="57">
        <f t="shared" si="97"/>
        <v>-2000000</v>
      </c>
    </row>
    <row r="393" spans="2:50" x14ac:dyDescent="0.25">
      <c r="B393" t="s">
        <v>794</v>
      </c>
      <c r="C393" t="s">
        <v>738</v>
      </c>
      <c r="D393" t="s">
        <v>289</v>
      </c>
      <c r="E393" s="51">
        <v>400000</v>
      </c>
      <c r="F393" s="51">
        <v>262930</v>
      </c>
      <c r="G393" s="52">
        <f t="shared" si="98"/>
        <v>-137070</v>
      </c>
      <c r="H393" s="51">
        <v>246000</v>
      </c>
      <c r="I393" s="51">
        <v>82285</v>
      </c>
      <c r="J393" s="52">
        <f t="shared" si="99"/>
        <v>-163715</v>
      </c>
      <c r="K393" s="51">
        <v>200000</v>
      </c>
      <c r="L393" s="51">
        <v>235437</v>
      </c>
      <c r="M393" s="52">
        <f t="shared" si="100"/>
        <v>35437</v>
      </c>
      <c r="N393" s="51">
        <v>192000</v>
      </c>
      <c r="O393" s="51">
        <v>439836</v>
      </c>
      <c r="P393" s="52">
        <f t="shared" si="101"/>
        <v>247836</v>
      </c>
      <c r="Q393" s="51">
        <v>375000</v>
      </c>
      <c r="R393" s="51">
        <v>504355</v>
      </c>
      <c r="S393" s="52">
        <f t="shared" si="102"/>
        <v>129355</v>
      </c>
      <c r="T393" s="51">
        <v>545000</v>
      </c>
      <c r="U393" s="51">
        <v>264085</v>
      </c>
      <c r="V393" s="52">
        <f t="shared" si="103"/>
        <v>-280915</v>
      </c>
      <c r="W393" s="51">
        <v>453000</v>
      </c>
      <c r="X393" s="51">
        <v>79271</v>
      </c>
      <c r="Y393" s="52">
        <f t="shared" si="104"/>
        <v>-373729</v>
      </c>
      <c r="Z393" s="51">
        <v>93000</v>
      </c>
      <c r="AA393" s="51">
        <v>12171</v>
      </c>
      <c r="AB393" s="52">
        <f t="shared" si="105"/>
        <v>-80829</v>
      </c>
      <c r="AC393" s="51">
        <v>52000</v>
      </c>
      <c r="AD393" s="51">
        <v>10313</v>
      </c>
      <c r="AE393" s="52">
        <f t="shared" si="106"/>
        <v>-41687</v>
      </c>
      <c r="AF393" s="51">
        <v>52000</v>
      </c>
      <c r="AG393" s="51">
        <v>3728</v>
      </c>
      <c r="AH393" s="52">
        <f t="shared" si="107"/>
        <v>-48272</v>
      </c>
      <c r="AI393" s="51">
        <v>3000</v>
      </c>
      <c r="AJ393" s="51">
        <v>648</v>
      </c>
      <c r="AK393" s="52">
        <f t="shared" si="108"/>
        <v>-2352</v>
      </c>
      <c r="AL393" s="51">
        <v>3000</v>
      </c>
      <c r="AM393" s="51">
        <v>660</v>
      </c>
      <c r="AN393" s="52">
        <f t="shared" si="109"/>
        <v>-2340</v>
      </c>
      <c r="AO393" s="51">
        <v>5000</v>
      </c>
      <c r="AP393" s="51">
        <v>202</v>
      </c>
      <c r="AQ393" s="52">
        <f t="shared" si="110"/>
        <v>-4798</v>
      </c>
      <c r="AR393" s="51">
        <v>0</v>
      </c>
      <c r="AS393" s="51">
        <v>3857</v>
      </c>
      <c r="AT393" s="52">
        <f t="shared" si="96"/>
        <v>3857</v>
      </c>
      <c r="AU393" s="51">
        <v>0</v>
      </c>
      <c r="AV393" s="51">
        <v>15617.65</v>
      </c>
      <c r="AW393" s="52">
        <f t="shared" si="111"/>
        <v>15617.65</v>
      </c>
      <c r="AX393" s="57">
        <f t="shared" si="97"/>
        <v>3830791.3</v>
      </c>
    </row>
    <row r="394" spans="2:50" x14ac:dyDescent="0.25">
      <c r="B394" t="s">
        <v>794</v>
      </c>
      <c r="C394" t="s">
        <v>739</v>
      </c>
      <c r="D394" t="s">
        <v>740</v>
      </c>
      <c r="E394" s="51">
        <v>195000</v>
      </c>
      <c r="F394" s="51">
        <v>125000</v>
      </c>
      <c r="G394" s="52">
        <f t="shared" si="98"/>
        <v>-70000</v>
      </c>
      <c r="H394" s="51">
        <v>191000</v>
      </c>
      <c r="I394" s="51">
        <v>250000</v>
      </c>
      <c r="J394" s="52">
        <f t="shared" si="99"/>
        <v>59000</v>
      </c>
      <c r="K394" s="51">
        <v>125000</v>
      </c>
      <c r="L394" s="51">
        <v>0</v>
      </c>
      <c r="M394" s="52">
        <f t="shared" si="100"/>
        <v>-125000</v>
      </c>
      <c r="N394" s="51">
        <v>125000</v>
      </c>
      <c r="O394" s="51">
        <v>125000</v>
      </c>
      <c r="P394" s="52">
        <f t="shared" si="101"/>
        <v>0</v>
      </c>
      <c r="Q394" s="51">
        <v>125000</v>
      </c>
      <c r="R394" s="51">
        <v>125000</v>
      </c>
      <c r="S394" s="52">
        <f t="shared" si="102"/>
        <v>0</v>
      </c>
      <c r="T394" s="51">
        <v>125000</v>
      </c>
      <c r="U394" s="51">
        <v>125000</v>
      </c>
      <c r="V394" s="52">
        <f t="shared" si="103"/>
        <v>0</v>
      </c>
      <c r="W394" s="51">
        <v>125000</v>
      </c>
      <c r="X394" s="51">
        <v>125000</v>
      </c>
      <c r="Y394" s="52">
        <f t="shared" si="104"/>
        <v>0</v>
      </c>
      <c r="Z394" s="51">
        <v>125000</v>
      </c>
      <c r="AA394" s="51">
        <v>125000</v>
      </c>
      <c r="AB394" s="52">
        <f t="shared" si="105"/>
        <v>0</v>
      </c>
      <c r="AC394" s="51">
        <v>125000</v>
      </c>
      <c r="AD394" s="51">
        <v>125000</v>
      </c>
      <c r="AE394" s="52">
        <f t="shared" si="106"/>
        <v>0</v>
      </c>
      <c r="AF394" s="51">
        <v>125000</v>
      </c>
      <c r="AG394" s="51">
        <v>125000</v>
      </c>
      <c r="AH394" s="52">
        <f t="shared" si="107"/>
        <v>0</v>
      </c>
      <c r="AI394" s="51">
        <v>125000</v>
      </c>
      <c r="AJ394" s="51">
        <v>250000</v>
      </c>
      <c r="AK394" s="52">
        <f t="shared" si="108"/>
        <v>125000</v>
      </c>
      <c r="AL394" s="51">
        <v>125000</v>
      </c>
      <c r="AM394" s="51">
        <v>0</v>
      </c>
      <c r="AN394" s="52">
        <f t="shared" si="109"/>
        <v>-125000</v>
      </c>
      <c r="AO394" s="51">
        <v>125000</v>
      </c>
      <c r="AP394" s="51">
        <v>125000</v>
      </c>
      <c r="AQ394" s="52">
        <f t="shared" si="110"/>
        <v>0</v>
      </c>
      <c r="AR394" s="51">
        <v>0</v>
      </c>
      <c r="AS394" s="51">
        <v>0</v>
      </c>
      <c r="AT394" s="52">
        <f t="shared" si="96"/>
        <v>0</v>
      </c>
      <c r="AU394" s="51">
        <v>0</v>
      </c>
      <c r="AV394" s="51">
        <v>0</v>
      </c>
      <c r="AW394" s="52">
        <f t="shared" si="111"/>
        <v>0</v>
      </c>
      <c r="AX394" s="57">
        <f t="shared" si="97"/>
        <v>3250000</v>
      </c>
    </row>
    <row r="395" spans="2:50" x14ac:dyDescent="0.25">
      <c r="B395" t="s">
        <v>794</v>
      </c>
      <c r="C395" t="s">
        <v>741</v>
      </c>
      <c r="D395" t="s">
        <v>742</v>
      </c>
      <c r="E395" s="51">
        <v>26000</v>
      </c>
      <c r="F395" s="51">
        <v>31622</v>
      </c>
      <c r="G395" s="52">
        <f t="shared" si="98"/>
        <v>5622</v>
      </c>
      <c r="H395" s="51">
        <v>25000</v>
      </c>
      <c r="I395" s="51">
        <v>30849</v>
      </c>
      <c r="J395" s="52">
        <f t="shared" si="99"/>
        <v>5849</v>
      </c>
      <c r="K395" s="51">
        <v>24000</v>
      </c>
      <c r="L395" s="51">
        <v>30031</v>
      </c>
      <c r="M395" s="52">
        <f t="shared" si="100"/>
        <v>6031</v>
      </c>
      <c r="N395" s="51">
        <v>20000</v>
      </c>
      <c r="O395" s="51">
        <v>23586</v>
      </c>
      <c r="P395" s="52">
        <f t="shared" si="101"/>
        <v>3586</v>
      </c>
      <c r="Q395" s="51">
        <v>16000</v>
      </c>
      <c r="R395" s="51">
        <v>227942</v>
      </c>
      <c r="S395" s="52">
        <f t="shared" si="102"/>
        <v>211942</v>
      </c>
      <c r="T395" s="51">
        <v>20000</v>
      </c>
      <c r="U395" s="51">
        <v>-98654</v>
      </c>
      <c r="V395" s="52">
        <f t="shared" si="103"/>
        <v>-118654</v>
      </c>
      <c r="W395" s="51">
        <v>20000</v>
      </c>
      <c r="X395" s="51">
        <v>61525</v>
      </c>
      <c r="Y395" s="52">
        <f t="shared" si="104"/>
        <v>41525</v>
      </c>
      <c r="Z395" s="51">
        <v>20000</v>
      </c>
      <c r="AA395" s="51">
        <v>25085</v>
      </c>
      <c r="AB395" s="52">
        <f t="shared" si="105"/>
        <v>5085</v>
      </c>
      <c r="AC395" s="51">
        <v>0</v>
      </c>
      <c r="AD395" s="51">
        <v>0</v>
      </c>
      <c r="AE395" s="52">
        <f t="shared" si="106"/>
        <v>0</v>
      </c>
      <c r="AF395" s="51">
        <v>0</v>
      </c>
      <c r="AG395" s="51">
        <v>11246</v>
      </c>
      <c r="AH395" s="52">
        <f t="shared" si="107"/>
        <v>11246</v>
      </c>
      <c r="AI395" s="51">
        <v>0</v>
      </c>
      <c r="AJ395" s="51">
        <v>-20962</v>
      </c>
      <c r="AK395" s="52">
        <f t="shared" si="108"/>
        <v>-20962</v>
      </c>
      <c r="AL395" s="51">
        <v>0</v>
      </c>
      <c r="AM395" s="51">
        <v>0</v>
      </c>
      <c r="AN395" s="52">
        <f t="shared" si="109"/>
        <v>0</v>
      </c>
      <c r="AO395" s="51">
        <v>0</v>
      </c>
      <c r="AP395" s="51">
        <v>0</v>
      </c>
      <c r="AQ395" s="52">
        <f t="shared" si="110"/>
        <v>0</v>
      </c>
      <c r="AR395" s="51">
        <v>0</v>
      </c>
      <c r="AS395" s="51">
        <v>43730</v>
      </c>
      <c r="AT395" s="52">
        <f t="shared" si="96"/>
        <v>43730</v>
      </c>
      <c r="AU395" s="51">
        <v>0</v>
      </c>
      <c r="AV395" s="51">
        <v>42999.68</v>
      </c>
      <c r="AW395" s="52">
        <f t="shared" si="111"/>
        <v>42999.68</v>
      </c>
      <c r="AX395" s="57">
        <f t="shared" si="97"/>
        <v>817999.3600000001</v>
      </c>
    </row>
    <row r="396" spans="2:50" x14ac:dyDescent="0.25">
      <c r="B396" t="s">
        <v>794</v>
      </c>
      <c r="C396" t="s">
        <v>927</v>
      </c>
      <c r="E396" s="51">
        <v>19000</v>
      </c>
      <c r="F396" s="51">
        <v>879</v>
      </c>
      <c r="G396" s="52">
        <f t="shared" si="98"/>
        <v>-18121</v>
      </c>
      <c r="H396" s="51">
        <v>4000</v>
      </c>
      <c r="I396" s="51">
        <v>273</v>
      </c>
      <c r="J396" s="52">
        <f t="shared" si="99"/>
        <v>-3727</v>
      </c>
      <c r="K396" s="51">
        <v>2000</v>
      </c>
      <c r="L396" s="51">
        <v>0</v>
      </c>
      <c r="M396" s="52">
        <f t="shared" si="100"/>
        <v>-2000</v>
      </c>
      <c r="N396" s="51">
        <v>0</v>
      </c>
      <c r="O396" s="51">
        <v>0</v>
      </c>
      <c r="P396" s="52">
        <f t="shared" si="101"/>
        <v>0</v>
      </c>
      <c r="Q396" s="51">
        <v>0</v>
      </c>
      <c r="R396" s="51">
        <v>0</v>
      </c>
      <c r="S396" s="52">
        <f t="shared" si="102"/>
        <v>0</v>
      </c>
      <c r="T396" s="51">
        <v>0</v>
      </c>
      <c r="U396" s="51">
        <v>0</v>
      </c>
      <c r="V396" s="52">
        <f t="shared" si="103"/>
        <v>0</v>
      </c>
      <c r="W396" s="51">
        <v>0</v>
      </c>
      <c r="X396" s="51">
        <v>0</v>
      </c>
      <c r="Y396" s="52">
        <f t="shared" si="104"/>
        <v>0</v>
      </c>
      <c r="Z396" s="51">
        <v>0</v>
      </c>
      <c r="AA396" s="51">
        <v>0</v>
      </c>
      <c r="AB396" s="52">
        <f t="shared" si="105"/>
        <v>0</v>
      </c>
      <c r="AC396" s="51">
        <v>0</v>
      </c>
      <c r="AD396" s="51">
        <v>0</v>
      </c>
      <c r="AE396" s="52">
        <f t="shared" si="106"/>
        <v>0</v>
      </c>
      <c r="AF396" s="51">
        <v>0</v>
      </c>
      <c r="AG396" s="51">
        <v>0</v>
      </c>
      <c r="AH396" s="52">
        <f t="shared" si="107"/>
        <v>0</v>
      </c>
      <c r="AI396" s="51">
        <v>0</v>
      </c>
      <c r="AJ396" s="51">
        <v>0</v>
      </c>
      <c r="AK396" s="52">
        <f t="shared" si="108"/>
        <v>0</v>
      </c>
      <c r="AL396" s="51">
        <v>0</v>
      </c>
      <c r="AM396" s="51">
        <v>0</v>
      </c>
      <c r="AN396" s="52">
        <f t="shared" si="109"/>
        <v>0</v>
      </c>
      <c r="AO396" s="51">
        <v>0</v>
      </c>
      <c r="AP396" s="51">
        <v>0</v>
      </c>
      <c r="AQ396" s="52">
        <f t="shared" si="110"/>
        <v>0</v>
      </c>
      <c r="AR396" s="51">
        <v>0</v>
      </c>
      <c r="AS396" s="51">
        <v>0</v>
      </c>
      <c r="AT396" s="52">
        <f t="shared" si="96"/>
        <v>0</v>
      </c>
      <c r="AU396" s="51">
        <v>0</v>
      </c>
      <c r="AV396" s="51">
        <v>0</v>
      </c>
      <c r="AW396" s="52">
        <f t="shared" si="111"/>
        <v>0</v>
      </c>
      <c r="AX396" s="57">
        <f t="shared" si="97"/>
        <v>2304</v>
      </c>
    </row>
    <row r="397" spans="2:50" hidden="1" x14ac:dyDescent="0.25">
      <c r="B397" t="s">
        <v>794</v>
      </c>
      <c r="C397" t="s">
        <v>928</v>
      </c>
      <c r="E397" s="51">
        <v>0</v>
      </c>
      <c r="F397" s="51">
        <v>0</v>
      </c>
      <c r="G397" s="52">
        <f t="shared" si="98"/>
        <v>0</v>
      </c>
      <c r="H397" s="51">
        <v>0</v>
      </c>
      <c r="I397" s="51">
        <v>0</v>
      </c>
      <c r="J397" s="52">
        <f t="shared" si="99"/>
        <v>0</v>
      </c>
      <c r="K397" s="51">
        <v>0</v>
      </c>
      <c r="L397" s="51">
        <v>0</v>
      </c>
      <c r="M397" s="52">
        <f t="shared" si="100"/>
        <v>0</v>
      </c>
      <c r="N397" s="51">
        <v>0</v>
      </c>
      <c r="O397" s="51">
        <v>0</v>
      </c>
      <c r="P397" s="52">
        <f t="shared" si="101"/>
        <v>0</v>
      </c>
      <c r="Q397" s="51">
        <v>0</v>
      </c>
      <c r="R397" s="51">
        <v>0</v>
      </c>
      <c r="S397" s="52">
        <f t="shared" si="102"/>
        <v>0</v>
      </c>
      <c r="T397" s="51">
        <v>0</v>
      </c>
      <c r="U397" s="51">
        <v>0</v>
      </c>
      <c r="V397" s="52">
        <f t="shared" si="103"/>
        <v>0</v>
      </c>
      <c r="W397" s="51">
        <v>0</v>
      </c>
      <c r="X397" s="51">
        <v>0</v>
      </c>
      <c r="Y397" s="52">
        <f t="shared" si="104"/>
        <v>0</v>
      </c>
      <c r="Z397" s="51">
        <v>0</v>
      </c>
      <c r="AA397" s="51">
        <v>0</v>
      </c>
      <c r="AB397" s="52">
        <f t="shared" si="105"/>
        <v>0</v>
      </c>
      <c r="AC397" s="51">
        <v>0</v>
      </c>
      <c r="AD397" s="51">
        <v>0</v>
      </c>
      <c r="AE397" s="52">
        <f t="shared" si="106"/>
        <v>0</v>
      </c>
      <c r="AF397" s="51">
        <v>0</v>
      </c>
      <c r="AG397" s="51">
        <v>0</v>
      </c>
      <c r="AH397" s="52">
        <f t="shared" si="107"/>
        <v>0</v>
      </c>
      <c r="AI397" s="51">
        <v>0</v>
      </c>
      <c r="AJ397" s="51">
        <v>0</v>
      </c>
      <c r="AK397" s="52">
        <f t="shared" si="108"/>
        <v>0</v>
      </c>
      <c r="AL397" s="51">
        <v>0</v>
      </c>
      <c r="AM397" s="51">
        <v>0</v>
      </c>
      <c r="AN397" s="52">
        <f t="shared" si="109"/>
        <v>0</v>
      </c>
      <c r="AO397" s="51">
        <v>0</v>
      </c>
      <c r="AP397" s="51">
        <v>0</v>
      </c>
      <c r="AQ397" s="52">
        <f t="shared" si="110"/>
        <v>0</v>
      </c>
      <c r="AR397" s="51">
        <v>0</v>
      </c>
      <c r="AS397" s="51">
        <v>0</v>
      </c>
      <c r="AT397" s="52">
        <f t="shared" si="96"/>
        <v>0</v>
      </c>
      <c r="AU397" s="51">
        <v>0</v>
      </c>
      <c r="AV397" s="51">
        <v>0</v>
      </c>
      <c r="AW397" s="52">
        <f t="shared" si="111"/>
        <v>0</v>
      </c>
      <c r="AX397" s="57">
        <f t="shared" si="97"/>
        <v>0</v>
      </c>
    </row>
    <row r="398" spans="2:50" x14ac:dyDescent="0.25">
      <c r="B398" t="s">
        <v>794</v>
      </c>
      <c r="C398" t="s">
        <v>743</v>
      </c>
      <c r="D398" t="s">
        <v>593</v>
      </c>
      <c r="E398" s="51">
        <v>60000</v>
      </c>
      <c r="F398" s="51">
        <v>2387605</v>
      </c>
      <c r="G398" s="52">
        <f t="shared" si="98"/>
        <v>2327605</v>
      </c>
      <c r="H398" s="51">
        <v>130000</v>
      </c>
      <c r="I398" s="51">
        <v>68814</v>
      </c>
      <c r="J398" s="52">
        <f t="shared" si="99"/>
        <v>-61186</v>
      </c>
      <c r="K398" s="51">
        <v>10000</v>
      </c>
      <c r="L398" s="51">
        <v>8680</v>
      </c>
      <c r="M398" s="52">
        <f t="shared" si="100"/>
        <v>-1320</v>
      </c>
      <c r="N398" s="51">
        <v>10000</v>
      </c>
      <c r="O398" s="51">
        <v>1139</v>
      </c>
      <c r="P398" s="52">
        <f t="shared" si="101"/>
        <v>-8861</v>
      </c>
      <c r="Q398" s="51">
        <v>10000</v>
      </c>
      <c r="R398" s="51">
        <v>26593</v>
      </c>
      <c r="S398" s="52">
        <f t="shared" si="102"/>
        <v>16593</v>
      </c>
      <c r="T398" s="51">
        <v>10000</v>
      </c>
      <c r="U398" s="51">
        <v>33329</v>
      </c>
      <c r="V398" s="52">
        <f t="shared" si="103"/>
        <v>23329</v>
      </c>
      <c r="W398" s="51">
        <v>10000</v>
      </c>
      <c r="X398" s="51">
        <v>348</v>
      </c>
      <c r="Y398" s="52">
        <f t="shared" si="104"/>
        <v>-9652</v>
      </c>
      <c r="Z398" s="51">
        <v>10000</v>
      </c>
      <c r="AA398" s="51">
        <v>0</v>
      </c>
      <c r="AB398" s="52">
        <f t="shared" si="105"/>
        <v>-10000</v>
      </c>
      <c r="AC398" s="51">
        <v>10000</v>
      </c>
      <c r="AD398" s="51">
        <v>596</v>
      </c>
      <c r="AE398" s="52">
        <f t="shared" si="106"/>
        <v>-9404</v>
      </c>
      <c r="AF398" s="51">
        <v>0</v>
      </c>
      <c r="AG398" s="51">
        <v>221768</v>
      </c>
      <c r="AH398" s="52">
        <f t="shared" si="107"/>
        <v>221768</v>
      </c>
      <c r="AI398" s="51">
        <v>600</v>
      </c>
      <c r="AJ398" s="51">
        <v>56160</v>
      </c>
      <c r="AK398" s="52">
        <f t="shared" si="108"/>
        <v>55560</v>
      </c>
      <c r="AL398" s="51">
        <v>0</v>
      </c>
      <c r="AM398" s="51">
        <v>0</v>
      </c>
      <c r="AN398" s="52">
        <f t="shared" si="109"/>
        <v>0</v>
      </c>
      <c r="AO398" s="51">
        <v>0</v>
      </c>
      <c r="AP398" s="51">
        <v>0</v>
      </c>
      <c r="AQ398" s="52">
        <f t="shared" si="110"/>
        <v>0</v>
      </c>
      <c r="AR398" s="51">
        <v>0</v>
      </c>
      <c r="AS398" s="51">
        <v>0</v>
      </c>
      <c r="AT398" s="52">
        <f t="shared" si="96"/>
        <v>0</v>
      </c>
      <c r="AU398" s="51">
        <v>0</v>
      </c>
      <c r="AV398" s="51">
        <v>0</v>
      </c>
      <c r="AW398" s="52">
        <f t="shared" si="111"/>
        <v>0</v>
      </c>
      <c r="AX398" s="57">
        <f t="shared" si="97"/>
        <v>5610064</v>
      </c>
    </row>
    <row r="399" spans="2:50" x14ac:dyDescent="0.25">
      <c r="B399" t="s">
        <v>794</v>
      </c>
      <c r="C399" t="s">
        <v>744</v>
      </c>
      <c r="D399" t="s">
        <v>646</v>
      </c>
      <c r="E399" s="51">
        <v>0</v>
      </c>
      <c r="F399" s="51">
        <v>0</v>
      </c>
      <c r="G399" s="52">
        <f t="shared" si="98"/>
        <v>0</v>
      </c>
      <c r="H399" s="51">
        <v>0</v>
      </c>
      <c r="I399" s="51">
        <v>0</v>
      </c>
      <c r="J399" s="52">
        <f t="shared" si="99"/>
        <v>0</v>
      </c>
      <c r="K399" s="51">
        <v>0</v>
      </c>
      <c r="L399" s="51">
        <v>0</v>
      </c>
      <c r="M399" s="52">
        <f t="shared" si="100"/>
        <v>0</v>
      </c>
      <c r="N399" s="51">
        <v>0</v>
      </c>
      <c r="O399" s="51">
        <v>0</v>
      </c>
      <c r="P399" s="52">
        <f t="shared" si="101"/>
        <v>0</v>
      </c>
      <c r="Q399" s="51">
        <v>1736000</v>
      </c>
      <c r="R399" s="51">
        <v>1736000</v>
      </c>
      <c r="S399" s="52">
        <f t="shared" si="102"/>
        <v>0</v>
      </c>
      <c r="T399" s="51">
        <v>4198000</v>
      </c>
      <c r="U399" s="51">
        <v>4198000</v>
      </c>
      <c r="V399" s="52">
        <f t="shared" si="103"/>
        <v>0</v>
      </c>
      <c r="W399" s="51">
        <v>1837000</v>
      </c>
      <c r="X399" s="51">
        <v>0</v>
      </c>
      <c r="Y399" s="52">
        <f t="shared" si="104"/>
        <v>-1837000</v>
      </c>
      <c r="Z399" s="51">
        <v>2194000</v>
      </c>
      <c r="AA399" s="51">
        <v>2194000</v>
      </c>
      <c r="AB399" s="52">
        <f t="shared" si="105"/>
        <v>0</v>
      </c>
      <c r="AC399" s="51">
        <v>2250016</v>
      </c>
      <c r="AD399" s="51">
        <v>925104</v>
      </c>
      <c r="AE399" s="52">
        <f t="shared" si="106"/>
        <v>-1324912</v>
      </c>
      <c r="AF399" s="51">
        <v>3644616</v>
      </c>
      <c r="AG399" s="51">
        <v>925104</v>
      </c>
      <c r="AH399" s="52">
        <f t="shared" si="107"/>
        <v>-2719512</v>
      </c>
      <c r="AI399" s="51">
        <v>2358932</v>
      </c>
      <c r="AJ399" s="51">
        <v>2358932</v>
      </c>
      <c r="AK399" s="52">
        <f t="shared" si="108"/>
        <v>0</v>
      </c>
      <c r="AL399" s="51">
        <v>2418705</v>
      </c>
      <c r="AM399" s="51">
        <v>0</v>
      </c>
      <c r="AN399" s="52">
        <f t="shared" si="109"/>
        <v>-2418705</v>
      </c>
      <c r="AO399" s="51">
        <v>-56836</v>
      </c>
      <c r="AP399" s="51">
        <v>0</v>
      </c>
      <c r="AQ399" s="52">
        <f t="shared" si="110"/>
        <v>56836</v>
      </c>
      <c r="AR399" s="51">
        <v>0</v>
      </c>
      <c r="AS399" s="51">
        <v>0</v>
      </c>
      <c r="AT399" s="52">
        <f t="shared" si="96"/>
        <v>0</v>
      </c>
      <c r="AU399" s="51">
        <v>0</v>
      </c>
      <c r="AV399" s="51">
        <v>0</v>
      </c>
      <c r="AW399" s="52">
        <f t="shared" si="111"/>
        <v>0</v>
      </c>
      <c r="AX399" s="57">
        <f t="shared" si="97"/>
        <v>24674280</v>
      </c>
    </row>
    <row r="400" spans="2:50" hidden="1" x14ac:dyDescent="0.25">
      <c r="B400" t="s">
        <v>794</v>
      </c>
      <c r="C400" t="s">
        <v>929</v>
      </c>
      <c r="E400" s="51">
        <v>0</v>
      </c>
      <c r="F400" s="51">
        <v>0</v>
      </c>
      <c r="G400" s="52">
        <f t="shared" si="98"/>
        <v>0</v>
      </c>
      <c r="H400" s="51">
        <v>0</v>
      </c>
      <c r="I400" s="51">
        <v>0</v>
      </c>
      <c r="J400" s="52">
        <f t="shared" si="99"/>
        <v>0</v>
      </c>
      <c r="K400" s="51">
        <v>0</v>
      </c>
      <c r="L400" s="51">
        <v>0</v>
      </c>
      <c r="M400" s="52">
        <f t="shared" si="100"/>
        <v>0</v>
      </c>
      <c r="N400" s="51">
        <v>0</v>
      </c>
      <c r="O400" s="51">
        <v>0</v>
      </c>
      <c r="P400" s="52">
        <f t="shared" si="101"/>
        <v>0</v>
      </c>
      <c r="Q400" s="51">
        <v>0</v>
      </c>
      <c r="R400" s="51">
        <v>0</v>
      </c>
      <c r="S400" s="52">
        <f t="shared" si="102"/>
        <v>0</v>
      </c>
      <c r="T400" s="51">
        <v>0</v>
      </c>
      <c r="U400" s="51">
        <v>0</v>
      </c>
      <c r="V400" s="52">
        <f t="shared" si="103"/>
        <v>0</v>
      </c>
      <c r="W400" s="51">
        <v>0</v>
      </c>
      <c r="X400" s="51">
        <v>0</v>
      </c>
      <c r="Y400" s="52">
        <f t="shared" si="104"/>
        <v>0</v>
      </c>
      <c r="Z400" s="51">
        <v>0</v>
      </c>
      <c r="AA400" s="51">
        <v>0</v>
      </c>
      <c r="AB400" s="52">
        <f t="shared" si="105"/>
        <v>0</v>
      </c>
      <c r="AC400" s="51">
        <v>0</v>
      </c>
      <c r="AD400" s="51">
        <v>0</v>
      </c>
      <c r="AE400" s="52">
        <f t="shared" si="106"/>
        <v>0</v>
      </c>
      <c r="AF400" s="51">
        <v>0</v>
      </c>
      <c r="AG400" s="51">
        <v>0</v>
      </c>
      <c r="AH400" s="52">
        <f t="shared" si="107"/>
        <v>0</v>
      </c>
      <c r="AI400" s="51">
        <v>0</v>
      </c>
      <c r="AJ400" s="51">
        <v>0</v>
      </c>
      <c r="AK400" s="52">
        <f t="shared" si="108"/>
        <v>0</v>
      </c>
      <c r="AL400" s="51">
        <v>0</v>
      </c>
      <c r="AM400" s="51">
        <v>0</v>
      </c>
      <c r="AN400" s="52">
        <f t="shared" si="109"/>
        <v>0</v>
      </c>
      <c r="AO400" s="51">
        <v>0</v>
      </c>
      <c r="AP400" s="51">
        <v>0</v>
      </c>
      <c r="AQ400" s="52">
        <f t="shared" si="110"/>
        <v>0</v>
      </c>
      <c r="AR400" s="51">
        <v>0</v>
      </c>
      <c r="AS400" s="51">
        <v>0</v>
      </c>
      <c r="AT400" s="52">
        <f t="shared" si="96"/>
        <v>0</v>
      </c>
      <c r="AU400" s="51">
        <v>0</v>
      </c>
      <c r="AV400" s="51">
        <v>0</v>
      </c>
      <c r="AW400" s="52">
        <f t="shared" si="111"/>
        <v>0</v>
      </c>
      <c r="AX400" s="57">
        <f t="shared" si="97"/>
        <v>0</v>
      </c>
    </row>
    <row r="401" spans="2:50" hidden="1" x14ac:dyDescent="0.25">
      <c r="B401" t="s">
        <v>794</v>
      </c>
      <c r="C401" t="s">
        <v>930</v>
      </c>
      <c r="E401" s="51">
        <v>0</v>
      </c>
      <c r="F401" s="51">
        <v>0</v>
      </c>
      <c r="G401" s="52">
        <f t="shared" si="98"/>
        <v>0</v>
      </c>
      <c r="H401" s="51">
        <v>0</v>
      </c>
      <c r="I401" s="51">
        <v>0</v>
      </c>
      <c r="J401" s="52">
        <f t="shared" si="99"/>
        <v>0</v>
      </c>
      <c r="K401" s="51">
        <v>0</v>
      </c>
      <c r="L401" s="51">
        <v>0</v>
      </c>
      <c r="M401" s="52">
        <f t="shared" si="100"/>
        <v>0</v>
      </c>
      <c r="N401" s="51">
        <v>0</v>
      </c>
      <c r="O401" s="51">
        <v>0</v>
      </c>
      <c r="P401" s="52">
        <f t="shared" si="101"/>
        <v>0</v>
      </c>
      <c r="Q401" s="51">
        <v>0</v>
      </c>
      <c r="R401" s="51">
        <v>0</v>
      </c>
      <c r="S401" s="52">
        <f t="shared" si="102"/>
        <v>0</v>
      </c>
      <c r="T401" s="51">
        <v>0</v>
      </c>
      <c r="U401" s="51">
        <v>0</v>
      </c>
      <c r="V401" s="52">
        <f t="shared" si="103"/>
        <v>0</v>
      </c>
      <c r="W401" s="51">
        <v>0</v>
      </c>
      <c r="X401" s="51">
        <v>0</v>
      </c>
      <c r="Y401" s="52">
        <f t="shared" si="104"/>
        <v>0</v>
      </c>
      <c r="Z401" s="51">
        <v>0</v>
      </c>
      <c r="AA401" s="51">
        <v>0</v>
      </c>
      <c r="AB401" s="52">
        <f t="shared" si="105"/>
        <v>0</v>
      </c>
      <c r="AC401" s="51">
        <v>0</v>
      </c>
      <c r="AD401" s="51">
        <v>0</v>
      </c>
      <c r="AE401" s="52">
        <f t="shared" si="106"/>
        <v>0</v>
      </c>
      <c r="AF401" s="51">
        <v>0</v>
      </c>
      <c r="AG401" s="51">
        <v>0</v>
      </c>
      <c r="AH401" s="52">
        <f t="shared" si="107"/>
        <v>0</v>
      </c>
      <c r="AI401" s="51">
        <v>0</v>
      </c>
      <c r="AJ401" s="51">
        <v>0</v>
      </c>
      <c r="AK401" s="52">
        <f t="shared" si="108"/>
        <v>0</v>
      </c>
      <c r="AL401" s="51">
        <v>0</v>
      </c>
      <c r="AM401" s="51">
        <v>0</v>
      </c>
      <c r="AN401" s="52">
        <f t="shared" si="109"/>
        <v>0</v>
      </c>
      <c r="AO401" s="51">
        <v>0</v>
      </c>
      <c r="AP401" s="51">
        <v>0</v>
      </c>
      <c r="AQ401" s="52">
        <f t="shared" si="110"/>
        <v>0</v>
      </c>
      <c r="AR401" s="51">
        <v>0</v>
      </c>
      <c r="AS401" s="51">
        <v>0</v>
      </c>
      <c r="AT401" s="52">
        <f t="shared" si="96"/>
        <v>0</v>
      </c>
      <c r="AU401" s="51">
        <v>0</v>
      </c>
      <c r="AV401" s="51">
        <v>0</v>
      </c>
      <c r="AW401" s="52">
        <f t="shared" si="111"/>
        <v>0</v>
      </c>
      <c r="AX401" s="57">
        <f t="shared" si="97"/>
        <v>0</v>
      </c>
    </row>
    <row r="402" spans="2:50" x14ac:dyDescent="0.25">
      <c r="B402" t="s">
        <v>794</v>
      </c>
      <c r="C402" t="s">
        <v>746</v>
      </c>
      <c r="D402" t="s">
        <v>647</v>
      </c>
      <c r="E402" s="51">
        <v>3051000</v>
      </c>
      <c r="F402" s="51">
        <v>421945</v>
      </c>
      <c r="G402" s="52">
        <f t="shared" si="98"/>
        <v>-2629055</v>
      </c>
      <c r="H402" s="51">
        <v>3108000</v>
      </c>
      <c r="I402" s="51">
        <v>3075905</v>
      </c>
      <c r="J402" s="52">
        <f t="shared" si="99"/>
        <v>-32095</v>
      </c>
      <c r="K402" s="51">
        <v>3257000</v>
      </c>
      <c r="L402" s="51">
        <v>2897882</v>
      </c>
      <c r="M402" s="52">
        <f t="shared" si="100"/>
        <v>-359118</v>
      </c>
      <c r="N402" s="51">
        <v>3414000</v>
      </c>
      <c r="O402" s="51">
        <v>1495000</v>
      </c>
      <c r="P402" s="52">
        <f t="shared" si="101"/>
        <v>-1919000</v>
      </c>
      <c r="Q402" s="51">
        <v>1500000</v>
      </c>
      <c r="R402" s="51">
        <v>1500000</v>
      </c>
      <c r="S402" s="52">
        <f t="shared" si="102"/>
        <v>0</v>
      </c>
      <c r="T402" s="51">
        <v>1400000</v>
      </c>
      <c r="U402" s="51">
        <v>1365000</v>
      </c>
      <c r="V402" s="52">
        <f t="shared" si="103"/>
        <v>-35000</v>
      </c>
      <c r="W402" s="51">
        <v>1365000</v>
      </c>
      <c r="X402" s="51">
        <v>1365000</v>
      </c>
      <c r="Y402" s="52">
        <f t="shared" si="104"/>
        <v>0</v>
      </c>
      <c r="Z402" s="51">
        <v>1365000</v>
      </c>
      <c r="AA402" s="51">
        <v>1365000</v>
      </c>
      <c r="AB402" s="52">
        <f t="shared" si="105"/>
        <v>0</v>
      </c>
      <c r="AC402" s="51">
        <v>1365000</v>
      </c>
      <c r="AD402" s="51">
        <v>2730000</v>
      </c>
      <c r="AE402" s="52">
        <f t="shared" si="106"/>
        <v>1365000</v>
      </c>
      <c r="AF402" s="51">
        <v>0</v>
      </c>
      <c r="AG402" s="51">
        <v>0</v>
      </c>
      <c r="AH402" s="52">
        <f t="shared" si="107"/>
        <v>0</v>
      </c>
      <c r="AI402" s="51">
        <v>1365000</v>
      </c>
      <c r="AJ402" s="51">
        <v>1737779</v>
      </c>
      <c r="AK402" s="52">
        <f t="shared" si="108"/>
        <v>372779</v>
      </c>
      <c r="AL402" s="51">
        <v>1365000</v>
      </c>
      <c r="AM402" s="51">
        <v>6783835</v>
      </c>
      <c r="AN402" s="52">
        <f t="shared" si="109"/>
        <v>5418835</v>
      </c>
      <c r="AO402" s="51">
        <v>3365000</v>
      </c>
      <c r="AP402" s="51">
        <v>3365000</v>
      </c>
      <c r="AQ402" s="52">
        <f t="shared" si="110"/>
        <v>0</v>
      </c>
      <c r="AR402" s="51">
        <v>500000</v>
      </c>
      <c r="AS402" s="51">
        <v>500000</v>
      </c>
      <c r="AT402" s="52">
        <f t="shared" si="96"/>
        <v>0</v>
      </c>
      <c r="AU402" s="51">
        <v>500000</v>
      </c>
      <c r="AV402" s="51">
        <v>500000</v>
      </c>
      <c r="AW402" s="52">
        <f t="shared" si="111"/>
        <v>0</v>
      </c>
      <c r="AX402" s="57">
        <f t="shared" si="97"/>
        <v>58204692</v>
      </c>
    </row>
    <row r="403" spans="2:50" x14ac:dyDescent="0.25">
      <c r="B403" t="s">
        <v>795</v>
      </c>
      <c r="C403" t="s">
        <v>747</v>
      </c>
      <c r="D403" t="s">
        <v>749</v>
      </c>
      <c r="E403" s="51">
        <v>11430000</v>
      </c>
      <c r="F403" s="51">
        <v>13119421</v>
      </c>
      <c r="G403" s="52">
        <f t="shared" si="98"/>
        <v>1689421</v>
      </c>
      <c r="H403" s="51">
        <v>13840000</v>
      </c>
      <c r="I403" s="51">
        <v>15470811</v>
      </c>
      <c r="J403" s="52">
        <f t="shared" si="99"/>
        <v>1630811</v>
      </c>
      <c r="K403" s="51">
        <v>14900000</v>
      </c>
      <c r="L403" s="51">
        <v>16310542</v>
      </c>
      <c r="M403" s="52">
        <f t="shared" si="100"/>
        <v>1410542</v>
      </c>
      <c r="N403" s="51">
        <v>15600000</v>
      </c>
      <c r="O403" s="51">
        <v>17077987</v>
      </c>
      <c r="P403" s="52">
        <f t="shared" si="101"/>
        <v>1477987</v>
      </c>
      <c r="Q403" s="51">
        <v>16220000</v>
      </c>
      <c r="R403" s="51">
        <v>16195784</v>
      </c>
      <c r="S403" s="52">
        <f t="shared" si="102"/>
        <v>-24216</v>
      </c>
      <c r="T403" s="51">
        <v>17340000</v>
      </c>
      <c r="U403" s="51">
        <v>18480586</v>
      </c>
      <c r="V403" s="52">
        <f t="shared" si="103"/>
        <v>1140586</v>
      </c>
      <c r="W403" s="51">
        <v>17600000</v>
      </c>
      <c r="X403" s="51">
        <v>16650320</v>
      </c>
      <c r="Y403" s="52">
        <f t="shared" si="104"/>
        <v>-949680</v>
      </c>
      <c r="Z403" s="51">
        <v>23273000</v>
      </c>
      <c r="AA403" s="51">
        <v>21441338</v>
      </c>
      <c r="AB403" s="52">
        <f t="shared" si="105"/>
        <v>-1831662</v>
      </c>
      <c r="AC403" s="51">
        <v>26305000</v>
      </c>
      <c r="AD403" s="51">
        <v>26535322</v>
      </c>
      <c r="AE403" s="52">
        <f t="shared" si="106"/>
        <v>230322</v>
      </c>
      <c r="AF403" s="51">
        <v>25091000</v>
      </c>
      <c r="AG403" s="51">
        <v>27433946</v>
      </c>
      <c r="AH403" s="52">
        <f t="shared" si="107"/>
        <v>2342946</v>
      </c>
      <c r="AI403" s="51">
        <v>26391000</v>
      </c>
      <c r="AJ403" s="51">
        <v>28772316</v>
      </c>
      <c r="AK403" s="52">
        <f t="shared" si="108"/>
        <v>2381316</v>
      </c>
      <c r="AL403" s="51">
        <v>27653000</v>
      </c>
      <c r="AM403" s="51">
        <v>30295689</v>
      </c>
      <c r="AN403" s="52">
        <f t="shared" si="109"/>
        <v>2642689</v>
      </c>
      <c r="AO403" s="51">
        <v>29000000</v>
      </c>
      <c r="AP403" s="51">
        <v>30181777</v>
      </c>
      <c r="AQ403" s="52">
        <f t="shared" si="110"/>
        <v>1181777</v>
      </c>
      <c r="AR403" s="51">
        <v>30370668</v>
      </c>
      <c r="AS403" s="51">
        <v>30473544</v>
      </c>
      <c r="AT403" s="52">
        <f t="shared" si="96"/>
        <v>102876</v>
      </c>
      <c r="AU403" s="51">
        <v>38061000</v>
      </c>
      <c r="AV403" s="51">
        <v>32379449.609999999</v>
      </c>
      <c r="AW403" s="52">
        <f t="shared" si="111"/>
        <v>-5681550.3900000006</v>
      </c>
      <c r="AX403" s="57">
        <f t="shared" si="97"/>
        <v>681637665.22000003</v>
      </c>
    </row>
    <row r="404" spans="2:50" x14ac:dyDescent="0.25">
      <c r="B404" t="s">
        <v>795</v>
      </c>
      <c r="C404" t="s">
        <v>750</v>
      </c>
      <c r="D404" t="s">
        <v>752</v>
      </c>
      <c r="E404" s="51">
        <v>500000</v>
      </c>
      <c r="F404" s="51">
        <v>807343</v>
      </c>
      <c r="G404" s="52">
        <f t="shared" si="98"/>
        <v>307343</v>
      </c>
      <c r="H404" s="51">
        <v>670000</v>
      </c>
      <c r="I404" s="51">
        <v>888845</v>
      </c>
      <c r="J404" s="52">
        <f t="shared" si="99"/>
        <v>218845</v>
      </c>
      <c r="K404" s="51">
        <v>800000</v>
      </c>
      <c r="L404" s="51">
        <v>834642</v>
      </c>
      <c r="M404" s="52">
        <f t="shared" si="100"/>
        <v>34642</v>
      </c>
      <c r="N404" s="51">
        <v>830000</v>
      </c>
      <c r="O404" s="51">
        <v>705079</v>
      </c>
      <c r="P404" s="52">
        <f t="shared" si="101"/>
        <v>-124921</v>
      </c>
      <c r="Q404" s="51">
        <v>844000</v>
      </c>
      <c r="R404" s="51">
        <v>713962</v>
      </c>
      <c r="S404" s="52">
        <f t="shared" si="102"/>
        <v>-130038</v>
      </c>
      <c r="T404" s="51">
        <v>840000</v>
      </c>
      <c r="U404" s="51">
        <v>1191105</v>
      </c>
      <c r="V404" s="52">
        <f t="shared" si="103"/>
        <v>351105</v>
      </c>
      <c r="W404" s="51">
        <v>840000</v>
      </c>
      <c r="X404" s="51">
        <v>828489</v>
      </c>
      <c r="Y404" s="52">
        <f t="shared" si="104"/>
        <v>-11511</v>
      </c>
      <c r="Z404" s="51">
        <v>1000000</v>
      </c>
      <c r="AA404" s="51">
        <v>856213</v>
      </c>
      <c r="AB404" s="52">
        <f t="shared" si="105"/>
        <v>-143787</v>
      </c>
      <c r="AC404" s="51">
        <v>1000000</v>
      </c>
      <c r="AD404" s="51">
        <v>911528</v>
      </c>
      <c r="AE404" s="52">
        <f t="shared" si="106"/>
        <v>-88472</v>
      </c>
      <c r="AF404" s="51">
        <v>825000</v>
      </c>
      <c r="AG404" s="51">
        <v>836246</v>
      </c>
      <c r="AH404" s="52">
        <f t="shared" si="107"/>
        <v>11246</v>
      </c>
      <c r="AI404" s="51">
        <v>910000</v>
      </c>
      <c r="AJ404" s="51">
        <v>927967</v>
      </c>
      <c r="AK404" s="52">
        <f t="shared" si="108"/>
        <v>17967</v>
      </c>
      <c r="AL404" s="51">
        <v>925000</v>
      </c>
      <c r="AM404" s="51">
        <v>911952</v>
      </c>
      <c r="AN404" s="52">
        <f t="shared" si="109"/>
        <v>-13048</v>
      </c>
      <c r="AO404" s="51">
        <v>925000</v>
      </c>
      <c r="AP404" s="51">
        <v>786919</v>
      </c>
      <c r="AQ404" s="52">
        <f t="shared" si="110"/>
        <v>-138081</v>
      </c>
      <c r="AR404" s="51">
        <v>925000</v>
      </c>
      <c r="AS404" s="51">
        <v>702759</v>
      </c>
      <c r="AT404" s="52">
        <f t="shared" si="96"/>
        <v>-222241</v>
      </c>
      <c r="AU404" s="51">
        <v>925000</v>
      </c>
      <c r="AV404" s="51">
        <v>761527.09</v>
      </c>
      <c r="AW404" s="52">
        <f t="shared" si="111"/>
        <v>-163472.91000000003</v>
      </c>
      <c r="AX404" s="57">
        <f t="shared" si="97"/>
        <v>25329152.18</v>
      </c>
    </row>
    <row r="405" spans="2:50" x14ac:dyDescent="0.25">
      <c r="B405" t="s">
        <v>795</v>
      </c>
      <c r="C405" t="s">
        <v>753</v>
      </c>
      <c r="D405" t="s">
        <v>754</v>
      </c>
      <c r="E405" s="51">
        <v>7750000</v>
      </c>
      <c r="F405" s="51">
        <v>8226610</v>
      </c>
      <c r="G405" s="52">
        <f t="shared" si="98"/>
        <v>476610</v>
      </c>
      <c r="H405" s="51">
        <v>8796000</v>
      </c>
      <c r="I405" s="51">
        <v>12098895</v>
      </c>
      <c r="J405" s="52">
        <f t="shared" si="99"/>
        <v>3302895</v>
      </c>
      <c r="K405" s="51">
        <v>8000000</v>
      </c>
      <c r="L405" s="51">
        <v>10090856</v>
      </c>
      <c r="M405" s="52">
        <f t="shared" si="100"/>
        <v>2090856</v>
      </c>
      <c r="N405" s="51">
        <v>9800000</v>
      </c>
      <c r="O405" s="51">
        <v>10739685</v>
      </c>
      <c r="P405" s="52">
        <f t="shared" si="101"/>
        <v>939685</v>
      </c>
      <c r="Q405" s="51">
        <v>9800000</v>
      </c>
      <c r="R405" s="51">
        <v>11689337</v>
      </c>
      <c r="S405" s="52">
        <f t="shared" si="102"/>
        <v>1889337</v>
      </c>
      <c r="T405" s="51">
        <v>11000000</v>
      </c>
      <c r="U405" s="51">
        <v>11605463</v>
      </c>
      <c r="V405" s="52">
        <f t="shared" si="103"/>
        <v>605463</v>
      </c>
      <c r="W405" s="51">
        <v>11500000</v>
      </c>
      <c r="X405" s="51">
        <v>10197470</v>
      </c>
      <c r="Y405" s="52">
        <f t="shared" si="104"/>
        <v>-1302530</v>
      </c>
      <c r="Z405" s="51">
        <v>12536000</v>
      </c>
      <c r="AA405" s="51">
        <v>10690373</v>
      </c>
      <c r="AB405" s="52">
        <f t="shared" si="105"/>
        <v>-1845627</v>
      </c>
      <c r="AC405" s="51">
        <v>14489000</v>
      </c>
      <c r="AD405" s="51">
        <v>16371597</v>
      </c>
      <c r="AE405" s="52">
        <f t="shared" si="106"/>
        <v>1882597</v>
      </c>
      <c r="AF405" s="51">
        <v>12797000</v>
      </c>
      <c r="AG405" s="51">
        <v>13731424</v>
      </c>
      <c r="AH405" s="52">
        <f t="shared" si="107"/>
        <v>934424</v>
      </c>
      <c r="AI405" s="51">
        <v>12797000</v>
      </c>
      <c r="AJ405" s="51">
        <v>13247660</v>
      </c>
      <c r="AK405" s="52">
        <f t="shared" si="108"/>
        <v>450660</v>
      </c>
      <c r="AL405" s="51">
        <v>14000000</v>
      </c>
      <c r="AM405" s="51">
        <v>14345160</v>
      </c>
      <c r="AN405" s="52">
        <f t="shared" si="109"/>
        <v>345160</v>
      </c>
      <c r="AO405" s="51">
        <v>13500000</v>
      </c>
      <c r="AP405" s="51">
        <v>14389185</v>
      </c>
      <c r="AQ405" s="52">
        <f t="shared" si="110"/>
        <v>889185</v>
      </c>
      <c r="AR405" s="51">
        <v>14927713</v>
      </c>
      <c r="AS405" s="51">
        <v>13899094</v>
      </c>
      <c r="AT405" s="52">
        <f t="shared" si="96"/>
        <v>-1028619</v>
      </c>
      <c r="AU405" s="51">
        <v>14927713</v>
      </c>
      <c r="AV405" s="51">
        <v>13315850.49</v>
      </c>
      <c r="AW405" s="52">
        <f t="shared" si="111"/>
        <v>-1611862.5099999998</v>
      </c>
      <c r="AX405" s="57">
        <f t="shared" si="97"/>
        <v>369277318.98000002</v>
      </c>
    </row>
    <row r="406" spans="2:50" x14ac:dyDescent="0.25">
      <c r="B406" t="s">
        <v>795</v>
      </c>
      <c r="C406" t="s">
        <v>755</v>
      </c>
      <c r="D406" t="s">
        <v>756</v>
      </c>
      <c r="E406" s="51">
        <v>7850000</v>
      </c>
      <c r="F406" s="51">
        <v>7992514</v>
      </c>
      <c r="G406" s="52">
        <f t="shared" si="98"/>
        <v>142514</v>
      </c>
      <c r="H406" s="51">
        <v>8000000</v>
      </c>
      <c r="I406" s="51">
        <v>4321146</v>
      </c>
      <c r="J406" s="52">
        <f t="shared" si="99"/>
        <v>-3678854</v>
      </c>
      <c r="K406" s="51">
        <v>5500000</v>
      </c>
      <c r="L406" s="51">
        <v>6669502</v>
      </c>
      <c r="M406" s="52">
        <f t="shared" si="100"/>
        <v>1169502</v>
      </c>
      <c r="N406" s="51">
        <v>5400000</v>
      </c>
      <c r="O406" s="51">
        <v>8578487</v>
      </c>
      <c r="P406" s="52">
        <f t="shared" si="101"/>
        <v>3178487</v>
      </c>
      <c r="Q406" s="51">
        <v>6000000</v>
      </c>
      <c r="R406" s="51">
        <v>8939707</v>
      </c>
      <c r="S406" s="52">
        <f t="shared" si="102"/>
        <v>2939707</v>
      </c>
      <c r="T406" s="51">
        <v>8200000</v>
      </c>
      <c r="U406" s="51">
        <v>10222796</v>
      </c>
      <c r="V406" s="52">
        <f t="shared" si="103"/>
        <v>2022796</v>
      </c>
      <c r="W406" s="51">
        <v>8000000</v>
      </c>
      <c r="X406" s="51">
        <v>8142134</v>
      </c>
      <c r="Y406" s="52">
        <f t="shared" si="104"/>
        <v>142134</v>
      </c>
      <c r="Z406" s="51">
        <v>8500000</v>
      </c>
      <c r="AA406" s="51">
        <v>6772470</v>
      </c>
      <c r="AB406" s="52">
        <f t="shared" si="105"/>
        <v>-1727530</v>
      </c>
      <c r="AC406" s="51">
        <v>6500000</v>
      </c>
      <c r="AD406" s="51">
        <v>7458274</v>
      </c>
      <c r="AE406" s="52">
        <f t="shared" si="106"/>
        <v>958274</v>
      </c>
      <c r="AF406" s="51">
        <v>7380000</v>
      </c>
      <c r="AG406" s="51">
        <v>7387048</v>
      </c>
      <c r="AH406" s="52">
        <f t="shared" si="107"/>
        <v>7048</v>
      </c>
      <c r="AI406" s="51">
        <v>6800000</v>
      </c>
      <c r="AJ406" s="51">
        <v>6504980</v>
      </c>
      <c r="AK406" s="52">
        <f t="shared" si="108"/>
        <v>-295020</v>
      </c>
      <c r="AL406" s="51">
        <v>7700000</v>
      </c>
      <c r="AM406" s="51">
        <v>6585603</v>
      </c>
      <c r="AN406" s="52">
        <f t="shared" si="109"/>
        <v>-1114397</v>
      </c>
      <c r="AO406" s="51">
        <v>6912684</v>
      </c>
      <c r="AP406" s="51">
        <v>6690831</v>
      </c>
      <c r="AQ406" s="52">
        <f t="shared" si="110"/>
        <v>-221853</v>
      </c>
      <c r="AR406" s="51">
        <v>7122717</v>
      </c>
      <c r="AS406" s="51">
        <v>6548610</v>
      </c>
      <c r="AT406" s="52">
        <f t="shared" si="96"/>
        <v>-574107</v>
      </c>
      <c r="AU406" s="51">
        <v>7122717</v>
      </c>
      <c r="AV406" s="51">
        <v>6473041.5499999998</v>
      </c>
      <c r="AW406" s="52">
        <f t="shared" si="111"/>
        <v>-649675.45000000019</v>
      </c>
      <c r="AX406" s="57">
        <f t="shared" si="97"/>
        <v>218574287.10000002</v>
      </c>
    </row>
    <row r="407" spans="2:50" x14ac:dyDescent="0.25">
      <c r="B407" t="s">
        <v>795</v>
      </c>
      <c r="C407" t="s">
        <v>757</v>
      </c>
      <c r="D407" t="s">
        <v>759</v>
      </c>
      <c r="E407" s="51">
        <v>15900000</v>
      </c>
      <c r="F407" s="51">
        <v>16311828</v>
      </c>
      <c r="G407" s="52">
        <f t="shared" si="98"/>
        <v>411828</v>
      </c>
      <c r="H407" s="51">
        <v>16100000</v>
      </c>
      <c r="I407" s="51">
        <v>18366958</v>
      </c>
      <c r="J407" s="52">
        <f t="shared" si="99"/>
        <v>2266958</v>
      </c>
      <c r="K407" s="51">
        <v>17000000</v>
      </c>
      <c r="L407" s="51">
        <v>20153624</v>
      </c>
      <c r="M407" s="52">
        <f t="shared" si="100"/>
        <v>3153624</v>
      </c>
      <c r="N407" s="51">
        <v>20170000</v>
      </c>
      <c r="O407" s="51">
        <v>21398397</v>
      </c>
      <c r="P407" s="52">
        <f t="shared" si="101"/>
        <v>1228397</v>
      </c>
      <c r="Q407" s="51">
        <v>21070000</v>
      </c>
      <c r="R407" s="51">
        <v>21594171</v>
      </c>
      <c r="S407" s="52">
        <f t="shared" si="102"/>
        <v>524171</v>
      </c>
      <c r="T407" s="51">
        <v>21138000</v>
      </c>
      <c r="U407" s="51">
        <v>24100037</v>
      </c>
      <c r="V407" s="52">
        <f t="shared" si="103"/>
        <v>2962037</v>
      </c>
      <c r="W407" s="51">
        <v>21700000</v>
      </c>
      <c r="X407" s="51">
        <v>22895990</v>
      </c>
      <c r="Y407" s="52">
        <f t="shared" si="104"/>
        <v>1195990</v>
      </c>
      <c r="Z407" s="51">
        <v>22660000</v>
      </c>
      <c r="AA407" s="51">
        <v>22937256</v>
      </c>
      <c r="AB407" s="52">
        <f t="shared" si="105"/>
        <v>277256</v>
      </c>
      <c r="AC407" s="51">
        <v>22660000</v>
      </c>
      <c r="AD407" s="51">
        <v>22996126</v>
      </c>
      <c r="AE407" s="52">
        <f t="shared" si="106"/>
        <v>336126</v>
      </c>
      <c r="AF407" s="51">
        <v>23318000</v>
      </c>
      <c r="AG407" s="51">
        <v>23726332</v>
      </c>
      <c r="AH407" s="52">
        <f t="shared" si="107"/>
        <v>408332</v>
      </c>
      <c r="AI407" s="51">
        <v>23000000</v>
      </c>
      <c r="AJ407" s="51">
        <v>25966025</v>
      </c>
      <c r="AK407" s="52">
        <f t="shared" si="108"/>
        <v>2966025</v>
      </c>
      <c r="AL407" s="51">
        <v>23000000</v>
      </c>
      <c r="AM407" s="51">
        <v>28982720</v>
      </c>
      <c r="AN407" s="52">
        <f t="shared" si="109"/>
        <v>5982720</v>
      </c>
      <c r="AO407" s="51">
        <v>24000000</v>
      </c>
      <c r="AP407" s="51">
        <v>26913828</v>
      </c>
      <c r="AQ407" s="52">
        <f t="shared" si="110"/>
        <v>2913828</v>
      </c>
      <c r="AR407" s="51">
        <v>25500000</v>
      </c>
      <c r="AS407" s="51">
        <v>27550364</v>
      </c>
      <c r="AT407" s="52">
        <f t="shared" si="96"/>
        <v>2050364</v>
      </c>
      <c r="AU407" s="51">
        <v>25531074</v>
      </c>
      <c r="AV407" s="51">
        <v>27865852.809999999</v>
      </c>
      <c r="AW407" s="52">
        <f t="shared" si="111"/>
        <v>2334778.8099999987</v>
      </c>
      <c r="AX407" s="57">
        <f t="shared" si="97"/>
        <v>703519017.61999989</v>
      </c>
    </row>
    <row r="408" spans="2:50" x14ac:dyDescent="0.25">
      <c r="B408" t="s">
        <v>795</v>
      </c>
      <c r="C408" t="s">
        <v>760</v>
      </c>
      <c r="D408" t="s">
        <v>761</v>
      </c>
      <c r="E408" s="51">
        <v>5200000</v>
      </c>
      <c r="F408" s="51">
        <v>4930376</v>
      </c>
      <c r="G408" s="52">
        <f t="shared" si="98"/>
        <v>-269624</v>
      </c>
      <c r="H408" s="51">
        <v>5300000</v>
      </c>
      <c r="I408" s="51">
        <v>4530057</v>
      </c>
      <c r="J408" s="52">
        <f t="shared" si="99"/>
        <v>-769943</v>
      </c>
      <c r="K408" s="51">
        <v>4300000</v>
      </c>
      <c r="L408" s="51">
        <v>5455402</v>
      </c>
      <c r="M408" s="52">
        <f t="shared" si="100"/>
        <v>1155402</v>
      </c>
      <c r="N408" s="51">
        <v>5400000</v>
      </c>
      <c r="O408" s="51">
        <v>5590976</v>
      </c>
      <c r="P408" s="52">
        <f t="shared" si="101"/>
        <v>190976</v>
      </c>
      <c r="Q408" s="51">
        <v>5500000</v>
      </c>
      <c r="R408" s="51">
        <v>6031338</v>
      </c>
      <c r="S408" s="52">
        <f t="shared" si="102"/>
        <v>531338</v>
      </c>
      <c r="T408" s="51">
        <v>6200000</v>
      </c>
      <c r="U408" s="51">
        <v>7014715</v>
      </c>
      <c r="V408" s="52">
        <f t="shared" si="103"/>
        <v>814715</v>
      </c>
      <c r="W408" s="51">
        <v>7957000</v>
      </c>
      <c r="X408" s="51">
        <v>7858748</v>
      </c>
      <c r="Y408" s="52">
        <f t="shared" si="104"/>
        <v>-98252</v>
      </c>
      <c r="Z408" s="51">
        <v>8275000</v>
      </c>
      <c r="AA408" s="51">
        <v>7769153</v>
      </c>
      <c r="AB408" s="52">
        <f t="shared" si="105"/>
        <v>-505847</v>
      </c>
      <c r="AC408" s="51">
        <v>11000000</v>
      </c>
      <c r="AD408" s="51">
        <v>11690965</v>
      </c>
      <c r="AE408" s="52">
        <f t="shared" si="106"/>
        <v>690965</v>
      </c>
      <c r="AF408" s="51">
        <v>11000000</v>
      </c>
      <c r="AG408" s="51">
        <v>11705721</v>
      </c>
      <c r="AH408" s="52">
        <f t="shared" si="107"/>
        <v>705721</v>
      </c>
      <c r="AI408" s="51">
        <v>11000000</v>
      </c>
      <c r="AJ408" s="51">
        <v>12063816</v>
      </c>
      <c r="AK408" s="52">
        <f t="shared" si="108"/>
        <v>1063816</v>
      </c>
      <c r="AL408" s="51">
        <v>11500000</v>
      </c>
      <c r="AM408" s="51">
        <v>12200900</v>
      </c>
      <c r="AN408" s="52">
        <f t="shared" si="109"/>
        <v>700900</v>
      </c>
      <c r="AO408" s="51">
        <v>12142536</v>
      </c>
      <c r="AP408" s="51">
        <v>13551278</v>
      </c>
      <c r="AQ408" s="52">
        <f t="shared" si="110"/>
        <v>1408742</v>
      </c>
      <c r="AR408" s="51">
        <v>11837536</v>
      </c>
      <c r="AS408" s="51">
        <v>15380091</v>
      </c>
      <c r="AT408" s="52">
        <f t="shared" si="96"/>
        <v>3542555</v>
      </c>
      <c r="AU408" s="51">
        <v>15756886</v>
      </c>
      <c r="AV408" s="51">
        <v>15416446.039999999</v>
      </c>
      <c r="AW408" s="52">
        <f t="shared" si="111"/>
        <v>-340439.96000000089</v>
      </c>
      <c r="AX408" s="57">
        <f t="shared" si="97"/>
        <v>282379964.08000004</v>
      </c>
    </row>
    <row r="409" spans="2:50" x14ac:dyDescent="0.25">
      <c r="B409" t="s">
        <v>795</v>
      </c>
      <c r="C409" t="s">
        <v>762</v>
      </c>
      <c r="D409" t="s">
        <v>646</v>
      </c>
      <c r="E409" s="51">
        <v>0</v>
      </c>
      <c r="F409" s="51">
        <v>0</v>
      </c>
      <c r="G409" s="52">
        <f t="shared" si="98"/>
        <v>0</v>
      </c>
      <c r="H409" s="51">
        <v>0</v>
      </c>
      <c r="I409" s="51">
        <v>0</v>
      </c>
      <c r="J409" s="52">
        <f t="shared" si="99"/>
        <v>0</v>
      </c>
      <c r="K409" s="51">
        <v>0</v>
      </c>
      <c r="L409" s="51">
        <v>0</v>
      </c>
      <c r="M409" s="52">
        <f t="shared" si="100"/>
        <v>0</v>
      </c>
      <c r="N409" s="51">
        <v>0</v>
      </c>
      <c r="O409" s="51">
        <v>0</v>
      </c>
      <c r="P409" s="52">
        <f t="shared" si="101"/>
        <v>0</v>
      </c>
      <c r="Q409" s="51">
        <v>0</v>
      </c>
      <c r="R409" s="51">
        <v>0</v>
      </c>
      <c r="S409" s="52">
        <f t="shared" si="102"/>
        <v>0</v>
      </c>
      <c r="T409" s="51">
        <v>3500000</v>
      </c>
      <c r="U409" s="51">
        <v>10124334</v>
      </c>
      <c r="V409" s="52">
        <f t="shared" si="103"/>
        <v>6624334</v>
      </c>
      <c r="W409" s="51">
        <v>3500000</v>
      </c>
      <c r="X409" s="51">
        <v>0</v>
      </c>
      <c r="Y409" s="52">
        <f t="shared" si="104"/>
        <v>-3500000</v>
      </c>
      <c r="Z409" s="51">
        <v>0</v>
      </c>
      <c r="AA409" s="51">
        <v>0</v>
      </c>
      <c r="AB409" s="52">
        <f t="shared" si="105"/>
        <v>0</v>
      </c>
      <c r="AC409" s="51">
        <v>0</v>
      </c>
      <c r="AD409" s="51">
        <v>0</v>
      </c>
      <c r="AE409" s="52">
        <f t="shared" si="106"/>
        <v>0</v>
      </c>
      <c r="AF409" s="51">
        <v>0</v>
      </c>
      <c r="AG409" s="51">
        <v>0</v>
      </c>
      <c r="AH409" s="52">
        <f t="shared" si="107"/>
        <v>0</v>
      </c>
      <c r="AI409" s="51">
        <v>0</v>
      </c>
      <c r="AJ409" s="51">
        <v>0</v>
      </c>
      <c r="AK409" s="52">
        <f t="shared" si="108"/>
        <v>0</v>
      </c>
      <c r="AL409" s="51">
        <v>0</v>
      </c>
      <c r="AM409" s="51">
        <v>0</v>
      </c>
      <c r="AN409" s="52">
        <f t="shared" si="109"/>
        <v>0</v>
      </c>
      <c r="AO409" s="51">
        <v>0</v>
      </c>
      <c r="AP409" s="51">
        <v>0</v>
      </c>
      <c r="AQ409" s="52">
        <f t="shared" si="110"/>
        <v>0</v>
      </c>
      <c r="AR409" s="51">
        <v>0</v>
      </c>
      <c r="AS409" s="51">
        <v>0</v>
      </c>
      <c r="AT409" s="52">
        <f t="shared" si="96"/>
        <v>0</v>
      </c>
      <c r="AU409" s="51">
        <v>0</v>
      </c>
      <c r="AV409" s="51">
        <v>0</v>
      </c>
      <c r="AW409" s="52">
        <f t="shared" si="111"/>
        <v>0</v>
      </c>
      <c r="AX409" s="57">
        <f t="shared" si="97"/>
        <v>20248668</v>
      </c>
    </row>
    <row r="410" spans="2:50" hidden="1" x14ac:dyDescent="0.25">
      <c r="B410" t="s">
        <v>795</v>
      </c>
      <c r="C410" t="s">
        <v>931</v>
      </c>
      <c r="E410" s="51">
        <v>0</v>
      </c>
      <c r="F410" s="51">
        <v>0</v>
      </c>
      <c r="G410" s="52">
        <f t="shared" si="98"/>
        <v>0</v>
      </c>
      <c r="H410" s="51">
        <v>0</v>
      </c>
      <c r="I410" s="51">
        <v>0</v>
      </c>
      <c r="J410" s="52">
        <f t="shared" si="99"/>
        <v>0</v>
      </c>
      <c r="K410" s="51">
        <v>0</v>
      </c>
      <c r="L410" s="51">
        <v>0</v>
      </c>
      <c r="M410" s="52">
        <f t="shared" si="100"/>
        <v>0</v>
      </c>
      <c r="N410" s="51">
        <v>0</v>
      </c>
      <c r="O410" s="51">
        <v>0</v>
      </c>
      <c r="P410" s="52">
        <f t="shared" si="101"/>
        <v>0</v>
      </c>
      <c r="Q410" s="51">
        <v>0</v>
      </c>
      <c r="R410" s="51">
        <v>0</v>
      </c>
      <c r="S410" s="52">
        <f t="shared" si="102"/>
        <v>0</v>
      </c>
      <c r="T410" s="51">
        <v>0</v>
      </c>
      <c r="U410" s="51">
        <v>0</v>
      </c>
      <c r="V410" s="52">
        <f t="shared" si="103"/>
        <v>0</v>
      </c>
      <c r="W410" s="51">
        <v>0</v>
      </c>
      <c r="X410" s="51">
        <v>0</v>
      </c>
      <c r="Y410" s="52">
        <f t="shared" si="104"/>
        <v>0</v>
      </c>
      <c r="Z410" s="51">
        <v>0</v>
      </c>
      <c r="AA410" s="51">
        <v>0</v>
      </c>
      <c r="AB410" s="52">
        <f t="shared" si="105"/>
        <v>0</v>
      </c>
      <c r="AC410" s="51">
        <v>0</v>
      </c>
      <c r="AD410" s="51">
        <v>0</v>
      </c>
      <c r="AE410" s="52">
        <f t="shared" si="106"/>
        <v>0</v>
      </c>
      <c r="AF410" s="51">
        <v>0</v>
      </c>
      <c r="AG410" s="51">
        <v>0</v>
      </c>
      <c r="AH410" s="52">
        <f t="shared" si="107"/>
        <v>0</v>
      </c>
      <c r="AI410" s="51">
        <v>0</v>
      </c>
      <c r="AJ410" s="51">
        <v>0</v>
      </c>
      <c r="AK410" s="52">
        <f t="shared" si="108"/>
        <v>0</v>
      </c>
      <c r="AL410" s="51">
        <v>0</v>
      </c>
      <c r="AM410" s="51">
        <v>0</v>
      </c>
      <c r="AN410" s="52">
        <f t="shared" si="109"/>
        <v>0</v>
      </c>
      <c r="AO410" s="51">
        <v>0</v>
      </c>
      <c r="AP410" s="51">
        <v>0</v>
      </c>
      <c r="AQ410" s="52">
        <f t="shared" si="110"/>
        <v>0</v>
      </c>
      <c r="AR410" s="51">
        <v>0</v>
      </c>
      <c r="AS410" s="51">
        <v>0</v>
      </c>
      <c r="AT410" s="52">
        <f t="shared" si="96"/>
        <v>0</v>
      </c>
      <c r="AU410" s="51">
        <v>0</v>
      </c>
      <c r="AV410" s="51">
        <v>0</v>
      </c>
      <c r="AW410" s="52">
        <f t="shared" si="111"/>
        <v>0</v>
      </c>
      <c r="AX410" s="57">
        <f t="shared" si="97"/>
        <v>0</v>
      </c>
    </row>
    <row r="411" spans="2:50" x14ac:dyDescent="0.25">
      <c r="B411" t="s">
        <v>795</v>
      </c>
      <c r="C411" t="s">
        <v>763</v>
      </c>
      <c r="D411" t="s">
        <v>764</v>
      </c>
      <c r="E411" s="51">
        <v>-27720000</v>
      </c>
      <c r="F411" s="51">
        <v>-31991709</v>
      </c>
      <c r="G411" s="52">
        <f t="shared" si="98"/>
        <v>-4271709</v>
      </c>
      <c r="H411" s="51">
        <v>-28506000</v>
      </c>
      <c r="I411" s="51">
        <v>-31476712</v>
      </c>
      <c r="J411" s="52">
        <f t="shared" si="99"/>
        <v>-2970712</v>
      </c>
      <c r="K411" s="51">
        <v>-25816000</v>
      </c>
      <c r="L411" s="51">
        <v>-35763185</v>
      </c>
      <c r="M411" s="52">
        <f t="shared" si="100"/>
        <v>-9947185</v>
      </c>
      <c r="N411" s="51">
        <v>-29879000</v>
      </c>
      <c r="O411" s="51">
        <v>-36818653</v>
      </c>
      <c r="P411" s="52">
        <f t="shared" si="101"/>
        <v>-6939653</v>
      </c>
      <c r="Q411" s="51">
        <v>-34162000</v>
      </c>
      <c r="R411" s="51">
        <v>-35370235</v>
      </c>
      <c r="S411" s="52">
        <f t="shared" si="102"/>
        <v>-1208235</v>
      </c>
      <c r="T411" s="51">
        <v>-35445000</v>
      </c>
      <c r="U411" s="51">
        <v>-40246011</v>
      </c>
      <c r="V411" s="52">
        <f t="shared" si="103"/>
        <v>-4801011</v>
      </c>
      <c r="W411" s="51">
        <v>-39974000</v>
      </c>
      <c r="X411" s="51">
        <v>-35703987</v>
      </c>
      <c r="Y411" s="52">
        <f t="shared" si="104"/>
        <v>4270013</v>
      </c>
      <c r="Z411" s="51">
        <v>-40513000</v>
      </c>
      <c r="AA411" s="51">
        <v>-37312107</v>
      </c>
      <c r="AB411" s="52">
        <f t="shared" si="105"/>
        <v>3200893</v>
      </c>
      <c r="AC411" s="51">
        <v>-43439000</v>
      </c>
      <c r="AD411" s="51">
        <v>-53018872</v>
      </c>
      <c r="AE411" s="52">
        <f t="shared" si="106"/>
        <v>-9579872</v>
      </c>
      <c r="AF411" s="51">
        <v>-41651796</v>
      </c>
      <c r="AG411" s="51">
        <v>-44959222</v>
      </c>
      <c r="AH411" s="52">
        <f t="shared" si="107"/>
        <v>-3307426</v>
      </c>
      <c r="AI411" s="51">
        <v>-41988017</v>
      </c>
      <c r="AJ411" s="51">
        <v>-41988017</v>
      </c>
      <c r="AK411" s="52">
        <f t="shared" si="108"/>
        <v>0</v>
      </c>
      <c r="AL411" s="51">
        <v>-43802062</v>
      </c>
      <c r="AM411" s="51">
        <v>-56657544</v>
      </c>
      <c r="AN411" s="52">
        <f t="shared" si="109"/>
        <v>-12855482</v>
      </c>
      <c r="AO411" s="51">
        <v>-51626763</v>
      </c>
      <c r="AP411" s="51">
        <v>-55210204</v>
      </c>
      <c r="AQ411" s="52">
        <f t="shared" si="110"/>
        <v>-3583441</v>
      </c>
      <c r="AR411" s="51">
        <v>-55858720</v>
      </c>
      <c r="AS411" s="51">
        <v>-64391634</v>
      </c>
      <c r="AT411" s="52">
        <f t="shared" si="96"/>
        <v>-8532914</v>
      </c>
      <c r="AU411" s="51">
        <v>-58131672</v>
      </c>
      <c r="AV411" s="51">
        <v>-49119321.990000002</v>
      </c>
      <c r="AW411" s="52">
        <f t="shared" si="111"/>
        <v>9012350.0099999979</v>
      </c>
      <c r="AX411" s="57">
        <f t="shared" si="97"/>
        <v>-1300054827.98</v>
      </c>
    </row>
    <row r="412" spans="2:50" x14ac:dyDescent="0.25">
      <c r="B412" t="s">
        <v>795</v>
      </c>
      <c r="C412" t="s">
        <v>765</v>
      </c>
      <c r="D412" t="s">
        <v>766</v>
      </c>
      <c r="E412" s="51">
        <v>0</v>
      </c>
      <c r="F412" s="51">
        <v>0</v>
      </c>
      <c r="G412" s="52">
        <f t="shared" si="98"/>
        <v>0</v>
      </c>
      <c r="H412" s="51">
        <v>0</v>
      </c>
      <c r="I412" s="51">
        <v>0</v>
      </c>
      <c r="J412" s="52">
        <f t="shared" si="99"/>
        <v>0</v>
      </c>
      <c r="K412" s="51">
        <v>0</v>
      </c>
      <c r="L412" s="51">
        <v>0</v>
      </c>
      <c r="M412" s="52">
        <f t="shared" si="100"/>
        <v>0</v>
      </c>
      <c r="N412" s="51">
        <v>0</v>
      </c>
      <c r="O412" s="51">
        <v>0</v>
      </c>
      <c r="P412" s="52">
        <f t="shared" si="101"/>
        <v>0</v>
      </c>
      <c r="Q412" s="51">
        <v>0</v>
      </c>
      <c r="R412" s="51">
        <v>0</v>
      </c>
      <c r="S412" s="52">
        <f t="shared" si="102"/>
        <v>0</v>
      </c>
      <c r="T412" s="51">
        <v>0</v>
      </c>
      <c r="U412" s="51">
        <v>0</v>
      </c>
      <c r="V412" s="52">
        <f t="shared" si="103"/>
        <v>0</v>
      </c>
      <c r="W412" s="51">
        <v>0</v>
      </c>
      <c r="X412" s="51">
        <v>0</v>
      </c>
      <c r="Y412" s="52">
        <f t="shared" si="104"/>
        <v>0</v>
      </c>
      <c r="Z412" s="51">
        <v>-5269000</v>
      </c>
      <c r="AA412" s="51">
        <v>-4760334</v>
      </c>
      <c r="AB412" s="52">
        <f t="shared" si="105"/>
        <v>508666</v>
      </c>
      <c r="AC412" s="51">
        <v>-5307000</v>
      </c>
      <c r="AD412" s="51">
        <v>-5307065</v>
      </c>
      <c r="AE412" s="52">
        <f t="shared" si="106"/>
        <v>-65</v>
      </c>
      <c r="AF412" s="51">
        <v>-5019000</v>
      </c>
      <c r="AG412" s="51">
        <v>-5486790</v>
      </c>
      <c r="AH412" s="52">
        <f t="shared" si="107"/>
        <v>-467790</v>
      </c>
      <c r="AI412" s="51">
        <v>-5344000</v>
      </c>
      <c r="AJ412" s="51">
        <v>-5754463</v>
      </c>
      <c r="AK412" s="52">
        <f t="shared" si="108"/>
        <v>-410463</v>
      </c>
      <c r="AL412" s="51">
        <v>-5530600</v>
      </c>
      <c r="AM412" s="51">
        <v>-6059137</v>
      </c>
      <c r="AN412" s="52">
        <f t="shared" si="109"/>
        <v>-528537</v>
      </c>
      <c r="AO412" s="51">
        <v>-5800000</v>
      </c>
      <c r="AP412" s="51">
        <v>-6036355</v>
      </c>
      <c r="AQ412" s="52">
        <f t="shared" si="110"/>
        <v>-236355</v>
      </c>
      <c r="AR412" s="51">
        <v>-6074134</v>
      </c>
      <c r="AS412" s="51">
        <v>-6094709</v>
      </c>
      <c r="AT412" s="52">
        <f t="shared" si="96"/>
        <v>-20575</v>
      </c>
      <c r="AU412" s="51">
        <v>-12412200</v>
      </c>
      <c r="AV412" s="51">
        <v>-12475890</v>
      </c>
      <c r="AW412" s="52">
        <f t="shared" si="111"/>
        <v>-63690</v>
      </c>
      <c r="AX412" s="57">
        <f t="shared" si="97"/>
        <v>-103949486</v>
      </c>
    </row>
    <row r="413" spans="2:50" x14ac:dyDescent="0.25">
      <c r="B413" t="s">
        <v>795</v>
      </c>
      <c r="C413" t="s">
        <v>932</v>
      </c>
      <c r="E413" s="51">
        <v>0</v>
      </c>
      <c r="F413" s="51">
        <v>0</v>
      </c>
      <c r="G413" s="52">
        <f t="shared" si="98"/>
        <v>0</v>
      </c>
      <c r="H413" s="51">
        <v>0</v>
      </c>
      <c r="I413" s="51">
        <v>0</v>
      </c>
      <c r="J413" s="52">
        <f t="shared" si="99"/>
        <v>0</v>
      </c>
      <c r="K413" s="51">
        <v>0</v>
      </c>
      <c r="L413" s="51">
        <v>0</v>
      </c>
      <c r="M413" s="52">
        <f t="shared" si="100"/>
        <v>0</v>
      </c>
      <c r="N413" s="51">
        <v>0</v>
      </c>
      <c r="O413" s="51">
        <v>0</v>
      </c>
      <c r="P413" s="52">
        <f t="shared" si="101"/>
        <v>0</v>
      </c>
      <c r="Q413" s="51">
        <v>0</v>
      </c>
      <c r="R413" s="51">
        <v>0</v>
      </c>
      <c r="S413" s="52">
        <f t="shared" si="102"/>
        <v>0</v>
      </c>
      <c r="T413" s="51">
        <v>0</v>
      </c>
      <c r="U413" s="51">
        <v>0</v>
      </c>
      <c r="V413" s="52">
        <f t="shared" si="103"/>
        <v>0</v>
      </c>
      <c r="W413" s="51">
        <v>0</v>
      </c>
      <c r="X413" s="51">
        <v>0</v>
      </c>
      <c r="Y413" s="52">
        <f t="shared" si="104"/>
        <v>0</v>
      </c>
      <c r="Z413" s="51">
        <v>0</v>
      </c>
      <c r="AA413" s="51">
        <v>0</v>
      </c>
      <c r="AB413" s="52">
        <f t="shared" si="105"/>
        <v>0</v>
      </c>
      <c r="AC413" s="51">
        <v>0</v>
      </c>
      <c r="AD413" s="51">
        <v>0</v>
      </c>
      <c r="AE413" s="52">
        <f t="shared" si="106"/>
        <v>0</v>
      </c>
      <c r="AF413" s="51">
        <v>0</v>
      </c>
      <c r="AG413" s="51">
        <v>0</v>
      </c>
      <c r="AH413" s="52">
        <f t="shared" si="107"/>
        <v>0</v>
      </c>
      <c r="AI413" s="51">
        <v>0</v>
      </c>
      <c r="AJ413" s="51">
        <v>0</v>
      </c>
      <c r="AK413" s="52">
        <f t="shared" si="108"/>
        <v>0</v>
      </c>
      <c r="AL413" s="51">
        <v>0</v>
      </c>
      <c r="AM413" s="51">
        <v>0</v>
      </c>
      <c r="AN413" s="52">
        <f t="shared" si="109"/>
        <v>0</v>
      </c>
      <c r="AO413" s="51">
        <v>0</v>
      </c>
      <c r="AP413" s="51">
        <v>2680</v>
      </c>
      <c r="AQ413" s="52">
        <f t="shared" si="110"/>
        <v>2680</v>
      </c>
      <c r="AR413" s="51">
        <v>0</v>
      </c>
      <c r="AS413" s="51">
        <v>0</v>
      </c>
      <c r="AT413" s="52">
        <f t="shared" si="96"/>
        <v>0</v>
      </c>
      <c r="AU413" s="51">
        <v>0</v>
      </c>
      <c r="AV413" s="51">
        <v>0.56000000000000005</v>
      </c>
      <c r="AW413" s="52">
        <f t="shared" si="111"/>
        <v>0.56000000000000005</v>
      </c>
      <c r="AX413" s="57">
        <f t="shared" si="97"/>
        <v>5361.1200000000008</v>
      </c>
    </row>
    <row r="414" spans="2:50" x14ac:dyDescent="0.25">
      <c r="B414" t="s">
        <v>796</v>
      </c>
      <c r="C414" t="s">
        <v>767</v>
      </c>
      <c r="D414" t="s">
        <v>768</v>
      </c>
      <c r="E414" s="51">
        <v>215000</v>
      </c>
      <c r="F414" s="51">
        <v>288391</v>
      </c>
      <c r="G414" s="52">
        <f t="shared" si="98"/>
        <v>73391</v>
      </c>
      <c r="H414" s="51">
        <v>250000</v>
      </c>
      <c r="I414" s="51">
        <v>422633</v>
      </c>
      <c r="J414" s="52">
        <f t="shared" si="99"/>
        <v>172633</v>
      </c>
      <c r="K414" s="51">
        <v>300000</v>
      </c>
      <c r="L414" s="51">
        <v>428062</v>
      </c>
      <c r="M414" s="52">
        <f t="shared" si="100"/>
        <v>128062</v>
      </c>
      <c r="N414" s="51">
        <v>422000</v>
      </c>
      <c r="O414" s="51">
        <v>429253</v>
      </c>
      <c r="P414" s="52">
        <f t="shared" si="101"/>
        <v>7253</v>
      </c>
      <c r="Q414" s="51">
        <v>430000</v>
      </c>
      <c r="R414" s="51">
        <v>451046</v>
      </c>
      <c r="S414" s="52">
        <f t="shared" si="102"/>
        <v>21046</v>
      </c>
      <c r="T414" s="51">
        <v>437000</v>
      </c>
      <c r="U414" s="51">
        <v>453552</v>
      </c>
      <c r="V414" s="52">
        <f t="shared" si="103"/>
        <v>16552</v>
      </c>
      <c r="W414" s="51">
        <v>437000</v>
      </c>
      <c r="X414" s="51">
        <v>442220</v>
      </c>
      <c r="Y414" s="52">
        <f t="shared" si="104"/>
        <v>5220</v>
      </c>
      <c r="Z414" s="51">
        <v>456000</v>
      </c>
      <c r="AA414" s="51">
        <v>480474</v>
      </c>
      <c r="AB414" s="52">
        <f t="shared" si="105"/>
        <v>24474</v>
      </c>
      <c r="AC414" s="51">
        <v>460000</v>
      </c>
      <c r="AD414" s="51">
        <v>542127</v>
      </c>
      <c r="AE414" s="52">
        <f t="shared" si="106"/>
        <v>82127</v>
      </c>
      <c r="AF414" s="51">
        <v>480000</v>
      </c>
      <c r="AG414" s="51">
        <v>574557</v>
      </c>
      <c r="AH414" s="52">
        <f t="shared" si="107"/>
        <v>94557</v>
      </c>
      <c r="AI414" s="51">
        <v>480000</v>
      </c>
      <c r="AJ414" s="51">
        <v>582875</v>
      </c>
      <c r="AK414" s="52">
        <f t="shared" si="108"/>
        <v>102875</v>
      </c>
      <c r="AL414" s="51">
        <v>564620</v>
      </c>
      <c r="AM414" s="51">
        <v>604591</v>
      </c>
      <c r="AN414" s="52">
        <f t="shared" si="109"/>
        <v>39971</v>
      </c>
      <c r="AO414" s="51">
        <v>564620</v>
      </c>
      <c r="AP414" s="51">
        <v>621883</v>
      </c>
      <c r="AQ414" s="52">
        <f t="shared" si="110"/>
        <v>57263</v>
      </c>
      <c r="AR414" s="51">
        <v>564620</v>
      </c>
      <c r="AS414" s="51">
        <v>616535</v>
      </c>
      <c r="AT414" s="52">
        <f t="shared" si="96"/>
        <v>51915</v>
      </c>
      <c r="AU414" s="51">
        <v>568080</v>
      </c>
      <c r="AV414" s="51">
        <v>629658</v>
      </c>
      <c r="AW414" s="52">
        <f t="shared" si="111"/>
        <v>61578</v>
      </c>
      <c r="AX414" s="57">
        <f t="shared" si="97"/>
        <v>15135714</v>
      </c>
    </row>
    <row r="415" spans="2:50" x14ac:dyDescent="0.25">
      <c r="B415" t="s">
        <v>796</v>
      </c>
      <c r="C415" t="s">
        <v>769</v>
      </c>
      <c r="D415" t="s">
        <v>740</v>
      </c>
      <c r="E415" s="51">
        <v>0</v>
      </c>
      <c r="F415" s="51">
        <v>19266</v>
      </c>
      <c r="G415" s="52">
        <f t="shared" si="98"/>
        <v>19266</v>
      </c>
      <c r="H415" s="51">
        <v>0</v>
      </c>
      <c r="I415" s="51">
        <v>4940</v>
      </c>
      <c r="J415" s="52">
        <f t="shared" si="99"/>
        <v>4940</v>
      </c>
      <c r="K415" s="51">
        <v>0</v>
      </c>
      <c r="L415" s="51">
        <v>4560</v>
      </c>
      <c r="M415" s="52">
        <f t="shared" si="100"/>
        <v>4560</v>
      </c>
      <c r="N415" s="51">
        <v>0</v>
      </c>
      <c r="O415" s="51">
        <v>4560</v>
      </c>
      <c r="P415" s="52">
        <f t="shared" si="101"/>
        <v>4560</v>
      </c>
      <c r="Q415" s="51">
        <v>0</v>
      </c>
      <c r="R415" s="51">
        <v>4180</v>
      </c>
      <c r="S415" s="52">
        <f t="shared" si="102"/>
        <v>4180</v>
      </c>
      <c r="T415" s="51">
        <v>0</v>
      </c>
      <c r="U415" s="51">
        <v>4940</v>
      </c>
      <c r="V415" s="52">
        <f t="shared" si="103"/>
        <v>4940</v>
      </c>
      <c r="W415" s="51">
        <v>2000</v>
      </c>
      <c r="X415" s="51">
        <v>2280</v>
      </c>
      <c r="Y415" s="52">
        <f t="shared" si="104"/>
        <v>280</v>
      </c>
      <c r="Z415" s="51">
        <v>2000</v>
      </c>
      <c r="AA415" s="51">
        <v>3800</v>
      </c>
      <c r="AB415" s="52">
        <f t="shared" si="105"/>
        <v>1800</v>
      </c>
      <c r="AC415" s="51">
        <v>2000</v>
      </c>
      <c r="AD415" s="51">
        <v>4940</v>
      </c>
      <c r="AE415" s="52">
        <f t="shared" si="106"/>
        <v>2940</v>
      </c>
      <c r="AF415" s="51">
        <v>2000</v>
      </c>
      <c r="AG415" s="51">
        <v>3420</v>
      </c>
      <c r="AH415" s="52">
        <f t="shared" si="107"/>
        <v>1420</v>
      </c>
      <c r="AI415" s="51">
        <v>5000</v>
      </c>
      <c r="AJ415" s="51">
        <v>5700</v>
      </c>
      <c r="AK415" s="52">
        <f t="shared" si="108"/>
        <v>700</v>
      </c>
      <c r="AL415" s="51">
        <v>5000</v>
      </c>
      <c r="AM415" s="51">
        <v>6460</v>
      </c>
      <c r="AN415" s="52">
        <f t="shared" si="109"/>
        <v>1460</v>
      </c>
      <c r="AO415" s="51">
        <v>5000</v>
      </c>
      <c r="AP415" s="51">
        <v>3040</v>
      </c>
      <c r="AQ415" s="52">
        <f t="shared" si="110"/>
        <v>-1960</v>
      </c>
      <c r="AR415" s="51">
        <v>3876</v>
      </c>
      <c r="AS415" s="51">
        <v>5700</v>
      </c>
      <c r="AT415" s="52">
        <f t="shared" si="96"/>
        <v>1824</v>
      </c>
      <c r="AU415" s="51">
        <v>3876</v>
      </c>
      <c r="AV415" s="51">
        <v>3800</v>
      </c>
      <c r="AW415" s="52">
        <f t="shared" si="111"/>
        <v>-76</v>
      </c>
      <c r="AX415" s="57">
        <f t="shared" si="97"/>
        <v>163172</v>
      </c>
    </row>
    <row r="416" spans="2:50" x14ac:dyDescent="0.25">
      <c r="B416" t="s">
        <v>796</v>
      </c>
      <c r="C416" t="s">
        <v>933</v>
      </c>
      <c r="E416" s="51">
        <v>0</v>
      </c>
      <c r="F416" s="51">
        <v>0</v>
      </c>
      <c r="G416" s="52">
        <f t="shared" si="98"/>
        <v>0</v>
      </c>
      <c r="H416" s="51">
        <v>0</v>
      </c>
      <c r="I416" s="51">
        <v>0</v>
      </c>
      <c r="J416" s="52">
        <f t="shared" si="99"/>
        <v>0</v>
      </c>
      <c r="K416" s="51">
        <v>0</v>
      </c>
      <c r="L416" s="51">
        <v>0</v>
      </c>
      <c r="M416" s="52">
        <f t="shared" si="100"/>
        <v>0</v>
      </c>
      <c r="N416" s="51">
        <v>0</v>
      </c>
      <c r="O416" s="51">
        <v>0</v>
      </c>
      <c r="P416" s="52">
        <f t="shared" si="101"/>
        <v>0</v>
      </c>
      <c r="Q416" s="51">
        <v>0</v>
      </c>
      <c r="R416" s="51">
        <v>0</v>
      </c>
      <c r="S416" s="52">
        <f t="shared" si="102"/>
        <v>0</v>
      </c>
      <c r="T416" s="51">
        <v>0</v>
      </c>
      <c r="U416" s="51">
        <v>0</v>
      </c>
      <c r="V416" s="52">
        <f t="shared" si="103"/>
        <v>0</v>
      </c>
      <c r="W416" s="51">
        <v>0</v>
      </c>
      <c r="X416" s="51">
        <v>0</v>
      </c>
      <c r="Y416" s="52">
        <f t="shared" si="104"/>
        <v>0</v>
      </c>
      <c r="Z416" s="51">
        <v>0</v>
      </c>
      <c r="AA416" s="51">
        <v>0</v>
      </c>
      <c r="AB416" s="52">
        <f t="shared" si="105"/>
        <v>0</v>
      </c>
      <c r="AC416" s="51">
        <v>0</v>
      </c>
      <c r="AD416" s="51">
        <v>0</v>
      </c>
      <c r="AE416" s="52">
        <f t="shared" si="106"/>
        <v>0</v>
      </c>
      <c r="AF416" s="51">
        <v>0</v>
      </c>
      <c r="AG416" s="51">
        <v>0</v>
      </c>
      <c r="AH416" s="52">
        <f t="shared" si="107"/>
        <v>0</v>
      </c>
      <c r="AI416" s="51">
        <v>0</v>
      </c>
      <c r="AJ416" s="51">
        <v>0</v>
      </c>
      <c r="AK416" s="52">
        <f t="shared" si="108"/>
        <v>0</v>
      </c>
      <c r="AL416" s="51">
        <v>0</v>
      </c>
      <c r="AM416" s="51">
        <v>0</v>
      </c>
      <c r="AN416" s="52">
        <f t="shared" si="109"/>
        <v>0</v>
      </c>
      <c r="AO416" s="51">
        <v>0</v>
      </c>
      <c r="AP416" s="51">
        <v>9000</v>
      </c>
      <c r="AQ416" s="52">
        <f t="shared" si="110"/>
        <v>9000</v>
      </c>
      <c r="AR416" s="51">
        <v>0</v>
      </c>
      <c r="AS416" s="51">
        <v>0</v>
      </c>
      <c r="AT416" s="52">
        <f t="shared" si="96"/>
        <v>0</v>
      </c>
      <c r="AU416" s="51">
        <v>0</v>
      </c>
      <c r="AV416" s="51">
        <v>0</v>
      </c>
      <c r="AW416" s="52">
        <f t="shared" si="111"/>
        <v>0</v>
      </c>
      <c r="AX416" s="57">
        <f t="shared" si="97"/>
        <v>18000</v>
      </c>
    </row>
    <row r="417" spans="2:50" x14ac:dyDescent="0.25">
      <c r="B417" t="s">
        <v>796</v>
      </c>
      <c r="C417" t="s">
        <v>770</v>
      </c>
      <c r="D417" t="s">
        <v>772</v>
      </c>
      <c r="E417" s="51">
        <v>970000</v>
      </c>
      <c r="F417" s="51">
        <v>1611493</v>
      </c>
      <c r="G417" s="52">
        <f t="shared" si="98"/>
        <v>641493</v>
      </c>
      <c r="H417" s="51">
        <v>1600000</v>
      </c>
      <c r="I417" s="51">
        <v>1313341</v>
      </c>
      <c r="J417" s="52">
        <f t="shared" si="99"/>
        <v>-286659</v>
      </c>
      <c r="K417" s="51">
        <v>1800000</v>
      </c>
      <c r="L417" s="51">
        <v>1133790</v>
      </c>
      <c r="M417" s="52">
        <f t="shared" si="100"/>
        <v>-666210</v>
      </c>
      <c r="N417" s="51">
        <v>310000</v>
      </c>
      <c r="O417" s="51">
        <v>635914</v>
      </c>
      <c r="P417" s="52">
        <f t="shared" si="101"/>
        <v>325914</v>
      </c>
      <c r="Q417" s="51">
        <v>35000</v>
      </c>
      <c r="R417" s="51">
        <v>47585</v>
      </c>
      <c r="S417" s="52">
        <f t="shared" si="102"/>
        <v>12585</v>
      </c>
      <c r="T417" s="51">
        <v>36000</v>
      </c>
      <c r="U417" s="51">
        <v>178891</v>
      </c>
      <c r="V417" s="52">
        <f t="shared" si="103"/>
        <v>142891</v>
      </c>
      <c r="W417" s="51">
        <v>136000</v>
      </c>
      <c r="X417" s="51">
        <v>202353</v>
      </c>
      <c r="Y417" s="52">
        <f t="shared" si="104"/>
        <v>66353</v>
      </c>
      <c r="Z417" s="51">
        <v>84400</v>
      </c>
      <c r="AA417" s="51">
        <v>108846</v>
      </c>
      <c r="AB417" s="52">
        <f t="shared" si="105"/>
        <v>24446</v>
      </c>
      <c r="AC417" s="51">
        <v>84400</v>
      </c>
      <c r="AD417" s="51">
        <v>251135</v>
      </c>
      <c r="AE417" s="52">
        <f t="shared" si="106"/>
        <v>166735</v>
      </c>
      <c r="AF417" s="51">
        <v>82117</v>
      </c>
      <c r="AG417" s="51">
        <v>179923</v>
      </c>
      <c r="AH417" s="52">
        <f t="shared" si="107"/>
        <v>97806</v>
      </c>
      <c r="AI417" s="51">
        <v>180000</v>
      </c>
      <c r="AJ417" s="51">
        <v>181731</v>
      </c>
      <c r="AK417" s="52">
        <f t="shared" si="108"/>
        <v>1731</v>
      </c>
      <c r="AL417" s="51">
        <v>182117</v>
      </c>
      <c r="AM417" s="51">
        <v>196010</v>
      </c>
      <c r="AN417" s="52">
        <f t="shared" si="109"/>
        <v>13893</v>
      </c>
      <c r="AO417" s="51">
        <v>182117</v>
      </c>
      <c r="AP417" s="51">
        <v>283822</v>
      </c>
      <c r="AQ417" s="52">
        <f t="shared" si="110"/>
        <v>101705</v>
      </c>
      <c r="AR417" s="51">
        <v>182117</v>
      </c>
      <c r="AS417" s="51">
        <v>276132</v>
      </c>
      <c r="AT417" s="52">
        <f t="shared" si="96"/>
        <v>94015</v>
      </c>
      <c r="AU417" s="51">
        <v>172914</v>
      </c>
      <c r="AV417" s="51">
        <v>209121.47</v>
      </c>
      <c r="AW417" s="52">
        <f t="shared" si="111"/>
        <v>36207.47</v>
      </c>
      <c r="AX417" s="57">
        <f t="shared" si="97"/>
        <v>13620174.940000001</v>
      </c>
    </row>
    <row r="418" spans="2:50" x14ac:dyDescent="0.25">
      <c r="B418" t="s">
        <v>796</v>
      </c>
      <c r="C418" t="s">
        <v>773</v>
      </c>
      <c r="D418" t="s">
        <v>775</v>
      </c>
      <c r="E418" s="51">
        <v>2032000</v>
      </c>
      <c r="F418" s="51">
        <v>2084051</v>
      </c>
      <c r="G418" s="52">
        <f t="shared" si="98"/>
        <v>52051</v>
      </c>
      <c r="H418" s="51">
        <v>2400000</v>
      </c>
      <c r="I418" s="51">
        <v>3102401</v>
      </c>
      <c r="J418" s="52">
        <f t="shared" si="99"/>
        <v>702401</v>
      </c>
      <c r="K418" s="51">
        <v>2400000</v>
      </c>
      <c r="L418" s="51">
        <v>3752517</v>
      </c>
      <c r="M418" s="52">
        <f t="shared" si="100"/>
        <v>1352517</v>
      </c>
      <c r="N418" s="51">
        <v>2789000</v>
      </c>
      <c r="O418" s="51">
        <v>3311930</v>
      </c>
      <c r="P418" s="52">
        <f t="shared" si="101"/>
        <v>522930</v>
      </c>
      <c r="Q418" s="51">
        <v>2963000</v>
      </c>
      <c r="R418" s="51">
        <v>3531640</v>
      </c>
      <c r="S418" s="52">
        <f t="shared" si="102"/>
        <v>568640</v>
      </c>
      <c r="T418" s="51">
        <v>3657000</v>
      </c>
      <c r="U418" s="51">
        <v>3991667</v>
      </c>
      <c r="V418" s="52">
        <f t="shared" si="103"/>
        <v>334667</v>
      </c>
      <c r="W418" s="51">
        <v>3700000</v>
      </c>
      <c r="X418" s="51">
        <v>3912799</v>
      </c>
      <c r="Y418" s="52">
        <f t="shared" si="104"/>
        <v>212799</v>
      </c>
      <c r="Z418" s="51">
        <v>3956000</v>
      </c>
      <c r="AA418" s="51">
        <v>3558414</v>
      </c>
      <c r="AB418" s="52">
        <f t="shared" si="105"/>
        <v>-397586</v>
      </c>
      <c r="AC418" s="51">
        <v>3756000</v>
      </c>
      <c r="AD418" s="51">
        <v>4110964</v>
      </c>
      <c r="AE418" s="52">
        <f t="shared" si="106"/>
        <v>354964</v>
      </c>
      <c r="AF418" s="51">
        <v>3862010</v>
      </c>
      <c r="AG418" s="51">
        <v>3893854</v>
      </c>
      <c r="AH418" s="52">
        <f t="shared" si="107"/>
        <v>31844</v>
      </c>
      <c r="AI418" s="51">
        <v>3771000</v>
      </c>
      <c r="AJ418" s="51">
        <v>4509735</v>
      </c>
      <c r="AK418" s="52">
        <f t="shared" si="108"/>
        <v>738735</v>
      </c>
      <c r="AL418" s="51">
        <v>3788861</v>
      </c>
      <c r="AM418" s="51">
        <v>4847869</v>
      </c>
      <c r="AN418" s="52">
        <f t="shared" si="109"/>
        <v>1059008</v>
      </c>
      <c r="AO418" s="51">
        <v>3863000</v>
      </c>
      <c r="AP418" s="51">
        <v>4959050</v>
      </c>
      <c r="AQ418" s="52">
        <f t="shared" si="110"/>
        <v>1096050</v>
      </c>
      <c r="AR418" s="51">
        <v>4500000</v>
      </c>
      <c r="AS418" s="51">
        <v>5343944</v>
      </c>
      <c r="AT418" s="52">
        <f t="shared" si="96"/>
        <v>843944</v>
      </c>
      <c r="AU418" s="51">
        <v>4487764</v>
      </c>
      <c r="AV418" s="51">
        <v>5342912.9400000004</v>
      </c>
      <c r="AW418" s="52">
        <f t="shared" si="111"/>
        <v>855148.94000000041</v>
      </c>
      <c r="AX418" s="57">
        <f t="shared" si="97"/>
        <v>120507495.88</v>
      </c>
    </row>
    <row r="419" spans="2:50" hidden="1" x14ac:dyDescent="0.25">
      <c r="B419" t="s">
        <v>796</v>
      </c>
      <c r="C419" t="s">
        <v>934</v>
      </c>
      <c r="E419" s="51">
        <v>0</v>
      </c>
      <c r="F419" s="51">
        <v>0</v>
      </c>
      <c r="G419" s="52">
        <f t="shared" si="98"/>
        <v>0</v>
      </c>
      <c r="H419" s="51">
        <v>0</v>
      </c>
      <c r="I419" s="51">
        <v>0</v>
      </c>
      <c r="J419" s="52">
        <f t="shared" si="99"/>
        <v>0</v>
      </c>
      <c r="K419" s="51">
        <v>0</v>
      </c>
      <c r="L419" s="51">
        <v>0</v>
      </c>
      <c r="M419" s="52">
        <f t="shared" si="100"/>
        <v>0</v>
      </c>
      <c r="N419" s="51">
        <v>0</v>
      </c>
      <c r="O419" s="51">
        <v>0</v>
      </c>
      <c r="P419" s="52">
        <f t="shared" si="101"/>
        <v>0</v>
      </c>
      <c r="Q419" s="51">
        <v>0</v>
      </c>
      <c r="R419" s="51">
        <v>0</v>
      </c>
      <c r="S419" s="52">
        <f t="shared" si="102"/>
        <v>0</v>
      </c>
      <c r="T419" s="51">
        <v>0</v>
      </c>
      <c r="U419" s="51">
        <v>0</v>
      </c>
      <c r="V419" s="52">
        <f t="shared" si="103"/>
        <v>0</v>
      </c>
      <c r="W419" s="51">
        <v>0</v>
      </c>
      <c r="X419" s="51">
        <v>0</v>
      </c>
      <c r="Y419" s="52">
        <f t="shared" si="104"/>
        <v>0</v>
      </c>
      <c r="Z419" s="51">
        <v>0</v>
      </c>
      <c r="AA419" s="51">
        <v>0</v>
      </c>
      <c r="AB419" s="52">
        <f t="shared" si="105"/>
        <v>0</v>
      </c>
      <c r="AC419" s="51">
        <v>0</v>
      </c>
      <c r="AD419" s="51">
        <v>0</v>
      </c>
      <c r="AE419" s="52">
        <f t="shared" si="106"/>
        <v>0</v>
      </c>
      <c r="AF419" s="51">
        <v>0</v>
      </c>
      <c r="AG419" s="51">
        <v>0</v>
      </c>
      <c r="AH419" s="52">
        <f t="shared" si="107"/>
        <v>0</v>
      </c>
      <c r="AI419" s="51">
        <v>0</v>
      </c>
      <c r="AJ419" s="51">
        <v>0</v>
      </c>
      <c r="AK419" s="52">
        <f t="shared" si="108"/>
        <v>0</v>
      </c>
      <c r="AL419" s="51">
        <v>0</v>
      </c>
      <c r="AM419" s="51">
        <v>0</v>
      </c>
      <c r="AN419" s="52">
        <f t="shared" si="109"/>
        <v>0</v>
      </c>
      <c r="AO419" s="51">
        <v>0</v>
      </c>
      <c r="AP419" s="51">
        <v>0</v>
      </c>
      <c r="AQ419" s="52">
        <f t="shared" si="110"/>
        <v>0</v>
      </c>
      <c r="AR419" s="51">
        <v>0</v>
      </c>
      <c r="AS419" s="51">
        <v>0</v>
      </c>
      <c r="AT419" s="52">
        <f t="shared" si="96"/>
        <v>0</v>
      </c>
      <c r="AU419" s="51">
        <v>0</v>
      </c>
      <c r="AV419" s="51">
        <v>0</v>
      </c>
      <c r="AW419" s="52">
        <f t="shared" si="111"/>
        <v>0</v>
      </c>
      <c r="AX419" s="57">
        <f t="shared" si="97"/>
        <v>0</v>
      </c>
    </row>
    <row r="420" spans="2:50" hidden="1" x14ac:dyDescent="0.25">
      <c r="B420" t="s">
        <v>796</v>
      </c>
      <c r="C420" t="s">
        <v>935</v>
      </c>
      <c r="E420" s="51">
        <v>0</v>
      </c>
      <c r="F420" s="51">
        <v>0</v>
      </c>
      <c r="G420" s="52">
        <f t="shared" si="98"/>
        <v>0</v>
      </c>
      <c r="H420" s="51">
        <v>0</v>
      </c>
      <c r="I420" s="51">
        <v>0</v>
      </c>
      <c r="J420" s="52">
        <f t="shared" si="99"/>
        <v>0</v>
      </c>
      <c r="K420" s="51">
        <v>0</v>
      </c>
      <c r="L420" s="51">
        <v>0</v>
      </c>
      <c r="M420" s="52">
        <f t="shared" si="100"/>
        <v>0</v>
      </c>
      <c r="N420" s="51">
        <v>0</v>
      </c>
      <c r="O420" s="51">
        <v>0</v>
      </c>
      <c r="P420" s="52">
        <f t="shared" si="101"/>
        <v>0</v>
      </c>
      <c r="Q420" s="51">
        <v>0</v>
      </c>
      <c r="R420" s="51">
        <v>0</v>
      </c>
      <c r="S420" s="52">
        <f t="shared" si="102"/>
        <v>0</v>
      </c>
      <c r="T420" s="51">
        <v>0</v>
      </c>
      <c r="U420" s="51">
        <v>0</v>
      </c>
      <c r="V420" s="52">
        <f t="shared" si="103"/>
        <v>0</v>
      </c>
      <c r="W420" s="51">
        <v>0</v>
      </c>
      <c r="X420" s="51">
        <v>0</v>
      </c>
      <c r="Y420" s="52">
        <f t="shared" si="104"/>
        <v>0</v>
      </c>
      <c r="Z420" s="51">
        <v>0</v>
      </c>
      <c r="AA420" s="51">
        <v>0</v>
      </c>
      <c r="AB420" s="52">
        <f t="shared" si="105"/>
        <v>0</v>
      </c>
      <c r="AC420" s="51">
        <v>0</v>
      </c>
      <c r="AD420" s="51">
        <v>0</v>
      </c>
      <c r="AE420" s="52">
        <f t="shared" si="106"/>
        <v>0</v>
      </c>
      <c r="AF420" s="51">
        <v>0</v>
      </c>
      <c r="AG420" s="51">
        <v>0</v>
      </c>
      <c r="AH420" s="52">
        <f t="shared" si="107"/>
        <v>0</v>
      </c>
      <c r="AI420" s="51">
        <v>0</v>
      </c>
      <c r="AJ420" s="51">
        <v>0</v>
      </c>
      <c r="AK420" s="52">
        <f t="shared" si="108"/>
        <v>0</v>
      </c>
      <c r="AL420" s="51">
        <v>0</v>
      </c>
      <c r="AM420" s="51">
        <v>0</v>
      </c>
      <c r="AN420" s="52">
        <f t="shared" si="109"/>
        <v>0</v>
      </c>
      <c r="AO420" s="51">
        <v>0</v>
      </c>
      <c r="AP420" s="51">
        <v>0</v>
      </c>
      <c r="AQ420" s="52">
        <f t="shared" si="110"/>
        <v>0</v>
      </c>
      <c r="AR420" s="51">
        <v>0</v>
      </c>
      <c r="AS420" s="51">
        <v>0</v>
      </c>
      <c r="AT420" s="52">
        <f t="shared" si="96"/>
        <v>0</v>
      </c>
      <c r="AU420" s="51">
        <v>0</v>
      </c>
      <c r="AV420" s="51">
        <v>0</v>
      </c>
      <c r="AW420" s="52">
        <f t="shared" si="111"/>
        <v>0</v>
      </c>
      <c r="AX420" s="57">
        <f t="shared" si="97"/>
        <v>0</v>
      </c>
    </row>
    <row r="421" spans="2:50" hidden="1" x14ac:dyDescent="0.25">
      <c r="B421" t="s">
        <v>796</v>
      </c>
      <c r="C421" t="s">
        <v>936</v>
      </c>
      <c r="E421" s="51">
        <v>0</v>
      </c>
      <c r="F421" s="51">
        <v>0</v>
      </c>
      <c r="G421" s="52">
        <f t="shared" si="98"/>
        <v>0</v>
      </c>
      <c r="H421" s="51">
        <v>0</v>
      </c>
      <c r="I421" s="51">
        <v>0</v>
      </c>
      <c r="J421" s="52">
        <f t="shared" si="99"/>
        <v>0</v>
      </c>
      <c r="K421" s="51">
        <v>0</v>
      </c>
      <c r="L421" s="51">
        <v>0</v>
      </c>
      <c r="M421" s="52">
        <f t="shared" si="100"/>
        <v>0</v>
      </c>
      <c r="N421" s="51">
        <v>0</v>
      </c>
      <c r="O421" s="51">
        <v>0</v>
      </c>
      <c r="P421" s="52">
        <f t="shared" si="101"/>
        <v>0</v>
      </c>
      <c r="Q421" s="51">
        <v>0</v>
      </c>
      <c r="R421" s="51">
        <v>0</v>
      </c>
      <c r="S421" s="52">
        <f t="shared" si="102"/>
        <v>0</v>
      </c>
      <c r="T421" s="51">
        <v>0</v>
      </c>
      <c r="U421" s="51">
        <v>0</v>
      </c>
      <c r="V421" s="52">
        <f t="shared" si="103"/>
        <v>0</v>
      </c>
      <c r="W421" s="51">
        <v>0</v>
      </c>
      <c r="X421" s="51">
        <v>0</v>
      </c>
      <c r="Y421" s="52">
        <f t="shared" si="104"/>
        <v>0</v>
      </c>
      <c r="Z421" s="51">
        <v>0</v>
      </c>
      <c r="AA421" s="51">
        <v>0</v>
      </c>
      <c r="AB421" s="52">
        <f t="shared" si="105"/>
        <v>0</v>
      </c>
      <c r="AC421" s="51">
        <v>0</v>
      </c>
      <c r="AD421" s="51">
        <v>0</v>
      </c>
      <c r="AE421" s="52">
        <f t="shared" si="106"/>
        <v>0</v>
      </c>
      <c r="AF421" s="51">
        <v>0</v>
      </c>
      <c r="AG421" s="51">
        <v>0</v>
      </c>
      <c r="AH421" s="52">
        <f t="shared" si="107"/>
        <v>0</v>
      </c>
      <c r="AI421" s="51">
        <v>0</v>
      </c>
      <c r="AJ421" s="51">
        <v>0</v>
      </c>
      <c r="AK421" s="52">
        <f t="shared" si="108"/>
        <v>0</v>
      </c>
      <c r="AL421" s="51">
        <v>0</v>
      </c>
      <c r="AM421" s="51">
        <v>0</v>
      </c>
      <c r="AN421" s="52">
        <f t="shared" si="109"/>
        <v>0</v>
      </c>
      <c r="AO421" s="51">
        <v>0</v>
      </c>
      <c r="AP421" s="51">
        <v>0</v>
      </c>
      <c r="AQ421" s="52">
        <f t="shared" si="110"/>
        <v>0</v>
      </c>
      <c r="AR421" s="51">
        <v>0</v>
      </c>
      <c r="AS421" s="51">
        <v>0</v>
      </c>
      <c r="AT421" s="52">
        <f t="shared" si="96"/>
        <v>0</v>
      </c>
      <c r="AU421" s="51">
        <v>0</v>
      </c>
      <c r="AV421" s="51">
        <v>0</v>
      </c>
      <c r="AW421" s="52">
        <f t="shared" si="111"/>
        <v>0</v>
      </c>
      <c r="AX421" s="57">
        <f t="shared" si="97"/>
        <v>0</v>
      </c>
    </row>
    <row r="422" spans="2:50" x14ac:dyDescent="0.25">
      <c r="B422" t="s">
        <v>796</v>
      </c>
      <c r="C422" t="s">
        <v>776</v>
      </c>
      <c r="D422" t="s">
        <v>777</v>
      </c>
      <c r="E422" s="51">
        <v>0</v>
      </c>
      <c r="F422" s="51">
        <v>0</v>
      </c>
      <c r="G422" s="52">
        <f t="shared" si="98"/>
        <v>0</v>
      </c>
      <c r="H422" s="51">
        <v>0</v>
      </c>
      <c r="I422" s="51">
        <v>0</v>
      </c>
      <c r="J422" s="52">
        <f t="shared" si="99"/>
        <v>0</v>
      </c>
      <c r="K422" s="51">
        <v>0</v>
      </c>
      <c r="L422" s="51">
        <v>0</v>
      </c>
      <c r="M422" s="52">
        <f t="shared" si="100"/>
        <v>0</v>
      </c>
      <c r="N422" s="51">
        <v>0</v>
      </c>
      <c r="O422" s="51">
        <v>0</v>
      </c>
      <c r="P422" s="52">
        <f t="shared" si="101"/>
        <v>0</v>
      </c>
      <c r="Q422" s="51">
        <v>0</v>
      </c>
      <c r="R422" s="51">
        <v>0</v>
      </c>
      <c r="S422" s="52">
        <f t="shared" si="102"/>
        <v>0</v>
      </c>
      <c r="T422" s="51">
        <v>0</v>
      </c>
      <c r="U422" s="51">
        <v>0</v>
      </c>
      <c r="V422" s="52">
        <f t="shared" si="103"/>
        <v>0</v>
      </c>
      <c r="W422" s="51">
        <v>0</v>
      </c>
      <c r="X422" s="51">
        <v>0</v>
      </c>
      <c r="Y422" s="52">
        <f t="shared" si="104"/>
        <v>0</v>
      </c>
      <c r="Z422" s="51">
        <v>0</v>
      </c>
      <c r="AA422" s="51">
        <v>0</v>
      </c>
      <c r="AB422" s="52">
        <f t="shared" si="105"/>
        <v>0</v>
      </c>
      <c r="AC422" s="51">
        <v>0</v>
      </c>
      <c r="AD422" s="51">
        <v>555253</v>
      </c>
      <c r="AE422" s="52">
        <f t="shared" si="106"/>
        <v>555253</v>
      </c>
      <c r="AF422" s="51">
        <v>650000</v>
      </c>
      <c r="AG422" s="51">
        <v>517136</v>
      </c>
      <c r="AH422" s="52">
        <f t="shared" si="107"/>
        <v>-132864</v>
      </c>
      <c r="AI422" s="51">
        <v>650000</v>
      </c>
      <c r="AJ422" s="51">
        <v>514320</v>
      </c>
      <c r="AK422" s="52">
        <f t="shared" si="108"/>
        <v>-135680</v>
      </c>
      <c r="AL422" s="51">
        <v>517135</v>
      </c>
      <c r="AM422" s="51">
        <v>585240</v>
      </c>
      <c r="AN422" s="52">
        <f t="shared" si="109"/>
        <v>68105</v>
      </c>
      <c r="AO422" s="51">
        <v>517135</v>
      </c>
      <c r="AP422" s="51">
        <v>815281</v>
      </c>
      <c r="AQ422" s="52">
        <f t="shared" si="110"/>
        <v>298146</v>
      </c>
      <c r="AR422" s="51">
        <v>824918</v>
      </c>
      <c r="AS422" s="51">
        <v>786743</v>
      </c>
      <c r="AT422" s="52">
        <f t="shared" si="96"/>
        <v>-38175</v>
      </c>
      <c r="AU422" s="51">
        <v>824918</v>
      </c>
      <c r="AV422" s="51">
        <v>864329.68</v>
      </c>
      <c r="AW422" s="52">
        <f t="shared" si="111"/>
        <v>39411.680000000051</v>
      </c>
      <c r="AX422" s="57">
        <f t="shared" si="97"/>
        <v>9276605.3599999994</v>
      </c>
    </row>
    <row r="423" spans="2:50" x14ac:dyDescent="0.25">
      <c r="B423" t="s">
        <v>796</v>
      </c>
      <c r="C423" t="s">
        <v>778</v>
      </c>
      <c r="D423" t="s">
        <v>779</v>
      </c>
      <c r="E423" s="51">
        <v>0</v>
      </c>
      <c r="F423" s="51">
        <v>0</v>
      </c>
      <c r="G423" s="52">
        <f t="shared" si="98"/>
        <v>0</v>
      </c>
      <c r="H423" s="51">
        <v>0</v>
      </c>
      <c r="I423" s="51">
        <v>0</v>
      </c>
      <c r="J423" s="52">
        <f t="shared" si="99"/>
        <v>0</v>
      </c>
      <c r="K423" s="51">
        <v>0</v>
      </c>
      <c r="L423" s="51">
        <v>0</v>
      </c>
      <c r="M423" s="52">
        <f t="shared" si="100"/>
        <v>0</v>
      </c>
      <c r="N423" s="51">
        <v>0</v>
      </c>
      <c r="O423" s="51">
        <v>0</v>
      </c>
      <c r="P423" s="52">
        <f t="shared" si="101"/>
        <v>0</v>
      </c>
      <c r="Q423" s="51">
        <v>0</v>
      </c>
      <c r="R423" s="51">
        <v>0</v>
      </c>
      <c r="S423" s="52">
        <f t="shared" si="102"/>
        <v>0</v>
      </c>
      <c r="T423" s="51">
        <v>0</v>
      </c>
      <c r="U423" s="51">
        <v>0</v>
      </c>
      <c r="V423" s="52">
        <f t="shared" si="103"/>
        <v>0</v>
      </c>
      <c r="W423" s="51">
        <v>0</v>
      </c>
      <c r="X423" s="51">
        <v>0</v>
      </c>
      <c r="Y423" s="52">
        <f t="shared" si="104"/>
        <v>0</v>
      </c>
      <c r="Z423" s="51">
        <v>0</v>
      </c>
      <c r="AA423" s="51">
        <v>0</v>
      </c>
      <c r="AB423" s="52">
        <f t="shared" si="105"/>
        <v>0</v>
      </c>
      <c r="AC423" s="51">
        <v>0</v>
      </c>
      <c r="AD423" s="51">
        <v>0</v>
      </c>
      <c r="AE423" s="52">
        <f t="shared" si="106"/>
        <v>0</v>
      </c>
      <c r="AF423" s="51">
        <v>0</v>
      </c>
      <c r="AG423" s="51">
        <v>16671</v>
      </c>
      <c r="AH423" s="52">
        <f t="shared" si="107"/>
        <v>16671</v>
      </c>
      <c r="AI423" s="51">
        <v>36840</v>
      </c>
      <c r="AJ423" s="51">
        <v>32432</v>
      </c>
      <c r="AK423" s="52">
        <f t="shared" si="108"/>
        <v>-4408</v>
      </c>
      <c r="AL423" s="51">
        <v>42000</v>
      </c>
      <c r="AM423" s="51">
        <v>39969</v>
      </c>
      <c r="AN423" s="52">
        <f t="shared" si="109"/>
        <v>-2031</v>
      </c>
      <c r="AO423" s="51">
        <v>42000</v>
      </c>
      <c r="AP423" s="51">
        <v>47492</v>
      </c>
      <c r="AQ423" s="52">
        <f t="shared" si="110"/>
        <v>5492</v>
      </c>
      <c r="AR423" s="51">
        <v>42000</v>
      </c>
      <c r="AS423" s="51">
        <v>48300</v>
      </c>
      <c r="AT423" s="52">
        <f t="shared" si="96"/>
        <v>6300</v>
      </c>
      <c r="AU423" s="51">
        <v>49866</v>
      </c>
      <c r="AV423" s="51">
        <v>114465</v>
      </c>
      <c r="AW423" s="52">
        <f t="shared" si="111"/>
        <v>64599</v>
      </c>
      <c r="AX423" s="57">
        <f t="shared" si="97"/>
        <v>598658</v>
      </c>
    </row>
    <row r="424" spans="2:50" x14ac:dyDescent="0.25">
      <c r="B424" t="s">
        <v>796</v>
      </c>
      <c r="C424" t="s">
        <v>780</v>
      </c>
      <c r="D424" t="s">
        <v>593</v>
      </c>
      <c r="E424" s="51">
        <v>1000</v>
      </c>
      <c r="F424" s="51">
        <v>9440</v>
      </c>
      <c r="G424" s="52">
        <f t="shared" si="98"/>
        <v>8440</v>
      </c>
      <c r="H424" s="51">
        <v>8000</v>
      </c>
      <c r="I424" s="51">
        <v>7275</v>
      </c>
      <c r="J424" s="52">
        <f t="shared" si="99"/>
        <v>-725</v>
      </c>
      <c r="K424" s="51">
        <v>10000</v>
      </c>
      <c r="L424" s="51">
        <v>2300</v>
      </c>
      <c r="M424" s="52">
        <f t="shared" si="100"/>
        <v>-7700</v>
      </c>
      <c r="N424" s="51">
        <v>10000</v>
      </c>
      <c r="O424" s="51">
        <v>18540</v>
      </c>
      <c r="P424" s="52">
        <f t="shared" si="101"/>
        <v>8540</v>
      </c>
      <c r="Q424" s="51">
        <v>9000</v>
      </c>
      <c r="R424" s="51">
        <v>32260</v>
      </c>
      <c r="S424" s="52">
        <f t="shared" si="102"/>
        <v>23260</v>
      </c>
      <c r="T424" s="51">
        <v>18000</v>
      </c>
      <c r="U424" s="51">
        <v>27960</v>
      </c>
      <c r="V424" s="52">
        <f t="shared" si="103"/>
        <v>9960</v>
      </c>
      <c r="W424" s="51">
        <v>18000</v>
      </c>
      <c r="X424" s="51">
        <v>33490</v>
      </c>
      <c r="Y424" s="52">
        <f t="shared" si="104"/>
        <v>15490</v>
      </c>
      <c r="Z424" s="51">
        <v>101600</v>
      </c>
      <c r="AA424" s="51">
        <v>47108</v>
      </c>
      <c r="AB424" s="52">
        <f t="shared" si="105"/>
        <v>-54492</v>
      </c>
      <c r="AC424" s="51">
        <v>171300</v>
      </c>
      <c r="AD424" s="51">
        <v>81041</v>
      </c>
      <c r="AE424" s="52">
        <f t="shared" si="106"/>
        <v>-90259</v>
      </c>
      <c r="AF424" s="51">
        <v>42100</v>
      </c>
      <c r="AG424" s="51">
        <v>34016</v>
      </c>
      <c r="AH424" s="52">
        <f t="shared" si="107"/>
        <v>-8084</v>
      </c>
      <c r="AI424" s="51">
        <v>61500</v>
      </c>
      <c r="AJ424" s="51">
        <v>54210</v>
      </c>
      <c r="AK424" s="52">
        <f t="shared" si="108"/>
        <v>-7290</v>
      </c>
      <c r="AL424" s="51">
        <v>61500</v>
      </c>
      <c r="AM424" s="51">
        <v>63870</v>
      </c>
      <c r="AN424" s="52">
        <f t="shared" si="109"/>
        <v>2370</v>
      </c>
      <c r="AO424" s="51">
        <v>61500</v>
      </c>
      <c r="AP424" s="51">
        <v>57915</v>
      </c>
      <c r="AQ424" s="52">
        <f t="shared" si="110"/>
        <v>-3585</v>
      </c>
      <c r="AR424" s="51">
        <v>61500</v>
      </c>
      <c r="AS424" s="51">
        <v>109330</v>
      </c>
      <c r="AT424" s="52">
        <f t="shared" si="96"/>
        <v>47830</v>
      </c>
      <c r="AU424" s="51">
        <v>61500</v>
      </c>
      <c r="AV424" s="51">
        <v>120600</v>
      </c>
      <c r="AW424" s="52">
        <f t="shared" si="111"/>
        <v>59100</v>
      </c>
      <c r="AX424" s="57">
        <f t="shared" si="97"/>
        <v>1398710</v>
      </c>
    </row>
    <row r="425" spans="2:50" x14ac:dyDescent="0.25">
      <c r="B425" t="s">
        <v>796</v>
      </c>
      <c r="C425" t="s">
        <v>781</v>
      </c>
      <c r="D425" t="s">
        <v>783</v>
      </c>
      <c r="E425" s="51">
        <v>27720000</v>
      </c>
      <c r="F425" s="51">
        <v>31991709</v>
      </c>
      <c r="G425" s="52">
        <f t="shared" si="98"/>
        <v>4271709</v>
      </c>
      <c r="H425" s="51">
        <v>28506000</v>
      </c>
      <c r="I425" s="51">
        <v>31476712</v>
      </c>
      <c r="J425" s="52">
        <f t="shared" si="99"/>
        <v>2970712</v>
      </c>
      <c r="K425" s="51">
        <v>25816000</v>
      </c>
      <c r="L425" s="51">
        <v>35763185</v>
      </c>
      <c r="M425" s="52">
        <f t="shared" si="100"/>
        <v>9947185</v>
      </c>
      <c r="N425" s="51">
        <v>31499000</v>
      </c>
      <c r="O425" s="51">
        <v>36818653</v>
      </c>
      <c r="P425" s="52">
        <f t="shared" si="101"/>
        <v>5319653</v>
      </c>
      <c r="Q425" s="51">
        <v>34162000</v>
      </c>
      <c r="R425" s="51">
        <v>35370235</v>
      </c>
      <c r="S425" s="52">
        <f t="shared" si="102"/>
        <v>1208235</v>
      </c>
      <c r="T425" s="51">
        <v>35445000</v>
      </c>
      <c r="U425" s="51">
        <v>40246011</v>
      </c>
      <c r="V425" s="52">
        <f t="shared" si="103"/>
        <v>4801011</v>
      </c>
      <c r="W425" s="51">
        <v>39974000</v>
      </c>
      <c r="X425" s="51">
        <v>35703987</v>
      </c>
      <c r="Y425" s="52">
        <f t="shared" si="104"/>
        <v>-4270013</v>
      </c>
      <c r="Z425" s="51">
        <v>40513000</v>
      </c>
      <c r="AA425" s="51">
        <v>37312107</v>
      </c>
      <c r="AB425" s="52">
        <f t="shared" si="105"/>
        <v>-3200893</v>
      </c>
      <c r="AC425" s="51">
        <v>43439000</v>
      </c>
      <c r="AD425" s="51">
        <v>53018872</v>
      </c>
      <c r="AE425" s="52">
        <f t="shared" si="106"/>
        <v>9579872</v>
      </c>
      <c r="AF425" s="51">
        <v>41651796</v>
      </c>
      <c r="AG425" s="51">
        <v>44959222</v>
      </c>
      <c r="AH425" s="52">
        <f t="shared" si="107"/>
        <v>3307426</v>
      </c>
      <c r="AI425" s="51">
        <v>41988017</v>
      </c>
      <c r="AJ425" s="51">
        <v>41988017</v>
      </c>
      <c r="AK425" s="52">
        <f t="shared" si="108"/>
        <v>0</v>
      </c>
      <c r="AL425" s="51">
        <v>43802062</v>
      </c>
      <c r="AM425" s="51">
        <v>56657544</v>
      </c>
      <c r="AN425" s="52">
        <f t="shared" si="109"/>
        <v>12855482</v>
      </c>
      <c r="AO425" s="51">
        <v>51626763</v>
      </c>
      <c r="AP425" s="51">
        <v>55210204</v>
      </c>
      <c r="AQ425" s="52">
        <f t="shared" si="110"/>
        <v>3583441</v>
      </c>
      <c r="AR425" s="51">
        <v>55858720</v>
      </c>
      <c r="AS425" s="51">
        <v>64391634</v>
      </c>
      <c r="AT425" s="52">
        <f t="shared" si="96"/>
        <v>8532914</v>
      </c>
      <c r="AU425" s="51">
        <v>58131672</v>
      </c>
      <c r="AV425" s="51">
        <v>49119321.990000002</v>
      </c>
      <c r="AW425" s="52">
        <f t="shared" si="111"/>
        <v>-9012350.0099999979</v>
      </c>
      <c r="AX425" s="57">
        <f t="shared" si="97"/>
        <v>1300054827.98</v>
      </c>
    </row>
    <row r="426" spans="2:50" x14ac:dyDescent="0.25">
      <c r="B426" t="s">
        <v>796</v>
      </c>
      <c r="C426" t="s">
        <v>784</v>
      </c>
      <c r="D426" t="s">
        <v>647</v>
      </c>
      <c r="E426" s="51">
        <v>-21893000</v>
      </c>
      <c r="F426" s="51">
        <v>-26991363</v>
      </c>
      <c r="G426" s="52">
        <f t="shared" si="98"/>
        <v>-5098363</v>
      </c>
      <c r="H426" s="51">
        <v>-22946000</v>
      </c>
      <c r="I426" s="51">
        <v>-26792938</v>
      </c>
      <c r="J426" s="52">
        <f t="shared" si="99"/>
        <v>-3846938</v>
      </c>
      <c r="K426" s="51">
        <v>-20142000</v>
      </c>
      <c r="L426" s="51">
        <v>-30948516</v>
      </c>
      <c r="M426" s="52">
        <f t="shared" si="100"/>
        <v>-10806516</v>
      </c>
      <c r="N426" s="51">
        <v>-23726000</v>
      </c>
      <c r="O426" s="51">
        <v>-29866735</v>
      </c>
      <c r="P426" s="52">
        <f t="shared" si="101"/>
        <v>-6140735</v>
      </c>
      <c r="Q426" s="51">
        <v>-25231000</v>
      </c>
      <c r="R426" s="51">
        <v>-26600516</v>
      </c>
      <c r="S426" s="52">
        <f t="shared" si="102"/>
        <v>-1369516</v>
      </c>
      <c r="T426" s="51">
        <v>-26145000</v>
      </c>
      <c r="U426" s="51">
        <v>-30697201</v>
      </c>
      <c r="V426" s="52">
        <f t="shared" si="103"/>
        <v>-4552201</v>
      </c>
      <c r="W426" s="51">
        <v>-29000000</v>
      </c>
      <c r="X426" s="51">
        <v>-25628644</v>
      </c>
      <c r="Y426" s="52">
        <f t="shared" si="104"/>
        <v>3371356</v>
      </c>
      <c r="Z426" s="51">
        <v>-27595000</v>
      </c>
      <c r="AA426" s="51">
        <v>-25752906</v>
      </c>
      <c r="AB426" s="52">
        <f t="shared" si="105"/>
        <v>1842094</v>
      </c>
      <c r="AC426" s="51">
        <v>-31351939</v>
      </c>
      <c r="AD426" s="51">
        <v>-42864175</v>
      </c>
      <c r="AE426" s="52">
        <f t="shared" si="106"/>
        <v>-11512236</v>
      </c>
      <c r="AF426" s="51">
        <v>-29048117</v>
      </c>
      <c r="AG426" s="51">
        <v>-32457480</v>
      </c>
      <c r="AH426" s="52">
        <f t="shared" si="107"/>
        <v>-3409363</v>
      </c>
      <c r="AI426" s="51">
        <v>-27154693</v>
      </c>
      <c r="AJ426" s="51">
        <v>-30334830</v>
      </c>
      <c r="AK426" s="52">
        <f t="shared" si="108"/>
        <v>-3180137</v>
      </c>
      <c r="AL426" s="51">
        <v>-28669813</v>
      </c>
      <c r="AM426" s="51">
        <v>-43423495</v>
      </c>
      <c r="AN426" s="52">
        <f t="shared" si="109"/>
        <v>-14753682</v>
      </c>
      <c r="AO426" s="51">
        <v>-35914179</v>
      </c>
      <c r="AP426" s="51">
        <v>-37740911</v>
      </c>
      <c r="AQ426" s="52">
        <f t="shared" si="110"/>
        <v>-1826732</v>
      </c>
      <c r="AR426" s="51">
        <v>-37590861</v>
      </c>
      <c r="AS426" s="51">
        <v>-48128993</v>
      </c>
      <c r="AT426" s="52">
        <f t="shared" si="96"/>
        <v>-10538132</v>
      </c>
      <c r="AU426" s="51">
        <v>-39525585</v>
      </c>
      <c r="AV426" s="51">
        <v>-33531236.989999998</v>
      </c>
      <c r="AW426" s="52">
        <f t="shared" si="111"/>
        <v>5994348.0100000016</v>
      </c>
      <c r="AX426" s="57">
        <f t="shared" si="97"/>
        <v>-983519879.98000002</v>
      </c>
    </row>
    <row r="427" spans="2:50" hidden="1" x14ac:dyDescent="0.25">
      <c r="B427" t="s">
        <v>796</v>
      </c>
      <c r="C427" t="s">
        <v>937</v>
      </c>
      <c r="E427" s="51">
        <v>0</v>
      </c>
      <c r="F427" s="51">
        <v>0</v>
      </c>
      <c r="G427" s="52">
        <f t="shared" si="98"/>
        <v>0</v>
      </c>
      <c r="H427" s="51">
        <v>0</v>
      </c>
      <c r="I427" s="51">
        <v>0</v>
      </c>
      <c r="J427" s="52">
        <f t="shared" si="99"/>
        <v>0</v>
      </c>
      <c r="K427" s="51">
        <v>0</v>
      </c>
      <c r="L427" s="51">
        <v>0</v>
      </c>
      <c r="M427" s="52">
        <f t="shared" si="100"/>
        <v>0</v>
      </c>
      <c r="N427" s="51">
        <v>0</v>
      </c>
      <c r="O427" s="51">
        <v>0</v>
      </c>
      <c r="P427" s="52">
        <f t="shared" si="101"/>
        <v>0</v>
      </c>
      <c r="Q427" s="51">
        <v>0</v>
      </c>
      <c r="R427" s="51">
        <v>0</v>
      </c>
      <c r="S427" s="52">
        <f t="shared" si="102"/>
        <v>0</v>
      </c>
      <c r="T427" s="51">
        <v>0</v>
      </c>
      <c r="U427" s="51">
        <v>0</v>
      </c>
      <c r="V427" s="52">
        <f t="shared" si="103"/>
        <v>0</v>
      </c>
      <c r="W427" s="51">
        <v>0</v>
      </c>
      <c r="X427" s="51">
        <v>0</v>
      </c>
      <c r="Y427" s="52">
        <f t="shared" si="104"/>
        <v>0</v>
      </c>
      <c r="Z427" s="51">
        <v>0</v>
      </c>
      <c r="AA427" s="51">
        <v>0</v>
      </c>
      <c r="AB427" s="52">
        <f t="shared" si="105"/>
        <v>0</v>
      </c>
      <c r="AC427" s="51">
        <v>0</v>
      </c>
      <c r="AD427" s="51">
        <v>0</v>
      </c>
      <c r="AE427" s="52">
        <f t="shared" si="106"/>
        <v>0</v>
      </c>
      <c r="AF427" s="51">
        <v>0</v>
      </c>
      <c r="AG427" s="51">
        <v>0</v>
      </c>
      <c r="AH427" s="52">
        <f t="shared" si="107"/>
        <v>0</v>
      </c>
      <c r="AI427" s="51">
        <v>0</v>
      </c>
      <c r="AJ427" s="51">
        <v>0</v>
      </c>
      <c r="AK427" s="52">
        <f t="shared" si="108"/>
        <v>0</v>
      </c>
      <c r="AL427" s="51">
        <v>0</v>
      </c>
      <c r="AM427" s="51">
        <v>0</v>
      </c>
      <c r="AN427" s="52">
        <f t="shared" si="109"/>
        <v>0</v>
      </c>
      <c r="AO427" s="51">
        <v>1250000</v>
      </c>
      <c r="AP427" s="51">
        <v>0</v>
      </c>
      <c r="AQ427" s="52">
        <f t="shared" si="110"/>
        <v>-1250000</v>
      </c>
      <c r="AR427" s="51">
        <v>0</v>
      </c>
      <c r="AS427" s="51">
        <v>0</v>
      </c>
      <c r="AT427" s="52">
        <f t="shared" si="96"/>
        <v>0</v>
      </c>
      <c r="AU427" s="51">
        <v>0</v>
      </c>
      <c r="AV427" s="51">
        <v>0</v>
      </c>
      <c r="AW427" s="52">
        <f t="shared" si="111"/>
        <v>0</v>
      </c>
      <c r="AX427" s="57">
        <f t="shared" si="97"/>
        <v>0</v>
      </c>
    </row>
    <row r="428" spans="2:50" x14ac:dyDescent="0.25">
      <c r="B428" t="s">
        <v>1355</v>
      </c>
      <c r="C428" t="s">
        <v>1293</v>
      </c>
      <c r="D428" t="s">
        <v>1115</v>
      </c>
      <c r="E428" s="51">
        <v>171450000</v>
      </c>
      <c r="F428" s="51">
        <v>173825699</v>
      </c>
      <c r="G428" s="52">
        <f t="shared" si="98"/>
        <v>2375699</v>
      </c>
      <c r="H428" s="51">
        <v>170000000</v>
      </c>
      <c r="I428" s="51">
        <v>170004600</v>
      </c>
      <c r="J428" s="52">
        <f t="shared" si="99"/>
        <v>4600</v>
      </c>
      <c r="K428" s="51">
        <v>188126000</v>
      </c>
      <c r="L428" s="51">
        <v>200604908</v>
      </c>
      <c r="M428" s="52">
        <f t="shared" si="100"/>
        <v>12478908</v>
      </c>
      <c r="N428" s="51">
        <v>221569000</v>
      </c>
      <c r="O428" s="51">
        <v>223205618</v>
      </c>
      <c r="P428" s="52">
        <f t="shared" si="101"/>
        <v>1636618</v>
      </c>
      <c r="Q428" s="51">
        <v>238838000</v>
      </c>
      <c r="R428" s="51">
        <v>227279509</v>
      </c>
      <c r="S428" s="52">
        <f t="shared" si="102"/>
        <v>-11558491</v>
      </c>
      <c r="T428" s="51">
        <v>230150000</v>
      </c>
      <c r="U428" s="51">
        <v>214400068</v>
      </c>
      <c r="V428" s="52">
        <f t="shared" si="103"/>
        <v>-15749932</v>
      </c>
      <c r="W428" s="51">
        <v>224770000</v>
      </c>
      <c r="X428" s="51">
        <v>188715254</v>
      </c>
      <c r="Y428" s="52">
        <f t="shared" si="104"/>
        <v>-36054746</v>
      </c>
      <c r="Z428" s="51">
        <v>166381000</v>
      </c>
      <c r="AA428" s="51">
        <v>132655208</v>
      </c>
      <c r="AB428" s="52">
        <f t="shared" si="105"/>
        <v>-33725792</v>
      </c>
      <c r="AC428" s="51">
        <v>124810100</v>
      </c>
      <c r="AD428" s="51">
        <v>127994456</v>
      </c>
      <c r="AE428" s="52">
        <f t="shared" si="106"/>
        <v>3184356</v>
      </c>
      <c r="AF428" s="51">
        <v>122333350</v>
      </c>
      <c r="AG428" s="51">
        <v>125637064</v>
      </c>
      <c r="AH428" s="52">
        <f t="shared" si="107"/>
        <v>3303714</v>
      </c>
      <c r="AI428" s="51">
        <v>0</v>
      </c>
      <c r="AJ428" s="51">
        <v>0</v>
      </c>
      <c r="AK428" s="52">
        <f t="shared" si="108"/>
        <v>0</v>
      </c>
      <c r="AL428" s="51">
        <v>0</v>
      </c>
      <c r="AM428" s="51">
        <v>0</v>
      </c>
      <c r="AN428" s="52">
        <f t="shared" si="109"/>
        <v>0</v>
      </c>
      <c r="AO428" s="51">
        <v>0</v>
      </c>
      <c r="AP428" s="51">
        <v>0</v>
      </c>
      <c r="AQ428" s="52">
        <f t="shared" si="110"/>
        <v>0</v>
      </c>
      <c r="AR428" s="51">
        <v>0</v>
      </c>
      <c r="AS428" s="51">
        <v>0</v>
      </c>
      <c r="AT428" s="52">
        <f t="shared" si="96"/>
        <v>0</v>
      </c>
      <c r="AU428" s="51">
        <v>0</v>
      </c>
      <c r="AV428" s="51">
        <v>0</v>
      </c>
      <c r="AW428" s="52">
        <f t="shared" si="111"/>
        <v>0</v>
      </c>
      <c r="AX428" s="57">
        <f t="shared" si="97"/>
        <v>3568644768</v>
      </c>
    </row>
    <row r="429" spans="2:50" hidden="1" x14ac:dyDescent="0.25">
      <c r="B429" t="s">
        <v>1355</v>
      </c>
      <c r="C429" t="s">
        <v>1294</v>
      </c>
      <c r="D429" t="s">
        <v>308</v>
      </c>
      <c r="E429" s="51">
        <v>0</v>
      </c>
      <c r="F429" s="51">
        <v>0</v>
      </c>
      <c r="G429" s="52">
        <f t="shared" si="98"/>
        <v>0</v>
      </c>
      <c r="H429" s="51">
        <v>0</v>
      </c>
      <c r="I429" s="51">
        <v>0</v>
      </c>
      <c r="J429" s="52">
        <f t="shared" si="99"/>
        <v>0</v>
      </c>
      <c r="K429" s="51">
        <v>0</v>
      </c>
      <c r="L429" s="51">
        <v>0</v>
      </c>
      <c r="M429" s="52">
        <f t="shared" si="100"/>
        <v>0</v>
      </c>
      <c r="N429" s="51">
        <v>0</v>
      </c>
      <c r="O429" s="51">
        <v>0</v>
      </c>
      <c r="P429" s="52">
        <f t="shared" si="101"/>
        <v>0</v>
      </c>
      <c r="Q429" s="51">
        <v>0</v>
      </c>
      <c r="R429" s="51">
        <v>0</v>
      </c>
      <c r="S429" s="52">
        <f t="shared" si="102"/>
        <v>0</v>
      </c>
      <c r="T429" s="51">
        <v>0</v>
      </c>
      <c r="U429" s="51">
        <v>0</v>
      </c>
      <c r="V429" s="52">
        <f t="shared" si="103"/>
        <v>0</v>
      </c>
      <c r="W429" s="51">
        <v>0</v>
      </c>
      <c r="X429" s="51">
        <v>0</v>
      </c>
      <c r="Y429" s="52">
        <f t="shared" si="104"/>
        <v>0</v>
      </c>
      <c r="Z429" s="51">
        <v>0</v>
      </c>
      <c r="AA429" s="51">
        <v>0</v>
      </c>
      <c r="AB429" s="52">
        <f t="shared" si="105"/>
        <v>0</v>
      </c>
      <c r="AC429" s="51">
        <v>0</v>
      </c>
      <c r="AD429" s="51">
        <v>0</v>
      </c>
      <c r="AE429" s="52">
        <f t="shared" si="106"/>
        <v>0</v>
      </c>
      <c r="AF429" s="51">
        <v>0</v>
      </c>
      <c r="AG429" s="51">
        <v>0</v>
      </c>
      <c r="AH429" s="52">
        <f t="shared" si="107"/>
        <v>0</v>
      </c>
      <c r="AI429" s="51">
        <v>0</v>
      </c>
      <c r="AJ429" s="51">
        <v>0</v>
      </c>
      <c r="AK429" s="52">
        <f t="shared" si="108"/>
        <v>0</v>
      </c>
      <c r="AL429" s="51">
        <v>0</v>
      </c>
      <c r="AM429" s="51">
        <v>0</v>
      </c>
      <c r="AN429" s="52">
        <f t="shared" si="109"/>
        <v>0</v>
      </c>
      <c r="AO429" s="51">
        <v>0</v>
      </c>
      <c r="AP429" s="51">
        <v>0</v>
      </c>
      <c r="AQ429" s="52">
        <f t="shared" si="110"/>
        <v>0</v>
      </c>
      <c r="AR429" s="51">
        <v>0</v>
      </c>
      <c r="AS429" s="51">
        <v>0</v>
      </c>
      <c r="AT429" s="52">
        <f t="shared" si="96"/>
        <v>0</v>
      </c>
      <c r="AU429" s="51">
        <v>0</v>
      </c>
      <c r="AV429" s="51">
        <v>0</v>
      </c>
      <c r="AW429" s="52">
        <f t="shared" si="111"/>
        <v>0</v>
      </c>
      <c r="AX429" s="57">
        <f t="shared" si="97"/>
        <v>0</v>
      </c>
    </row>
    <row r="430" spans="2:50" hidden="1" x14ac:dyDescent="0.25">
      <c r="B430" t="s">
        <v>1355</v>
      </c>
      <c r="C430" t="s">
        <v>1295</v>
      </c>
      <c r="D430" t="s">
        <v>308</v>
      </c>
      <c r="E430" s="51">
        <v>0</v>
      </c>
      <c r="F430" s="51">
        <v>0</v>
      </c>
      <c r="G430" s="52">
        <f t="shared" si="98"/>
        <v>0</v>
      </c>
      <c r="H430" s="51">
        <v>0</v>
      </c>
      <c r="I430" s="51">
        <v>0</v>
      </c>
      <c r="J430" s="52">
        <f t="shared" si="99"/>
        <v>0</v>
      </c>
      <c r="K430" s="51">
        <v>0</v>
      </c>
      <c r="L430" s="51">
        <v>0</v>
      </c>
      <c r="M430" s="52">
        <f t="shared" si="100"/>
        <v>0</v>
      </c>
      <c r="N430" s="51">
        <v>0</v>
      </c>
      <c r="O430" s="51">
        <v>0</v>
      </c>
      <c r="P430" s="52">
        <f t="shared" si="101"/>
        <v>0</v>
      </c>
      <c r="Q430" s="51">
        <v>0</v>
      </c>
      <c r="R430" s="51">
        <v>0</v>
      </c>
      <c r="S430" s="52">
        <f t="shared" si="102"/>
        <v>0</v>
      </c>
      <c r="T430" s="51">
        <v>0</v>
      </c>
      <c r="U430" s="51">
        <v>0</v>
      </c>
      <c r="V430" s="52">
        <f t="shared" si="103"/>
        <v>0</v>
      </c>
      <c r="W430" s="51">
        <v>0</v>
      </c>
      <c r="X430" s="51">
        <v>0</v>
      </c>
      <c r="Y430" s="52">
        <f t="shared" si="104"/>
        <v>0</v>
      </c>
      <c r="Z430" s="51">
        <v>0</v>
      </c>
      <c r="AA430" s="51">
        <v>0</v>
      </c>
      <c r="AB430" s="52">
        <f t="shared" si="105"/>
        <v>0</v>
      </c>
      <c r="AC430" s="51">
        <v>0</v>
      </c>
      <c r="AD430" s="51">
        <v>0</v>
      </c>
      <c r="AE430" s="52">
        <f t="shared" si="106"/>
        <v>0</v>
      </c>
      <c r="AF430" s="51">
        <v>0</v>
      </c>
      <c r="AG430" s="51">
        <v>0</v>
      </c>
      <c r="AH430" s="52">
        <f t="shared" si="107"/>
        <v>0</v>
      </c>
      <c r="AI430" s="51">
        <v>0</v>
      </c>
      <c r="AJ430" s="51">
        <v>0</v>
      </c>
      <c r="AK430" s="52">
        <f t="shared" si="108"/>
        <v>0</v>
      </c>
      <c r="AL430" s="51">
        <v>0</v>
      </c>
      <c r="AM430" s="51">
        <v>0</v>
      </c>
      <c r="AN430" s="52">
        <f t="shared" si="109"/>
        <v>0</v>
      </c>
      <c r="AO430" s="51">
        <v>0</v>
      </c>
      <c r="AP430" s="51">
        <v>0</v>
      </c>
      <c r="AQ430" s="52">
        <f t="shared" si="110"/>
        <v>0</v>
      </c>
      <c r="AR430" s="51">
        <v>0</v>
      </c>
      <c r="AS430" s="51">
        <v>0</v>
      </c>
      <c r="AT430" s="52">
        <f t="shared" si="96"/>
        <v>0</v>
      </c>
      <c r="AU430" s="51">
        <v>0</v>
      </c>
      <c r="AV430" s="51">
        <v>0</v>
      </c>
      <c r="AW430" s="52">
        <f t="shared" si="111"/>
        <v>0</v>
      </c>
      <c r="AX430" s="57">
        <f t="shared" si="97"/>
        <v>0</v>
      </c>
    </row>
    <row r="431" spans="2:50" hidden="1" x14ac:dyDescent="0.25">
      <c r="B431" t="s">
        <v>1355</v>
      </c>
      <c r="C431" t="s">
        <v>1296</v>
      </c>
      <c r="D431" t="s">
        <v>308</v>
      </c>
      <c r="E431" s="51">
        <v>0</v>
      </c>
      <c r="F431" s="51">
        <v>0</v>
      </c>
      <c r="G431" s="52">
        <f t="shared" si="98"/>
        <v>0</v>
      </c>
      <c r="H431" s="51">
        <v>0</v>
      </c>
      <c r="I431" s="51">
        <v>0</v>
      </c>
      <c r="J431" s="52">
        <f t="shared" si="99"/>
        <v>0</v>
      </c>
      <c r="K431" s="51">
        <v>0</v>
      </c>
      <c r="L431" s="51">
        <v>0</v>
      </c>
      <c r="M431" s="52">
        <f t="shared" si="100"/>
        <v>0</v>
      </c>
      <c r="N431" s="51">
        <v>0</v>
      </c>
      <c r="O431" s="51">
        <v>0</v>
      </c>
      <c r="P431" s="52">
        <f t="shared" si="101"/>
        <v>0</v>
      </c>
      <c r="Q431" s="51">
        <v>0</v>
      </c>
      <c r="R431" s="51">
        <v>0</v>
      </c>
      <c r="S431" s="52">
        <f t="shared" si="102"/>
        <v>0</v>
      </c>
      <c r="T431" s="51">
        <v>0</v>
      </c>
      <c r="U431" s="51">
        <v>0</v>
      </c>
      <c r="V431" s="52">
        <f t="shared" si="103"/>
        <v>0</v>
      </c>
      <c r="W431" s="51">
        <v>0</v>
      </c>
      <c r="X431" s="51">
        <v>0</v>
      </c>
      <c r="Y431" s="52">
        <f t="shared" si="104"/>
        <v>0</v>
      </c>
      <c r="Z431" s="51">
        <v>0</v>
      </c>
      <c r="AA431" s="51">
        <v>0</v>
      </c>
      <c r="AB431" s="52">
        <f t="shared" si="105"/>
        <v>0</v>
      </c>
      <c r="AC431" s="51">
        <v>0</v>
      </c>
      <c r="AD431" s="51">
        <v>0</v>
      </c>
      <c r="AE431" s="52">
        <f t="shared" si="106"/>
        <v>0</v>
      </c>
      <c r="AF431" s="51">
        <v>0</v>
      </c>
      <c r="AG431" s="51">
        <v>0</v>
      </c>
      <c r="AH431" s="52">
        <f t="shared" si="107"/>
        <v>0</v>
      </c>
      <c r="AI431" s="51">
        <v>0</v>
      </c>
      <c r="AJ431" s="51">
        <v>0</v>
      </c>
      <c r="AK431" s="52">
        <f t="shared" si="108"/>
        <v>0</v>
      </c>
      <c r="AL431" s="51">
        <v>0</v>
      </c>
      <c r="AM431" s="51">
        <v>0</v>
      </c>
      <c r="AN431" s="52">
        <f t="shared" si="109"/>
        <v>0</v>
      </c>
      <c r="AO431" s="51">
        <v>0</v>
      </c>
      <c r="AP431" s="51">
        <v>0</v>
      </c>
      <c r="AQ431" s="52">
        <f t="shared" si="110"/>
        <v>0</v>
      </c>
      <c r="AR431" s="51">
        <v>0</v>
      </c>
      <c r="AS431" s="51">
        <v>0</v>
      </c>
      <c r="AT431" s="52">
        <f t="shared" si="96"/>
        <v>0</v>
      </c>
      <c r="AU431" s="51">
        <v>0</v>
      </c>
      <c r="AV431" s="51">
        <v>0</v>
      </c>
      <c r="AW431" s="52">
        <f t="shared" si="111"/>
        <v>0</v>
      </c>
      <c r="AX431" s="57">
        <f t="shared" si="97"/>
        <v>0</v>
      </c>
    </row>
    <row r="432" spans="2:50" x14ac:dyDescent="0.25">
      <c r="B432" t="s">
        <v>1355</v>
      </c>
      <c r="C432" t="s">
        <v>1297</v>
      </c>
      <c r="D432" t="s">
        <v>603</v>
      </c>
      <c r="E432" s="51">
        <v>-850000</v>
      </c>
      <c r="F432" s="51">
        <v>-1012779</v>
      </c>
      <c r="G432" s="52">
        <f t="shared" si="98"/>
        <v>-162779</v>
      </c>
      <c r="H432" s="51">
        <v>-850000</v>
      </c>
      <c r="I432" s="51">
        <v>-915024</v>
      </c>
      <c r="J432" s="52">
        <f t="shared" si="99"/>
        <v>-65024</v>
      </c>
      <c r="K432" s="51">
        <v>-1000000</v>
      </c>
      <c r="L432" s="51">
        <v>-955106</v>
      </c>
      <c r="M432" s="52">
        <f t="shared" si="100"/>
        <v>44894</v>
      </c>
      <c r="N432" s="51">
        <v>-900000</v>
      </c>
      <c r="O432" s="51">
        <v>-882256</v>
      </c>
      <c r="P432" s="52">
        <f t="shared" si="101"/>
        <v>17744</v>
      </c>
      <c r="Q432" s="51">
        <v>-1000000</v>
      </c>
      <c r="R432" s="51">
        <v>-1057120</v>
      </c>
      <c r="S432" s="52">
        <f t="shared" si="102"/>
        <v>-57120</v>
      </c>
      <c r="T432" s="51">
        <v>-1000000</v>
      </c>
      <c r="U432" s="51">
        <v>-1075414</v>
      </c>
      <c r="V432" s="52">
        <f t="shared" si="103"/>
        <v>-75414</v>
      </c>
      <c r="W432" s="51">
        <v>-1000000</v>
      </c>
      <c r="X432" s="51">
        <v>-1148152</v>
      </c>
      <c r="Y432" s="52">
        <f t="shared" si="104"/>
        <v>-148152</v>
      </c>
      <c r="Z432" s="51">
        <v>-1000000</v>
      </c>
      <c r="AA432" s="51">
        <v>-1148152</v>
      </c>
      <c r="AB432" s="52">
        <f t="shared" si="105"/>
        <v>-148152</v>
      </c>
      <c r="AC432" s="51">
        <v>-1000000</v>
      </c>
      <c r="AD432" s="51">
        <v>-1148152</v>
      </c>
      <c r="AE432" s="52">
        <f t="shared" si="106"/>
        <v>-148152</v>
      </c>
      <c r="AF432" s="51">
        <v>-1000000</v>
      </c>
      <c r="AG432" s="51">
        <v>-1148152</v>
      </c>
      <c r="AH432" s="52">
        <f t="shared" si="107"/>
        <v>-148152</v>
      </c>
      <c r="AI432" s="51">
        <v>0</v>
      </c>
      <c r="AJ432" s="51">
        <v>0</v>
      </c>
      <c r="AK432" s="52">
        <f t="shared" si="108"/>
        <v>0</v>
      </c>
      <c r="AL432" s="51">
        <v>0</v>
      </c>
      <c r="AM432" s="51">
        <v>0</v>
      </c>
      <c r="AN432" s="52">
        <f t="shared" si="109"/>
        <v>0</v>
      </c>
      <c r="AO432" s="51">
        <v>0</v>
      </c>
      <c r="AP432" s="51">
        <v>0</v>
      </c>
      <c r="AQ432" s="52">
        <f t="shared" si="110"/>
        <v>0</v>
      </c>
      <c r="AR432" s="51">
        <v>0</v>
      </c>
      <c r="AS432" s="51">
        <v>0</v>
      </c>
      <c r="AT432" s="52">
        <f t="shared" si="96"/>
        <v>0</v>
      </c>
      <c r="AU432" s="51">
        <v>0</v>
      </c>
      <c r="AV432" s="51">
        <v>0</v>
      </c>
      <c r="AW432" s="52">
        <f t="shared" si="111"/>
        <v>0</v>
      </c>
      <c r="AX432" s="57">
        <f t="shared" si="97"/>
        <v>-20980614</v>
      </c>
    </row>
    <row r="433" spans="2:50" hidden="1" x14ac:dyDescent="0.25">
      <c r="B433" t="s">
        <v>1355</v>
      </c>
      <c r="C433" t="s">
        <v>1298</v>
      </c>
      <c r="D433" t="s">
        <v>308</v>
      </c>
      <c r="E433" s="51">
        <v>0</v>
      </c>
      <c r="F433" s="51">
        <v>0</v>
      </c>
      <c r="G433" s="52">
        <f t="shared" si="98"/>
        <v>0</v>
      </c>
      <c r="H433" s="51">
        <v>0</v>
      </c>
      <c r="I433" s="51">
        <v>0</v>
      </c>
      <c r="J433" s="52">
        <f t="shared" si="99"/>
        <v>0</v>
      </c>
      <c r="K433" s="51">
        <v>0</v>
      </c>
      <c r="L433" s="51">
        <v>0</v>
      </c>
      <c r="M433" s="52">
        <f t="shared" si="100"/>
        <v>0</v>
      </c>
      <c r="N433" s="51">
        <v>0</v>
      </c>
      <c r="O433" s="51">
        <v>0</v>
      </c>
      <c r="P433" s="52">
        <f t="shared" si="101"/>
        <v>0</v>
      </c>
      <c r="Q433" s="51">
        <v>0</v>
      </c>
      <c r="R433" s="51">
        <v>0</v>
      </c>
      <c r="S433" s="52">
        <f t="shared" si="102"/>
        <v>0</v>
      </c>
      <c r="T433" s="51">
        <v>0</v>
      </c>
      <c r="U433" s="51">
        <v>0</v>
      </c>
      <c r="V433" s="52">
        <f t="shared" si="103"/>
        <v>0</v>
      </c>
      <c r="W433" s="51">
        <v>0</v>
      </c>
      <c r="X433" s="51">
        <v>0</v>
      </c>
      <c r="Y433" s="52">
        <f t="shared" si="104"/>
        <v>0</v>
      </c>
      <c r="Z433" s="51">
        <v>0</v>
      </c>
      <c r="AA433" s="51">
        <v>0</v>
      </c>
      <c r="AB433" s="52">
        <f t="shared" si="105"/>
        <v>0</v>
      </c>
      <c r="AC433" s="51">
        <v>0</v>
      </c>
      <c r="AD433" s="51">
        <v>0</v>
      </c>
      <c r="AE433" s="52">
        <f t="shared" si="106"/>
        <v>0</v>
      </c>
      <c r="AF433" s="51">
        <v>0</v>
      </c>
      <c r="AG433" s="51">
        <v>0</v>
      </c>
      <c r="AH433" s="52">
        <f t="shared" si="107"/>
        <v>0</v>
      </c>
      <c r="AI433" s="51">
        <v>0</v>
      </c>
      <c r="AJ433" s="51">
        <v>0</v>
      </c>
      <c r="AK433" s="52">
        <f t="shared" si="108"/>
        <v>0</v>
      </c>
      <c r="AL433" s="51">
        <v>0</v>
      </c>
      <c r="AM433" s="51">
        <v>0</v>
      </c>
      <c r="AN433" s="52">
        <f t="shared" si="109"/>
        <v>0</v>
      </c>
      <c r="AO433" s="51">
        <v>0</v>
      </c>
      <c r="AP433" s="51">
        <v>0</v>
      </c>
      <c r="AQ433" s="52">
        <f t="shared" si="110"/>
        <v>0</v>
      </c>
      <c r="AR433" s="51">
        <v>0</v>
      </c>
      <c r="AS433" s="51">
        <v>0</v>
      </c>
      <c r="AT433" s="52">
        <f t="shared" si="96"/>
        <v>0</v>
      </c>
      <c r="AU433" s="51">
        <v>0</v>
      </c>
      <c r="AV433" s="51">
        <v>0</v>
      </c>
      <c r="AW433" s="52">
        <f t="shared" si="111"/>
        <v>0</v>
      </c>
      <c r="AX433" s="57">
        <f t="shared" si="97"/>
        <v>0</v>
      </c>
    </row>
    <row r="434" spans="2:50" hidden="1" x14ac:dyDescent="0.25">
      <c r="B434" t="s">
        <v>1355</v>
      </c>
      <c r="C434" t="s">
        <v>1299</v>
      </c>
      <c r="D434" t="s">
        <v>308</v>
      </c>
      <c r="E434" s="51">
        <v>0</v>
      </c>
      <c r="F434" s="51">
        <v>0</v>
      </c>
      <c r="G434" s="52">
        <f t="shared" si="98"/>
        <v>0</v>
      </c>
      <c r="H434" s="51">
        <v>0</v>
      </c>
      <c r="I434" s="51">
        <v>0</v>
      </c>
      <c r="J434" s="52">
        <f t="shared" si="99"/>
        <v>0</v>
      </c>
      <c r="K434" s="51">
        <v>0</v>
      </c>
      <c r="L434" s="51">
        <v>0</v>
      </c>
      <c r="M434" s="52">
        <f t="shared" si="100"/>
        <v>0</v>
      </c>
      <c r="N434" s="51">
        <v>0</v>
      </c>
      <c r="O434" s="51">
        <v>0</v>
      </c>
      <c r="P434" s="52">
        <f t="shared" si="101"/>
        <v>0</v>
      </c>
      <c r="Q434" s="51">
        <v>0</v>
      </c>
      <c r="R434" s="51">
        <v>0</v>
      </c>
      <c r="S434" s="52">
        <f t="shared" si="102"/>
        <v>0</v>
      </c>
      <c r="T434" s="51">
        <v>0</v>
      </c>
      <c r="U434" s="51">
        <v>0</v>
      </c>
      <c r="V434" s="52">
        <f t="shared" si="103"/>
        <v>0</v>
      </c>
      <c r="W434" s="51">
        <v>0</v>
      </c>
      <c r="X434" s="51">
        <v>0</v>
      </c>
      <c r="Y434" s="52">
        <f t="shared" si="104"/>
        <v>0</v>
      </c>
      <c r="Z434" s="51">
        <v>0</v>
      </c>
      <c r="AA434" s="51">
        <v>0</v>
      </c>
      <c r="AB434" s="52">
        <f t="shared" si="105"/>
        <v>0</v>
      </c>
      <c r="AC434" s="51">
        <v>0</v>
      </c>
      <c r="AD434" s="51">
        <v>0</v>
      </c>
      <c r="AE434" s="52">
        <f t="shared" si="106"/>
        <v>0</v>
      </c>
      <c r="AF434" s="51">
        <v>0</v>
      </c>
      <c r="AG434" s="51">
        <v>0</v>
      </c>
      <c r="AH434" s="52">
        <f t="shared" si="107"/>
        <v>0</v>
      </c>
      <c r="AI434" s="51">
        <v>0</v>
      </c>
      <c r="AJ434" s="51">
        <v>0</v>
      </c>
      <c r="AK434" s="52">
        <f t="shared" si="108"/>
        <v>0</v>
      </c>
      <c r="AL434" s="51">
        <v>0</v>
      </c>
      <c r="AM434" s="51">
        <v>0</v>
      </c>
      <c r="AN434" s="52">
        <f t="shared" si="109"/>
        <v>0</v>
      </c>
      <c r="AO434" s="51">
        <v>0</v>
      </c>
      <c r="AP434" s="51">
        <v>0</v>
      </c>
      <c r="AQ434" s="52">
        <f t="shared" si="110"/>
        <v>0</v>
      </c>
      <c r="AR434" s="51">
        <v>0</v>
      </c>
      <c r="AS434" s="51">
        <v>0</v>
      </c>
      <c r="AT434" s="52">
        <f t="shared" si="96"/>
        <v>0</v>
      </c>
      <c r="AU434" s="51">
        <v>0</v>
      </c>
      <c r="AV434" s="51">
        <v>0</v>
      </c>
      <c r="AW434" s="52">
        <f t="shared" si="111"/>
        <v>0</v>
      </c>
      <c r="AX434" s="57">
        <f t="shared" si="97"/>
        <v>0</v>
      </c>
    </row>
    <row r="435" spans="2:50" hidden="1" x14ac:dyDescent="0.25">
      <c r="B435" t="s">
        <v>1355</v>
      </c>
      <c r="C435" t="s">
        <v>1300</v>
      </c>
      <c r="D435" t="s">
        <v>308</v>
      </c>
      <c r="E435" s="51">
        <v>0</v>
      </c>
      <c r="F435" s="51">
        <v>0</v>
      </c>
      <c r="G435" s="52">
        <f t="shared" si="98"/>
        <v>0</v>
      </c>
      <c r="H435" s="51">
        <v>0</v>
      </c>
      <c r="I435" s="51">
        <v>0</v>
      </c>
      <c r="J435" s="52">
        <f t="shared" si="99"/>
        <v>0</v>
      </c>
      <c r="K435" s="51">
        <v>0</v>
      </c>
      <c r="L435" s="51">
        <v>0</v>
      </c>
      <c r="M435" s="52">
        <f t="shared" si="100"/>
        <v>0</v>
      </c>
      <c r="N435" s="51">
        <v>0</v>
      </c>
      <c r="O435" s="51">
        <v>0</v>
      </c>
      <c r="P435" s="52">
        <f t="shared" si="101"/>
        <v>0</v>
      </c>
      <c r="Q435" s="51">
        <v>0</v>
      </c>
      <c r="R435" s="51">
        <v>0</v>
      </c>
      <c r="S435" s="52">
        <f t="shared" si="102"/>
        <v>0</v>
      </c>
      <c r="T435" s="51">
        <v>0</v>
      </c>
      <c r="U435" s="51">
        <v>0</v>
      </c>
      <c r="V435" s="52">
        <f t="shared" si="103"/>
        <v>0</v>
      </c>
      <c r="W435" s="51">
        <v>0</v>
      </c>
      <c r="X435" s="51">
        <v>0</v>
      </c>
      <c r="Y435" s="52">
        <f t="shared" si="104"/>
        <v>0</v>
      </c>
      <c r="Z435" s="51">
        <v>0</v>
      </c>
      <c r="AA435" s="51">
        <v>0</v>
      </c>
      <c r="AB435" s="52">
        <f t="shared" si="105"/>
        <v>0</v>
      </c>
      <c r="AC435" s="51">
        <v>0</v>
      </c>
      <c r="AD435" s="51">
        <v>0</v>
      </c>
      <c r="AE435" s="52">
        <f t="shared" si="106"/>
        <v>0</v>
      </c>
      <c r="AF435" s="51">
        <v>0</v>
      </c>
      <c r="AG435" s="51">
        <v>0</v>
      </c>
      <c r="AH435" s="52">
        <f t="shared" si="107"/>
        <v>0</v>
      </c>
      <c r="AI435" s="51">
        <v>0</v>
      </c>
      <c r="AJ435" s="51">
        <v>0</v>
      </c>
      <c r="AK435" s="52">
        <f t="shared" si="108"/>
        <v>0</v>
      </c>
      <c r="AL435" s="51">
        <v>0</v>
      </c>
      <c r="AM435" s="51">
        <v>0</v>
      </c>
      <c r="AN435" s="52">
        <f t="shared" si="109"/>
        <v>0</v>
      </c>
      <c r="AO435" s="51">
        <v>0</v>
      </c>
      <c r="AP435" s="51">
        <v>0</v>
      </c>
      <c r="AQ435" s="52">
        <f t="shared" si="110"/>
        <v>0</v>
      </c>
      <c r="AR435" s="51">
        <v>0</v>
      </c>
      <c r="AS435" s="51">
        <v>0</v>
      </c>
      <c r="AT435" s="52">
        <f t="shared" si="96"/>
        <v>0</v>
      </c>
      <c r="AU435" s="51">
        <v>0</v>
      </c>
      <c r="AV435" s="51">
        <v>0</v>
      </c>
      <c r="AW435" s="52">
        <f t="shared" si="111"/>
        <v>0</v>
      </c>
      <c r="AX435" s="57">
        <f t="shared" si="97"/>
        <v>0</v>
      </c>
    </row>
    <row r="436" spans="2:50" hidden="1" x14ac:dyDescent="0.25">
      <c r="B436" t="s">
        <v>1355</v>
      </c>
      <c r="C436" t="s">
        <v>1301</v>
      </c>
      <c r="D436" t="s">
        <v>308</v>
      </c>
      <c r="E436" s="51">
        <v>0</v>
      </c>
      <c r="F436" s="51">
        <v>0</v>
      </c>
      <c r="G436" s="52">
        <f t="shared" si="98"/>
        <v>0</v>
      </c>
      <c r="H436" s="51">
        <v>0</v>
      </c>
      <c r="I436" s="51">
        <v>0</v>
      </c>
      <c r="J436" s="52">
        <f t="shared" si="99"/>
        <v>0</v>
      </c>
      <c r="K436" s="51">
        <v>0</v>
      </c>
      <c r="L436" s="51">
        <v>0</v>
      </c>
      <c r="M436" s="52">
        <f t="shared" si="100"/>
        <v>0</v>
      </c>
      <c r="N436" s="51">
        <v>0</v>
      </c>
      <c r="O436" s="51">
        <v>0</v>
      </c>
      <c r="P436" s="52">
        <f t="shared" si="101"/>
        <v>0</v>
      </c>
      <c r="Q436" s="51">
        <v>0</v>
      </c>
      <c r="R436" s="51">
        <v>0</v>
      </c>
      <c r="S436" s="52">
        <f t="shared" si="102"/>
        <v>0</v>
      </c>
      <c r="T436" s="51">
        <v>0</v>
      </c>
      <c r="U436" s="51">
        <v>0</v>
      </c>
      <c r="V436" s="52">
        <f t="shared" si="103"/>
        <v>0</v>
      </c>
      <c r="W436" s="51">
        <v>0</v>
      </c>
      <c r="X436" s="51">
        <v>0</v>
      </c>
      <c r="Y436" s="52">
        <f t="shared" si="104"/>
        <v>0</v>
      </c>
      <c r="Z436" s="51">
        <v>0</v>
      </c>
      <c r="AA436" s="51">
        <v>0</v>
      </c>
      <c r="AB436" s="52">
        <f t="shared" si="105"/>
        <v>0</v>
      </c>
      <c r="AC436" s="51">
        <v>0</v>
      </c>
      <c r="AD436" s="51">
        <v>0</v>
      </c>
      <c r="AE436" s="52">
        <f t="shared" si="106"/>
        <v>0</v>
      </c>
      <c r="AF436" s="51">
        <v>0</v>
      </c>
      <c r="AG436" s="51">
        <v>0</v>
      </c>
      <c r="AH436" s="52">
        <f t="shared" si="107"/>
        <v>0</v>
      </c>
      <c r="AI436" s="51">
        <v>0</v>
      </c>
      <c r="AJ436" s="51">
        <v>0</v>
      </c>
      <c r="AK436" s="52">
        <f t="shared" si="108"/>
        <v>0</v>
      </c>
      <c r="AL436" s="51">
        <v>0</v>
      </c>
      <c r="AM436" s="51">
        <v>0</v>
      </c>
      <c r="AN436" s="52">
        <f t="shared" si="109"/>
        <v>0</v>
      </c>
      <c r="AO436" s="51">
        <v>0</v>
      </c>
      <c r="AP436" s="51">
        <v>0</v>
      </c>
      <c r="AQ436" s="52">
        <f t="shared" si="110"/>
        <v>0</v>
      </c>
      <c r="AR436" s="51">
        <v>0</v>
      </c>
      <c r="AS436" s="51">
        <v>0</v>
      </c>
      <c r="AT436" s="52">
        <f t="shared" si="96"/>
        <v>0</v>
      </c>
      <c r="AU436" s="51">
        <v>0</v>
      </c>
      <c r="AV436" s="51">
        <v>0</v>
      </c>
      <c r="AW436" s="52">
        <f t="shared" si="111"/>
        <v>0</v>
      </c>
      <c r="AX436" s="57">
        <f t="shared" si="97"/>
        <v>0</v>
      </c>
    </row>
    <row r="437" spans="2:50" hidden="1" x14ac:dyDescent="0.25">
      <c r="B437" t="s">
        <v>1355</v>
      </c>
      <c r="C437" t="s">
        <v>1302</v>
      </c>
      <c r="D437" t="s">
        <v>308</v>
      </c>
      <c r="E437" s="51">
        <v>0</v>
      </c>
      <c r="F437" s="51">
        <v>0</v>
      </c>
      <c r="G437" s="52">
        <f t="shared" si="98"/>
        <v>0</v>
      </c>
      <c r="H437" s="51">
        <v>0</v>
      </c>
      <c r="I437" s="51">
        <v>0</v>
      </c>
      <c r="J437" s="52">
        <f t="shared" si="99"/>
        <v>0</v>
      </c>
      <c r="K437" s="51">
        <v>0</v>
      </c>
      <c r="L437" s="51">
        <v>0</v>
      </c>
      <c r="M437" s="52">
        <f t="shared" si="100"/>
        <v>0</v>
      </c>
      <c r="N437" s="51">
        <v>0</v>
      </c>
      <c r="O437" s="51">
        <v>0</v>
      </c>
      <c r="P437" s="52">
        <f t="shared" si="101"/>
        <v>0</v>
      </c>
      <c r="Q437" s="51">
        <v>0</v>
      </c>
      <c r="R437" s="51">
        <v>0</v>
      </c>
      <c r="S437" s="52">
        <f t="shared" si="102"/>
        <v>0</v>
      </c>
      <c r="T437" s="51">
        <v>0</v>
      </c>
      <c r="U437" s="51">
        <v>0</v>
      </c>
      <c r="V437" s="52">
        <f t="shared" si="103"/>
        <v>0</v>
      </c>
      <c r="W437" s="51">
        <v>0</v>
      </c>
      <c r="X437" s="51">
        <v>0</v>
      </c>
      <c r="Y437" s="52">
        <f t="shared" si="104"/>
        <v>0</v>
      </c>
      <c r="Z437" s="51">
        <v>0</v>
      </c>
      <c r="AA437" s="51">
        <v>0</v>
      </c>
      <c r="AB437" s="52">
        <f t="shared" si="105"/>
        <v>0</v>
      </c>
      <c r="AC437" s="51">
        <v>0</v>
      </c>
      <c r="AD437" s="51">
        <v>0</v>
      </c>
      <c r="AE437" s="52">
        <f t="shared" si="106"/>
        <v>0</v>
      </c>
      <c r="AF437" s="51">
        <v>0</v>
      </c>
      <c r="AG437" s="51">
        <v>0</v>
      </c>
      <c r="AH437" s="52">
        <f t="shared" si="107"/>
        <v>0</v>
      </c>
      <c r="AI437" s="51">
        <v>0</v>
      </c>
      <c r="AJ437" s="51">
        <v>0</v>
      </c>
      <c r="AK437" s="52">
        <f t="shared" si="108"/>
        <v>0</v>
      </c>
      <c r="AL437" s="51">
        <v>0</v>
      </c>
      <c r="AM437" s="51">
        <v>0</v>
      </c>
      <c r="AN437" s="52">
        <f t="shared" si="109"/>
        <v>0</v>
      </c>
      <c r="AO437" s="51">
        <v>0</v>
      </c>
      <c r="AP437" s="51">
        <v>0</v>
      </c>
      <c r="AQ437" s="52">
        <f t="shared" si="110"/>
        <v>0</v>
      </c>
      <c r="AR437" s="51">
        <v>0</v>
      </c>
      <c r="AS437" s="51">
        <v>0</v>
      </c>
      <c r="AT437" s="52">
        <f t="shared" si="96"/>
        <v>0</v>
      </c>
      <c r="AU437" s="51">
        <v>0</v>
      </c>
      <c r="AV437" s="51">
        <v>0</v>
      </c>
      <c r="AW437" s="52">
        <f t="shared" si="111"/>
        <v>0</v>
      </c>
      <c r="AX437" s="57">
        <f t="shared" si="97"/>
        <v>0</v>
      </c>
    </row>
    <row r="438" spans="2:50" x14ac:dyDescent="0.25">
      <c r="B438" t="s">
        <v>1355</v>
      </c>
      <c r="C438" t="s">
        <v>1303</v>
      </c>
      <c r="D438" t="s">
        <v>1112</v>
      </c>
      <c r="E438" s="51">
        <v>92000</v>
      </c>
      <c r="F438" s="51">
        <v>25350</v>
      </c>
      <c r="G438" s="52">
        <f t="shared" si="98"/>
        <v>-66650</v>
      </c>
      <c r="H438" s="51">
        <v>15000</v>
      </c>
      <c r="I438" s="51">
        <v>25655</v>
      </c>
      <c r="J438" s="52">
        <f t="shared" si="99"/>
        <v>10655</v>
      </c>
      <c r="K438" s="51">
        <v>15000</v>
      </c>
      <c r="L438" s="51">
        <v>24060</v>
      </c>
      <c r="M438" s="52">
        <f t="shared" si="100"/>
        <v>9060</v>
      </c>
      <c r="N438" s="51">
        <v>25000</v>
      </c>
      <c r="O438" s="51">
        <v>29792</v>
      </c>
      <c r="P438" s="52">
        <f t="shared" si="101"/>
        <v>4792</v>
      </c>
      <c r="Q438" s="51">
        <v>25000</v>
      </c>
      <c r="R438" s="51">
        <v>43805</v>
      </c>
      <c r="S438" s="52">
        <f t="shared" si="102"/>
        <v>18805</v>
      </c>
      <c r="T438" s="51">
        <v>40000</v>
      </c>
      <c r="U438" s="51">
        <v>46157</v>
      </c>
      <c r="V438" s="52">
        <f t="shared" si="103"/>
        <v>6157</v>
      </c>
      <c r="W438" s="51">
        <v>35000</v>
      </c>
      <c r="X438" s="51">
        <v>81826</v>
      </c>
      <c r="Y438" s="52">
        <f t="shared" si="104"/>
        <v>46826</v>
      </c>
      <c r="Z438" s="51">
        <v>35000</v>
      </c>
      <c r="AA438" s="51">
        <v>31592</v>
      </c>
      <c r="AB438" s="52">
        <f t="shared" si="105"/>
        <v>-3408</v>
      </c>
      <c r="AC438" s="51">
        <v>35000</v>
      </c>
      <c r="AD438" s="51">
        <v>141447</v>
      </c>
      <c r="AE438" s="52">
        <f t="shared" si="106"/>
        <v>106447</v>
      </c>
      <c r="AF438" s="51">
        <v>35000</v>
      </c>
      <c r="AG438" s="51">
        <v>35360</v>
      </c>
      <c r="AH438" s="52">
        <f t="shared" si="107"/>
        <v>360</v>
      </c>
      <c r="AI438" s="51">
        <v>0</v>
      </c>
      <c r="AJ438" s="51">
        <v>0</v>
      </c>
      <c r="AK438" s="52">
        <f t="shared" si="108"/>
        <v>0</v>
      </c>
      <c r="AL438" s="51">
        <v>0</v>
      </c>
      <c r="AM438" s="51">
        <v>0</v>
      </c>
      <c r="AN438" s="52">
        <f t="shared" si="109"/>
        <v>0</v>
      </c>
      <c r="AO438" s="51">
        <v>0</v>
      </c>
      <c r="AP438" s="51">
        <v>0</v>
      </c>
      <c r="AQ438" s="52">
        <f t="shared" si="110"/>
        <v>0</v>
      </c>
      <c r="AR438" s="51">
        <v>0</v>
      </c>
      <c r="AS438" s="51">
        <v>0</v>
      </c>
      <c r="AT438" s="52">
        <f t="shared" si="96"/>
        <v>0</v>
      </c>
      <c r="AU438" s="51">
        <v>0</v>
      </c>
      <c r="AV438" s="51">
        <v>0</v>
      </c>
      <c r="AW438" s="52">
        <f t="shared" si="111"/>
        <v>0</v>
      </c>
      <c r="AX438" s="57">
        <f t="shared" si="97"/>
        <v>970088</v>
      </c>
    </row>
    <row r="439" spans="2:50" x14ac:dyDescent="0.25">
      <c r="B439" t="s">
        <v>1355</v>
      </c>
      <c r="C439" t="s">
        <v>1304</v>
      </c>
      <c r="D439" t="s">
        <v>1110</v>
      </c>
      <c r="E439" s="51">
        <v>130000</v>
      </c>
      <c r="F439" s="51">
        <v>466098</v>
      </c>
      <c r="G439" s="52">
        <f t="shared" si="98"/>
        <v>336098</v>
      </c>
      <c r="H439" s="51">
        <v>600000</v>
      </c>
      <c r="I439" s="51">
        <v>1323766</v>
      </c>
      <c r="J439" s="52">
        <f t="shared" si="99"/>
        <v>723766</v>
      </c>
      <c r="K439" s="51">
        <v>650000</v>
      </c>
      <c r="L439" s="51">
        <v>810685</v>
      </c>
      <c r="M439" s="52">
        <f t="shared" si="100"/>
        <v>160685</v>
      </c>
      <c r="N439" s="51">
        <v>650000</v>
      </c>
      <c r="O439" s="51">
        <v>767970</v>
      </c>
      <c r="P439" s="52">
        <f t="shared" si="101"/>
        <v>117970</v>
      </c>
      <c r="Q439" s="51">
        <v>800000</v>
      </c>
      <c r="R439" s="51">
        <v>776339</v>
      </c>
      <c r="S439" s="52">
        <f t="shared" si="102"/>
        <v>-23661</v>
      </c>
      <c r="T439" s="51">
        <v>625000</v>
      </c>
      <c r="U439" s="51">
        <v>843630</v>
      </c>
      <c r="V439" s="52">
        <f t="shared" si="103"/>
        <v>218630</v>
      </c>
      <c r="W439" s="51">
        <v>800000</v>
      </c>
      <c r="X439" s="51">
        <v>552334</v>
      </c>
      <c r="Y439" s="52">
        <f t="shared" si="104"/>
        <v>-247666</v>
      </c>
      <c r="Z439" s="51">
        <v>700000</v>
      </c>
      <c r="AA439" s="51">
        <v>271387</v>
      </c>
      <c r="AB439" s="52">
        <f t="shared" si="105"/>
        <v>-428613</v>
      </c>
      <c r="AC439" s="51">
        <v>500000</v>
      </c>
      <c r="AD439" s="51">
        <v>194699</v>
      </c>
      <c r="AE439" s="52">
        <f t="shared" si="106"/>
        <v>-305301</v>
      </c>
      <c r="AF439" s="51">
        <v>350000</v>
      </c>
      <c r="AG439" s="51">
        <v>136507</v>
      </c>
      <c r="AH439" s="52">
        <f t="shared" si="107"/>
        <v>-213493</v>
      </c>
      <c r="AI439" s="51">
        <v>0</v>
      </c>
      <c r="AJ439" s="51">
        <v>0</v>
      </c>
      <c r="AK439" s="52">
        <f t="shared" si="108"/>
        <v>0</v>
      </c>
      <c r="AL439" s="51">
        <v>0</v>
      </c>
      <c r="AM439" s="51">
        <v>0</v>
      </c>
      <c r="AN439" s="52">
        <f t="shared" si="109"/>
        <v>0</v>
      </c>
      <c r="AO439" s="51">
        <v>0</v>
      </c>
      <c r="AP439" s="51">
        <v>0</v>
      </c>
      <c r="AQ439" s="52">
        <f t="shared" si="110"/>
        <v>0</v>
      </c>
      <c r="AR439" s="51">
        <v>0</v>
      </c>
      <c r="AS439" s="51">
        <v>0</v>
      </c>
      <c r="AT439" s="52">
        <f t="shared" si="96"/>
        <v>0</v>
      </c>
      <c r="AU439" s="51">
        <v>0</v>
      </c>
      <c r="AV439" s="51">
        <v>0</v>
      </c>
      <c r="AW439" s="52">
        <f t="shared" si="111"/>
        <v>0</v>
      </c>
      <c r="AX439" s="57">
        <f t="shared" si="97"/>
        <v>12286830</v>
      </c>
    </row>
    <row r="440" spans="2:50" x14ac:dyDescent="0.25">
      <c r="B440" t="s">
        <v>1355</v>
      </c>
      <c r="C440" t="s">
        <v>1305</v>
      </c>
      <c r="D440" t="s">
        <v>1108</v>
      </c>
      <c r="E440" s="51">
        <v>0</v>
      </c>
      <c r="F440" s="51">
        <v>0</v>
      </c>
      <c r="G440" s="52">
        <f t="shared" si="98"/>
        <v>0</v>
      </c>
      <c r="H440" s="51">
        <v>0</v>
      </c>
      <c r="I440" s="51">
        <v>0</v>
      </c>
      <c r="J440" s="52">
        <f t="shared" si="99"/>
        <v>0</v>
      </c>
      <c r="K440" s="51">
        <v>0</v>
      </c>
      <c r="L440" s="51">
        <v>0</v>
      </c>
      <c r="M440" s="52">
        <f t="shared" si="100"/>
        <v>0</v>
      </c>
      <c r="N440" s="51">
        <v>0</v>
      </c>
      <c r="O440" s="51">
        <v>0</v>
      </c>
      <c r="P440" s="52">
        <f t="shared" si="101"/>
        <v>0</v>
      </c>
      <c r="Q440" s="51">
        <v>0</v>
      </c>
      <c r="R440" s="51">
        <v>0</v>
      </c>
      <c r="S440" s="52">
        <f t="shared" si="102"/>
        <v>0</v>
      </c>
      <c r="T440" s="51">
        <v>0</v>
      </c>
      <c r="U440" s="51">
        <v>24197</v>
      </c>
      <c r="V440" s="52">
        <f t="shared" si="103"/>
        <v>24197</v>
      </c>
      <c r="W440" s="51">
        <v>355000</v>
      </c>
      <c r="X440" s="51">
        <v>381937</v>
      </c>
      <c r="Y440" s="52">
        <f t="shared" si="104"/>
        <v>26937</v>
      </c>
      <c r="Z440" s="51">
        <v>370000</v>
      </c>
      <c r="AA440" s="51">
        <v>327475</v>
      </c>
      <c r="AB440" s="52">
        <f t="shared" si="105"/>
        <v>-42525</v>
      </c>
      <c r="AC440" s="51">
        <v>370000</v>
      </c>
      <c r="AD440" s="51">
        <v>425985</v>
      </c>
      <c r="AE440" s="52">
        <f t="shared" si="106"/>
        <v>55985</v>
      </c>
      <c r="AF440" s="51">
        <v>532000</v>
      </c>
      <c r="AG440" s="51">
        <v>626644</v>
      </c>
      <c r="AH440" s="52">
        <f t="shared" si="107"/>
        <v>94644</v>
      </c>
      <c r="AI440" s="51">
        <v>0</v>
      </c>
      <c r="AJ440" s="51">
        <v>0</v>
      </c>
      <c r="AK440" s="52">
        <f t="shared" si="108"/>
        <v>0</v>
      </c>
      <c r="AL440" s="51">
        <v>0</v>
      </c>
      <c r="AM440" s="51">
        <v>0</v>
      </c>
      <c r="AN440" s="52">
        <f t="shared" si="109"/>
        <v>0</v>
      </c>
      <c r="AO440" s="51">
        <v>0</v>
      </c>
      <c r="AP440" s="51">
        <v>0</v>
      </c>
      <c r="AQ440" s="52">
        <f t="shared" si="110"/>
        <v>0</v>
      </c>
      <c r="AR440" s="51">
        <v>0</v>
      </c>
      <c r="AS440" s="51">
        <v>0</v>
      </c>
      <c r="AT440" s="52">
        <f t="shared" si="96"/>
        <v>0</v>
      </c>
      <c r="AU440" s="51">
        <v>0</v>
      </c>
      <c r="AV440" s="51">
        <v>0</v>
      </c>
      <c r="AW440" s="52">
        <f t="shared" si="111"/>
        <v>0</v>
      </c>
      <c r="AX440" s="57">
        <f t="shared" si="97"/>
        <v>3572476</v>
      </c>
    </row>
    <row r="441" spans="2:50" x14ac:dyDescent="0.25">
      <c r="B441" t="s">
        <v>1355</v>
      </c>
      <c r="C441" t="s">
        <v>1306</v>
      </c>
      <c r="D441" t="s">
        <v>1106</v>
      </c>
      <c r="E441" s="51">
        <v>0</v>
      </c>
      <c r="F441" s="51">
        <v>0</v>
      </c>
      <c r="G441" s="52">
        <f t="shared" si="98"/>
        <v>0</v>
      </c>
      <c r="H441" s="51">
        <v>0</v>
      </c>
      <c r="I441" s="51">
        <v>0</v>
      </c>
      <c r="J441" s="52">
        <f t="shared" si="99"/>
        <v>0</v>
      </c>
      <c r="K441" s="51">
        <v>0</v>
      </c>
      <c r="L441" s="51">
        <v>1800</v>
      </c>
      <c r="M441" s="52">
        <f t="shared" si="100"/>
        <v>1800</v>
      </c>
      <c r="N441" s="51">
        <v>0</v>
      </c>
      <c r="O441" s="51">
        <v>17800</v>
      </c>
      <c r="P441" s="52">
        <f t="shared" si="101"/>
        <v>17800</v>
      </c>
      <c r="Q441" s="51">
        <v>2000</v>
      </c>
      <c r="R441" s="51">
        <v>5770</v>
      </c>
      <c r="S441" s="52">
        <f t="shared" si="102"/>
        <v>3770</v>
      </c>
      <c r="T441" s="51">
        <v>2000</v>
      </c>
      <c r="U441" s="51">
        <v>4700</v>
      </c>
      <c r="V441" s="52">
        <f t="shared" si="103"/>
        <v>2700</v>
      </c>
      <c r="W441" s="51">
        <v>2000</v>
      </c>
      <c r="X441" s="51">
        <v>2300</v>
      </c>
      <c r="Y441" s="52">
        <f t="shared" si="104"/>
        <v>300</v>
      </c>
      <c r="Z441" s="51">
        <v>2000</v>
      </c>
      <c r="AA441" s="51">
        <v>0</v>
      </c>
      <c r="AB441" s="52">
        <f t="shared" si="105"/>
        <v>-2000</v>
      </c>
      <c r="AC441" s="51">
        <v>2000</v>
      </c>
      <c r="AD441" s="51">
        <v>0</v>
      </c>
      <c r="AE441" s="52">
        <f t="shared" si="106"/>
        <v>-2000</v>
      </c>
      <c r="AF441" s="51">
        <v>2000</v>
      </c>
      <c r="AG441" s="51">
        <v>6250</v>
      </c>
      <c r="AH441" s="52">
        <f t="shared" si="107"/>
        <v>4250</v>
      </c>
      <c r="AI441" s="51">
        <v>0</v>
      </c>
      <c r="AJ441" s="51">
        <v>0</v>
      </c>
      <c r="AK441" s="52">
        <f t="shared" si="108"/>
        <v>0</v>
      </c>
      <c r="AL441" s="51">
        <v>0</v>
      </c>
      <c r="AM441" s="51">
        <v>0</v>
      </c>
      <c r="AN441" s="52">
        <f t="shared" si="109"/>
        <v>0</v>
      </c>
      <c r="AO441" s="51">
        <v>0</v>
      </c>
      <c r="AP441" s="51">
        <v>0</v>
      </c>
      <c r="AQ441" s="52">
        <f t="shared" si="110"/>
        <v>0</v>
      </c>
      <c r="AR441" s="51">
        <v>0</v>
      </c>
      <c r="AS441" s="51">
        <v>0</v>
      </c>
      <c r="AT441" s="52">
        <f t="shared" si="96"/>
        <v>0</v>
      </c>
      <c r="AU441" s="51">
        <v>0</v>
      </c>
      <c r="AV441" s="51">
        <v>0</v>
      </c>
      <c r="AW441" s="52">
        <f t="shared" si="111"/>
        <v>0</v>
      </c>
      <c r="AX441" s="57">
        <f t="shared" si="97"/>
        <v>77240</v>
      </c>
    </row>
    <row r="442" spans="2:50" x14ac:dyDescent="0.25">
      <c r="B442" t="s">
        <v>1355</v>
      </c>
      <c r="C442" t="s">
        <v>1307</v>
      </c>
      <c r="D442" t="s">
        <v>280</v>
      </c>
      <c r="E442" s="51">
        <v>0</v>
      </c>
      <c r="F442" s="51">
        <v>0</v>
      </c>
      <c r="G442" s="52">
        <f t="shared" si="98"/>
        <v>0</v>
      </c>
      <c r="H442" s="51">
        <v>0</v>
      </c>
      <c r="I442" s="51">
        <v>0</v>
      </c>
      <c r="J442" s="52">
        <f t="shared" si="99"/>
        <v>0</v>
      </c>
      <c r="K442" s="51">
        <v>0</v>
      </c>
      <c r="L442" s="51">
        <v>0</v>
      </c>
      <c r="M442" s="52">
        <f t="shared" si="100"/>
        <v>0</v>
      </c>
      <c r="N442" s="51">
        <v>0</v>
      </c>
      <c r="O442" s="51">
        <v>0</v>
      </c>
      <c r="P442" s="52">
        <f t="shared" si="101"/>
        <v>0</v>
      </c>
      <c r="Q442" s="51">
        <v>0</v>
      </c>
      <c r="R442" s="51">
        <v>0</v>
      </c>
      <c r="S442" s="52">
        <f t="shared" si="102"/>
        <v>0</v>
      </c>
      <c r="T442" s="51">
        <v>0</v>
      </c>
      <c r="U442" s="51">
        <v>0</v>
      </c>
      <c r="V442" s="52">
        <f t="shared" si="103"/>
        <v>0</v>
      </c>
      <c r="W442" s="51">
        <v>2000</v>
      </c>
      <c r="X442" s="51">
        <v>4200</v>
      </c>
      <c r="Y442" s="52">
        <f t="shared" si="104"/>
        <v>2200</v>
      </c>
      <c r="Z442" s="51">
        <v>15000</v>
      </c>
      <c r="AA442" s="51">
        <v>9300</v>
      </c>
      <c r="AB442" s="52">
        <f t="shared" si="105"/>
        <v>-5700</v>
      </c>
      <c r="AC442" s="51">
        <v>10500</v>
      </c>
      <c r="AD442" s="51">
        <v>18206</v>
      </c>
      <c r="AE442" s="52">
        <f t="shared" si="106"/>
        <v>7706</v>
      </c>
      <c r="AF442" s="51">
        <v>70000</v>
      </c>
      <c r="AG442" s="51">
        <v>4700</v>
      </c>
      <c r="AH442" s="52">
        <f t="shared" si="107"/>
        <v>-65300</v>
      </c>
      <c r="AI442" s="51">
        <v>0</v>
      </c>
      <c r="AJ442" s="51">
        <v>0</v>
      </c>
      <c r="AK442" s="52">
        <f t="shared" si="108"/>
        <v>0</v>
      </c>
      <c r="AL442" s="51">
        <v>0</v>
      </c>
      <c r="AM442" s="51">
        <v>0</v>
      </c>
      <c r="AN442" s="52">
        <f t="shared" si="109"/>
        <v>0</v>
      </c>
      <c r="AO442" s="51">
        <v>0</v>
      </c>
      <c r="AP442" s="51">
        <v>0</v>
      </c>
      <c r="AQ442" s="52">
        <f t="shared" si="110"/>
        <v>0</v>
      </c>
      <c r="AR442" s="51">
        <v>0</v>
      </c>
      <c r="AS442" s="51">
        <v>0</v>
      </c>
      <c r="AT442" s="52">
        <f t="shared" si="96"/>
        <v>0</v>
      </c>
      <c r="AU442" s="51">
        <v>0</v>
      </c>
      <c r="AV442" s="51">
        <v>0</v>
      </c>
      <c r="AW442" s="52">
        <f t="shared" si="111"/>
        <v>0</v>
      </c>
      <c r="AX442" s="57">
        <f t="shared" si="97"/>
        <v>72812</v>
      </c>
    </row>
    <row r="443" spans="2:50" x14ac:dyDescent="0.25">
      <c r="B443" t="s">
        <v>1355</v>
      </c>
      <c r="C443" t="s">
        <v>1308</v>
      </c>
      <c r="D443" t="s">
        <v>308</v>
      </c>
      <c r="E443" s="51">
        <v>0</v>
      </c>
      <c r="F443" s="51">
        <v>0</v>
      </c>
      <c r="G443" s="52">
        <f t="shared" si="98"/>
        <v>0</v>
      </c>
      <c r="H443" s="51">
        <v>0</v>
      </c>
      <c r="I443" s="51">
        <v>0</v>
      </c>
      <c r="J443" s="52">
        <f t="shared" si="99"/>
        <v>0</v>
      </c>
      <c r="K443" s="51">
        <v>0</v>
      </c>
      <c r="L443" s="51">
        <v>0</v>
      </c>
      <c r="M443" s="52">
        <f t="shared" si="100"/>
        <v>0</v>
      </c>
      <c r="N443" s="51">
        <v>0</v>
      </c>
      <c r="O443" s="51">
        <v>0</v>
      </c>
      <c r="P443" s="52">
        <f t="shared" si="101"/>
        <v>0</v>
      </c>
      <c r="Q443" s="51">
        <v>0</v>
      </c>
      <c r="R443" s="51">
        <v>0</v>
      </c>
      <c r="S443" s="52">
        <f t="shared" si="102"/>
        <v>0</v>
      </c>
      <c r="T443" s="51">
        <v>0</v>
      </c>
      <c r="U443" s="51">
        <v>0</v>
      </c>
      <c r="V443" s="52">
        <f t="shared" si="103"/>
        <v>0</v>
      </c>
      <c r="W443" s="51">
        <v>0</v>
      </c>
      <c r="X443" s="51">
        <v>0</v>
      </c>
      <c r="Y443" s="52">
        <f t="shared" si="104"/>
        <v>0</v>
      </c>
      <c r="Z443" s="51">
        <v>0</v>
      </c>
      <c r="AA443" s="51">
        <v>1750</v>
      </c>
      <c r="AB443" s="52">
        <f t="shared" si="105"/>
        <v>1750</v>
      </c>
      <c r="AC443" s="51">
        <v>0</v>
      </c>
      <c r="AD443" s="51">
        <v>700</v>
      </c>
      <c r="AE443" s="52">
        <f t="shared" si="106"/>
        <v>700</v>
      </c>
      <c r="AF443" s="51">
        <v>0</v>
      </c>
      <c r="AG443" s="51">
        <v>355</v>
      </c>
      <c r="AH443" s="52">
        <f t="shared" si="107"/>
        <v>355</v>
      </c>
      <c r="AI443" s="51">
        <v>0</v>
      </c>
      <c r="AJ443" s="51">
        <v>0</v>
      </c>
      <c r="AK443" s="52">
        <f t="shared" si="108"/>
        <v>0</v>
      </c>
      <c r="AL443" s="51">
        <v>0</v>
      </c>
      <c r="AM443" s="51">
        <v>0</v>
      </c>
      <c r="AN443" s="52">
        <f t="shared" si="109"/>
        <v>0</v>
      </c>
      <c r="AO443" s="51">
        <v>0</v>
      </c>
      <c r="AP443" s="51">
        <v>0</v>
      </c>
      <c r="AQ443" s="52">
        <f t="shared" si="110"/>
        <v>0</v>
      </c>
      <c r="AR443" s="51">
        <v>0</v>
      </c>
      <c r="AS443" s="51">
        <v>0</v>
      </c>
      <c r="AT443" s="52">
        <f t="shared" si="96"/>
        <v>0</v>
      </c>
      <c r="AU443" s="51">
        <v>0</v>
      </c>
      <c r="AV443" s="51">
        <v>0</v>
      </c>
      <c r="AW443" s="52">
        <f t="shared" si="111"/>
        <v>0</v>
      </c>
      <c r="AX443" s="57">
        <f t="shared" si="97"/>
        <v>5610</v>
      </c>
    </row>
    <row r="444" spans="2:50" x14ac:dyDescent="0.25">
      <c r="B444" t="s">
        <v>1355</v>
      </c>
      <c r="C444" t="s">
        <v>1309</v>
      </c>
      <c r="D444" t="s">
        <v>282</v>
      </c>
      <c r="E444" s="51">
        <v>5700000</v>
      </c>
      <c r="F444" s="51">
        <v>8526499</v>
      </c>
      <c r="G444" s="52">
        <f t="shared" si="98"/>
        <v>2826499</v>
      </c>
      <c r="H444" s="51">
        <v>7000000</v>
      </c>
      <c r="I444" s="51">
        <v>11072001</v>
      </c>
      <c r="J444" s="52">
        <f t="shared" si="99"/>
        <v>4072001</v>
      </c>
      <c r="K444" s="51">
        <v>8000000</v>
      </c>
      <c r="L444" s="51">
        <v>5335480</v>
      </c>
      <c r="M444" s="52">
        <f t="shared" si="100"/>
        <v>-2664520</v>
      </c>
      <c r="N444" s="51">
        <v>7000000</v>
      </c>
      <c r="O444" s="51">
        <v>6016735</v>
      </c>
      <c r="P444" s="52">
        <f t="shared" si="101"/>
        <v>-983265</v>
      </c>
      <c r="Q444" s="51">
        <v>6200000</v>
      </c>
      <c r="R444" s="51">
        <v>4873295</v>
      </c>
      <c r="S444" s="52">
        <f t="shared" si="102"/>
        <v>-1326705</v>
      </c>
      <c r="T444" s="51">
        <v>6700000</v>
      </c>
      <c r="U444" s="51">
        <v>6066347</v>
      </c>
      <c r="V444" s="52">
        <f t="shared" si="103"/>
        <v>-633653</v>
      </c>
      <c r="W444" s="51">
        <v>5800000</v>
      </c>
      <c r="X444" s="51">
        <v>8000729</v>
      </c>
      <c r="Y444" s="52">
        <f t="shared" si="104"/>
        <v>2200729</v>
      </c>
      <c r="Z444" s="51">
        <v>7700000</v>
      </c>
      <c r="AA444" s="51">
        <v>9742349</v>
      </c>
      <c r="AB444" s="52">
        <f t="shared" si="105"/>
        <v>2042349</v>
      </c>
      <c r="AC444" s="51">
        <v>6397200</v>
      </c>
      <c r="AD444" s="51">
        <v>6756416</v>
      </c>
      <c r="AE444" s="52">
        <f t="shared" si="106"/>
        <v>359216</v>
      </c>
      <c r="AF444" s="51">
        <v>6327000</v>
      </c>
      <c r="AG444" s="51">
        <v>10677437</v>
      </c>
      <c r="AH444" s="52">
        <f t="shared" si="107"/>
        <v>4350437</v>
      </c>
      <c r="AI444" s="51">
        <v>0</v>
      </c>
      <c r="AJ444" s="51">
        <v>0</v>
      </c>
      <c r="AK444" s="52">
        <f t="shared" si="108"/>
        <v>0</v>
      </c>
      <c r="AL444" s="51">
        <v>0</v>
      </c>
      <c r="AM444" s="51">
        <v>0</v>
      </c>
      <c r="AN444" s="52">
        <f t="shared" si="109"/>
        <v>0</v>
      </c>
      <c r="AO444" s="51">
        <v>0</v>
      </c>
      <c r="AP444" s="51">
        <v>0</v>
      </c>
      <c r="AQ444" s="52">
        <f t="shared" si="110"/>
        <v>0</v>
      </c>
      <c r="AR444" s="51">
        <v>0</v>
      </c>
      <c r="AS444" s="51">
        <v>0</v>
      </c>
      <c r="AT444" s="52">
        <f t="shared" si="96"/>
        <v>0</v>
      </c>
      <c r="AU444" s="51">
        <v>0</v>
      </c>
      <c r="AV444" s="51">
        <v>0</v>
      </c>
      <c r="AW444" s="52">
        <f t="shared" si="111"/>
        <v>0</v>
      </c>
      <c r="AX444" s="57">
        <f t="shared" si="97"/>
        <v>154134576</v>
      </c>
    </row>
    <row r="445" spans="2:50" x14ac:dyDescent="0.25">
      <c r="B445" t="s">
        <v>1355</v>
      </c>
      <c r="C445" t="s">
        <v>1310</v>
      </c>
      <c r="D445" t="s">
        <v>1104</v>
      </c>
      <c r="E445" s="51">
        <v>0</v>
      </c>
      <c r="F445" s="51">
        <v>0</v>
      </c>
      <c r="G445" s="52">
        <f t="shared" si="98"/>
        <v>0</v>
      </c>
      <c r="H445" s="51">
        <v>0</v>
      </c>
      <c r="I445" s="51">
        <v>0</v>
      </c>
      <c r="J445" s="52">
        <f t="shared" si="99"/>
        <v>0</v>
      </c>
      <c r="K445" s="51">
        <v>0</v>
      </c>
      <c r="L445" s="51">
        <v>0</v>
      </c>
      <c r="M445" s="52">
        <f t="shared" si="100"/>
        <v>0</v>
      </c>
      <c r="N445" s="51">
        <v>0</v>
      </c>
      <c r="O445" s="51">
        <v>0</v>
      </c>
      <c r="P445" s="52">
        <f t="shared" si="101"/>
        <v>0</v>
      </c>
      <c r="Q445" s="51">
        <v>0</v>
      </c>
      <c r="R445" s="51">
        <v>0</v>
      </c>
      <c r="S445" s="52">
        <f t="shared" si="102"/>
        <v>0</v>
      </c>
      <c r="T445" s="51">
        <v>0</v>
      </c>
      <c r="U445" s="51">
        <v>0</v>
      </c>
      <c r="V445" s="52">
        <f t="shared" si="103"/>
        <v>0</v>
      </c>
      <c r="W445" s="51">
        <v>0</v>
      </c>
      <c r="X445" s="51">
        <v>0</v>
      </c>
      <c r="Y445" s="52">
        <f t="shared" si="104"/>
        <v>0</v>
      </c>
      <c r="Z445" s="51">
        <v>250000</v>
      </c>
      <c r="AA445" s="51">
        <v>0</v>
      </c>
      <c r="AB445" s="52">
        <f t="shared" si="105"/>
        <v>-250000</v>
      </c>
      <c r="AC445" s="51">
        <v>2718000</v>
      </c>
      <c r="AD445" s="51">
        <v>2178369</v>
      </c>
      <c r="AE445" s="52">
        <f t="shared" si="106"/>
        <v>-539631</v>
      </c>
      <c r="AF445" s="51">
        <v>1787000</v>
      </c>
      <c r="AG445" s="51">
        <v>0</v>
      </c>
      <c r="AH445" s="52">
        <f t="shared" si="107"/>
        <v>-1787000</v>
      </c>
      <c r="AI445" s="51">
        <v>0</v>
      </c>
      <c r="AJ445" s="51">
        <v>0</v>
      </c>
      <c r="AK445" s="52">
        <f t="shared" si="108"/>
        <v>0</v>
      </c>
      <c r="AL445" s="51">
        <v>0</v>
      </c>
      <c r="AM445" s="51">
        <v>0</v>
      </c>
      <c r="AN445" s="52">
        <f t="shared" si="109"/>
        <v>0</v>
      </c>
      <c r="AO445" s="51">
        <v>0</v>
      </c>
      <c r="AP445" s="51">
        <v>0</v>
      </c>
      <c r="AQ445" s="52">
        <f t="shared" si="110"/>
        <v>0</v>
      </c>
      <c r="AR445" s="51">
        <v>0</v>
      </c>
      <c r="AS445" s="51">
        <v>0</v>
      </c>
      <c r="AT445" s="52">
        <f t="shared" si="96"/>
        <v>0</v>
      </c>
      <c r="AU445" s="51">
        <v>0</v>
      </c>
      <c r="AV445" s="51">
        <v>0</v>
      </c>
      <c r="AW445" s="52">
        <f t="shared" si="111"/>
        <v>0</v>
      </c>
      <c r="AX445" s="57">
        <f t="shared" si="97"/>
        <v>4356738</v>
      </c>
    </row>
    <row r="446" spans="2:50" x14ac:dyDescent="0.25">
      <c r="B446" t="s">
        <v>1355</v>
      </c>
      <c r="C446" t="s">
        <v>1311</v>
      </c>
      <c r="D446" t="s">
        <v>286</v>
      </c>
      <c r="E446" s="51">
        <v>0</v>
      </c>
      <c r="F446" s="51">
        <v>0</v>
      </c>
      <c r="G446" s="52">
        <f t="shared" si="98"/>
        <v>0</v>
      </c>
      <c r="H446" s="51">
        <v>0</v>
      </c>
      <c r="I446" s="51">
        <v>0</v>
      </c>
      <c r="J446" s="52">
        <f t="shared" si="99"/>
        <v>0</v>
      </c>
      <c r="K446" s="51">
        <v>0</v>
      </c>
      <c r="L446" s="51">
        <v>0</v>
      </c>
      <c r="M446" s="52">
        <f t="shared" si="100"/>
        <v>0</v>
      </c>
      <c r="N446" s="51">
        <v>0</v>
      </c>
      <c r="O446" s="51">
        <v>0</v>
      </c>
      <c r="P446" s="52">
        <f t="shared" si="101"/>
        <v>0</v>
      </c>
      <c r="Q446" s="51">
        <v>0</v>
      </c>
      <c r="R446" s="51">
        <v>0</v>
      </c>
      <c r="S446" s="52">
        <f t="shared" si="102"/>
        <v>0</v>
      </c>
      <c r="T446" s="51">
        <v>0</v>
      </c>
      <c r="U446" s="51">
        <v>0</v>
      </c>
      <c r="V446" s="52">
        <f t="shared" si="103"/>
        <v>0</v>
      </c>
      <c r="W446" s="51">
        <v>0</v>
      </c>
      <c r="X446" s="51">
        <v>0</v>
      </c>
      <c r="Y446" s="52">
        <f t="shared" si="104"/>
        <v>0</v>
      </c>
      <c r="Z446" s="51">
        <v>7100000</v>
      </c>
      <c r="AA446" s="51">
        <v>2449194</v>
      </c>
      <c r="AB446" s="52">
        <f t="shared" si="105"/>
        <v>-4650806</v>
      </c>
      <c r="AC446" s="51">
        <v>3465000</v>
      </c>
      <c r="AD446" s="51">
        <v>16701607</v>
      </c>
      <c r="AE446" s="52">
        <f t="shared" si="106"/>
        <v>13236607</v>
      </c>
      <c r="AF446" s="51">
        <v>15000000</v>
      </c>
      <c r="AG446" s="51">
        <v>20242940</v>
      </c>
      <c r="AH446" s="52">
        <f t="shared" si="107"/>
        <v>5242940</v>
      </c>
      <c r="AI446" s="51">
        <v>0</v>
      </c>
      <c r="AJ446" s="51">
        <v>-1</v>
      </c>
      <c r="AK446" s="52">
        <f t="shared" si="108"/>
        <v>-1</v>
      </c>
      <c r="AL446" s="51">
        <v>0</v>
      </c>
      <c r="AM446" s="51">
        <v>0</v>
      </c>
      <c r="AN446" s="52">
        <f t="shared" si="109"/>
        <v>0</v>
      </c>
      <c r="AO446" s="51">
        <v>0</v>
      </c>
      <c r="AP446" s="51">
        <v>0</v>
      </c>
      <c r="AQ446" s="52">
        <f t="shared" si="110"/>
        <v>0</v>
      </c>
      <c r="AR446" s="51">
        <v>0</v>
      </c>
      <c r="AS446" s="51">
        <v>0</v>
      </c>
      <c r="AT446" s="52">
        <f t="shared" si="96"/>
        <v>0</v>
      </c>
      <c r="AU446" s="51">
        <v>0</v>
      </c>
      <c r="AV446" s="51">
        <v>0</v>
      </c>
      <c r="AW446" s="52">
        <f t="shared" si="111"/>
        <v>0</v>
      </c>
      <c r="AX446" s="57">
        <f t="shared" si="97"/>
        <v>78787480</v>
      </c>
    </row>
    <row r="447" spans="2:50" hidden="1" x14ac:dyDescent="0.25">
      <c r="B447" t="s">
        <v>1355</v>
      </c>
      <c r="C447" t="s">
        <v>1312</v>
      </c>
      <c r="D447" t="s">
        <v>308</v>
      </c>
      <c r="E447" s="51">
        <v>0</v>
      </c>
      <c r="F447" s="51">
        <v>0</v>
      </c>
      <c r="G447" s="52">
        <f t="shared" si="98"/>
        <v>0</v>
      </c>
      <c r="H447" s="51">
        <v>0</v>
      </c>
      <c r="I447" s="51">
        <v>0</v>
      </c>
      <c r="J447" s="52">
        <f t="shared" si="99"/>
        <v>0</v>
      </c>
      <c r="K447" s="51">
        <v>0</v>
      </c>
      <c r="L447" s="51">
        <v>0</v>
      </c>
      <c r="M447" s="52">
        <f t="shared" si="100"/>
        <v>0</v>
      </c>
      <c r="N447" s="51">
        <v>0</v>
      </c>
      <c r="O447" s="51">
        <v>0</v>
      </c>
      <c r="P447" s="52">
        <f t="shared" si="101"/>
        <v>0</v>
      </c>
      <c r="Q447" s="51">
        <v>0</v>
      </c>
      <c r="R447" s="51">
        <v>0</v>
      </c>
      <c r="S447" s="52">
        <f t="shared" si="102"/>
        <v>0</v>
      </c>
      <c r="T447" s="51">
        <v>0</v>
      </c>
      <c r="U447" s="51">
        <v>0</v>
      </c>
      <c r="V447" s="52">
        <f t="shared" si="103"/>
        <v>0</v>
      </c>
      <c r="W447" s="51">
        <v>0</v>
      </c>
      <c r="X447" s="51">
        <v>0</v>
      </c>
      <c r="Y447" s="52">
        <f t="shared" si="104"/>
        <v>0</v>
      </c>
      <c r="Z447" s="51">
        <v>0</v>
      </c>
      <c r="AA447" s="51">
        <v>0</v>
      </c>
      <c r="AB447" s="52">
        <f t="shared" si="105"/>
        <v>0</v>
      </c>
      <c r="AC447" s="51">
        <v>0</v>
      </c>
      <c r="AD447" s="51">
        <v>0</v>
      </c>
      <c r="AE447" s="52">
        <f t="shared" si="106"/>
        <v>0</v>
      </c>
      <c r="AF447" s="51">
        <v>0</v>
      </c>
      <c r="AG447" s="51">
        <v>0</v>
      </c>
      <c r="AH447" s="52">
        <f t="shared" si="107"/>
        <v>0</v>
      </c>
      <c r="AI447" s="51">
        <v>0</v>
      </c>
      <c r="AJ447" s="51">
        <v>0</v>
      </c>
      <c r="AK447" s="52">
        <f t="shared" si="108"/>
        <v>0</v>
      </c>
      <c r="AL447" s="51">
        <v>0</v>
      </c>
      <c r="AM447" s="51">
        <v>0</v>
      </c>
      <c r="AN447" s="52">
        <f t="shared" si="109"/>
        <v>0</v>
      </c>
      <c r="AO447" s="51">
        <v>0</v>
      </c>
      <c r="AP447" s="51">
        <v>0</v>
      </c>
      <c r="AQ447" s="52">
        <f t="shared" si="110"/>
        <v>0</v>
      </c>
      <c r="AR447" s="51">
        <v>0</v>
      </c>
      <c r="AS447" s="51">
        <v>0</v>
      </c>
      <c r="AT447" s="52">
        <f t="shared" si="96"/>
        <v>0</v>
      </c>
      <c r="AU447" s="51">
        <v>0</v>
      </c>
      <c r="AV447" s="51">
        <v>0</v>
      </c>
      <c r="AW447" s="52">
        <f t="shared" si="111"/>
        <v>0</v>
      </c>
      <c r="AX447" s="57">
        <f t="shared" si="97"/>
        <v>0</v>
      </c>
    </row>
    <row r="448" spans="2:50" hidden="1" x14ac:dyDescent="0.25">
      <c r="B448" t="s">
        <v>1355</v>
      </c>
      <c r="C448" t="s">
        <v>1313</v>
      </c>
      <c r="D448" t="s">
        <v>308</v>
      </c>
      <c r="E448" s="51">
        <v>0</v>
      </c>
      <c r="F448" s="51">
        <v>0</v>
      </c>
      <c r="G448" s="52">
        <f t="shared" si="98"/>
        <v>0</v>
      </c>
      <c r="H448" s="51">
        <v>0</v>
      </c>
      <c r="I448" s="51">
        <v>0</v>
      </c>
      <c r="J448" s="52">
        <f t="shared" si="99"/>
        <v>0</v>
      </c>
      <c r="K448" s="51">
        <v>0</v>
      </c>
      <c r="L448" s="51">
        <v>0</v>
      </c>
      <c r="M448" s="52">
        <f t="shared" si="100"/>
        <v>0</v>
      </c>
      <c r="N448" s="51">
        <v>0</v>
      </c>
      <c r="O448" s="51">
        <v>0</v>
      </c>
      <c r="P448" s="52">
        <f t="shared" si="101"/>
        <v>0</v>
      </c>
      <c r="Q448" s="51">
        <v>0</v>
      </c>
      <c r="R448" s="51">
        <v>0</v>
      </c>
      <c r="S448" s="52">
        <f t="shared" si="102"/>
        <v>0</v>
      </c>
      <c r="T448" s="51">
        <v>0</v>
      </c>
      <c r="U448" s="51">
        <v>0</v>
      </c>
      <c r="V448" s="52">
        <f t="shared" si="103"/>
        <v>0</v>
      </c>
      <c r="W448" s="51">
        <v>0</v>
      </c>
      <c r="X448" s="51">
        <v>0</v>
      </c>
      <c r="Y448" s="52">
        <f t="shared" si="104"/>
        <v>0</v>
      </c>
      <c r="Z448" s="51">
        <v>0</v>
      </c>
      <c r="AA448" s="51">
        <v>0</v>
      </c>
      <c r="AB448" s="52">
        <f t="shared" si="105"/>
        <v>0</v>
      </c>
      <c r="AC448" s="51">
        <v>0</v>
      </c>
      <c r="AD448" s="51">
        <v>0</v>
      </c>
      <c r="AE448" s="52">
        <f t="shared" si="106"/>
        <v>0</v>
      </c>
      <c r="AF448" s="51">
        <v>0</v>
      </c>
      <c r="AG448" s="51">
        <v>0</v>
      </c>
      <c r="AH448" s="52">
        <f t="shared" si="107"/>
        <v>0</v>
      </c>
      <c r="AI448" s="51">
        <v>0</v>
      </c>
      <c r="AJ448" s="51">
        <v>0</v>
      </c>
      <c r="AK448" s="52">
        <f t="shared" si="108"/>
        <v>0</v>
      </c>
      <c r="AL448" s="51">
        <v>0</v>
      </c>
      <c r="AM448" s="51">
        <v>0</v>
      </c>
      <c r="AN448" s="52">
        <f t="shared" si="109"/>
        <v>0</v>
      </c>
      <c r="AO448" s="51">
        <v>0</v>
      </c>
      <c r="AP448" s="51">
        <v>0</v>
      </c>
      <c r="AQ448" s="52">
        <f t="shared" si="110"/>
        <v>0</v>
      </c>
      <c r="AR448" s="51">
        <v>0</v>
      </c>
      <c r="AS448" s="51">
        <v>0</v>
      </c>
      <c r="AT448" s="52">
        <f t="shared" si="96"/>
        <v>0</v>
      </c>
      <c r="AU448" s="51">
        <v>0</v>
      </c>
      <c r="AV448" s="51">
        <v>0</v>
      </c>
      <c r="AW448" s="52">
        <f t="shared" si="111"/>
        <v>0</v>
      </c>
      <c r="AX448" s="57">
        <f t="shared" si="97"/>
        <v>0</v>
      </c>
    </row>
    <row r="449" spans="2:50" x14ac:dyDescent="0.25">
      <c r="B449" t="s">
        <v>1355</v>
      </c>
      <c r="C449" t="s">
        <v>1314</v>
      </c>
      <c r="D449" t="s">
        <v>310</v>
      </c>
      <c r="E449" s="51">
        <v>17000</v>
      </c>
      <c r="F449" s="51">
        <v>9401</v>
      </c>
      <c r="G449" s="52">
        <f t="shared" si="98"/>
        <v>-7599</v>
      </c>
      <c r="H449" s="51">
        <v>8000</v>
      </c>
      <c r="I449" s="51">
        <v>9568</v>
      </c>
      <c r="J449" s="52">
        <f t="shared" si="99"/>
        <v>1568</v>
      </c>
      <c r="K449" s="51">
        <v>8000</v>
      </c>
      <c r="L449" s="51">
        <v>12028</v>
      </c>
      <c r="M449" s="52">
        <f t="shared" si="100"/>
        <v>4028</v>
      </c>
      <c r="N449" s="51">
        <v>10000</v>
      </c>
      <c r="O449" s="51">
        <v>9419</v>
      </c>
      <c r="P449" s="52">
        <f t="shared" si="101"/>
        <v>-581</v>
      </c>
      <c r="Q449" s="51">
        <v>12000</v>
      </c>
      <c r="R449" s="51">
        <v>28547</v>
      </c>
      <c r="S449" s="52">
        <f t="shared" si="102"/>
        <v>16547</v>
      </c>
      <c r="T449" s="51">
        <v>9000</v>
      </c>
      <c r="U449" s="51">
        <v>18781</v>
      </c>
      <c r="V449" s="52">
        <f t="shared" si="103"/>
        <v>9781</v>
      </c>
      <c r="W449" s="51">
        <v>13000</v>
      </c>
      <c r="X449" s="51">
        <v>9395</v>
      </c>
      <c r="Y449" s="52">
        <f t="shared" si="104"/>
        <v>-3605</v>
      </c>
      <c r="Z449" s="51">
        <v>8400</v>
      </c>
      <c r="AA449" s="51">
        <v>4590</v>
      </c>
      <c r="AB449" s="52">
        <f t="shared" si="105"/>
        <v>-3810</v>
      </c>
      <c r="AC449" s="51">
        <v>8400</v>
      </c>
      <c r="AD449" s="51">
        <v>10147</v>
      </c>
      <c r="AE449" s="52">
        <f t="shared" si="106"/>
        <v>1747</v>
      </c>
      <c r="AF449" s="51">
        <v>8400</v>
      </c>
      <c r="AG449" s="51">
        <v>29701</v>
      </c>
      <c r="AH449" s="52">
        <f t="shared" si="107"/>
        <v>21301</v>
      </c>
      <c r="AI449" s="51">
        <v>0</v>
      </c>
      <c r="AJ449" s="51">
        <v>0</v>
      </c>
      <c r="AK449" s="52">
        <f t="shared" si="108"/>
        <v>0</v>
      </c>
      <c r="AL449" s="51">
        <v>0</v>
      </c>
      <c r="AM449" s="51">
        <v>0</v>
      </c>
      <c r="AN449" s="52">
        <f t="shared" si="109"/>
        <v>0</v>
      </c>
      <c r="AO449" s="51">
        <v>0</v>
      </c>
      <c r="AP449" s="51">
        <v>0</v>
      </c>
      <c r="AQ449" s="52">
        <f t="shared" si="110"/>
        <v>0</v>
      </c>
      <c r="AR449" s="51">
        <v>0</v>
      </c>
      <c r="AS449" s="51">
        <v>0</v>
      </c>
      <c r="AT449" s="52">
        <f t="shared" si="96"/>
        <v>0</v>
      </c>
      <c r="AU449" s="51">
        <v>0</v>
      </c>
      <c r="AV449" s="51">
        <v>0</v>
      </c>
      <c r="AW449" s="52">
        <f t="shared" si="111"/>
        <v>0</v>
      </c>
      <c r="AX449" s="57">
        <f t="shared" si="97"/>
        <v>283154</v>
      </c>
    </row>
    <row r="450" spans="2:50" hidden="1" x14ac:dyDescent="0.25">
      <c r="B450" t="s">
        <v>1355</v>
      </c>
      <c r="C450" t="s">
        <v>1315</v>
      </c>
      <c r="D450" t="s">
        <v>308</v>
      </c>
      <c r="E450" s="51">
        <v>0</v>
      </c>
      <c r="F450" s="51">
        <v>0</v>
      </c>
      <c r="G450" s="52">
        <f t="shared" si="98"/>
        <v>0</v>
      </c>
      <c r="H450" s="51">
        <v>0</v>
      </c>
      <c r="I450" s="51">
        <v>0</v>
      </c>
      <c r="J450" s="52">
        <f t="shared" si="99"/>
        <v>0</v>
      </c>
      <c r="K450" s="51">
        <v>0</v>
      </c>
      <c r="L450" s="51">
        <v>0</v>
      </c>
      <c r="M450" s="52">
        <f t="shared" si="100"/>
        <v>0</v>
      </c>
      <c r="N450" s="51">
        <v>0</v>
      </c>
      <c r="O450" s="51">
        <v>0</v>
      </c>
      <c r="P450" s="52">
        <f t="shared" si="101"/>
        <v>0</v>
      </c>
      <c r="Q450" s="51">
        <v>0</v>
      </c>
      <c r="R450" s="51">
        <v>0</v>
      </c>
      <c r="S450" s="52">
        <f t="shared" si="102"/>
        <v>0</v>
      </c>
      <c r="T450" s="51">
        <v>0</v>
      </c>
      <c r="U450" s="51">
        <v>0</v>
      </c>
      <c r="V450" s="52">
        <f t="shared" si="103"/>
        <v>0</v>
      </c>
      <c r="W450" s="51">
        <v>0</v>
      </c>
      <c r="X450" s="51">
        <v>0</v>
      </c>
      <c r="Y450" s="52">
        <f t="shared" si="104"/>
        <v>0</v>
      </c>
      <c r="Z450" s="51">
        <v>0</v>
      </c>
      <c r="AA450" s="51">
        <v>0</v>
      </c>
      <c r="AB450" s="52">
        <f t="shared" si="105"/>
        <v>0</v>
      </c>
      <c r="AC450" s="51">
        <v>0</v>
      </c>
      <c r="AD450" s="51">
        <v>0</v>
      </c>
      <c r="AE450" s="52">
        <f t="shared" si="106"/>
        <v>0</v>
      </c>
      <c r="AF450" s="51">
        <v>0</v>
      </c>
      <c r="AG450" s="51">
        <v>0</v>
      </c>
      <c r="AH450" s="52">
        <f t="shared" si="107"/>
        <v>0</v>
      </c>
      <c r="AI450" s="51">
        <v>0</v>
      </c>
      <c r="AJ450" s="51">
        <v>0</v>
      </c>
      <c r="AK450" s="52">
        <f t="shared" si="108"/>
        <v>0</v>
      </c>
      <c r="AL450" s="51">
        <v>0</v>
      </c>
      <c r="AM450" s="51">
        <v>0</v>
      </c>
      <c r="AN450" s="52">
        <f t="shared" si="109"/>
        <v>0</v>
      </c>
      <c r="AO450" s="51">
        <v>0</v>
      </c>
      <c r="AP450" s="51">
        <v>0</v>
      </c>
      <c r="AQ450" s="52">
        <f t="shared" si="110"/>
        <v>0</v>
      </c>
      <c r="AR450" s="51">
        <v>0</v>
      </c>
      <c r="AS450" s="51">
        <v>0</v>
      </c>
      <c r="AT450" s="52">
        <f t="shared" si="96"/>
        <v>0</v>
      </c>
      <c r="AU450" s="51">
        <v>0</v>
      </c>
      <c r="AV450" s="51">
        <v>0</v>
      </c>
      <c r="AW450" s="52">
        <f t="shared" si="111"/>
        <v>0</v>
      </c>
      <c r="AX450" s="57">
        <f t="shared" si="97"/>
        <v>0</v>
      </c>
    </row>
    <row r="451" spans="2:50" x14ac:dyDescent="0.25">
      <c r="B451" t="s">
        <v>1355</v>
      </c>
      <c r="C451" t="s">
        <v>1316</v>
      </c>
      <c r="D451" t="s">
        <v>289</v>
      </c>
      <c r="E451" s="51">
        <v>1700000</v>
      </c>
      <c r="F451" s="51">
        <v>1442040</v>
      </c>
      <c r="G451" s="52">
        <f t="shared" si="98"/>
        <v>-257960</v>
      </c>
      <c r="H451" s="51">
        <v>1200000</v>
      </c>
      <c r="I451" s="51">
        <v>422772</v>
      </c>
      <c r="J451" s="52">
        <f t="shared" si="99"/>
        <v>-777228</v>
      </c>
      <c r="K451" s="51">
        <v>1400000</v>
      </c>
      <c r="L451" s="51">
        <v>440330</v>
      </c>
      <c r="M451" s="52">
        <f t="shared" si="100"/>
        <v>-959670</v>
      </c>
      <c r="N451" s="51">
        <v>992000</v>
      </c>
      <c r="O451" s="51">
        <v>2617176</v>
      </c>
      <c r="P451" s="52">
        <f t="shared" si="101"/>
        <v>1625176</v>
      </c>
      <c r="Q451" s="51">
        <v>701000</v>
      </c>
      <c r="R451" s="51">
        <v>4535166</v>
      </c>
      <c r="S451" s="52">
        <f t="shared" si="102"/>
        <v>3834166</v>
      </c>
      <c r="T451" s="51">
        <v>2677000</v>
      </c>
      <c r="U451" s="51">
        <v>3976989</v>
      </c>
      <c r="V451" s="52">
        <f t="shared" si="103"/>
        <v>1299989</v>
      </c>
      <c r="W451" s="51">
        <v>3170000</v>
      </c>
      <c r="X451" s="51">
        <v>1515259</v>
      </c>
      <c r="Y451" s="52">
        <f t="shared" si="104"/>
        <v>-1654741</v>
      </c>
      <c r="Z451" s="51">
        <v>767000</v>
      </c>
      <c r="AA451" s="51">
        <v>137270</v>
      </c>
      <c r="AB451" s="52">
        <f t="shared" si="105"/>
        <v>-629730</v>
      </c>
      <c r="AC451" s="51">
        <v>512000</v>
      </c>
      <c r="AD451" s="51">
        <v>173647</v>
      </c>
      <c r="AE451" s="52">
        <f t="shared" si="106"/>
        <v>-338353</v>
      </c>
      <c r="AF451" s="51">
        <v>137000</v>
      </c>
      <c r="AG451" s="51">
        <v>28710</v>
      </c>
      <c r="AH451" s="52">
        <f t="shared" si="107"/>
        <v>-108290</v>
      </c>
      <c r="AI451" s="51">
        <v>0</v>
      </c>
      <c r="AJ451" s="51">
        <v>0</v>
      </c>
      <c r="AK451" s="52">
        <f t="shared" si="108"/>
        <v>0</v>
      </c>
      <c r="AL451" s="51">
        <v>0</v>
      </c>
      <c r="AM451" s="51">
        <v>0</v>
      </c>
      <c r="AN451" s="52">
        <f t="shared" si="109"/>
        <v>0</v>
      </c>
      <c r="AO451" s="51">
        <v>0</v>
      </c>
      <c r="AP451" s="51">
        <v>0</v>
      </c>
      <c r="AQ451" s="52">
        <f t="shared" si="110"/>
        <v>0</v>
      </c>
      <c r="AR451" s="51">
        <v>0</v>
      </c>
      <c r="AS451" s="51">
        <v>0</v>
      </c>
      <c r="AT451" s="52">
        <f t="shared" si="96"/>
        <v>0</v>
      </c>
      <c r="AU451" s="51">
        <v>0</v>
      </c>
      <c r="AV451" s="51">
        <v>0</v>
      </c>
      <c r="AW451" s="52">
        <f t="shared" si="111"/>
        <v>0</v>
      </c>
      <c r="AX451" s="57">
        <f t="shared" si="97"/>
        <v>30578718</v>
      </c>
    </row>
    <row r="452" spans="2:50" hidden="1" x14ac:dyDescent="0.25">
      <c r="B452" t="s">
        <v>1355</v>
      </c>
      <c r="C452" t="s">
        <v>1317</v>
      </c>
      <c r="D452" t="s">
        <v>308</v>
      </c>
      <c r="E452" s="51">
        <v>0</v>
      </c>
      <c r="F452" s="51">
        <v>0</v>
      </c>
      <c r="G452" s="52">
        <f t="shared" si="98"/>
        <v>0</v>
      </c>
      <c r="H452" s="51">
        <v>0</v>
      </c>
      <c r="I452" s="51">
        <v>0</v>
      </c>
      <c r="J452" s="52">
        <f t="shared" si="99"/>
        <v>0</v>
      </c>
      <c r="K452" s="51">
        <v>0</v>
      </c>
      <c r="L452" s="51">
        <v>0</v>
      </c>
      <c r="M452" s="52">
        <f t="shared" si="100"/>
        <v>0</v>
      </c>
      <c r="N452" s="51">
        <v>0</v>
      </c>
      <c r="O452" s="51">
        <v>0</v>
      </c>
      <c r="P452" s="52">
        <f t="shared" si="101"/>
        <v>0</v>
      </c>
      <c r="Q452" s="51">
        <v>0</v>
      </c>
      <c r="R452" s="51">
        <v>0</v>
      </c>
      <c r="S452" s="52">
        <f t="shared" si="102"/>
        <v>0</v>
      </c>
      <c r="T452" s="51">
        <v>0</v>
      </c>
      <c r="U452" s="51">
        <v>0</v>
      </c>
      <c r="V452" s="52">
        <f t="shared" si="103"/>
        <v>0</v>
      </c>
      <c r="W452" s="51">
        <v>0</v>
      </c>
      <c r="X452" s="51">
        <v>0</v>
      </c>
      <c r="Y452" s="52">
        <f t="shared" si="104"/>
        <v>0</v>
      </c>
      <c r="Z452" s="51">
        <v>0</v>
      </c>
      <c r="AA452" s="51">
        <v>0</v>
      </c>
      <c r="AB452" s="52">
        <f t="shared" si="105"/>
        <v>0</v>
      </c>
      <c r="AC452" s="51">
        <v>0</v>
      </c>
      <c r="AD452" s="51">
        <v>0</v>
      </c>
      <c r="AE452" s="52">
        <f t="shared" si="106"/>
        <v>0</v>
      </c>
      <c r="AF452" s="51">
        <v>0</v>
      </c>
      <c r="AG452" s="51">
        <v>0</v>
      </c>
      <c r="AH452" s="52">
        <f t="shared" si="107"/>
        <v>0</v>
      </c>
      <c r="AI452" s="51">
        <v>0</v>
      </c>
      <c r="AJ452" s="51">
        <v>0</v>
      </c>
      <c r="AK452" s="52">
        <f t="shared" si="108"/>
        <v>0</v>
      </c>
      <c r="AL452" s="51">
        <v>0</v>
      </c>
      <c r="AM452" s="51">
        <v>0</v>
      </c>
      <c r="AN452" s="52">
        <f t="shared" si="109"/>
        <v>0</v>
      </c>
      <c r="AO452" s="51">
        <v>0</v>
      </c>
      <c r="AP452" s="51">
        <v>0</v>
      </c>
      <c r="AQ452" s="52">
        <f t="shared" si="110"/>
        <v>0</v>
      </c>
      <c r="AR452" s="51">
        <v>0</v>
      </c>
      <c r="AS452" s="51">
        <v>0</v>
      </c>
      <c r="AT452" s="52">
        <f t="shared" ref="AT452:AT515" si="112">IFERROR(AS452-AR452,0-AR452)</f>
        <v>0</v>
      </c>
      <c r="AU452" s="51">
        <v>0</v>
      </c>
      <c r="AV452" s="51">
        <v>0</v>
      </c>
      <c r="AW452" s="52">
        <f t="shared" si="111"/>
        <v>0</v>
      </c>
      <c r="AX452" s="57">
        <f t="shared" ref="AX452:AX515" si="113">SUM(E452:AW452)</f>
        <v>0</v>
      </c>
    </row>
    <row r="453" spans="2:50" hidden="1" x14ac:dyDescent="0.25">
      <c r="B453" t="s">
        <v>1355</v>
      </c>
      <c r="C453" t="s">
        <v>1318</v>
      </c>
      <c r="D453" t="s">
        <v>308</v>
      </c>
      <c r="E453" s="51">
        <v>0</v>
      </c>
      <c r="F453" s="51">
        <v>0</v>
      </c>
      <c r="G453" s="52">
        <f t="shared" ref="G453:G470" si="114">IFERROR(F453-E453,0-E453)</f>
        <v>0</v>
      </c>
      <c r="H453" s="51">
        <v>0</v>
      </c>
      <c r="I453" s="51">
        <v>0</v>
      </c>
      <c r="J453" s="52">
        <f t="shared" ref="J453:J470" si="115">IFERROR(I453-H453,0-H453)</f>
        <v>0</v>
      </c>
      <c r="K453" s="51">
        <v>0</v>
      </c>
      <c r="L453" s="51">
        <v>0</v>
      </c>
      <c r="M453" s="52">
        <f t="shared" ref="M453:M470" si="116">IFERROR(L453-K453,0-K453)</f>
        <v>0</v>
      </c>
      <c r="N453" s="51">
        <v>0</v>
      </c>
      <c r="O453" s="51">
        <v>0</v>
      </c>
      <c r="P453" s="52">
        <f t="shared" ref="P453:P470" si="117">IFERROR(O453-N453,0-N453)</f>
        <v>0</v>
      </c>
      <c r="Q453" s="51">
        <v>0</v>
      </c>
      <c r="R453" s="51">
        <v>0</v>
      </c>
      <c r="S453" s="52">
        <f t="shared" ref="S453:S470" si="118">IFERROR(R453-Q453,0-Q453)</f>
        <v>0</v>
      </c>
      <c r="T453" s="51">
        <v>0</v>
      </c>
      <c r="U453" s="51">
        <v>0</v>
      </c>
      <c r="V453" s="52">
        <f t="shared" ref="V453:V470" si="119">IFERROR(U453-T453,0-T453)</f>
        <v>0</v>
      </c>
      <c r="W453" s="51">
        <v>0</v>
      </c>
      <c r="X453" s="51">
        <v>0</v>
      </c>
      <c r="Y453" s="52">
        <f t="shared" ref="Y453:Y470" si="120">IFERROR(X453-W453,0-W453)</f>
        <v>0</v>
      </c>
      <c r="Z453" s="51">
        <v>0</v>
      </c>
      <c r="AA453" s="51">
        <v>0</v>
      </c>
      <c r="AB453" s="52">
        <f t="shared" ref="AB453:AB470" si="121">IFERROR(AA453-Z453,0-Z453)</f>
        <v>0</v>
      </c>
      <c r="AC453" s="51">
        <v>0</v>
      </c>
      <c r="AD453" s="51">
        <v>0</v>
      </c>
      <c r="AE453" s="52">
        <f t="shared" ref="AE453:AE470" si="122">IFERROR(AD453-AC453,0-AC453)</f>
        <v>0</v>
      </c>
      <c r="AF453" s="51">
        <v>0</v>
      </c>
      <c r="AG453" s="51">
        <v>0</v>
      </c>
      <c r="AH453" s="52">
        <f t="shared" ref="AH453:AH470" si="123">IFERROR(AG453-AF453,0-AF453)</f>
        <v>0</v>
      </c>
      <c r="AI453" s="51">
        <v>0</v>
      </c>
      <c r="AJ453" s="51">
        <v>0</v>
      </c>
      <c r="AK453" s="52">
        <f t="shared" ref="AK453:AK470" si="124">IFERROR(AJ453-AI453,0-AI453)</f>
        <v>0</v>
      </c>
      <c r="AL453" s="51">
        <v>0</v>
      </c>
      <c r="AM453" s="51">
        <v>0</v>
      </c>
      <c r="AN453" s="52">
        <f t="shared" ref="AN453:AN470" si="125">IFERROR(AM453-AL453,0-AL453)</f>
        <v>0</v>
      </c>
      <c r="AO453" s="51">
        <v>0</v>
      </c>
      <c r="AP453" s="51">
        <v>0</v>
      </c>
      <c r="AQ453" s="52">
        <f t="shared" ref="AQ453:AQ470" si="126">IFERROR(AP453-AO453,0-AO453)</f>
        <v>0</v>
      </c>
      <c r="AR453" s="51">
        <v>0</v>
      </c>
      <c r="AS453" s="51">
        <v>0</v>
      </c>
      <c r="AT453" s="52">
        <f t="shared" si="112"/>
        <v>0</v>
      </c>
      <c r="AU453" s="51">
        <v>0</v>
      </c>
      <c r="AV453" s="51">
        <v>0</v>
      </c>
      <c r="AW453" s="52">
        <f t="shared" ref="AW453:AW470" si="127">IFERROR(AV453-AU453,0-AU453)</f>
        <v>0</v>
      </c>
      <c r="AX453" s="57">
        <f t="shared" ref="AX453:AX470" si="128">SUM(E453:AW453)</f>
        <v>0</v>
      </c>
    </row>
    <row r="454" spans="2:50" x14ac:dyDescent="0.25">
      <c r="B454" t="s">
        <v>1355</v>
      </c>
      <c r="C454" t="s">
        <v>1319</v>
      </c>
      <c r="D454" t="s">
        <v>339</v>
      </c>
      <c r="E454" s="51">
        <v>0</v>
      </c>
      <c r="F454" s="51">
        <v>0</v>
      </c>
      <c r="G454" s="52">
        <f t="shared" si="114"/>
        <v>0</v>
      </c>
      <c r="H454" s="51">
        <v>0</v>
      </c>
      <c r="I454" s="51">
        <v>46674</v>
      </c>
      <c r="J454" s="52">
        <f t="shared" si="115"/>
        <v>46674</v>
      </c>
      <c r="K454" s="51">
        <v>100000</v>
      </c>
      <c r="L454" s="51">
        <v>103190</v>
      </c>
      <c r="M454" s="52">
        <f t="shared" si="116"/>
        <v>3190</v>
      </c>
      <c r="N454" s="51">
        <v>125000</v>
      </c>
      <c r="O454" s="51">
        <v>200554</v>
      </c>
      <c r="P454" s="52">
        <f t="shared" si="117"/>
        <v>75554</v>
      </c>
      <c r="Q454" s="51">
        <v>190000</v>
      </c>
      <c r="R454" s="51">
        <v>169083</v>
      </c>
      <c r="S454" s="52">
        <f t="shared" si="118"/>
        <v>-20917</v>
      </c>
      <c r="T454" s="51">
        <v>200000</v>
      </c>
      <c r="U454" s="51">
        <v>242077</v>
      </c>
      <c r="V454" s="52">
        <f t="shared" si="119"/>
        <v>42077</v>
      </c>
      <c r="W454" s="51">
        <v>200000</v>
      </c>
      <c r="X454" s="51">
        <v>232829</v>
      </c>
      <c r="Y454" s="52">
        <f t="shared" si="120"/>
        <v>32829</v>
      </c>
      <c r="Z454" s="51">
        <v>200000</v>
      </c>
      <c r="AA454" s="51">
        <v>76932</v>
      </c>
      <c r="AB454" s="52">
        <f t="shared" si="121"/>
        <v>-123068</v>
      </c>
      <c r="AC454" s="51">
        <v>200000</v>
      </c>
      <c r="AD454" s="51">
        <v>446486</v>
      </c>
      <c r="AE454" s="52">
        <f t="shared" si="122"/>
        <v>246486</v>
      </c>
      <c r="AF454" s="51">
        <v>200000</v>
      </c>
      <c r="AG454" s="51">
        <v>196871</v>
      </c>
      <c r="AH454" s="52">
        <f t="shared" si="123"/>
        <v>-3129</v>
      </c>
      <c r="AI454" s="51">
        <v>0</v>
      </c>
      <c r="AJ454" s="51">
        <v>0</v>
      </c>
      <c r="AK454" s="52">
        <f t="shared" si="124"/>
        <v>0</v>
      </c>
      <c r="AL454" s="51">
        <v>0</v>
      </c>
      <c r="AM454" s="51">
        <v>0</v>
      </c>
      <c r="AN454" s="52">
        <f t="shared" si="125"/>
        <v>0</v>
      </c>
      <c r="AO454" s="51">
        <v>0</v>
      </c>
      <c r="AP454" s="51">
        <v>0</v>
      </c>
      <c r="AQ454" s="52">
        <f t="shared" si="126"/>
        <v>0</v>
      </c>
      <c r="AR454" s="51">
        <v>0</v>
      </c>
      <c r="AS454" s="51">
        <v>0</v>
      </c>
      <c r="AT454" s="52">
        <f t="shared" si="112"/>
        <v>0</v>
      </c>
      <c r="AU454" s="51">
        <v>0</v>
      </c>
      <c r="AV454" s="51">
        <v>0</v>
      </c>
      <c r="AW454" s="52">
        <f t="shared" si="127"/>
        <v>0</v>
      </c>
      <c r="AX454" s="57">
        <f t="shared" si="128"/>
        <v>3429392</v>
      </c>
    </row>
    <row r="455" spans="2:50" hidden="1" x14ac:dyDescent="0.25">
      <c r="B455" t="s">
        <v>1355</v>
      </c>
      <c r="C455" t="s">
        <v>1320</v>
      </c>
      <c r="D455" t="s">
        <v>308</v>
      </c>
      <c r="E455" s="51">
        <v>0</v>
      </c>
      <c r="F455" s="51">
        <v>0</v>
      </c>
      <c r="G455" s="52">
        <f t="shared" si="114"/>
        <v>0</v>
      </c>
      <c r="H455" s="51">
        <v>0</v>
      </c>
      <c r="I455" s="51">
        <v>0</v>
      </c>
      <c r="J455" s="52">
        <f t="shared" si="115"/>
        <v>0</v>
      </c>
      <c r="K455" s="51">
        <v>0</v>
      </c>
      <c r="L455" s="51">
        <v>0</v>
      </c>
      <c r="M455" s="52">
        <f t="shared" si="116"/>
        <v>0</v>
      </c>
      <c r="N455" s="51">
        <v>0</v>
      </c>
      <c r="O455" s="51">
        <v>0</v>
      </c>
      <c r="P455" s="52">
        <f t="shared" si="117"/>
        <v>0</v>
      </c>
      <c r="Q455" s="51">
        <v>0</v>
      </c>
      <c r="R455" s="51">
        <v>0</v>
      </c>
      <c r="S455" s="52">
        <f t="shared" si="118"/>
        <v>0</v>
      </c>
      <c r="T455" s="51">
        <v>0</v>
      </c>
      <c r="U455" s="51">
        <v>0</v>
      </c>
      <c r="V455" s="52">
        <f t="shared" si="119"/>
        <v>0</v>
      </c>
      <c r="W455" s="51">
        <v>0</v>
      </c>
      <c r="X455" s="51">
        <v>0</v>
      </c>
      <c r="Y455" s="52">
        <f t="shared" si="120"/>
        <v>0</v>
      </c>
      <c r="Z455" s="51">
        <v>0</v>
      </c>
      <c r="AA455" s="51">
        <v>0</v>
      </c>
      <c r="AB455" s="52">
        <f t="shared" si="121"/>
        <v>0</v>
      </c>
      <c r="AC455" s="51">
        <v>0</v>
      </c>
      <c r="AD455" s="51">
        <v>0</v>
      </c>
      <c r="AE455" s="52">
        <f t="shared" si="122"/>
        <v>0</v>
      </c>
      <c r="AF455" s="51">
        <v>0</v>
      </c>
      <c r="AG455" s="51">
        <v>0</v>
      </c>
      <c r="AH455" s="52">
        <f t="shared" si="123"/>
        <v>0</v>
      </c>
      <c r="AI455" s="51">
        <v>0</v>
      </c>
      <c r="AJ455" s="51">
        <v>0</v>
      </c>
      <c r="AK455" s="52">
        <f t="shared" si="124"/>
        <v>0</v>
      </c>
      <c r="AL455" s="51">
        <v>0</v>
      </c>
      <c r="AM455" s="51">
        <v>0</v>
      </c>
      <c r="AN455" s="52">
        <f t="shared" si="125"/>
        <v>0</v>
      </c>
      <c r="AO455" s="51">
        <v>0</v>
      </c>
      <c r="AP455" s="51">
        <v>0</v>
      </c>
      <c r="AQ455" s="52">
        <f t="shared" si="126"/>
        <v>0</v>
      </c>
      <c r="AR455" s="51">
        <v>0</v>
      </c>
      <c r="AS455" s="51">
        <v>0</v>
      </c>
      <c r="AT455" s="52">
        <f t="shared" si="112"/>
        <v>0</v>
      </c>
      <c r="AU455" s="51">
        <v>0</v>
      </c>
      <c r="AV455" s="51">
        <v>0</v>
      </c>
      <c r="AW455" s="52">
        <f t="shared" si="127"/>
        <v>0</v>
      </c>
      <c r="AX455" s="57">
        <f t="shared" si="128"/>
        <v>0</v>
      </c>
    </row>
    <row r="456" spans="2:50" hidden="1" x14ac:dyDescent="0.25">
      <c r="B456" t="s">
        <v>1355</v>
      </c>
      <c r="C456" t="s">
        <v>1321</v>
      </c>
      <c r="D456" t="s">
        <v>308</v>
      </c>
      <c r="E456" s="51">
        <v>0</v>
      </c>
      <c r="F456" s="51">
        <v>0</v>
      </c>
      <c r="G456" s="52">
        <f t="shared" si="114"/>
        <v>0</v>
      </c>
      <c r="H456" s="51">
        <v>0</v>
      </c>
      <c r="I456" s="51">
        <v>0</v>
      </c>
      <c r="J456" s="52">
        <f t="shared" si="115"/>
        <v>0</v>
      </c>
      <c r="K456" s="51">
        <v>0</v>
      </c>
      <c r="L456" s="51">
        <v>0</v>
      </c>
      <c r="M456" s="52">
        <f t="shared" si="116"/>
        <v>0</v>
      </c>
      <c r="N456" s="51">
        <v>0</v>
      </c>
      <c r="O456" s="51">
        <v>0</v>
      </c>
      <c r="P456" s="52">
        <f t="shared" si="117"/>
        <v>0</v>
      </c>
      <c r="Q456" s="51">
        <v>0</v>
      </c>
      <c r="R456" s="51">
        <v>0</v>
      </c>
      <c r="S456" s="52">
        <f t="shared" si="118"/>
        <v>0</v>
      </c>
      <c r="T456" s="51">
        <v>0</v>
      </c>
      <c r="U456" s="51">
        <v>0</v>
      </c>
      <c r="V456" s="52">
        <f t="shared" si="119"/>
        <v>0</v>
      </c>
      <c r="W456" s="51">
        <v>0</v>
      </c>
      <c r="X456" s="51">
        <v>0</v>
      </c>
      <c r="Y456" s="52">
        <f t="shared" si="120"/>
        <v>0</v>
      </c>
      <c r="Z456" s="51">
        <v>0</v>
      </c>
      <c r="AA456" s="51">
        <v>0</v>
      </c>
      <c r="AB456" s="52">
        <f t="shared" si="121"/>
        <v>0</v>
      </c>
      <c r="AC456" s="51">
        <v>0</v>
      </c>
      <c r="AD456" s="51">
        <v>0</v>
      </c>
      <c r="AE456" s="52">
        <f t="shared" si="122"/>
        <v>0</v>
      </c>
      <c r="AF456" s="51">
        <v>0</v>
      </c>
      <c r="AG456" s="51">
        <v>0</v>
      </c>
      <c r="AH456" s="52">
        <f t="shared" si="123"/>
        <v>0</v>
      </c>
      <c r="AI456" s="51">
        <v>0</v>
      </c>
      <c r="AJ456" s="51">
        <v>0</v>
      </c>
      <c r="AK456" s="52">
        <f t="shared" si="124"/>
        <v>0</v>
      </c>
      <c r="AL456" s="51">
        <v>0</v>
      </c>
      <c r="AM456" s="51">
        <v>0</v>
      </c>
      <c r="AN456" s="52">
        <f t="shared" si="125"/>
        <v>0</v>
      </c>
      <c r="AO456" s="51">
        <v>0</v>
      </c>
      <c r="AP456" s="51">
        <v>0</v>
      </c>
      <c r="AQ456" s="52">
        <f t="shared" si="126"/>
        <v>0</v>
      </c>
      <c r="AR456" s="51">
        <v>0</v>
      </c>
      <c r="AS456" s="51">
        <v>0</v>
      </c>
      <c r="AT456" s="52">
        <f t="shared" si="112"/>
        <v>0</v>
      </c>
      <c r="AU456" s="51">
        <v>0</v>
      </c>
      <c r="AV456" s="51">
        <v>0</v>
      </c>
      <c r="AW456" s="52">
        <f t="shared" si="127"/>
        <v>0</v>
      </c>
      <c r="AX456" s="57">
        <f t="shared" si="128"/>
        <v>0</v>
      </c>
    </row>
    <row r="457" spans="2:50" x14ac:dyDescent="0.25">
      <c r="B457" t="s">
        <v>1355</v>
      </c>
      <c r="C457" t="s">
        <v>1322</v>
      </c>
      <c r="D457" t="s">
        <v>1101</v>
      </c>
      <c r="E457" s="51">
        <v>2525000</v>
      </c>
      <c r="F457" s="51">
        <v>3049865</v>
      </c>
      <c r="G457" s="52">
        <f t="shared" si="114"/>
        <v>524865</v>
      </c>
      <c r="H457" s="51">
        <v>3350000</v>
      </c>
      <c r="I457" s="51">
        <v>3448422</v>
      </c>
      <c r="J457" s="52">
        <f t="shared" si="115"/>
        <v>98422</v>
      </c>
      <c r="K457" s="51">
        <v>3450000</v>
      </c>
      <c r="L457" s="51">
        <v>3272156</v>
      </c>
      <c r="M457" s="52">
        <f t="shared" si="116"/>
        <v>-177844</v>
      </c>
      <c r="N457" s="51">
        <v>3500000</v>
      </c>
      <c r="O457" s="51">
        <v>3568571</v>
      </c>
      <c r="P457" s="52">
        <f t="shared" si="117"/>
        <v>68571</v>
      </c>
      <c r="Q457" s="51">
        <v>3850000</v>
      </c>
      <c r="R457" s="51">
        <v>3999040</v>
      </c>
      <c r="S457" s="52">
        <f t="shared" si="118"/>
        <v>149040</v>
      </c>
      <c r="T457" s="51">
        <v>4235000</v>
      </c>
      <c r="U457" s="51">
        <v>3883254</v>
      </c>
      <c r="V457" s="52">
        <f t="shared" si="119"/>
        <v>-351746</v>
      </c>
      <c r="W457" s="51">
        <v>4235000</v>
      </c>
      <c r="X457" s="51">
        <v>4841796</v>
      </c>
      <c r="Y457" s="52">
        <f t="shared" si="120"/>
        <v>606796</v>
      </c>
      <c r="Z457" s="51">
        <v>4977000</v>
      </c>
      <c r="AA457" s="51">
        <v>6076312</v>
      </c>
      <c r="AB457" s="52">
        <f t="shared" si="121"/>
        <v>1099312</v>
      </c>
      <c r="AC457" s="51">
        <v>3540709</v>
      </c>
      <c r="AD457" s="51">
        <v>3447115</v>
      </c>
      <c r="AE457" s="52">
        <f t="shared" si="122"/>
        <v>-93594</v>
      </c>
      <c r="AF457" s="51">
        <v>3631000</v>
      </c>
      <c r="AG457" s="51">
        <v>3005919</v>
      </c>
      <c r="AH457" s="52">
        <f t="shared" si="123"/>
        <v>-625081</v>
      </c>
      <c r="AI457" s="51">
        <v>0</v>
      </c>
      <c r="AJ457" s="51">
        <v>-25700</v>
      </c>
      <c r="AK457" s="52">
        <f t="shared" si="124"/>
        <v>-25700</v>
      </c>
      <c r="AL457" s="51">
        <v>0</v>
      </c>
      <c r="AM457" s="51">
        <v>0</v>
      </c>
      <c r="AN457" s="52">
        <f t="shared" si="125"/>
        <v>0</v>
      </c>
      <c r="AO457" s="51">
        <v>0</v>
      </c>
      <c r="AP457" s="51">
        <v>0</v>
      </c>
      <c r="AQ457" s="52">
        <f t="shared" si="126"/>
        <v>0</v>
      </c>
      <c r="AR457" s="51">
        <v>0</v>
      </c>
      <c r="AS457" s="51">
        <v>0</v>
      </c>
      <c r="AT457" s="52">
        <f t="shared" si="112"/>
        <v>0</v>
      </c>
      <c r="AU457" s="51">
        <v>0</v>
      </c>
      <c r="AV457" s="51">
        <v>0</v>
      </c>
      <c r="AW457" s="52">
        <f t="shared" si="127"/>
        <v>0</v>
      </c>
      <c r="AX457" s="57">
        <f t="shared" si="128"/>
        <v>77133500</v>
      </c>
    </row>
    <row r="458" spans="2:50" x14ac:dyDescent="0.25">
      <c r="B458" t="s">
        <v>1355</v>
      </c>
      <c r="C458" t="s">
        <v>1323</v>
      </c>
      <c r="D458" t="s">
        <v>563</v>
      </c>
      <c r="E458" s="51">
        <v>0</v>
      </c>
      <c r="F458" s="51">
        <v>0</v>
      </c>
      <c r="G458" s="52">
        <f t="shared" si="114"/>
        <v>0</v>
      </c>
      <c r="H458" s="51">
        <v>0</v>
      </c>
      <c r="I458" s="51">
        <v>0</v>
      </c>
      <c r="J458" s="52">
        <f t="shared" si="115"/>
        <v>0</v>
      </c>
      <c r="K458" s="51">
        <v>0</v>
      </c>
      <c r="L458" s="51">
        <v>0</v>
      </c>
      <c r="M458" s="52">
        <f t="shared" si="116"/>
        <v>0</v>
      </c>
      <c r="N458" s="51">
        <v>0</v>
      </c>
      <c r="O458" s="51">
        <v>0</v>
      </c>
      <c r="P458" s="52">
        <f t="shared" si="117"/>
        <v>0</v>
      </c>
      <c r="Q458" s="51">
        <v>0</v>
      </c>
      <c r="R458" s="51">
        <v>0</v>
      </c>
      <c r="S458" s="52">
        <f t="shared" si="118"/>
        <v>0</v>
      </c>
      <c r="T458" s="51">
        <v>0</v>
      </c>
      <c r="U458" s="51">
        <v>0</v>
      </c>
      <c r="V458" s="52">
        <f t="shared" si="119"/>
        <v>0</v>
      </c>
      <c r="W458" s="51">
        <v>0</v>
      </c>
      <c r="X458" s="51">
        <v>0</v>
      </c>
      <c r="Y458" s="52">
        <f t="shared" si="120"/>
        <v>0</v>
      </c>
      <c r="Z458" s="51">
        <v>0</v>
      </c>
      <c r="AA458" s="51">
        <v>0</v>
      </c>
      <c r="AB458" s="52">
        <f t="shared" si="121"/>
        <v>0</v>
      </c>
      <c r="AC458" s="51">
        <v>0</v>
      </c>
      <c r="AD458" s="51">
        <v>130863</v>
      </c>
      <c r="AE458" s="52">
        <f t="shared" si="122"/>
        <v>130863</v>
      </c>
      <c r="AF458" s="51">
        <v>128000</v>
      </c>
      <c r="AG458" s="51">
        <v>241501</v>
      </c>
      <c r="AH458" s="52">
        <f t="shared" si="123"/>
        <v>113501</v>
      </c>
      <c r="AI458" s="51">
        <v>0</v>
      </c>
      <c r="AJ458" s="51">
        <v>0</v>
      </c>
      <c r="AK458" s="52">
        <f t="shared" si="124"/>
        <v>0</v>
      </c>
      <c r="AL458" s="51">
        <v>0</v>
      </c>
      <c r="AM458" s="51">
        <v>0</v>
      </c>
      <c r="AN458" s="52">
        <f t="shared" si="125"/>
        <v>0</v>
      </c>
      <c r="AO458" s="51">
        <v>0</v>
      </c>
      <c r="AP458" s="51">
        <v>0</v>
      </c>
      <c r="AQ458" s="52">
        <f t="shared" si="126"/>
        <v>0</v>
      </c>
      <c r="AR458" s="51">
        <v>0</v>
      </c>
      <c r="AS458" s="51">
        <v>0</v>
      </c>
      <c r="AT458" s="52">
        <f t="shared" si="112"/>
        <v>0</v>
      </c>
      <c r="AU458" s="51">
        <v>0</v>
      </c>
      <c r="AV458" s="51">
        <v>0</v>
      </c>
      <c r="AW458" s="52">
        <f t="shared" si="127"/>
        <v>0</v>
      </c>
      <c r="AX458" s="57">
        <f t="shared" si="128"/>
        <v>744728</v>
      </c>
    </row>
    <row r="459" spans="2:50" x14ac:dyDescent="0.25">
      <c r="B459" t="s">
        <v>1355</v>
      </c>
      <c r="C459" t="s">
        <v>1324</v>
      </c>
      <c r="D459" t="s">
        <v>565</v>
      </c>
      <c r="E459" s="51">
        <v>0</v>
      </c>
      <c r="F459" s="51">
        <v>0</v>
      </c>
      <c r="G459" s="52">
        <f t="shared" si="114"/>
        <v>0</v>
      </c>
      <c r="H459" s="51">
        <v>0</v>
      </c>
      <c r="I459" s="51">
        <v>0</v>
      </c>
      <c r="J459" s="52">
        <f t="shared" si="115"/>
        <v>0</v>
      </c>
      <c r="K459" s="51">
        <v>0</v>
      </c>
      <c r="L459" s="51">
        <v>0</v>
      </c>
      <c r="M459" s="52">
        <f t="shared" si="116"/>
        <v>0</v>
      </c>
      <c r="N459" s="51">
        <v>0</v>
      </c>
      <c r="O459" s="51">
        <v>0</v>
      </c>
      <c r="P459" s="52">
        <f t="shared" si="117"/>
        <v>0</v>
      </c>
      <c r="Q459" s="51">
        <v>0</v>
      </c>
      <c r="R459" s="51">
        <v>0</v>
      </c>
      <c r="S459" s="52">
        <f t="shared" si="118"/>
        <v>0</v>
      </c>
      <c r="T459" s="51">
        <v>0</v>
      </c>
      <c r="U459" s="51">
        <v>0</v>
      </c>
      <c r="V459" s="52">
        <f t="shared" si="119"/>
        <v>0</v>
      </c>
      <c r="W459" s="51">
        <v>0</v>
      </c>
      <c r="X459" s="51">
        <v>0</v>
      </c>
      <c r="Y459" s="52">
        <f t="shared" si="120"/>
        <v>0</v>
      </c>
      <c r="Z459" s="51">
        <v>0</v>
      </c>
      <c r="AA459" s="51">
        <v>0</v>
      </c>
      <c r="AB459" s="52">
        <f t="shared" si="121"/>
        <v>0</v>
      </c>
      <c r="AC459" s="51">
        <v>0</v>
      </c>
      <c r="AD459" s="51">
        <v>96641</v>
      </c>
      <c r="AE459" s="52">
        <f t="shared" si="122"/>
        <v>96641</v>
      </c>
      <c r="AF459" s="51">
        <v>97000</v>
      </c>
      <c r="AG459" s="51">
        <v>151860</v>
      </c>
      <c r="AH459" s="52">
        <f t="shared" si="123"/>
        <v>54860</v>
      </c>
      <c r="AI459" s="51">
        <v>0</v>
      </c>
      <c r="AJ459" s="51">
        <v>0</v>
      </c>
      <c r="AK459" s="52">
        <f t="shared" si="124"/>
        <v>0</v>
      </c>
      <c r="AL459" s="51">
        <v>0</v>
      </c>
      <c r="AM459" s="51">
        <v>0</v>
      </c>
      <c r="AN459" s="52">
        <f t="shared" si="125"/>
        <v>0</v>
      </c>
      <c r="AO459" s="51">
        <v>0</v>
      </c>
      <c r="AP459" s="51">
        <v>0</v>
      </c>
      <c r="AQ459" s="52">
        <f t="shared" si="126"/>
        <v>0</v>
      </c>
      <c r="AR459" s="51">
        <v>0</v>
      </c>
      <c r="AS459" s="51">
        <v>0</v>
      </c>
      <c r="AT459" s="52">
        <f t="shared" si="112"/>
        <v>0</v>
      </c>
      <c r="AU459" s="51">
        <v>0</v>
      </c>
      <c r="AV459" s="51">
        <v>0</v>
      </c>
      <c r="AW459" s="52">
        <f t="shared" si="127"/>
        <v>0</v>
      </c>
      <c r="AX459" s="57">
        <f t="shared" si="128"/>
        <v>497002</v>
      </c>
    </row>
    <row r="460" spans="2:50" x14ac:dyDescent="0.25">
      <c r="B460" t="s">
        <v>1355</v>
      </c>
      <c r="C460" t="s">
        <v>1325</v>
      </c>
      <c r="D460" t="s">
        <v>567</v>
      </c>
      <c r="E460" s="51">
        <v>0</v>
      </c>
      <c r="F460" s="51">
        <v>68970</v>
      </c>
      <c r="G460" s="52">
        <f t="shared" si="114"/>
        <v>68970</v>
      </c>
      <c r="H460" s="51">
        <v>221000</v>
      </c>
      <c r="I460" s="51">
        <v>142930</v>
      </c>
      <c r="J460" s="52">
        <f t="shared" si="115"/>
        <v>-78070</v>
      </c>
      <c r="K460" s="51">
        <v>221000</v>
      </c>
      <c r="L460" s="51">
        <v>280581</v>
      </c>
      <c r="M460" s="52">
        <f t="shared" si="116"/>
        <v>59581</v>
      </c>
      <c r="N460" s="51">
        <v>221000</v>
      </c>
      <c r="O460" s="51">
        <v>202315</v>
      </c>
      <c r="P460" s="52">
        <f t="shared" si="117"/>
        <v>-18685</v>
      </c>
      <c r="Q460" s="51">
        <v>220000</v>
      </c>
      <c r="R460" s="51">
        <v>169805</v>
      </c>
      <c r="S460" s="52">
        <f t="shared" si="118"/>
        <v>-50195</v>
      </c>
      <c r="T460" s="51">
        <v>139000</v>
      </c>
      <c r="U460" s="51">
        <v>129680</v>
      </c>
      <c r="V460" s="52">
        <f t="shared" si="119"/>
        <v>-9320</v>
      </c>
      <c r="W460" s="51">
        <v>175000</v>
      </c>
      <c r="X460" s="51">
        <v>147180</v>
      </c>
      <c r="Y460" s="52">
        <f t="shared" si="120"/>
        <v>-27820</v>
      </c>
      <c r="Z460" s="51">
        <v>150000</v>
      </c>
      <c r="AA460" s="51">
        <v>194772</v>
      </c>
      <c r="AB460" s="52">
        <f t="shared" si="121"/>
        <v>44772</v>
      </c>
      <c r="AC460" s="51">
        <v>120000</v>
      </c>
      <c r="AD460" s="51">
        <v>-1750</v>
      </c>
      <c r="AE460" s="52">
        <f t="shared" si="122"/>
        <v>-121750</v>
      </c>
      <c r="AF460" s="51">
        <v>136400</v>
      </c>
      <c r="AG460" s="51">
        <v>59450</v>
      </c>
      <c r="AH460" s="52">
        <f t="shared" si="123"/>
        <v>-76950</v>
      </c>
      <c r="AI460" s="51">
        <v>0</v>
      </c>
      <c r="AJ460" s="51">
        <v>0</v>
      </c>
      <c r="AK460" s="52">
        <f t="shared" si="124"/>
        <v>0</v>
      </c>
      <c r="AL460" s="51">
        <v>0</v>
      </c>
      <c r="AM460" s="51">
        <v>0</v>
      </c>
      <c r="AN460" s="52">
        <f t="shared" si="125"/>
        <v>0</v>
      </c>
      <c r="AO460" s="51">
        <v>0</v>
      </c>
      <c r="AP460" s="51">
        <v>0</v>
      </c>
      <c r="AQ460" s="52">
        <f t="shared" si="126"/>
        <v>0</v>
      </c>
      <c r="AR460" s="51">
        <v>0</v>
      </c>
      <c r="AS460" s="51">
        <v>0</v>
      </c>
      <c r="AT460" s="52">
        <f t="shared" si="112"/>
        <v>0</v>
      </c>
      <c r="AU460" s="51">
        <v>0</v>
      </c>
      <c r="AV460" s="51">
        <v>0</v>
      </c>
      <c r="AW460" s="52">
        <f t="shared" si="127"/>
        <v>0</v>
      </c>
      <c r="AX460" s="57">
        <f t="shared" si="128"/>
        <v>2787866</v>
      </c>
    </row>
    <row r="461" spans="2:50" x14ac:dyDescent="0.25">
      <c r="B461" t="s">
        <v>1355</v>
      </c>
      <c r="C461" t="s">
        <v>1326</v>
      </c>
      <c r="D461" t="s">
        <v>569</v>
      </c>
      <c r="E461" s="51">
        <v>1200000</v>
      </c>
      <c r="F461" s="51">
        <v>1352923</v>
      </c>
      <c r="G461" s="52">
        <f t="shared" si="114"/>
        <v>152923</v>
      </c>
      <c r="H461" s="51">
        <v>1950000</v>
      </c>
      <c r="I461" s="51">
        <v>1662334</v>
      </c>
      <c r="J461" s="52">
        <f t="shared" si="115"/>
        <v>-287666</v>
      </c>
      <c r="K461" s="51">
        <v>1980200</v>
      </c>
      <c r="L461" s="51">
        <v>2355274</v>
      </c>
      <c r="M461" s="52">
        <f t="shared" si="116"/>
        <v>375074</v>
      </c>
      <c r="N461" s="51">
        <v>2132000</v>
      </c>
      <c r="O461" s="51">
        <v>3175928</v>
      </c>
      <c r="P461" s="52">
        <f t="shared" si="117"/>
        <v>1043928</v>
      </c>
      <c r="Q461" s="51">
        <v>3600000</v>
      </c>
      <c r="R461" s="51">
        <v>3764726</v>
      </c>
      <c r="S461" s="52">
        <f t="shared" si="118"/>
        <v>164726</v>
      </c>
      <c r="T461" s="51">
        <v>3600000</v>
      </c>
      <c r="U461" s="51">
        <v>3469966</v>
      </c>
      <c r="V461" s="52">
        <f t="shared" si="119"/>
        <v>-130034</v>
      </c>
      <c r="W461" s="51">
        <v>3245000</v>
      </c>
      <c r="X461" s="51">
        <v>2679674</v>
      </c>
      <c r="Y461" s="52">
        <f t="shared" si="120"/>
        <v>-565326</v>
      </c>
      <c r="Z461" s="51">
        <v>3183600</v>
      </c>
      <c r="AA461" s="51">
        <v>2317224</v>
      </c>
      <c r="AB461" s="52">
        <f t="shared" si="121"/>
        <v>-866376</v>
      </c>
      <c r="AC461" s="51">
        <v>2200000</v>
      </c>
      <c r="AD461" s="51">
        <v>2678847</v>
      </c>
      <c r="AE461" s="52">
        <f t="shared" si="122"/>
        <v>478847</v>
      </c>
      <c r="AF461" s="51">
        <v>2200000</v>
      </c>
      <c r="AG461" s="51">
        <v>3542591</v>
      </c>
      <c r="AH461" s="52">
        <f t="shared" si="123"/>
        <v>1342591</v>
      </c>
      <c r="AI461" s="51">
        <v>0</v>
      </c>
      <c r="AJ461" s="51">
        <v>0</v>
      </c>
      <c r="AK461" s="52">
        <f t="shared" si="124"/>
        <v>0</v>
      </c>
      <c r="AL461" s="51">
        <v>0</v>
      </c>
      <c r="AM461" s="51">
        <v>0</v>
      </c>
      <c r="AN461" s="52">
        <f t="shared" si="125"/>
        <v>0</v>
      </c>
      <c r="AO461" s="51">
        <v>0</v>
      </c>
      <c r="AP461" s="51">
        <v>0</v>
      </c>
      <c r="AQ461" s="52">
        <f t="shared" si="126"/>
        <v>0</v>
      </c>
      <c r="AR461" s="51">
        <v>0</v>
      </c>
      <c r="AS461" s="51">
        <v>0</v>
      </c>
      <c r="AT461" s="52">
        <f t="shared" si="112"/>
        <v>0</v>
      </c>
      <c r="AU461" s="51">
        <v>0</v>
      </c>
      <c r="AV461" s="51">
        <v>0</v>
      </c>
      <c r="AW461" s="52">
        <f t="shared" si="127"/>
        <v>0</v>
      </c>
      <c r="AX461" s="57">
        <f t="shared" si="128"/>
        <v>53998974</v>
      </c>
    </row>
    <row r="462" spans="2:50" x14ac:dyDescent="0.25">
      <c r="B462" t="s">
        <v>1355</v>
      </c>
      <c r="C462" t="s">
        <v>1327</v>
      </c>
      <c r="D462" t="s">
        <v>571</v>
      </c>
      <c r="E462" s="51">
        <v>21000</v>
      </c>
      <c r="F462" s="51">
        <v>47702</v>
      </c>
      <c r="G462" s="52">
        <f t="shared" si="114"/>
        <v>26702</v>
      </c>
      <c r="H462" s="51">
        <v>31000</v>
      </c>
      <c r="I462" s="51">
        <v>27895</v>
      </c>
      <c r="J462" s="52">
        <f t="shared" si="115"/>
        <v>-3105</v>
      </c>
      <c r="K462" s="51">
        <v>36000</v>
      </c>
      <c r="L462" s="51">
        <v>29009</v>
      </c>
      <c r="M462" s="52">
        <f t="shared" si="116"/>
        <v>-6991</v>
      </c>
      <c r="N462" s="51">
        <v>28000</v>
      </c>
      <c r="O462" s="51">
        <v>20035</v>
      </c>
      <c r="P462" s="52">
        <f t="shared" si="117"/>
        <v>-7965</v>
      </c>
      <c r="Q462" s="51">
        <v>29000</v>
      </c>
      <c r="R462" s="51">
        <v>32263</v>
      </c>
      <c r="S462" s="52">
        <f t="shared" si="118"/>
        <v>3263</v>
      </c>
      <c r="T462" s="51">
        <v>25000</v>
      </c>
      <c r="U462" s="51">
        <v>33302</v>
      </c>
      <c r="V462" s="52">
        <f t="shared" si="119"/>
        <v>8302</v>
      </c>
      <c r="W462" s="51">
        <v>25000</v>
      </c>
      <c r="X462" s="51">
        <v>32360</v>
      </c>
      <c r="Y462" s="52">
        <f t="shared" si="120"/>
        <v>7360</v>
      </c>
      <c r="Z462" s="51">
        <v>25000</v>
      </c>
      <c r="AA462" s="51">
        <v>35583</v>
      </c>
      <c r="AB462" s="52">
        <f t="shared" si="121"/>
        <v>10583</v>
      </c>
      <c r="AC462" s="51">
        <v>33000</v>
      </c>
      <c r="AD462" s="51">
        <v>36560</v>
      </c>
      <c r="AE462" s="52">
        <f t="shared" si="122"/>
        <v>3560</v>
      </c>
      <c r="AF462" s="51">
        <v>25000</v>
      </c>
      <c r="AG462" s="51">
        <v>33620</v>
      </c>
      <c r="AH462" s="52">
        <f t="shared" si="123"/>
        <v>8620</v>
      </c>
      <c r="AI462" s="51">
        <v>0</v>
      </c>
      <c r="AJ462" s="51">
        <v>0</v>
      </c>
      <c r="AK462" s="52">
        <f t="shared" si="124"/>
        <v>0</v>
      </c>
      <c r="AL462" s="51">
        <v>0</v>
      </c>
      <c r="AM462" s="51">
        <v>0</v>
      </c>
      <c r="AN462" s="52">
        <f t="shared" si="125"/>
        <v>0</v>
      </c>
      <c r="AO462" s="51">
        <v>0</v>
      </c>
      <c r="AP462" s="51">
        <v>0</v>
      </c>
      <c r="AQ462" s="52">
        <f t="shared" si="126"/>
        <v>0</v>
      </c>
      <c r="AR462" s="51">
        <v>0</v>
      </c>
      <c r="AS462" s="51">
        <v>0</v>
      </c>
      <c r="AT462" s="52">
        <f t="shared" si="112"/>
        <v>0</v>
      </c>
      <c r="AU462" s="51">
        <v>0</v>
      </c>
      <c r="AV462" s="51">
        <v>0</v>
      </c>
      <c r="AW462" s="52">
        <f t="shared" si="127"/>
        <v>0</v>
      </c>
      <c r="AX462" s="57">
        <f t="shared" si="128"/>
        <v>656658</v>
      </c>
    </row>
    <row r="463" spans="2:50" x14ac:dyDescent="0.25">
      <c r="B463" t="s">
        <v>1355</v>
      </c>
      <c r="C463" t="s">
        <v>1328</v>
      </c>
      <c r="D463" t="s">
        <v>590</v>
      </c>
      <c r="E463" s="51">
        <v>0</v>
      </c>
      <c r="F463" s="51">
        <v>0</v>
      </c>
      <c r="G463" s="52">
        <f t="shared" si="114"/>
        <v>0</v>
      </c>
      <c r="H463" s="51">
        <v>0</v>
      </c>
      <c r="I463" s="51">
        <v>0</v>
      </c>
      <c r="J463" s="52">
        <f t="shared" si="115"/>
        <v>0</v>
      </c>
      <c r="K463" s="51">
        <v>0</v>
      </c>
      <c r="L463" s="51">
        <v>0</v>
      </c>
      <c r="M463" s="52">
        <f t="shared" si="116"/>
        <v>0</v>
      </c>
      <c r="N463" s="51">
        <v>1437000</v>
      </c>
      <c r="O463" s="51">
        <v>1437000</v>
      </c>
      <c r="P463" s="52">
        <f t="shared" si="117"/>
        <v>0</v>
      </c>
      <c r="Q463" s="51">
        <v>0</v>
      </c>
      <c r="R463" s="51">
        <v>0</v>
      </c>
      <c r="S463" s="52">
        <f t="shared" si="118"/>
        <v>0</v>
      </c>
      <c r="T463" s="51">
        <v>0</v>
      </c>
      <c r="U463" s="51">
        <v>0</v>
      </c>
      <c r="V463" s="52">
        <f t="shared" si="119"/>
        <v>0</v>
      </c>
      <c r="W463" s="51">
        <v>0</v>
      </c>
      <c r="X463" s="51">
        <v>0</v>
      </c>
      <c r="Y463" s="52">
        <f t="shared" si="120"/>
        <v>0</v>
      </c>
      <c r="Z463" s="51">
        <v>0</v>
      </c>
      <c r="AA463" s="51">
        <v>0</v>
      </c>
      <c r="AB463" s="52">
        <f t="shared" si="121"/>
        <v>0</v>
      </c>
      <c r="AC463" s="51">
        <v>0</v>
      </c>
      <c r="AD463" s="51">
        <v>0</v>
      </c>
      <c r="AE463" s="52">
        <f t="shared" si="122"/>
        <v>0</v>
      </c>
      <c r="AF463" s="51">
        <v>0</v>
      </c>
      <c r="AG463" s="51">
        <v>0</v>
      </c>
      <c r="AH463" s="52">
        <f t="shared" si="123"/>
        <v>0</v>
      </c>
      <c r="AI463" s="51">
        <v>0</v>
      </c>
      <c r="AJ463" s="51">
        <v>0</v>
      </c>
      <c r="AK463" s="52">
        <f t="shared" si="124"/>
        <v>0</v>
      </c>
      <c r="AL463" s="51">
        <v>0</v>
      </c>
      <c r="AM463" s="51">
        <v>0</v>
      </c>
      <c r="AN463" s="52">
        <f t="shared" si="125"/>
        <v>0</v>
      </c>
      <c r="AO463" s="51">
        <v>0</v>
      </c>
      <c r="AP463" s="51">
        <v>0</v>
      </c>
      <c r="AQ463" s="52">
        <f t="shared" si="126"/>
        <v>0</v>
      </c>
      <c r="AR463" s="51">
        <v>0</v>
      </c>
      <c r="AS463" s="51">
        <v>0</v>
      </c>
      <c r="AT463" s="52">
        <f t="shared" si="112"/>
        <v>0</v>
      </c>
      <c r="AU463" s="51">
        <v>0</v>
      </c>
      <c r="AV463" s="51">
        <v>0</v>
      </c>
      <c r="AW463" s="52">
        <f t="shared" si="127"/>
        <v>0</v>
      </c>
      <c r="AX463" s="57">
        <f t="shared" si="128"/>
        <v>2874000</v>
      </c>
    </row>
    <row r="464" spans="2:50" hidden="1" x14ac:dyDescent="0.25">
      <c r="B464" t="s">
        <v>1355</v>
      </c>
      <c r="C464" t="s">
        <v>1329</v>
      </c>
      <c r="D464" t="s">
        <v>308</v>
      </c>
      <c r="E464" s="51">
        <v>0</v>
      </c>
      <c r="F464" s="51">
        <v>0</v>
      </c>
      <c r="G464" s="52">
        <f t="shared" si="114"/>
        <v>0</v>
      </c>
      <c r="H464" s="51">
        <v>0</v>
      </c>
      <c r="I464" s="51">
        <v>0</v>
      </c>
      <c r="J464" s="52">
        <f t="shared" si="115"/>
        <v>0</v>
      </c>
      <c r="K464" s="51">
        <v>0</v>
      </c>
      <c r="L464" s="51">
        <v>0</v>
      </c>
      <c r="M464" s="52">
        <f t="shared" si="116"/>
        <v>0</v>
      </c>
      <c r="N464" s="51">
        <v>0</v>
      </c>
      <c r="O464" s="51">
        <v>0</v>
      </c>
      <c r="P464" s="52">
        <f t="shared" si="117"/>
        <v>0</v>
      </c>
      <c r="Q464" s="51">
        <v>0</v>
      </c>
      <c r="R464" s="51">
        <v>0</v>
      </c>
      <c r="S464" s="52">
        <f t="shared" si="118"/>
        <v>0</v>
      </c>
      <c r="T464" s="51">
        <v>0</v>
      </c>
      <c r="U464" s="51">
        <v>0</v>
      </c>
      <c r="V464" s="52">
        <f t="shared" si="119"/>
        <v>0</v>
      </c>
      <c r="W464" s="51">
        <v>0</v>
      </c>
      <c r="X464" s="51">
        <v>0</v>
      </c>
      <c r="Y464" s="52">
        <f t="shared" si="120"/>
        <v>0</v>
      </c>
      <c r="Z464" s="51">
        <v>0</v>
      </c>
      <c r="AA464" s="51">
        <v>0</v>
      </c>
      <c r="AB464" s="52">
        <f t="shared" si="121"/>
        <v>0</v>
      </c>
      <c r="AC464" s="51">
        <v>0</v>
      </c>
      <c r="AD464" s="51">
        <v>0</v>
      </c>
      <c r="AE464" s="52">
        <f t="shared" si="122"/>
        <v>0</v>
      </c>
      <c r="AF464" s="51">
        <v>0</v>
      </c>
      <c r="AG464" s="51">
        <v>0</v>
      </c>
      <c r="AH464" s="52">
        <f t="shared" si="123"/>
        <v>0</v>
      </c>
      <c r="AI464" s="51">
        <v>0</v>
      </c>
      <c r="AJ464" s="51">
        <v>0</v>
      </c>
      <c r="AK464" s="52">
        <f t="shared" si="124"/>
        <v>0</v>
      </c>
      <c r="AL464" s="51">
        <v>0</v>
      </c>
      <c r="AM464" s="51">
        <v>0</v>
      </c>
      <c r="AN464" s="52">
        <f t="shared" si="125"/>
        <v>0</v>
      </c>
      <c r="AO464" s="51">
        <v>0</v>
      </c>
      <c r="AP464" s="51">
        <v>0</v>
      </c>
      <c r="AQ464" s="52">
        <f t="shared" si="126"/>
        <v>0</v>
      </c>
      <c r="AR464" s="51">
        <v>0</v>
      </c>
      <c r="AS464" s="51">
        <v>0</v>
      </c>
      <c r="AT464" s="52">
        <f t="shared" si="112"/>
        <v>0</v>
      </c>
      <c r="AU464" s="51">
        <v>0</v>
      </c>
      <c r="AV464" s="51">
        <v>0</v>
      </c>
      <c r="AW464" s="52">
        <f t="shared" si="127"/>
        <v>0</v>
      </c>
      <c r="AX464" s="57">
        <f t="shared" si="128"/>
        <v>0</v>
      </c>
    </row>
    <row r="465" spans="2:50" hidden="1" x14ac:dyDescent="0.25">
      <c r="B465" t="s">
        <v>1355</v>
      </c>
      <c r="C465" t="s">
        <v>1330</v>
      </c>
      <c r="D465" t="s">
        <v>308</v>
      </c>
      <c r="E465" s="51">
        <v>0</v>
      </c>
      <c r="F465" s="51">
        <v>0</v>
      </c>
      <c r="G465" s="52">
        <f t="shared" si="114"/>
        <v>0</v>
      </c>
      <c r="H465" s="51">
        <v>0</v>
      </c>
      <c r="I465" s="51">
        <v>0</v>
      </c>
      <c r="J465" s="52">
        <f t="shared" si="115"/>
        <v>0</v>
      </c>
      <c r="K465" s="51">
        <v>0</v>
      </c>
      <c r="L465" s="51">
        <v>0</v>
      </c>
      <c r="M465" s="52">
        <f t="shared" si="116"/>
        <v>0</v>
      </c>
      <c r="N465" s="51">
        <v>0</v>
      </c>
      <c r="O465" s="51">
        <v>0</v>
      </c>
      <c r="P465" s="52">
        <f t="shared" si="117"/>
        <v>0</v>
      </c>
      <c r="Q465" s="51">
        <v>0</v>
      </c>
      <c r="R465" s="51">
        <v>0</v>
      </c>
      <c r="S465" s="52">
        <f t="shared" si="118"/>
        <v>0</v>
      </c>
      <c r="T465" s="51">
        <v>0</v>
      </c>
      <c r="U465" s="51">
        <v>0</v>
      </c>
      <c r="V465" s="52">
        <f t="shared" si="119"/>
        <v>0</v>
      </c>
      <c r="W465" s="51">
        <v>0</v>
      </c>
      <c r="X465" s="51">
        <v>0</v>
      </c>
      <c r="Y465" s="52">
        <f t="shared" si="120"/>
        <v>0</v>
      </c>
      <c r="Z465" s="51">
        <v>0</v>
      </c>
      <c r="AA465" s="51">
        <v>0</v>
      </c>
      <c r="AB465" s="52">
        <f t="shared" si="121"/>
        <v>0</v>
      </c>
      <c r="AC465" s="51">
        <v>0</v>
      </c>
      <c r="AD465" s="51">
        <v>0</v>
      </c>
      <c r="AE465" s="52">
        <f t="shared" si="122"/>
        <v>0</v>
      </c>
      <c r="AF465" s="51">
        <v>0</v>
      </c>
      <c r="AG465" s="51">
        <v>0</v>
      </c>
      <c r="AH465" s="52">
        <f t="shared" si="123"/>
        <v>0</v>
      </c>
      <c r="AI465" s="51">
        <v>0</v>
      </c>
      <c r="AJ465" s="51">
        <v>0</v>
      </c>
      <c r="AK465" s="52">
        <f t="shared" si="124"/>
        <v>0</v>
      </c>
      <c r="AL465" s="51">
        <v>0</v>
      </c>
      <c r="AM465" s="51">
        <v>0</v>
      </c>
      <c r="AN465" s="52">
        <f t="shared" si="125"/>
        <v>0</v>
      </c>
      <c r="AO465" s="51">
        <v>0</v>
      </c>
      <c r="AP465" s="51">
        <v>0</v>
      </c>
      <c r="AQ465" s="52">
        <f t="shared" si="126"/>
        <v>0</v>
      </c>
      <c r="AR465" s="51">
        <v>0</v>
      </c>
      <c r="AS465" s="51">
        <v>0</v>
      </c>
      <c r="AT465" s="52">
        <f t="shared" si="112"/>
        <v>0</v>
      </c>
      <c r="AU465" s="51">
        <v>0</v>
      </c>
      <c r="AV465" s="51">
        <v>0</v>
      </c>
      <c r="AW465" s="52">
        <f t="shared" si="127"/>
        <v>0</v>
      </c>
      <c r="AX465" s="57">
        <f t="shared" si="128"/>
        <v>0</v>
      </c>
    </row>
    <row r="466" spans="2:50" hidden="1" x14ac:dyDescent="0.25">
      <c r="B466" t="s">
        <v>1355</v>
      </c>
      <c r="C466" t="s">
        <v>1331</v>
      </c>
      <c r="D466" t="s">
        <v>308</v>
      </c>
      <c r="E466" s="51">
        <v>0</v>
      </c>
      <c r="F466" s="51">
        <v>0</v>
      </c>
      <c r="G466" s="52">
        <f t="shared" si="114"/>
        <v>0</v>
      </c>
      <c r="H466" s="51">
        <v>0</v>
      </c>
      <c r="I466" s="51">
        <v>0</v>
      </c>
      <c r="J466" s="52">
        <f t="shared" si="115"/>
        <v>0</v>
      </c>
      <c r="K466" s="51">
        <v>0</v>
      </c>
      <c r="L466" s="51">
        <v>0</v>
      </c>
      <c r="M466" s="52">
        <f t="shared" si="116"/>
        <v>0</v>
      </c>
      <c r="N466" s="51">
        <v>0</v>
      </c>
      <c r="O466" s="51">
        <v>0</v>
      </c>
      <c r="P466" s="52">
        <f t="shared" si="117"/>
        <v>0</v>
      </c>
      <c r="Q466" s="51">
        <v>0</v>
      </c>
      <c r="R466" s="51">
        <v>0</v>
      </c>
      <c r="S466" s="52">
        <f t="shared" si="118"/>
        <v>0</v>
      </c>
      <c r="T466" s="51">
        <v>0</v>
      </c>
      <c r="U466" s="51">
        <v>0</v>
      </c>
      <c r="V466" s="52">
        <f t="shared" si="119"/>
        <v>0</v>
      </c>
      <c r="W466" s="51">
        <v>0</v>
      </c>
      <c r="X466" s="51">
        <v>0</v>
      </c>
      <c r="Y466" s="52">
        <f t="shared" si="120"/>
        <v>0</v>
      </c>
      <c r="Z466" s="51">
        <v>0</v>
      </c>
      <c r="AA466" s="51">
        <v>0</v>
      </c>
      <c r="AB466" s="52">
        <f t="shared" si="121"/>
        <v>0</v>
      </c>
      <c r="AC466" s="51">
        <v>0</v>
      </c>
      <c r="AD466" s="51">
        <v>0</v>
      </c>
      <c r="AE466" s="52">
        <f t="shared" si="122"/>
        <v>0</v>
      </c>
      <c r="AF466" s="51">
        <v>0</v>
      </c>
      <c r="AG466" s="51">
        <v>0</v>
      </c>
      <c r="AH466" s="52">
        <f t="shared" si="123"/>
        <v>0</v>
      </c>
      <c r="AI466" s="51">
        <v>0</v>
      </c>
      <c r="AJ466" s="51">
        <v>0</v>
      </c>
      <c r="AK466" s="52">
        <f t="shared" si="124"/>
        <v>0</v>
      </c>
      <c r="AL466" s="51">
        <v>0</v>
      </c>
      <c r="AM466" s="51">
        <v>0</v>
      </c>
      <c r="AN466" s="52">
        <f t="shared" si="125"/>
        <v>0</v>
      </c>
      <c r="AO466" s="51">
        <v>0</v>
      </c>
      <c r="AP466" s="51">
        <v>0</v>
      </c>
      <c r="AQ466" s="52">
        <f t="shared" si="126"/>
        <v>0</v>
      </c>
      <c r="AR466" s="51">
        <v>0</v>
      </c>
      <c r="AS466" s="51">
        <v>0</v>
      </c>
      <c r="AT466" s="52">
        <f t="shared" si="112"/>
        <v>0</v>
      </c>
      <c r="AU466" s="51">
        <v>0</v>
      </c>
      <c r="AV466" s="51">
        <v>0</v>
      </c>
      <c r="AW466" s="52">
        <f t="shared" si="127"/>
        <v>0</v>
      </c>
      <c r="AX466" s="57">
        <f t="shared" si="128"/>
        <v>0</v>
      </c>
    </row>
    <row r="467" spans="2:50" x14ac:dyDescent="0.25">
      <c r="B467" t="s">
        <v>1355</v>
      </c>
      <c r="C467" t="s">
        <v>1332</v>
      </c>
      <c r="D467" t="s">
        <v>647</v>
      </c>
      <c r="E467" s="51">
        <v>0</v>
      </c>
      <c r="F467" s="51">
        <v>0</v>
      </c>
      <c r="G467" s="52">
        <f t="shared" si="114"/>
        <v>0</v>
      </c>
      <c r="H467" s="51">
        <v>0</v>
      </c>
      <c r="I467" s="51">
        <v>0</v>
      </c>
      <c r="J467" s="52">
        <f t="shared" si="115"/>
        <v>0</v>
      </c>
      <c r="K467" s="51">
        <v>0</v>
      </c>
      <c r="L467" s="51">
        <v>0</v>
      </c>
      <c r="M467" s="52">
        <f t="shared" si="116"/>
        <v>0</v>
      </c>
      <c r="N467" s="51">
        <v>0</v>
      </c>
      <c r="O467" s="51">
        <v>0</v>
      </c>
      <c r="P467" s="52">
        <f t="shared" si="117"/>
        <v>0</v>
      </c>
      <c r="Q467" s="51">
        <v>0</v>
      </c>
      <c r="R467" s="51">
        <v>0</v>
      </c>
      <c r="S467" s="52">
        <f t="shared" si="118"/>
        <v>0</v>
      </c>
      <c r="T467" s="51">
        <v>0</v>
      </c>
      <c r="U467" s="51">
        <v>11500000</v>
      </c>
      <c r="V467" s="52">
        <f t="shared" si="119"/>
        <v>11500000</v>
      </c>
      <c r="W467" s="51">
        <v>0</v>
      </c>
      <c r="X467" s="51">
        <v>0</v>
      </c>
      <c r="Y467" s="52">
        <f t="shared" si="120"/>
        <v>0</v>
      </c>
      <c r="Z467" s="51">
        <v>0</v>
      </c>
      <c r="AA467" s="51">
        <v>31700000</v>
      </c>
      <c r="AB467" s="52">
        <f t="shared" si="121"/>
        <v>31700000</v>
      </c>
      <c r="AC467" s="51">
        <v>8865884</v>
      </c>
      <c r="AD467" s="51">
        <v>0</v>
      </c>
      <c r="AE467" s="52">
        <f t="shared" si="122"/>
        <v>-8865884</v>
      </c>
      <c r="AF467" s="51">
        <v>0</v>
      </c>
      <c r="AG467" s="51">
        <v>0</v>
      </c>
      <c r="AH467" s="52">
        <f t="shared" si="123"/>
        <v>0</v>
      </c>
      <c r="AI467" s="51">
        <v>0</v>
      </c>
      <c r="AJ467" s="51">
        <v>0</v>
      </c>
      <c r="AK467" s="52">
        <f t="shared" si="124"/>
        <v>0</v>
      </c>
      <c r="AL467" s="51">
        <v>0</v>
      </c>
      <c r="AM467" s="51">
        <v>0</v>
      </c>
      <c r="AN467" s="52">
        <f t="shared" si="125"/>
        <v>0</v>
      </c>
      <c r="AO467" s="51">
        <v>0</v>
      </c>
      <c r="AP467" s="51">
        <v>0</v>
      </c>
      <c r="AQ467" s="52">
        <f t="shared" si="126"/>
        <v>0</v>
      </c>
      <c r="AR467" s="51">
        <v>0</v>
      </c>
      <c r="AS467" s="51">
        <v>0</v>
      </c>
      <c r="AT467" s="52">
        <f t="shared" si="112"/>
        <v>0</v>
      </c>
      <c r="AU467" s="51">
        <v>0</v>
      </c>
      <c r="AV467" s="51">
        <v>0</v>
      </c>
      <c r="AW467" s="52">
        <f t="shared" si="127"/>
        <v>0</v>
      </c>
      <c r="AX467" s="57">
        <f t="shared" si="128"/>
        <v>86400000</v>
      </c>
    </row>
    <row r="468" spans="2:50" x14ac:dyDescent="0.25">
      <c r="B468" t="s">
        <v>1355</v>
      </c>
      <c r="C468" t="s">
        <v>1333</v>
      </c>
      <c r="D468" t="s">
        <v>308</v>
      </c>
      <c r="E468" s="51">
        <v>0</v>
      </c>
      <c r="F468" s="51">
        <v>0</v>
      </c>
      <c r="G468" s="52">
        <f t="shared" si="114"/>
        <v>0</v>
      </c>
      <c r="H468" s="51">
        <v>0</v>
      </c>
      <c r="I468" s="51">
        <v>0</v>
      </c>
      <c r="J468" s="52">
        <f t="shared" si="115"/>
        <v>0</v>
      </c>
      <c r="K468" s="51">
        <v>0</v>
      </c>
      <c r="L468" s="51">
        <v>0</v>
      </c>
      <c r="M468" s="52">
        <f t="shared" si="116"/>
        <v>0</v>
      </c>
      <c r="N468" s="51">
        <v>0</v>
      </c>
      <c r="O468" s="51">
        <v>0</v>
      </c>
      <c r="P468" s="52">
        <f t="shared" si="117"/>
        <v>0</v>
      </c>
      <c r="Q468" s="51">
        <v>0</v>
      </c>
      <c r="R468" s="51">
        <v>0</v>
      </c>
      <c r="S468" s="52">
        <f t="shared" si="118"/>
        <v>0</v>
      </c>
      <c r="T468" s="51">
        <v>0</v>
      </c>
      <c r="U468" s="51">
        <v>0</v>
      </c>
      <c r="V468" s="52">
        <f t="shared" si="119"/>
        <v>0</v>
      </c>
      <c r="W468" s="51">
        <v>0</v>
      </c>
      <c r="X468" s="51">
        <v>25017037</v>
      </c>
      <c r="Y468" s="52">
        <f t="shared" si="120"/>
        <v>25017037</v>
      </c>
      <c r="Z468" s="51">
        <v>0</v>
      </c>
      <c r="AA468" s="51">
        <v>0</v>
      </c>
      <c r="AB468" s="52">
        <f t="shared" si="121"/>
        <v>0</v>
      </c>
      <c r="AC468" s="51">
        <v>0</v>
      </c>
      <c r="AD468" s="51">
        <v>0</v>
      </c>
      <c r="AE468" s="52">
        <f t="shared" si="122"/>
        <v>0</v>
      </c>
      <c r="AF468" s="51">
        <v>0</v>
      </c>
      <c r="AG468" s="51">
        <v>0</v>
      </c>
      <c r="AH468" s="52">
        <f t="shared" si="123"/>
        <v>0</v>
      </c>
      <c r="AI468" s="51">
        <v>0</v>
      </c>
      <c r="AJ468" s="51">
        <v>0</v>
      </c>
      <c r="AK468" s="52">
        <f t="shared" si="124"/>
        <v>0</v>
      </c>
      <c r="AL468" s="51">
        <v>0</v>
      </c>
      <c r="AM468" s="51">
        <v>0</v>
      </c>
      <c r="AN468" s="52">
        <f t="shared" si="125"/>
        <v>0</v>
      </c>
      <c r="AO468" s="51">
        <v>0</v>
      </c>
      <c r="AP468" s="51">
        <v>0</v>
      </c>
      <c r="AQ468" s="52">
        <f t="shared" si="126"/>
        <v>0</v>
      </c>
      <c r="AR468" s="51">
        <v>0</v>
      </c>
      <c r="AS468" s="51">
        <v>0</v>
      </c>
      <c r="AT468" s="52">
        <f t="shared" si="112"/>
        <v>0</v>
      </c>
      <c r="AU468" s="51">
        <v>0</v>
      </c>
      <c r="AV468" s="51">
        <v>0</v>
      </c>
      <c r="AW468" s="52">
        <f t="shared" si="127"/>
        <v>0</v>
      </c>
      <c r="AX468" s="57">
        <f t="shared" si="128"/>
        <v>50034074</v>
      </c>
    </row>
    <row r="469" spans="2:50" x14ac:dyDescent="0.25">
      <c r="B469" t="s">
        <v>1355</v>
      </c>
      <c r="C469" t="s">
        <v>1334</v>
      </c>
      <c r="D469" t="s">
        <v>646</v>
      </c>
      <c r="E469" s="51">
        <v>9276000</v>
      </c>
      <c r="F469" s="51">
        <v>12691000</v>
      </c>
      <c r="G469" s="52">
        <f t="shared" si="114"/>
        <v>3415000</v>
      </c>
      <c r="H469" s="51">
        <v>3650000</v>
      </c>
      <c r="I469" s="51">
        <v>4045000</v>
      </c>
      <c r="J469" s="52">
        <f t="shared" si="115"/>
        <v>395000</v>
      </c>
      <c r="K469" s="51">
        <v>0</v>
      </c>
      <c r="L469" s="51">
        <v>9893200</v>
      </c>
      <c r="M469" s="52">
        <f t="shared" si="116"/>
        <v>9893200</v>
      </c>
      <c r="N469" s="51">
        <v>0</v>
      </c>
      <c r="O469" s="51">
        <v>2601650</v>
      </c>
      <c r="P469" s="52">
        <f t="shared" si="117"/>
        <v>2601650</v>
      </c>
      <c r="Q469" s="51">
        <v>0</v>
      </c>
      <c r="R469" s="51">
        <v>3653000</v>
      </c>
      <c r="S469" s="52">
        <f t="shared" si="118"/>
        <v>3653000</v>
      </c>
      <c r="T469" s="51">
        <v>0</v>
      </c>
      <c r="U469" s="51">
        <v>3700000</v>
      </c>
      <c r="V469" s="52">
        <f t="shared" si="119"/>
        <v>3700000</v>
      </c>
      <c r="W469" s="51">
        <v>0</v>
      </c>
      <c r="X469" s="51">
        <v>0</v>
      </c>
      <c r="Y469" s="52">
        <f t="shared" si="120"/>
        <v>0</v>
      </c>
      <c r="Z469" s="51">
        <v>0</v>
      </c>
      <c r="AA469" s="51">
        <v>25667000</v>
      </c>
      <c r="AB469" s="52">
        <f t="shared" si="121"/>
        <v>25667000</v>
      </c>
      <c r="AC469" s="51">
        <v>0</v>
      </c>
      <c r="AD469" s="51">
        <v>0</v>
      </c>
      <c r="AE469" s="52">
        <f t="shared" si="122"/>
        <v>0</v>
      </c>
      <c r="AF469" s="51">
        <v>4297000</v>
      </c>
      <c r="AG469" s="51">
        <v>0</v>
      </c>
      <c r="AH469" s="52">
        <f t="shared" si="123"/>
        <v>-4297000</v>
      </c>
      <c r="AI469" s="51">
        <v>0</v>
      </c>
      <c r="AJ469" s="51">
        <v>0</v>
      </c>
      <c r="AK469" s="52">
        <f t="shared" si="124"/>
        <v>0</v>
      </c>
      <c r="AL469" s="51">
        <v>0</v>
      </c>
      <c r="AM469" s="51">
        <v>0</v>
      </c>
      <c r="AN469" s="52">
        <f t="shared" si="125"/>
        <v>0</v>
      </c>
      <c r="AO469" s="51">
        <v>0</v>
      </c>
      <c r="AP469" s="51">
        <v>0</v>
      </c>
      <c r="AQ469" s="52">
        <f t="shared" si="126"/>
        <v>0</v>
      </c>
      <c r="AR469" s="51">
        <v>0</v>
      </c>
      <c r="AS469" s="51">
        <v>0</v>
      </c>
      <c r="AT469" s="52">
        <f t="shared" si="112"/>
        <v>0</v>
      </c>
      <c r="AU469" s="51">
        <v>0</v>
      </c>
      <c r="AV469" s="51">
        <v>0</v>
      </c>
      <c r="AW469" s="52">
        <f t="shared" si="127"/>
        <v>0</v>
      </c>
      <c r="AX469" s="57">
        <f t="shared" si="128"/>
        <v>124501700</v>
      </c>
    </row>
    <row r="470" spans="2:50" x14ac:dyDescent="0.25">
      <c r="B470" t="s">
        <v>1355</v>
      </c>
      <c r="C470" t="s">
        <v>1335</v>
      </c>
      <c r="D470" t="s">
        <v>620</v>
      </c>
      <c r="E470" s="51">
        <v>0</v>
      </c>
      <c r="F470" s="51">
        <v>0</v>
      </c>
      <c r="G470" s="52">
        <f t="shared" si="114"/>
        <v>0</v>
      </c>
      <c r="H470" s="51">
        <v>0</v>
      </c>
      <c r="I470" s="51">
        <v>0</v>
      </c>
      <c r="J470" s="52">
        <f t="shared" si="115"/>
        <v>0</v>
      </c>
      <c r="K470" s="51">
        <v>0</v>
      </c>
      <c r="L470" s="51">
        <v>0</v>
      </c>
      <c r="M470" s="52">
        <f t="shared" si="116"/>
        <v>0</v>
      </c>
      <c r="N470" s="51">
        <v>-1437000</v>
      </c>
      <c r="O470" s="51">
        <v>-1437000</v>
      </c>
      <c r="P470" s="52">
        <f t="shared" si="117"/>
        <v>0</v>
      </c>
      <c r="Q470" s="51">
        <v>0</v>
      </c>
      <c r="R470" s="51">
        <v>0</v>
      </c>
      <c r="S470" s="52">
        <f t="shared" si="118"/>
        <v>0</v>
      </c>
      <c r="T470" s="51">
        <v>-1437000</v>
      </c>
      <c r="U470" s="51">
        <v>-1437000</v>
      </c>
      <c r="V470" s="52">
        <f t="shared" si="119"/>
        <v>0</v>
      </c>
      <c r="W470" s="51">
        <v>0</v>
      </c>
      <c r="X470" s="51">
        <v>0</v>
      </c>
      <c r="Y470" s="52">
        <f t="shared" si="120"/>
        <v>0</v>
      </c>
      <c r="Z470" s="51">
        <v>0</v>
      </c>
      <c r="AA470" s="51">
        <v>0</v>
      </c>
      <c r="AB470" s="52">
        <f t="shared" si="121"/>
        <v>0</v>
      </c>
      <c r="AC470" s="51">
        <v>0</v>
      </c>
      <c r="AD470" s="51">
        <v>0</v>
      </c>
      <c r="AE470" s="52">
        <f t="shared" si="122"/>
        <v>0</v>
      </c>
      <c r="AF470" s="51">
        <v>0</v>
      </c>
      <c r="AG470" s="51">
        <v>0</v>
      </c>
      <c r="AH470" s="52">
        <f t="shared" si="123"/>
        <v>0</v>
      </c>
      <c r="AI470" s="51">
        <v>0</v>
      </c>
      <c r="AJ470" s="51">
        <v>0</v>
      </c>
      <c r="AK470" s="52">
        <f t="shared" si="124"/>
        <v>0</v>
      </c>
      <c r="AL470" s="51">
        <v>0</v>
      </c>
      <c r="AM470" s="51">
        <v>0</v>
      </c>
      <c r="AN470" s="52">
        <f t="shared" si="125"/>
        <v>0</v>
      </c>
      <c r="AO470" s="51">
        <v>0</v>
      </c>
      <c r="AP470" s="51">
        <v>0</v>
      </c>
      <c r="AQ470" s="52">
        <f t="shared" si="126"/>
        <v>0</v>
      </c>
      <c r="AR470" s="51">
        <v>0</v>
      </c>
      <c r="AS470" s="51">
        <v>0</v>
      </c>
      <c r="AT470" s="52">
        <f t="shared" si="112"/>
        <v>0</v>
      </c>
      <c r="AU470" s="51">
        <v>0</v>
      </c>
      <c r="AV470" s="51">
        <v>0</v>
      </c>
      <c r="AW470" s="52">
        <f t="shared" si="127"/>
        <v>0</v>
      </c>
      <c r="AX470" s="57">
        <f t="shared" si="128"/>
        <v>-5748000</v>
      </c>
    </row>
  </sheetData>
  <autoFilter ref="B3:AX470">
    <filterColumn colId="48">
      <filters>
        <filter val="(1,300,054,828)"/>
        <filter val="(1,450,948)"/>
        <filter val="(1,744,336)"/>
        <filter val="(1,922,795,390)"/>
        <filter val="(103,949,486)"/>
        <filter val="(136)"/>
        <filter val="(165,243,678)"/>
        <filter val="(174,174,083)"/>
        <filter val="(175,409)"/>
        <filter val="(19,354,000)"/>
        <filter val="(2)"/>
        <filter val="(2,000,000)"/>
        <filter val="(20,500,000)"/>
        <filter val="(20,980,614)"/>
        <filter val="(223,088,795)"/>
        <filter val="(23,274,918)"/>
        <filter val="(3,000,000)"/>
        <filter val="(3,199,260)"/>
        <filter val="(3,709,074)"/>
        <filter val="(346,086)"/>
        <filter val="(45,618)"/>
        <filter val="(5,748,000)"/>
        <filter val="(5,886,630)"/>
        <filter val="(58,204,692)"/>
        <filter val="(6,074)"/>
        <filter val="(604,117)"/>
        <filter val="(619,057,010)"/>
        <filter val="(7,982,227)"/>
        <filter val="(77,064,849)"/>
        <filter val="(78,695,765)"/>
        <filter val="(82,118,224)"/>
        <filter val="(86,400,000)"/>
        <filter val="(88,120,000)"/>
        <filter val="(923,302)"/>
        <filter val="(983,519,880)"/>
        <filter val="1,000"/>
        <filter val="1,000,490"/>
        <filter val="1,026,058"/>
        <filter val="1,030,000"/>
        <filter val="1,040,554"/>
        <filter val="1,052"/>
        <filter val="1,089,896,187"/>
        <filter val="1,090,783"/>
        <filter val="1,156,827"/>
        <filter val="1,159,364"/>
        <filter val="1,300,054,828"/>
        <filter val="1,301,164,236"/>
        <filter val="1,313,911"/>
        <filter val="1,331,720"/>
        <filter val="1,398,710"/>
        <filter val="1,456"/>
        <filter val="1,457,786"/>
        <filter val="1,476,368,476"/>
        <filter val="1,494,444,174"/>
        <filter val="1,527,738"/>
        <filter val="1,550,769,940"/>
        <filter val="1,558,760"/>
        <filter val="1,575,500"/>
        <filter val="1,615,868"/>
        <filter val="1,621,928"/>
        <filter val="1,719,322"/>
        <filter val="1,792,381"/>
        <filter val="1,809,478"/>
        <filter val="1,815,066"/>
        <filter val="1,852,592,892"/>
        <filter val="1,884,302"/>
        <filter val="1,959,080"/>
        <filter val="1,968,857"/>
        <filter val="1,977,242"/>
        <filter val="1,992,592"/>
        <filter val="10,280"/>
        <filter val="10,965,917"/>
        <filter val="10,994,222"/>
        <filter val="100"/>
        <filter val="104,174,466"/>
        <filter val="104,457,388"/>
        <filter val="105,000"/>
        <filter val="105,600"/>
        <filter val="108,587,972"/>
        <filter val="108,856"/>
        <filter val="109,231,285"/>
        <filter val="109,395,668"/>
        <filter val="11,000,000"/>
        <filter val="11,028,746"/>
        <filter val="11,069,065"/>
        <filter val="112,058"/>
        <filter val="114,504"/>
        <filter val="119,932"/>
        <filter val="12,286,830"/>
        <filter val="12,295,267"/>
        <filter val="12,298,640"/>
        <filter val="12,299,724"/>
        <filter val="12,539,666"/>
        <filter val="12,597,151"/>
        <filter val="12,672,136"/>
        <filter val="12,893,604"/>
        <filter val="120,507,496"/>
        <filter val="121,055,239"/>
        <filter val="122,665"/>
        <filter val="123,143,429"/>
        <filter val="123,261,381"/>
        <filter val="124,501,700"/>
        <filter val="126,925,724"/>
        <filter val="13,282,510"/>
        <filter val="13,437,780"/>
        <filter val="13,620,175"/>
        <filter val="13,736,610"/>
        <filter val="131,914"/>
        <filter val="14,108,621"/>
        <filter val="147,408,493"/>
        <filter val="15,006"/>
        <filter val="15,135,714"/>
        <filter val="15,139,883"/>
        <filter val="15,294,831"/>
        <filter val="15,436,676"/>
        <filter val="15,685,227"/>
        <filter val="15,870,610"/>
        <filter val="15,918,614"/>
        <filter val="150"/>
        <filter val="154,134,576"/>
        <filter val="16,000"/>
        <filter val="16,166,871"/>
        <filter val="16,748,669"/>
        <filter val="16,855,365"/>
        <filter val="163,172"/>
        <filter val="165,995,538"/>
        <filter val="169,472,819"/>
        <filter val="17,282"/>
        <filter val="17,972,007"/>
        <filter val="170,200,010"/>
        <filter val="174,361,933"/>
        <filter val="174,484"/>
        <filter val="176,081,750"/>
        <filter val="178,690"/>
        <filter val="18,000"/>
        <filter val="18,465,536"/>
        <filter val="18,895,554"/>
        <filter val="185,956,232"/>
        <filter val="19,328"/>
        <filter val="19,642,601,903"/>
        <filter val="192,038"/>
        <filter val="195,482,225"/>
        <filter val="198,851,584"/>
        <filter val="2,000,000"/>
        <filter val="2,092,522"/>
        <filter val="2,096,764"/>
        <filter val="2,137,026"/>
        <filter val="2,143,442"/>
        <filter val="2,146,003"/>
        <filter val="2,297,993,050"/>
        <filter val="2,304"/>
        <filter val="2,376,121"/>
        <filter val="2,378,594"/>
        <filter val="2,420,333"/>
        <filter val="2,591,062"/>
        <filter val="2,595,747"/>
        <filter val="2,644,025"/>
        <filter val="2,787,866"/>
        <filter val="2,827,618"/>
        <filter val="2,874,000"/>
        <filter val="2,886,410"/>
        <filter val="2,939,592"/>
        <filter val="2,962,838"/>
        <filter val="2,985,396"/>
        <filter val="20,248,668"/>
        <filter val="20,814,114"/>
        <filter val="204,056"/>
        <filter val="209,027,448"/>
        <filter val="21,811,389"/>
        <filter val="218,574,287"/>
        <filter val="22,660"/>
        <filter val="224,264,111"/>
        <filter val="224,460"/>
        <filter val="230,563"/>
        <filter val="235,977,512"/>
        <filter val="239,220,193"/>
        <filter val="24,674,280"/>
        <filter val="25,329,152"/>
        <filter val="25,530,185"/>
        <filter val="251,310"/>
        <filter val="251,511,942"/>
        <filter val="252,865,948"/>
        <filter val="257,778"/>
        <filter val="26,245,068"/>
        <filter val="26,567,810"/>
        <filter val="26,625,659"/>
        <filter val="27,588,482"/>
        <filter val="276,497,736"/>
        <filter val="280,158"/>
        <filter val="280,166"/>
        <filter val="282,379,964"/>
        <filter val="283,154"/>
        <filter val="289,722"/>
        <filter val="29,031,862"/>
        <filter val="29,151,512"/>
        <filter val="29,214,266"/>
        <filter val="29,390"/>
        <filter val="294,129"/>
        <filter val="294,709,293"/>
        <filter val="295,458,014"/>
        <filter val="3,058,672,190"/>
        <filter val="3,096"/>
        <filter val="3,120,646"/>
        <filter val="3,250,000"/>
        <filter val="3,284,097"/>
        <filter val="3,309,098"/>
        <filter val="3,429,392"/>
        <filter val="3,558,832"/>
        <filter val="3,568,644,768"/>
        <filter val="3,572,476"/>
        <filter val="3,619,395"/>
        <filter val="3,703,955"/>
        <filter val="3,830,791"/>
        <filter val="3,958,004"/>
        <filter val="30,568,879"/>
        <filter val="30,578,718"/>
        <filter val="305,359"/>
        <filter val="31,168,949"/>
        <filter val="31,770,461"/>
        <filter val="32,199,380"/>
        <filter val="323,041,229"/>
        <filter val="33,247,622"/>
        <filter val="339,569,837"/>
        <filter val="341,550"/>
        <filter val="350,008,885"/>
        <filter val="353,635,514"/>
        <filter val="36,175,520"/>
        <filter val="362,648"/>
        <filter val="369,277,319"/>
        <filter val="37,078"/>
        <filter val="38,828"/>
        <filter val="384,948"/>
        <filter val="386,420"/>
        <filter val="4,010,957"/>
        <filter val="4,083,788"/>
        <filter val="4,196,120"/>
        <filter val="4,243,538"/>
        <filter val="4,356,738"/>
        <filter val="4,407,194"/>
        <filter val="4,457,490"/>
        <filter val="4,500,000"/>
        <filter val="4,656,000"/>
        <filter val="4,806,011"/>
        <filter val="4,930,639,659"/>
        <filter val="4,960,133"/>
        <filter val="40,171,949"/>
        <filter val="40,190,368"/>
        <filter val="40,542,823"/>
        <filter val="400,810"/>
        <filter val="401,992"/>
        <filter val="402,529,402"/>
        <filter val="402,785"/>
        <filter val="41,394,736"/>
        <filter val="41,998,320"/>
        <filter val="411,190"/>
        <filter val="420,738"/>
        <filter val="439,228"/>
        <filter val="45,092,678"/>
        <filter val="46,342,052"/>
        <filter val="46,922,662"/>
        <filter val="463,700"/>
        <filter val="466,446"/>
        <filter val="49,842,196"/>
        <filter val="497,002"/>
        <filter val="5,089,805"/>
        <filter val="5,184,712"/>
        <filter val="5,237,788"/>
        <filter val="5,361"/>
        <filter val="5,610"/>
        <filter val="5,610,064"/>
        <filter val="50,034,074"/>
        <filter val="51,207,114"/>
        <filter val="514,160"/>
        <filter val="519,082"/>
        <filter val="52,513,325"/>
        <filter val="528,553"/>
        <filter val="53,704,744"/>
        <filter val="53,998,974"/>
        <filter val="54,340"/>
        <filter val="55,005,621"/>
        <filter val="563,092"/>
        <filter val="567,642"/>
        <filter val="570,836"/>
        <filter val="58,204,692"/>
        <filter val="58,746,382"/>
        <filter val="598,658"/>
        <filter val="6,356,034"/>
        <filter val="6,566"/>
        <filter val="6,567,981"/>
        <filter val="6,600,000"/>
        <filter val="6,677,441"/>
        <filter val="6,699,151"/>
        <filter val="60,746,187"/>
        <filter val="608,487"/>
        <filter val="61,259,327"/>
        <filter val="616,176"/>
        <filter val="617,382"/>
        <filter val="618,125,079"/>
        <filter val="618,992,992"/>
        <filter val="62,314"/>
        <filter val="628,794"/>
        <filter val="63,857,426"/>
        <filter val="632,540"/>
        <filter val="636,510"/>
        <filter val="656,180"/>
        <filter val="656,658"/>
        <filter val="677,388"/>
        <filter val="68,578"/>
        <filter val="681,637,665"/>
        <filter val="682,632"/>
        <filter val="7,220"/>
        <filter val="7,235,695,543"/>
        <filter val="7,283,302"/>
        <filter val="7,373,486"/>
        <filter val="7,658,174"/>
        <filter val="700,000"/>
        <filter val="703,519,018"/>
        <filter val="707,839"/>
        <filter val="72,812"/>
        <filter val="721,120"/>
        <filter val="73,346"/>
        <filter val="73,522"/>
        <filter val="74,109,361"/>
        <filter val="74,239,043"/>
        <filter val="744,728"/>
        <filter val="748,408"/>
        <filter val="756,987,418"/>
        <filter val="760,558"/>
        <filter val="77,133,500"/>
        <filter val="77,240"/>
        <filter val="78,787,480"/>
        <filter val="8,134,211"/>
        <filter val="8,255,339"/>
        <filter val="8,378,147"/>
        <filter val="8,656,869"/>
        <filter val="8,910,440"/>
        <filter val="81,108"/>
        <filter val="817,999"/>
        <filter val="82,380"/>
        <filter val="836,370"/>
        <filter val="84,155,543"/>
        <filter val="86,400,000"/>
        <filter val="86,432"/>
        <filter val="86,842,916"/>
        <filter val="864,228,670"/>
        <filter val="87,412,638"/>
        <filter val="9,069,630"/>
        <filter val="9,276,605"/>
        <filter val="9,788,892"/>
        <filter val="90"/>
        <filter val="91,131,484"/>
        <filter val="923,072"/>
        <filter val="94,325,962"/>
        <filter val="940,612"/>
        <filter val="95,930"/>
        <filter val="96,206"/>
        <filter val="970,088"/>
        <filter val="972,055,583"/>
        <filter val="978,411"/>
        <filter val="983,519,880"/>
      </filters>
    </filterColumn>
  </autoFilter>
  <mergeCells count="15">
    <mergeCell ref="AO2:AQ2"/>
    <mergeCell ref="AR2:AT2"/>
    <mergeCell ref="AU2:AW2"/>
    <mergeCell ref="W2:Y2"/>
    <mergeCell ref="Z2:AB2"/>
    <mergeCell ref="AC2:AE2"/>
    <mergeCell ref="AF2:AH2"/>
    <mergeCell ref="AI2:AK2"/>
    <mergeCell ref="AL2:AN2"/>
    <mergeCell ref="T2:V2"/>
    <mergeCell ref="E2:G2"/>
    <mergeCell ref="H2:J2"/>
    <mergeCell ref="K2:M2"/>
    <mergeCell ref="N2:P2"/>
    <mergeCell ref="Q2:S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V515"/>
  <sheetViews>
    <sheetView showGridLines="0" zoomScale="75" zoomScaleNormal="75" zoomScaleSheetLayoutView="90" workbookViewId="0">
      <pane xSplit="4" ySplit="3" topLeftCell="AE46" activePane="bottomRight" state="frozen"/>
      <selection pane="topRight" activeCell="D1" sqref="D1"/>
      <selection pane="bottomLeft" activeCell="A4" sqref="A4"/>
      <selection pane="bottomRight" activeCell="AL79" sqref="AL79"/>
    </sheetView>
  </sheetViews>
  <sheetFormatPr defaultRowHeight="15" outlineLevelRow="2" x14ac:dyDescent="0.25"/>
  <cols>
    <col min="1" max="1" width="2.28515625" style="24" customWidth="1"/>
    <col min="2" max="2" width="11" style="24" customWidth="1"/>
    <col min="3" max="3" width="8.28515625" style="24" hidden="1" customWidth="1"/>
    <col min="4" max="4" width="54" style="24" bestFit="1" customWidth="1"/>
    <col min="5" max="41" width="16.85546875" style="24" customWidth="1"/>
    <col min="42" max="43" width="16.85546875" style="24" bestFit="1" customWidth="1"/>
    <col min="44" max="45" width="16.85546875" style="24" customWidth="1"/>
    <col min="46" max="46" width="16.85546875" style="24" bestFit="1" customWidth="1"/>
    <col min="47" max="47" width="14.42578125" style="24" bestFit="1" customWidth="1"/>
    <col min="48" max="48" width="9.85546875" style="24" bestFit="1" customWidth="1"/>
    <col min="49" max="16384" width="9.140625" style="24"/>
  </cols>
  <sheetData>
    <row r="1" spans="2:46" outlineLevel="1" x14ac:dyDescent="0.25"/>
    <row r="2" spans="2:46" outlineLevel="1" x14ac:dyDescent="0.25">
      <c r="B2" s="112" t="s">
        <v>1</v>
      </c>
      <c r="C2" s="112" t="s">
        <v>1021</v>
      </c>
      <c r="D2" s="112" t="s">
        <v>1001</v>
      </c>
      <c r="E2" s="18" t="s">
        <v>1048</v>
      </c>
      <c r="F2" s="18" t="s">
        <v>1049</v>
      </c>
      <c r="G2" s="18" t="s">
        <v>1050</v>
      </c>
      <c r="H2" s="18" t="s">
        <v>1051</v>
      </c>
      <c r="I2" s="18" t="s">
        <v>1052</v>
      </c>
      <c r="J2" s="18" t="s">
        <v>1053</v>
      </c>
      <c r="K2" s="18" t="s">
        <v>1054</v>
      </c>
      <c r="L2" s="18" t="s">
        <v>1055</v>
      </c>
      <c r="M2" s="18" t="s">
        <v>1056</v>
      </c>
      <c r="N2" s="18" t="s">
        <v>1057</v>
      </c>
      <c r="O2" s="18" t="s">
        <v>1058</v>
      </c>
      <c r="P2" s="18" t="s">
        <v>1059</v>
      </c>
      <c r="Q2" s="18" t="s">
        <v>1060</v>
      </c>
      <c r="R2" s="18" t="s">
        <v>1061</v>
      </c>
      <c r="S2" s="18" t="s">
        <v>1062</v>
      </c>
      <c r="T2" s="18" t="s">
        <v>1063</v>
      </c>
      <c r="U2" s="18" t="s">
        <v>1064</v>
      </c>
      <c r="V2" s="18" t="s">
        <v>1065</v>
      </c>
      <c r="W2" s="18" t="s">
        <v>1066</v>
      </c>
      <c r="X2" s="18" t="s">
        <v>1067</v>
      </c>
      <c r="Y2" s="18" t="s">
        <v>1068</v>
      </c>
      <c r="Z2" s="18" t="s">
        <v>1069</v>
      </c>
      <c r="AA2" s="18" t="s">
        <v>1070</v>
      </c>
      <c r="AB2" s="18" t="s">
        <v>1071</v>
      </c>
      <c r="AC2" s="18" t="s">
        <v>1072</v>
      </c>
      <c r="AD2" s="18" t="s">
        <v>1073</v>
      </c>
      <c r="AE2" s="18" t="s">
        <v>1074</v>
      </c>
      <c r="AF2" s="18" t="s">
        <v>1075</v>
      </c>
      <c r="AG2" s="18" t="s">
        <v>798</v>
      </c>
      <c r="AH2" s="18" t="s">
        <v>799</v>
      </c>
      <c r="AI2" s="18" t="s">
        <v>800</v>
      </c>
      <c r="AJ2" s="18" t="s">
        <v>801</v>
      </c>
      <c r="AK2" s="18" t="s">
        <v>802</v>
      </c>
      <c r="AL2" s="18" t="s">
        <v>803</v>
      </c>
      <c r="AM2" s="18" t="s">
        <v>804</v>
      </c>
      <c r="AN2" s="18" t="s">
        <v>805</v>
      </c>
      <c r="AO2" s="18" t="s">
        <v>806</v>
      </c>
      <c r="AP2" s="18" t="s">
        <v>807</v>
      </c>
      <c r="AQ2" s="18" t="s">
        <v>785</v>
      </c>
      <c r="AR2" s="85" t="s">
        <v>786</v>
      </c>
      <c r="AS2" s="62" t="s">
        <v>786</v>
      </c>
      <c r="AT2" s="18" t="s">
        <v>1077</v>
      </c>
    </row>
    <row r="3" spans="2:46" outlineLevel="1" x14ac:dyDescent="0.25">
      <c r="B3" s="112"/>
      <c r="C3" s="112"/>
      <c r="D3" s="112"/>
      <c r="E3" s="18" t="s">
        <v>808</v>
      </c>
      <c r="F3" s="18" t="s">
        <v>808</v>
      </c>
      <c r="G3" s="18" t="s">
        <v>808</v>
      </c>
      <c r="H3" s="18" t="s">
        <v>808</v>
      </c>
      <c r="I3" s="18" t="s">
        <v>808</v>
      </c>
      <c r="J3" s="18" t="s">
        <v>808</v>
      </c>
      <c r="K3" s="18" t="s">
        <v>808</v>
      </c>
      <c r="L3" s="18" t="s">
        <v>808</v>
      </c>
      <c r="M3" s="18" t="s">
        <v>808</v>
      </c>
      <c r="N3" s="18" t="s">
        <v>808</v>
      </c>
      <c r="O3" s="18" t="s">
        <v>808</v>
      </c>
      <c r="P3" s="18" t="s">
        <v>808</v>
      </c>
      <c r="Q3" s="18" t="s">
        <v>808</v>
      </c>
      <c r="R3" s="18" t="s">
        <v>808</v>
      </c>
      <c r="S3" s="18" t="s">
        <v>808</v>
      </c>
      <c r="T3" s="18" t="s">
        <v>808</v>
      </c>
      <c r="U3" s="18" t="s">
        <v>808</v>
      </c>
      <c r="V3" s="18" t="s">
        <v>808</v>
      </c>
      <c r="W3" s="18" t="s">
        <v>808</v>
      </c>
      <c r="X3" s="18" t="s">
        <v>808</v>
      </c>
      <c r="Y3" s="18" t="s">
        <v>808</v>
      </c>
      <c r="Z3" s="18" t="s">
        <v>808</v>
      </c>
      <c r="AA3" s="18" t="s">
        <v>808</v>
      </c>
      <c r="AB3" s="18" t="s">
        <v>808</v>
      </c>
      <c r="AC3" s="18" t="s">
        <v>808</v>
      </c>
      <c r="AD3" s="18" t="s">
        <v>808</v>
      </c>
      <c r="AE3" s="18" t="s">
        <v>808</v>
      </c>
      <c r="AF3" s="18" t="s">
        <v>808</v>
      </c>
      <c r="AG3" s="18" t="s">
        <v>808</v>
      </c>
      <c r="AH3" s="18" t="s">
        <v>808</v>
      </c>
      <c r="AI3" s="18" t="s">
        <v>808</v>
      </c>
      <c r="AJ3" s="18" t="s">
        <v>808</v>
      </c>
      <c r="AK3" s="18" t="s">
        <v>808</v>
      </c>
      <c r="AL3" s="18" t="s">
        <v>808</v>
      </c>
      <c r="AM3" s="18" t="s">
        <v>808</v>
      </c>
      <c r="AN3" s="18" t="s">
        <v>808</v>
      </c>
      <c r="AO3" s="18" t="s">
        <v>808</v>
      </c>
      <c r="AP3" s="18" t="s">
        <v>808</v>
      </c>
      <c r="AQ3" s="18" t="s">
        <v>808</v>
      </c>
      <c r="AR3" s="85" t="s">
        <v>1078</v>
      </c>
      <c r="AS3" s="62" t="s">
        <v>808</v>
      </c>
      <c r="AT3" s="18" t="s">
        <v>787</v>
      </c>
    </row>
    <row r="4" spans="2:46" outlineLevel="1" x14ac:dyDescent="0.25">
      <c r="AR4" s="86"/>
      <c r="AS4" s="63"/>
    </row>
    <row r="5" spans="2:46" outlineLevel="1" x14ac:dyDescent="0.25">
      <c r="B5" s="17" t="s">
        <v>1026</v>
      </c>
      <c r="C5" s="32"/>
      <c r="D5" s="17"/>
      <c r="AR5" s="86"/>
      <c r="AS5" s="63"/>
    </row>
    <row r="6" spans="2:46" outlineLevel="1" x14ac:dyDescent="0.25">
      <c r="D6" s="1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87"/>
      <c r="AS6" s="64"/>
      <c r="AT6" s="11"/>
    </row>
    <row r="7" spans="2:46" outlineLevel="1" x14ac:dyDescent="0.25">
      <c r="D7" s="14" t="s">
        <v>939</v>
      </c>
      <c r="AR7" s="86"/>
      <c r="AS7" s="63"/>
    </row>
    <row r="8" spans="2:46" outlineLevel="1" x14ac:dyDescent="0.25">
      <c r="B8" s="24" t="s">
        <v>2</v>
      </c>
      <c r="C8" s="24" t="s">
        <v>3</v>
      </c>
      <c r="D8" s="24" t="s">
        <v>4</v>
      </c>
      <c r="E8" s="19">
        <f>INDEX('Actuals Data'!E$4:E$427,MATCH('Actuals Summary'!$B8,'Actuals Data'!$B$4:$B$427,0))</f>
        <v>163965816</v>
      </c>
      <c r="F8" s="19">
        <f>INDEX('Actuals Data'!F$4:F$427,MATCH('Actuals Summary'!$B8,'Actuals Data'!$B$4:$B$427,0))</f>
        <v>165111092</v>
      </c>
      <c r="G8" s="19">
        <f>INDEX('Actuals Data'!G$4:G$427,MATCH('Actuals Summary'!$B8,'Actuals Data'!$B$4:$B$427,0))</f>
        <v>178903590</v>
      </c>
      <c r="H8" s="19">
        <f>INDEX('Actuals Data'!H$4:H$427,MATCH('Actuals Summary'!$B8,'Actuals Data'!$B$4:$B$427,0))</f>
        <v>185564404</v>
      </c>
      <c r="I8" s="19">
        <f>INDEX('Actuals Data'!I$4:I$427,MATCH('Actuals Summary'!$B8,'Actuals Data'!$B$4:$B$427,0))</f>
        <v>200991563</v>
      </c>
      <c r="J8" s="19">
        <f>INDEX('Actuals Data'!J$4:J$427,MATCH('Actuals Summary'!$B8,'Actuals Data'!$B$4:$B$427,0))</f>
        <v>217397642</v>
      </c>
      <c r="K8" s="19">
        <f>INDEX('Actuals Data'!K$4:K$427,MATCH('Actuals Summary'!$B8,'Actuals Data'!$B$4:$B$427,0))</f>
        <v>233078593</v>
      </c>
      <c r="L8" s="19">
        <f>INDEX('Actuals Data'!L$4:L$427,MATCH('Actuals Summary'!$B8,'Actuals Data'!$B$4:$B$427,0))</f>
        <v>256506569</v>
      </c>
      <c r="M8" s="19">
        <f>INDEX('Actuals Data'!M$4:M$427,MATCH('Actuals Summary'!$B8,'Actuals Data'!$B$4:$B$427,0))</f>
        <v>277965954</v>
      </c>
      <c r="N8" s="19">
        <f>INDEX('Actuals Data'!N$4:N$427,MATCH('Actuals Summary'!$B8,'Actuals Data'!$B$4:$B$427,0))</f>
        <v>302882137</v>
      </c>
      <c r="O8" s="19">
        <f>INDEX('Actuals Data'!O$4:O$427,MATCH('Actuals Summary'!$B8,'Actuals Data'!$B$4:$B$427,0))</f>
        <v>330050542</v>
      </c>
      <c r="P8" s="19">
        <f>INDEX('Actuals Data'!P$4:P$427,MATCH('Actuals Summary'!$B8,'Actuals Data'!$B$4:$B$427,0))</f>
        <v>354707193</v>
      </c>
      <c r="Q8" s="19">
        <f>INDEX('Actuals Data'!Q$4:Q$427,MATCH('Actuals Summary'!$B8,'Actuals Data'!$B$4:$B$427,0))</f>
        <v>372735025</v>
      </c>
      <c r="R8" s="19">
        <f>INDEX('Actuals Data'!R$4:R$427,MATCH('Actuals Summary'!$B8,'Actuals Data'!$B$4:$B$427,0))</f>
        <v>383309562</v>
      </c>
      <c r="S8" s="19">
        <f>INDEX('Actuals Data'!S$4:S$427,MATCH('Actuals Summary'!$B8,'Actuals Data'!$B$4:$B$427,0))</f>
        <v>393535163</v>
      </c>
      <c r="T8" s="19">
        <f>INDEX('Actuals Data'!T$4:T$427,MATCH('Actuals Summary'!$B8,'Actuals Data'!$B$4:$B$427,0))</f>
        <v>407103601</v>
      </c>
      <c r="U8" s="19">
        <f>INDEX('Actuals Data'!U$4:U$427,MATCH('Actuals Summary'!$B8,'Actuals Data'!$B$4:$B$427,0))</f>
        <v>411126853</v>
      </c>
      <c r="V8" s="19">
        <f>INDEX('Actuals Data'!V$4:V$427,MATCH('Actuals Summary'!$B8,'Actuals Data'!$B$4:$B$427,0))</f>
        <v>404920328</v>
      </c>
      <c r="W8" s="19">
        <f>INDEX('Actuals Data'!W$4:W$427,MATCH('Actuals Summary'!$B8,'Actuals Data'!$B$4:$B$427,0))</f>
        <v>398125703</v>
      </c>
      <c r="X8" s="19">
        <f>INDEX('Actuals Data'!X$4:X$427,MATCH('Actuals Summary'!$B8,'Actuals Data'!$B$4:$B$427,0))</f>
        <v>396828496</v>
      </c>
      <c r="Y8" s="19">
        <f>INDEX('Actuals Data'!Y$4:Y$427,MATCH('Actuals Summary'!$B8,'Actuals Data'!$B$4:$B$427,0))</f>
        <v>395342537</v>
      </c>
      <c r="Z8" s="19">
        <f>INDEX('Actuals Data'!Z$4:Z$427,MATCH('Actuals Summary'!$B8,'Actuals Data'!$B$4:$B$427,0))</f>
        <v>392995380</v>
      </c>
      <c r="AA8" s="19">
        <f>INDEX('Actuals Data'!AA$4:AA$427,MATCH('Actuals Summary'!$B8,'Actuals Data'!$B$4:$B$427,0))</f>
        <v>395239351</v>
      </c>
      <c r="AB8" s="19">
        <f>INDEX('Actuals Data'!AB$4:AB$427,MATCH('Actuals Summary'!$B8,'Actuals Data'!$B$4:$B$427,0))</f>
        <v>392177258</v>
      </c>
      <c r="AC8" s="19">
        <f>INDEX('Actuals Data'!AC$4:AC$427,MATCH('Actuals Summary'!$B8,'Actuals Data'!$B$4:$B$427,0))</f>
        <v>401055584</v>
      </c>
      <c r="AD8" s="19">
        <f>INDEX('Actuals Data'!AD$4:AD$427,MATCH('Actuals Summary'!$B8,'Actuals Data'!$B$4:$B$427,0))</f>
        <v>413693874</v>
      </c>
      <c r="AE8" s="19">
        <f>INDEX('Actuals Data'!AE$4:AE$427,MATCH('Actuals Summary'!$B8,'Actuals Data'!$B$4:$B$427,0))</f>
        <v>427788601</v>
      </c>
      <c r="AF8" s="19">
        <f>INDEX('Actuals Data'!AF$4:AF$427,MATCH('Actuals Summary'!$B8,'Actuals Data'!$B$4:$B$427,0))</f>
        <v>449977508</v>
      </c>
      <c r="AG8" s="19">
        <f>INDEX('Actuals Data'!AG$4:AG$427,MATCH('Actuals Summary'!$B8,'Actuals Data'!$B$4:$B$427,0))</f>
        <v>482502819</v>
      </c>
      <c r="AH8" s="19">
        <f>INDEX('Actuals Data'!AH$4:AH$427,MATCH('Actuals Summary'!$B8,'Actuals Data'!$B$4:$B$427,0))</f>
        <v>524483392</v>
      </c>
      <c r="AI8" s="19">
        <f>INDEX('Actuals Data'!AI$4:AI$427,MATCH('Actuals Summary'!$B8,'Actuals Data'!$B$4:$B$427,0))</f>
        <v>594401698</v>
      </c>
      <c r="AJ8" s="19">
        <f>INDEX('Actuals Data'!AJ$4:AJ$427,MATCH('Actuals Summary'!$B8,'Actuals Data'!$B$4:$B$427,0))</f>
        <v>699055826</v>
      </c>
      <c r="AK8" s="19">
        <f>INDEX('Actuals Data'!AK$4:AK$427,MATCH('Actuals Summary'!$B8,'Actuals Data'!$B$4:$B$427,0))</f>
        <v>787408147</v>
      </c>
      <c r="AL8" s="19">
        <f>INDEX('Actuals Data'!AL$4:AL$427,MATCH('Actuals Summary'!$B8,'Actuals Data'!$B$4:$B$427,0))</f>
        <v>814868078</v>
      </c>
      <c r="AM8" s="19">
        <f>INDEX('Actuals Data'!AM$4:AM$427,MATCH('Actuals Summary'!$B8,'Actuals Data'!$B$4:$B$427,0))</f>
        <v>789577186</v>
      </c>
      <c r="AN8" s="19">
        <f>INDEX('Actuals Data'!AN$4:AN$427,MATCH('Actuals Summary'!$B8,'Actuals Data'!$B$4:$B$427,0))</f>
        <v>754741990</v>
      </c>
      <c r="AO8" s="19">
        <f>INDEX('Actuals Data'!AO$4:AO$427,MATCH('Actuals Summary'!$B8,'Actuals Data'!$B$4:$B$427,0))</f>
        <v>743300936</v>
      </c>
      <c r="AP8" s="19">
        <f>INDEX('Actuals Data'!AP$4:AP$427,MATCH('Actuals Summary'!$B8,'Actuals Data'!$B$4:$B$427,0))</f>
        <v>750731064</v>
      </c>
      <c r="AQ8" s="19">
        <f>INDEX('Actuals Data'!AQ$4:AQ$427,MATCH('Actuals Summary'!$B8,'Actuals Data'!$B$4:$B$427,0))</f>
        <v>780845981</v>
      </c>
      <c r="AR8" s="88">
        <f>INDEX('Actuals Data'!AR$4:AR$427,MATCH('Actuals Summary'!$B8,'Actuals Data'!$B$4:$B$427,0))</f>
        <v>807923851.63999999</v>
      </c>
      <c r="AS8" s="52">
        <f>INDEX('Actuals Data'!AS$4:AS$427,MATCH('Actuals Summary'!$B8,'Actuals Data'!$B$4:$B$427,0))</f>
        <v>815792722.73000002</v>
      </c>
      <c r="AT8" s="19">
        <f>INDEX('Actuals Data'!AT$4:AT$427,MATCH('Actuals Summary'!$B8,'Actuals Data'!$B$4:$B$427,0))</f>
        <v>827380448</v>
      </c>
    </row>
    <row r="9" spans="2:46" outlineLevel="1" x14ac:dyDescent="0.25">
      <c r="B9" s="24" t="s">
        <v>5</v>
      </c>
      <c r="C9" s="24" t="s">
        <v>6</v>
      </c>
      <c r="D9" s="24" t="s">
        <v>7</v>
      </c>
      <c r="E9" s="19">
        <f>INDEX('Actuals Data'!E$4:E$427,MATCH('Actuals Summary'!$B9,'Actuals Data'!$B$4:$B$427,0))</f>
        <v>37124208</v>
      </c>
      <c r="F9" s="19">
        <f>INDEX('Actuals Data'!F$4:F$427,MATCH('Actuals Summary'!$B9,'Actuals Data'!$B$4:$B$427,0))</f>
        <v>34056159</v>
      </c>
      <c r="G9" s="19">
        <f>INDEX('Actuals Data'!G$4:G$427,MATCH('Actuals Summary'!$B9,'Actuals Data'!$B$4:$B$427,0))</f>
        <v>33366659</v>
      </c>
      <c r="H9" s="19">
        <f>INDEX('Actuals Data'!H$4:H$427,MATCH('Actuals Summary'!$B9,'Actuals Data'!$B$4:$B$427,0))</f>
        <v>15270467</v>
      </c>
      <c r="I9" s="19">
        <f>INDEX('Actuals Data'!I$4:I$427,MATCH('Actuals Summary'!$B9,'Actuals Data'!$B$4:$B$427,0))</f>
        <v>17003620</v>
      </c>
      <c r="J9" s="19">
        <f>INDEX('Actuals Data'!J$4:J$427,MATCH('Actuals Summary'!$B9,'Actuals Data'!$B$4:$B$427,0))</f>
        <v>17423652</v>
      </c>
      <c r="K9" s="19">
        <f>INDEX('Actuals Data'!K$4:K$427,MATCH('Actuals Summary'!$B9,'Actuals Data'!$B$4:$B$427,0))</f>
        <v>17606388</v>
      </c>
      <c r="L9" s="19">
        <f>INDEX('Actuals Data'!L$4:L$427,MATCH('Actuals Summary'!$B9,'Actuals Data'!$B$4:$B$427,0))</f>
        <v>24150454</v>
      </c>
      <c r="M9" s="19">
        <f>INDEX('Actuals Data'!M$4:M$427,MATCH('Actuals Summary'!$B9,'Actuals Data'!$B$4:$B$427,0))</f>
        <v>27707185</v>
      </c>
      <c r="N9" s="19">
        <f>INDEX('Actuals Data'!N$4:N$427,MATCH('Actuals Summary'!$B9,'Actuals Data'!$B$4:$B$427,0))</f>
        <v>31454612</v>
      </c>
      <c r="O9" s="19">
        <f>INDEX('Actuals Data'!O$4:O$427,MATCH('Actuals Summary'!$B9,'Actuals Data'!$B$4:$B$427,0))</f>
        <v>31851075</v>
      </c>
      <c r="P9" s="19">
        <f>INDEX('Actuals Data'!P$4:P$427,MATCH('Actuals Summary'!$B9,'Actuals Data'!$B$4:$B$427,0))</f>
        <v>34573001</v>
      </c>
      <c r="Q9" s="19">
        <f>INDEX('Actuals Data'!Q$4:Q$427,MATCH('Actuals Summary'!$B9,'Actuals Data'!$B$4:$B$427,0))</f>
        <v>34808178</v>
      </c>
      <c r="R9" s="19">
        <f>INDEX('Actuals Data'!R$4:R$427,MATCH('Actuals Summary'!$B9,'Actuals Data'!$B$4:$B$427,0))</f>
        <v>37440039</v>
      </c>
      <c r="S9" s="19">
        <f>INDEX('Actuals Data'!S$4:S$427,MATCH('Actuals Summary'!$B9,'Actuals Data'!$B$4:$B$427,0))</f>
        <v>37326996</v>
      </c>
      <c r="T9" s="19">
        <f>INDEX('Actuals Data'!T$4:T$427,MATCH('Actuals Summary'!$B9,'Actuals Data'!$B$4:$B$427,0))</f>
        <v>34970455</v>
      </c>
      <c r="U9" s="19">
        <f>INDEX('Actuals Data'!U$4:U$427,MATCH('Actuals Summary'!$B9,'Actuals Data'!$B$4:$B$427,0))</f>
        <v>36636241</v>
      </c>
      <c r="V9" s="19">
        <f>INDEX('Actuals Data'!V$4:V$427,MATCH('Actuals Summary'!$B9,'Actuals Data'!$B$4:$B$427,0))</f>
        <v>37830960</v>
      </c>
      <c r="W9" s="19">
        <f>INDEX('Actuals Data'!W$4:W$427,MATCH('Actuals Summary'!$B9,'Actuals Data'!$B$4:$B$427,0))</f>
        <v>38825340</v>
      </c>
      <c r="X9" s="19">
        <f>INDEX('Actuals Data'!X$4:X$427,MATCH('Actuals Summary'!$B9,'Actuals Data'!$B$4:$B$427,0))</f>
        <v>41240596</v>
      </c>
      <c r="Y9" s="19">
        <f>INDEX('Actuals Data'!Y$4:Y$427,MATCH('Actuals Summary'!$B9,'Actuals Data'!$B$4:$B$427,0))</f>
        <v>40291715</v>
      </c>
      <c r="Z9" s="19">
        <f>INDEX('Actuals Data'!Z$4:Z$427,MATCH('Actuals Summary'!$B9,'Actuals Data'!$B$4:$B$427,0))</f>
        <v>40935598</v>
      </c>
      <c r="AA9" s="19">
        <f>INDEX('Actuals Data'!AA$4:AA$427,MATCH('Actuals Summary'!$B9,'Actuals Data'!$B$4:$B$427,0))</f>
        <v>45527775</v>
      </c>
      <c r="AB9" s="19">
        <f>INDEX('Actuals Data'!AB$4:AB$427,MATCH('Actuals Summary'!$B9,'Actuals Data'!$B$4:$B$427,0))</f>
        <v>46807624</v>
      </c>
      <c r="AC9" s="19">
        <f>INDEX('Actuals Data'!AC$4:AC$427,MATCH('Actuals Summary'!$B9,'Actuals Data'!$B$4:$B$427,0))</f>
        <v>45820582</v>
      </c>
      <c r="AD9" s="19">
        <f>INDEX('Actuals Data'!AD$4:AD$427,MATCH('Actuals Summary'!$B9,'Actuals Data'!$B$4:$B$427,0))</f>
        <v>48459447</v>
      </c>
      <c r="AE9" s="19">
        <f>INDEX('Actuals Data'!AE$4:AE$427,MATCH('Actuals Summary'!$B9,'Actuals Data'!$B$4:$B$427,0))</f>
        <v>45893085</v>
      </c>
      <c r="AF9" s="19">
        <f>INDEX('Actuals Data'!AF$4:AF$427,MATCH('Actuals Summary'!$B9,'Actuals Data'!$B$4:$B$427,0))</f>
        <v>45111255</v>
      </c>
      <c r="AG9" s="19">
        <f>INDEX('Actuals Data'!AG$4:AG$427,MATCH('Actuals Summary'!$B9,'Actuals Data'!$B$4:$B$427,0))</f>
        <v>44409356</v>
      </c>
      <c r="AH9" s="19">
        <f>INDEX('Actuals Data'!AH$4:AH$427,MATCH('Actuals Summary'!$B9,'Actuals Data'!$B$4:$B$427,0))</f>
        <v>46085269</v>
      </c>
      <c r="AI9" s="19">
        <f>INDEX('Actuals Data'!AI$4:AI$427,MATCH('Actuals Summary'!$B9,'Actuals Data'!$B$4:$B$427,0))</f>
        <v>48267879</v>
      </c>
      <c r="AJ9" s="19">
        <f>INDEX('Actuals Data'!AJ$4:AJ$427,MATCH('Actuals Summary'!$B9,'Actuals Data'!$B$4:$B$427,0))</f>
        <v>47809669</v>
      </c>
      <c r="AK9" s="19">
        <f>INDEX('Actuals Data'!AK$4:AK$427,MATCH('Actuals Summary'!$B9,'Actuals Data'!$B$4:$B$427,0))</f>
        <v>50341875</v>
      </c>
      <c r="AL9" s="19">
        <f>INDEX('Actuals Data'!AL$4:AL$427,MATCH('Actuals Summary'!$B9,'Actuals Data'!$B$4:$B$427,0))</f>
        <v>50480784</v>
      </c>
      <c r="AM9" s="19">
        <f>INDEX('Actuals Data'!AM$4:AM$427,MATCH('Actuals Summary'!$B9,'Actuals Data'!$B$4:$B$427,0))</f>
        <v>56216332</v>
      </c>
      <c r="AN9" s="19">
        <f>INDEX('Actuals Data'!AN$4:AN$427,MATCH('Actuals Summary'!$B9,'Actuals Data'!$B$4:$B$427,0))</f>
        <v>54362403</v>
      </c>
      <c r="AO9" s="19">
        <f>INDEX('Actuals Data'!AO$4:AO$427,MATCH('Actuals Summary'!$B9,'Actuals Data'!$B$4:$B$427,0))</f>
        <v>53850102</v>
      </c>
      <c r="AP9" s="19">
        <f>INDEX('Actuals Data'!AP$4:AP$427,MATCH('Actuals Summary'!$B9,'Actuals Data'!$B$4:$B$427,0))</f>
        <v>51426228</v>
      </c>
      <c r="AQ9" s="19">
        <f>INDEX('Actuals Data'!AQ$4:AQ$427,MATCH('Actuals Summary'!$B9,'Actuals Data'!$B$4:$B$427,0))</f>
        <v>53324083</v>
      </c>
      <c r="AR9" s="88">
        <f>INDEX('Actuals Data'!AR$4:AR$427,MATCH('Actuals Summary'!$B9,'Actuals Data'!$B$4:$B$427,0))</f>
        <v>51184319.960000001</v>
      </c>
      <c r="AS9" s="52">
        <f>INDEX('Actuals Data'!AS$4:AS$427,MATCH('Actuals Summary'!$B9,'Actuals Data'!$B$4:$B$427,0))</f>
        <v>51184319.959999897</v>
      </c>
      <c r="AT9" s="19">
        <f>INDEX('Actuals Data'!AT$4:AT$427,MATCH('Actuals Summary'!$B9,'Actuals Data'!$B$4:$B$427,0))</f>
        <v>54381863</v>
      </c>
    </row>
    <row r="10" spans="2:46" outlineLevel="1" x14ac:dyDescent="0.25">
      <c r="B10" s="24" t="s">
        <v>8</v>
      </c>
      <c r="C10" s="24" t="s">
        <v>9</v>
      </c>
      <c r="D10" s="24" t="s">
        <v>10</v>
      </c>
      <c r="E10" s="19">
        <f>INDEX('Actuals Data'!E$4:E$427,MATCH('Actuals Summary'!$B10,'Actuals Data'!$B$4:$B$427,0))</f>
        <v>1309934</v>
      </c>
      <c r="F10" s="19">
        <f>INDEX('Actuals Data'!F$4:F$427,MATCH('Actuals Summary'!$B10,'Actuals Data'!$B$4:$B$427,0))</f>
        <v>1417205</v>
      </c>
      <c r="G10" s="19">
        <f>INDEX('Actuals Data'!G$4:G$427,MATCH('Actuals Summary'!$B10,'Actuals Data'!$B$4:$B$427,0))</f>
        <v>1295135</v>
      </c>
      <c r="H10" s="19">
        <f>INDEX('Actuals Data'!H$4:H$427,MATCH('Actuals Summary'!$B10,'Actuals Data'!$B$4:$B$427,0))</f>
        <v>1436846</v>
      </c>
      <c r="I10" s="19">
        <f>INDEX('Actuals Data'!I$4:I$427,MATCH('Actuals Summary'!$B10,'Actuals Data'!$B$4:$B$427,0))</f>
        <v>1786117</v>
      </c>
      <c r="J10" s="19">
        <f>INDEX('Actuals Data'!J$4:J$427,MATCH('Actuals Summary'!$B10,'Actuals Data'!$B$4:$B$427,0))</f>
        <v>2728365</v>
      </c>
      <c r="K10" s="19">
        <f>INDEX('Actuals Data'!K$4:K$427,MATCH('Actuals Summary'!$B10,'Actuals Data'!$B$4:$B$427,0))</f>
        <v>2409602</v>
      </c>
      <c r="L10" s="19">
        <f>INDEX('Actuals Data'!L$4:L$427,MATCH('Actuals Summary'!$B10,'Actuals Data'!$B$4:$B$427,0))</f>
        <v>2711384</v>
      </c>
      <c r="M10" s="19">
        <f>INDEX('Actuals Data'!M$4:M$427,MATCH('Actuals Summary'!$B10,'Actuals Data'!$B$4:$B$427,0))</f>
        <v>3132217</v>
      </c>
      <c r="N10" s="19">
        <f>INDEX('Actuals Data'!N$4:N$427,MATCH('Actuals Summary'!$B10,'Actuals Data'!$B$4:$B$427,0))</f>
        <v>3515502</v>
      </c>
      <c r="O10" s="19">
        <f>INDEX('Actuals Data'!O$4:O$427,MATCH('Actuals Summary'!$B10,'Actuals Data'!$B$4:$B$427,0))</f>
        <v>4254404</v>
      </c>
      <c r="P10" s="19">
        <f>INDEX('Actuals Data'!P$4:P$427,MATCH('Actuals Summary'!$B10,'Actuals Data'!$B$4:$B$427,0))</f>
        <v>5435329</v>
      </c>
      <c r="Q10" s="19">
        <f>INDEX('Actuals Data'!Q$4:Q$427,MATCH('Actuals Summary'!$B10,'Actuals Data'!$B$4:$B$427,0))</f>
        <v>6517982</v>
      </c>
      <c r="R10" s="19">
        <f>INDEX('Actuals Data'!R$4:R$427,MATCH('Actuals Summary'!$B10,'Actuals Data'!$B$4:$B$427,0))</f>
        <v>6640518</v>
      </c>
      <c r="S10" s="19">
        <f>INDEX('Actuals Data'!S$4:S$427,MATCH('Actuals Summary'!$B10,'Actuals Data'!$B$4:$B$427,0))</f>
        <v>6749036</v>
      </c>
      <c r="T10" s="19">
        <f>INDEX('Actuals Data'!T$4:T$427,MATCH('Actuals Summary'!$B10,'Actuals Data'!$B$4:$B$427,0))</f>
        <v>4614830</v>
      </c>
      <c r="U10" s="19">
        <f>INDEX('Actuals Data'!U$4:U$427,MATCH('Actuals Summary'!$B10,'Actuals Data'!$B$4:$B$427,0))</f>
        <v>4585573</v>
      </c>
      <c r="V10" s="19">
        <f>INDEX('Actuals Data'!V$4:V$427,MATCH('Actuals Summary'!$B10,'Actuals Data'!$B$4:$B$427,0))</f>
        <v>4894861</v>
      </c>
      <c r="W10" s="19">
        <f>INDEX('Actuals Data'!W$4:W$427,MATCH('Actuals Summary'!$B10,'Actuals Data'!$B$4:$B$427,0))</f>
        <v>3885993</v>
      </c>
      <c r="X10" s="19">
        <f>INDEX('Actuals Data'!X$4:X$427,MATCH('Actuals Summary'!$B10,'Actuals Data'!$B$4:$B$427,0))</f>
        <v>2246571</v>
      </c>
      <c r="Y10" s="19">
        <f>INDEX('Actuals Data'!Y$4:Y$427,MATCH('Actuals Summary'!$B10,'Actuals Data'!$B$4:$B$427,0))</f>
        <v>1560875</v>
      </c>
      <c r="Z10" s="19">
        <f>INDEX('Actuals Data'!Z$4:Z$427,MATCH('Actuals Summary'!$B10,'Actuals Data'!$B$4:$B$427,0))</f>
        <v>2358298</v>
      </c>
      <c r="AA10" s="19">
        <f>INDEX('Actuals Data'!AA$4:AA$427,MATCH('Actuals Summary'!$B10,'Actuals Data'!$B$4:$B$427,0))</f>
        <v>1312219</v>
      </c>
      <c r="AB10" s="19">
        <f>INDEX('Actuals Data'!AB$4:AB$427,MATCH('Actuals Summary'!$B10,'Actuals Data'!$B$4:$B$427,0))</f>
        <v>2193107</v>
      </c>
      <c r="AC10" s="19">
        <f>INDEX('Actuals Data'!AC$4:AC$427,MATCH('Actuals Summary'!$B10,'Actuals Data'!$B$4:$B$427,0))</f>
        <v>1894892</v>
      </c>
      <c r="AD10" s="19">
        <f>INDEX('Actuals Data'!AD$4:AD$427,MATCH('Actuals Summary'!$B10,'Actuals Data'!$B$4:$B$427,0))</f>
        <v>1706593</v>
      </c>
      <c r="AE10" s="19">
        <f>INDEX('Actuals Data'!AE$4:AE$427,MATCH('Actuals Summary'!$B10,'Actuals Data'!$B$4:$B$427,0))</f>
        <v>2092143</v>
      </c>
      <c r="AF10" s="19">
        <f>INDEX('Actuals Data'!AF$4:AF$427,MATCH('Actuals Summary'!$B10,'Actuals Data'!$B$4:$B$427,0))</f>
        <v>1530061</v>
      </c>
      <c r="AG10" s="19">
        <f>INDEX('Actuals Data'!AG$4:AG$427,MATCH('Actuals Summary'!$B10,'Actuals Data'!$B$4:$B$427,0))</f>
        <v>1275026</v>
      </c>
      <c r="AH10" s="19">
        <f>INDEX('Actuals Data'!AH$4:AH$427,MATCH('Actuals Summary'!$B10,'Actuals Data'!$B$4:$B$427,0))</f>
        <v>1426582</v>
      </c>
      <c r="AI10" s="19">
        <f>INDEX('Actuals Data'!AI$4:AI$427,MATCH('Actuals Summary'!$B10,'Actuals Data'!$B$4:$B$427,0))</f>
        <v>611326</v>
      </c>
      <c r="AJ10" s="19">
        <f>INDEX('Actuals Data'!AJ$4:AJ$427,MATCH('Actuals Summary'!$B10,'Actuals Data'!$B$4:$B$427,0))</f>
        <v>1351722</v>
      </c>
      <c r="AK10" s="19">
        <f>INDEX('Actuals Data'!AK$4:AK$427,MATCH('Actuals Summary'!$B10,'Actuals Data'!$B$4:$B$427,0))</f>
        <v>988741</v>
      </c>
      <c r="AL10" s="19">
        <f>INDEX('Actuals Data'!AL$4:AL$427,MATCH('Actuals Summary'!$B10,'Actuals Data'!$B$4:$B$427,0))</f>
        <v>1421488</v>
      </c>
      <c r="AM10" s="19">
        <f>INDEX('Actuals Data'!AM$4:AM$427,MATCH('Actuals Summary'!$B10,'Actuals Data'!$B$4:$B$427,0))</f>
        <v>748360</v>
      </c>
      <c r="AN10" s="19">
        <f>INDEX('Actuals Data'!AN$4:AN$427,MATCH('Actuals Summary'!$B10,'Actuals Data'!$B$4:$B$427,0))</f>
        <v>1015234</v>
      </c>
      <c r="AO10" s="19">
        <f>INDEX('Actuals Data'!AO$4:AO$427,MATCH('Actuals Summary'!$B10,'Actuals Data'!$B$4:$B$427,0))</f>
        <v>1240093</v>
      </c>
      <c r="AP10" s="19">
        <f>INDEX('Actuals Data'!AP$4:AP$427,MATCH('Actuals Summary'!$B10,'Actuals Data'!$B$4:$B$427,0))</f>
        <v>672559</v>
      </c>
      <c r="AQ10" s="19">
        <f>INDEX('Actuals Data'!AQ$4:AQ$427,MATCH('Actuals Summary'!$B10,'Actuals Data'!$B$4:$B$427,0))</f>
        <v>1637208</v>
      </c>
      <c r="AR10" s="88">
        <f>INDEX('Actuals Data'!AR$4:AR$427,MATCH('Actuals Summary'!$B10,'Actuals Data'!$B$4:$B$427,0))</f>
        <v>370623.93</v>
      </c>
      <c r="AS10" s="52">
        <f>INDEX('Actuals Data'!AS$4:AS$427,MATCH('Actuals Summary'!$B10,'Actuals Data'!$B$4:$B$427,0))</f>
        <v>370623.929999999</v>
      </c>
      <c r="AT10" s="19">
        <f>INDEX('Actuals Data'!AT$4:AT$427,MATCH('Actuals Summary'!$B10,'Actuals Data'!$B$4:$B$427,0))</f>
        <v>1722000</v>
      </c>
    </row>
    <row r="11" spans="2:46" outlineLevel="1" x14ac:dyDescent="0.25">
      <c r="B11" s="24" t="s">
        <v>11</v>
      </c>
      <c r="C11" s="24" t="s">
        <v>12</v>
      </c>
      <c r="D11" s="24" t="s">
        <v>13</v>
      </c>
      <c r="E11" s="19">
        <f>INDEX('Actuals Data'!E$4:E$427,MATCH('Actuals Summary'!$B11,'Actuals Data'!$B$4:$B$427,0))</f>
        <v>0</v>
      </c>
      <c r="F11" s="19">
        <f>INDEX('Actuals Data'!F$4:F$427,MATCH('Actuals Summary'!$B11,'Actuals Data'!$B$4:$B$427,0))</f>
        <v>0</v>
      </c>
      <c r="G11" s="19">
        <f>INDEX('Actuals Data'!G$4:G$427,MATCH('Actuals Summary'!$B11,'Actuals Data'!$B$4:$B$427,0))</f>
        <v>0</v>
      </c>
      <c r="H11" s="19">
        <f>INDEX('Actuals Data'!H$4:H$427,MATCH('Actuals Summary'!$B11,'Actuals Data'!$B$4:$B$427,0))</f>
        <v>16414138</v>
      </c>
      <c r="I11" s="19">
        <f>INDEX('Actuals Data'!I$4:I$427,MATCH('Actuals Summary'!$B11,'Actuals Data'!$B$4:$B$427,0))</f>
        <v>16818265</v>
      </c>
      <c r="J11" s="19">
        <f>INDEX('Actuals Data'!J$4:J$427,MATCH('Actuals Summary'!$B11,'Actuals Data'!$B$4:$B$427,0))</f>
        <v>16848511</v>
      </c>
      <c r="K11" s="19">
        <f>INDEX('Actuals Data'!K$4:K$427,MATCH('Actuals Summary'!$B11,'Actuals Data'!$B$4:$B$427,0))</f>
        <v>17621580</v>
      </c>
      <c r="L11" s="19">
        <f>INDEX('Actuals Data'!L$4:L$427,MATCH('Actuals Summary'!$B11,'Actuals Data'!$B$4:$B$427,0))</f>
        <v>17592699</v>
      </c>
      <c r="M11" s="19">
        <f>INDEX('Actuals Data'!M$4:M$427,MATCH('Actuals Summary'!$B11,'Actuals Data'!$B$4:$B$427,0))</f>
        <v>16885340</v>
      </c>
      <c r="N11" s="19">
        <f>INDEX('Actuals Data'!N$4:N$427,MATCH('Actuals Summary'!$B11,'Actuals Data'!$B$4:$B$427,0))</f>
        <v>16374416</v>
      </c>
      <c r="O11" s="19">
        <f>INDEX('Actuals Data'!O$4:O$427,MATCH('Actuals Summary'!$B11,'Actuals Data'!$B$4:$B$427,0))</f>
        <v>18733070</v>
      </c>
      <c r="P11" s="19">
        <f>INDEX('Actuals Data'!P$4:P$427,MATCH('Actuals Summary'!$B11,'Actuals Data'!$B$4:$B$427,0))</f>
        <v>19522479</v>
      </c>
      <c r="Q11" s="19">
        <f>INDEX('Actuals Data'!Q$4:Q$427,MATCH('Actuals Summary'!$B11,'Actuals Data'!$B$4:$B$427,0))</f>
        <v>20609198</v>
      </c>
      <c r="R11" s="19">
        <f>INDEX('Actuals Data'!R$4:R$427,MATCH('Actuals Summary'!$B11,'Actuals Data'!$B$4:$B$427,0))</f>
        <v>22493146</v>
      </c>
      <c r="S11" s="19">
        <f>INDEX('Actuals Data'!S$4:S$427,MATCH('Actuals Summary'!$B11,'Actuals Data'!$B$4:$B$427,0))</f>
        <v>28446634</v>
      </c>
      <c r="T11" s="19">
        <f>INDEX('Actuals Data'!T$4:T$427,MATCH('Actuals Summary'!$B11,'Actuals Data'!$B$4:$B$427,0))</f>
        <v>30242102</v>
      </c>
      <c r="U11" s="19">
        <f>INDEX('Actuals Data'!U$4:U$427,MATCH('Actuals Summary'!$B11,'Actuals Data'!$B$4:$B$427,0))</f>
        <v>28822163</v>
      </c>
      <c r="V11" s="19">
        <f>INDEX('Actuals Data'!V$4:V$427,MATCH('Actuals Summary'!$B11,'Actuals Data'!$B$4:$B$427,0))</f>
        <v>30309873</v>
      </c>
      <c r="W11" s="19">
        <f>INDEX('Actuals Data'!W$4:W$427,MATCH('Actuals Summary'!$B11,'Actuals Data'!$B$4:$B$427,0))</f>
        <v>29863004</v>
      </c>
      <c r="X11" s="19">
        <f>INDEX('Actuals Data'!X$4:X$427,MATCH('Actuals Summary'!$B11,'Actuals Data'!$B$4:$B$427,0))</f>
        <v>31813989</v>
      </c>
      <c r="Y11" s="19">
        <f>INDEX('Actuals Data'!Y$4:Y$427,MATCH('Actuals Summary'!$B11,'Actuals Data'!$B$4:$B$427,0))</f>
        <v>28875629</v>
      </c>
      <c r="Z11" s="19">
        <f>INDEX('Actuals Data'!Z$4:Z$427,MATCH('Actuals Summary'!$B11,'Actuals Data'!$B$4:$B$427,0))</f>
        <v>36232998</v>
      </c>
      <c r="AA11" s="19">
        <f>INDEX('Actuals Data'!AA$4:AA$427,MATCH('Actuals Summary'!$B11,'Actuals Data'!$B$4:$B$427,0))</f>
        <v>42532797</v>
      </c>
      <c r="AB11" s="19">
        <f>INDEX('Actuals Data'!AB$4:AB$427,MATCH('Actuals Summary'!$B11,'Actuals Data'!$B$4:$B$427,0))</f>
        <v>50885182</v>
      </c>
      <c r="AC11" s="19">
        <f>INDEX('Actuals Data'!AC$4:AC$427,MATCH('Actuals Summary'!$B11,'Actuals Data'!$B$4:$B$427,0))</f>
        <v>50385524</v>
      </c>
      <c r="AD11" s="19">
        <f>INDEX('Actuals Data'!AD$4:AD$427,MATCH('Actuals Summary'!$B11,'Actuals Data'!$B$4:$B$427,0))</f>
        <v>46418867</v>
      </c>
      <c r="AE11" s="19">
        <f>INDEX('Actuals Data'!AE$4:AE$427,MATCH('Actuals Summary'!$B11,'Actuals Data'!$B$4:$B$427,0))</f>
        <v>53062892</v>
      </c>
      <c r="AF11" s="19">
        <f>INDEX('Actuals Data'!AF$4:AF$427,MATCH('Actuals Summary'!$B11,'Actuals Data'!$B$4:$B$427,0))</f>
        <v>54364913</v>
      </c>
      <c r="AG11" s="19">
        <f>INDEX('Actuals Data'!AG$4:AG$427,MATCH('Actuals Summary'!$B11,'Actuals Data'!$B$4:$B$427,0))</f>
        <v>48976780</v>
      </c>
      <c r="AH11" s="19">
        <f>INDEX('Actuals Data'!AH$4:AH$427,MATCH('Actuals Summary'!$B11,'Actuals Data'!$B$4:$B$427,0))</f>
        <v>49583646</v>
      </c>
      <c r="AI11" s="19">
        <f>INDEX('Actuals Data'!AI$4:AI$427,MATCH('Actuals Summary'!$B11,'Actuals Data'!$B$4:$B$427,0))</f>
        <v>46863481</v>
      </c>
      <c r="AJ11" s="19">
        <f>INDEX('Actuals Data'!AJ$4:AJ$427,MATCH('Actuals Summary'!$B11,'Actuals Data'!$B$4:$B$427,0))</f>
        <v>43353144</v>
      </c>
      <c r="AK11" s="19">
        <f>INDEX('Actuals Data'!AK$4:AK$427,MATCH('Actuals Summary'!$B11,'Actuals Data'!$B$4:$B$427,0))</f>
        <v>45544693</v>
      </c>
      <c r="AL11" s="19">
        <f>INDEX('Actuals Data'!AL$4:AL$427,MATCH('Actuals Summary'!$B11,'Actuals Data'!$B$4:$B$427,0))</f>
        <v>46347602</v>
      </c>
      <c r="AM11" s="19">
        <f>INDEX('Actuals Data'!AM$4:AM$427,MATCH('Actuals Summary'!$B11,'Actuals Data'!$B$4:$B$427,0))</f>
        <v>49230415</v>
      </c>
      <c r="AN11" s="19">
        <f>INDEX('Actuals Data'!AN$4:AN$427,MATCH('Actuals Summary'!$B11,'Actuals Data'!$B$4:$B$427,0))</f>
        <v>48601593</v>
      </c>
      <c r="AO11" s="19">
        <f>INDEX('Actuals Data'!AO$4:AO$427,MATCH('Actuals Summary'!$B11,'Actuals Data'!$B$4:$B$427,0))</f>
        <v>49358038</v>
      </c>
      <c r="AP11" s="19">
        <f>INDEX('Actuals Data'!AP$4:AP$427,MATCH('Actuals Summary'!$B11,'Actuals Data'!$B$4:$B$427,0))</f>
        <v>54400571</v>
      </c>
      <c r="AQ11" s="19">
        <f>INDEX('Actuals Data'!AQ$4:AQ$427,MATCH('Actuals Summary'!$B11,'Actuals Data'!$B$4:$B$427,0))</f>
        <v>50423663</v>
      </c>
      <c r="AR11" s="88">
        <f>INDEX('Actuals Data'!AR$4:AR$427,MATCH('Actuals Summary'!$B11,'Actuals Data'!$B$4:$B$427,0))</f>
        <v>51653940.240000002</v>
      </c>
      <c r="AS11" s="52">
        <f>INDEX('Actuals Data'!AS$4:AS$427,MATCH('Actuals Summary'!$B11,'Actuals Data'!$B$4:$B$427,0))</f>
        <v>51653928.210000001</v>
      </c>
      <c r="AT11" s="19">
        <f>INDEX('Actuals Data'!AT$4:AT$427,MATCH('Actuals Summary'!$B11,'Actuals Data'!$B$4:$B$427,0))</f>
        <v>52420000</v>
      </c>
    </row>
    <row r="12" spans="2:46" outlineLevel="1" x14ac:dyDescent="0.25">
      <c r="B12" s="24" t="s">
        <v>37</v>
      </c>
      <c r="C12" s="24" t="s">
        <v>38</v>
      </c>
      <c r="D12" s="24" t="s">
        <v>940</v>
      </c>
      <c r="E12" s="19">
        <f>INDEX('Actuals Data'!E$4:E$427,MATCH('Actuals Summary'!$B12,'Actuals Data'!$B$4:$B$427,0))</f>
        <v>-1037798</v>
      </c>
      <c r="F12" s="19">
        <f>INDEX('Actuals Data'!F$4:F$427,MATCH('Actuals Summary'!$B12,'Actuals Data'!$B$4:$B$427,0))</f>
        <v>-720488</v>
      </c>
      <c r="G12" s="19">
        <f>INDEX('Actuals Data'!G$4:G$427,MATCH('Actuals Summary'!$B12,'Actuals Data'!$B$4:$B$427,0))</f>
        <v>-3027948</v>
      </c>
      <c r="H12" s="19">
        <f>INDEX('Actuals Data'!H$4:H$427,MATCH('Actuals Summary'!$B12,'Actuals Data'!$B$4:$B$427,0))</f>
        <v>-1834483</v>
      </c>
      <c r="I12" s="19">
        <f>INDEX('Actuals Data'!I$4:I$427,MATCH('Actuals Summary'!$B12,'Actuals Data'!$B$4:$B$427,0))</f>
        <v>-2598812</v>
      </c>
      <c r="J12" s="19">
        <f>INDEX('Actuals Data'!J$4:J$427,MATCH('Actuals Summary'!$B12,'Actuals Data'!$B$4:$B$427,0))</f>
        <v>-3869516</v>
      </c>
      <c r="K12" s="19">
        <f>INDEX('Actuals Data'!K$4:K$427,MATCH('Actuals Summary'!$B12,'Actuals Data'!$B$4:$B$427,0))</f>
        <v>-4244147</v>
      </c>
      <c r="L12" s="19">
        <f>INDEX('Actuals Data'!L$4:L$427,MATCH('Actuals Summary'!$B12,'Actuals Data'!$B$4:$B$427,0))</f>
        <v>-4025191</v>
      </c>
      <c r="M12" s="19">
        <f>INDEX('Actuals Data'!M$4:M$427,MATCH('Actuals Summary'!$B12,'Actuals Data'!$B$4:$B$427,0))</f>
        <v>-3107434</v>
      </c>
      <c r="N12" s="19">
        <f>INDEX('Actuals Data'!N$4:N$427,MATCH('Actuals Summary'!$B12,'Actuals Data'!$B$4:$B$427,0))</f>
        <v>-2512245</v>
      </c>
      <c r="O12" s="19">
        <f>INDEX('Actuals Data'!O$4:O$427,MATCH('Actuals Summary'!$B12,'Actuals Data'!$B$4:$B$427,0))</f>
        <v>-1838033</v>
      </c>
      <c r="P12" s="19">
        <f>INDEX('Actuals Data'!P$4:P$427,MATCH('Actuals Summary'!$B12,'Actuals Data'!$B$4:$B$427,0))</f>
        <v>-1534932</v>
      </c>
      <c r="Q12" s="19">
        <f>INDEX('Actuals Data'!Q$4:Q$427,MATCH('Actuals Summary'!$B12,'Actuals Data'!$B$4:$B$427,0))</f>
        <v>-1524806</v>
      </c>
      <c r="R12" s="19">
        <f>INDEX('Actuals Data'!R$4:R$427,MATCH('Actuals Summary'!$B12,'Actuals Data'!$B$4:$B$427,0))</f>
        <v>-1162071</v>
      </c>
      <c r="S12" s="19">
        <f>INDEX('Actuals Data'!S$4:S$427,MATCH('Actuals Summary'!$B12,'Actuals Data'!$B$4:$B$427,0))</f>
        <v>-3885325</v>
      </c>
      <c r="T12" s="19">
        <f>INDEX('Actuals Data'!T$4:T$427,MATCH('Actuals Summary'!$B12,'Actuals Data'!$B$4:$B$427,0))</f>
        <v>-6546851</v>
      </c>
      <c r="U12" s="19">
        <f>INDEX('Actuals Data'!U$4:U$427,MATCH('Actuals Summary'!$B12,'Actuals Data'!$B$4:$B$427,0))</f>
        <v>-7858126</v>
      </c>
      <c r="V12" s="19">
        <f>INDEX('Actuals Data'!V$4:V$427,MATCH('Actuals Summary'!$B12,'Actuals Data'!$B$4:$B$427,0))</f>
        <v>-7727596</v>
      </c>
      <c r="W12" s="19">
        <f>INDEX('Actuals Data'!W$4:W$427,MATCH('Actuals Summary'!$B12,'Actuals Data'!$B$4:$B$427,0))</f>
        <v>-5743619</v>
      </c>
      <c r="X12" s="19">
        <f>INDEX('Actuals Data'!X$4:X$427,MATCH('Actuals Summary'!$B12,'Actuals Data'!$B$4:$B$427,0))</f>
        <v>-4543942</v>
      </c>
      <c r="Y12" s="19">
        <f>INDEX('Actuals Data'!Y$4:Y$427,MATCH('Actuals Summary'!$B12,'Actuals Data'!$B$4:$B$427,0))</f>
        <v>-4037211</v>
      </c>
      <c r="Z12" s="19">
        <f>INDEX('Actuals Data'!Z$4:Z$427,MATCH('Actuals Summary'!$B12,'Actuals Data'!$B$4:$B$427,0))</f>
        <v>-4022063</v>
      </c>
      <c r="AA12" s="19">
        <f>INDEX('Actuals Data'!AA$4:AA$427,MATCH('Actuals Summary'!$B12,'Actuals Data'!$B$4:$B$427,0))</f>
        <v>-4085633</v>
      </c>
      <c r="AB12" s="19">
        <f>INDEX('Actuals Data'!AB$4:AB$427,MATCH('Actuals Summary'!$B12,'Actuals Data'!$B$4:$B$427,0))</f>
        <v>-5152916</v>
      </c>
      <c r="AC12" s="19">
        <f>INDEX('Actuals Data'!AC$4:AC$427,MATCH('Actuals Summary'!$B12,'Actuals Data'!$B$4:$B$427,0))</f>
        <v>-6662875</v>
      </c>
      <c r="AD12" s="19">
        <f>INDEX('Actuals Data'!AD$4:AD$427,MATCH('Actuals Summary'!$B12,'Actuals Data'!$B$4:$B$427,0))</f>
        <v>-8100425</v>
      </c>
      <c r="AE12" s="19">
        <f>INDEX('Actuals Data'!AE$4:AE$427,MATCH('Actuals Summary'!$B12,'Actuals Data'!$B$4:$B$427,0))</f>
        <v>-12245810</v>
      </c>
      <c r="AF12" s="19">
        <f>INDEX('Actuals Data'!AF$4:AF$427,MATCH('Actuals Summary'!$B12,'Actuals Data'!$B$4:$B$427,0))</f>
        <v>-17391716</v>
      </c>
      <c r="AG12" s="19">
        <f>INDEX('Actuals Data'!AG$4:AG$427,MATCH('Actuals Summary'!$B12,'Actuals Data'!$B$4:$B$427,0))</f>
        <v>-25123675</v>
      </c>
      <c r="AH12" s="19">
        <f>INDEX('Actuals Data'!AH$4:AH$427,MATCH('Actuals Summary'!$B12,'Actuals Data'!$B$4:$B$427,0))</f>
        <v>-36871391</v>
      </c>
      <c r="AI12" s="19">
        <f>INDEX('Actuals Data'!AI$4:AI$427,MATCH('Actuals Summary'!$B12,'Actuals Data'!$B$4:$B$427,0))</f>
        <v>-67018073</v>
      </c>
      <c r="AJ12" s="19">
        <f>INDEX('Actuals Data'!AJ$4:AJ$427,MATCH('Actuals Summary'!$B12,'Actuals Data'!$B$4:$B$427,0))</f>
        <v>-108538179</v>
      </c>
      <c r="AK12" s="19">
        <f>INDEX('Actuals Data'!AK$4:AK$427,MATCH('Actuals Summary'!$B12,'Actuals Data'!$B$4:$B$427,0))</f>
        <v>-147206052</v>
      </c>
      <c r="AL12" s="19">
        <f>INDEX('Actuals Data'!AL$4:AL$427,MATCH('Actuals Summary'!$B12,'Actuals Data'!$B$4:$B$427,0))</f>
        <v>-142631417</v>
      </c>
      <c r="AM12" s="19">
        <f>INDEX('Actuals Data'!AM$4:AM$427,MATCH('Actuals Summary'!$B12,'Actuals Data'!$B$4:$B$427,0))</f>
        <v>-118209701</v>
      </c>
      <c r="AN12" s="19">
        <f>INDEX('Actuals Data'!AN$4:AN$427,MATCH('Actuals Summary'!$B12,'Actuals Data'!$B$4:$B$427,0))</f>
        <v>-93333936</v>
      </c>
      <c r="AO12" s="19">
        <f>INDEX('Actuals Data'!AO$4:AO$427,MATCH('Actuals Summary'!$B12,'Actuals Data'!$B$4:$B$427,0))</f>
        <v>-65808978</v>
      </c>
      <c r="AP12" s="19">
        <f>INDEX('Actuals Data'!AP$4:AP$427,MATCH('Actuals Summary'!$B12,'Actuals Data'!$B$4:$B$427,0))</f>
        <v>-45641154</v>
      </c>
      <c r="AQ12" s="19">
        <f>INDEX('Actuals Data'!AQ$4:AQ$427,MATCH('Actuals Summary'!$B12,'Actuals Data'!$B$4:$B$427,0))</f>
        <v>-38198509</v>
      </c>
      <c r="AR12" s="88">
        <f>INDEX('Actuals Data'!AR$4:AR$427,MATCH('Actuals Summary'!$B12,'Actuals Data'!$B$4:$B$427,0))</f>
        <v>-35078678.859999999</v>
      </c>
      <c r="AS12" s="52">
        <f>INDEX('Actuals Data'!AS$4:AS$427,MATCH('Actuals Summary'!$B12,'Actuals Data'!$B$4:$B$427,0))</f>
        <v>-35078678.859999903</v>
      </c>
      <c r="AT12" s="19">
        <f>INDEX('Actuals Data'!AT$4:AT$427,MATCH('Actuals Summary'!$B12,'Actuals Data'!$B$4:$B$427,0))</f>
        <v>-33214408</v>
      </c>
    </row>
    <row r="13" spans="2:46" outlineLevel="1" x14ac:dyDescent="0.25">
      <c r="D13" s="15" t="s">
        <v>992</v>
      </c>
      <c r="E13" s="20">
        <f t="shared" ref="E13:AG13" si="0">SUM(E8:E12)</f>
        <v>201362160</v>
      </c>
      <c r="F13" s="20">
        <f t="shared" si="0"/>
        <v>199863968</v>
      </c>
      <c r="G13" s="20">
        <f t="shared" si="0"/>
        <v>210537436</v>
      </c>
      <c r="H13" s="20">
        <f t="shared" si="0"/>
        <v>216851372</v>
      </c>
      <c r="I13" s="20">
        <f t="shared" si="0"/>
        <v>234000753</v>
      </c>
      <c r="J13" s="20">
        <f t="shared" si="0"/>
        <v>250528654</v>
      </c>
      <c r="K13" s="20">
        <f t="shared" si="0"/>
        <v>266472016</v>
      </c>
      <c r="L13" s="20">
        <f t="shared" si="0"/>
        <v>296935915</v>
      </c>
      <c r="M13" s="20">
        <f t="shared" si="0"/>
        <v>322583262</v>
      </c>
      <c r="N13" s="20">
        <f t="shared" si="0"/>
        <v>351714422</v>
      </c>
      <c r="O13" s="20">
        <f t="shared" si="0"/>
        <v>383051058</v>
      </c>
      <c r="P13" s="20">
        <f t="shared" si="0"/>
        <v>412703070</v>
      </c>
      <c r="Q13" s="20">
        <f t="shared" si="0"/>
        <v>433145577</v>
      </c>
      <c r="R13" s="20">
        <f t="shared" si="0"/>
        <v>448721194</v>
      </c>
      <c r="S13" s="20">
        <f t="shared" si="0"/>
        <v>462172504</v>
      </c>
      <c r="T13" s="20">
        <f t="shared" si="0"/>
        <v>470384137</v>
      </c>
      <c r="U13" s="20">
        <f t="shared" si="0"/>
        <v>473312704</v>
      </c>
      <c r="V13" s="20">
        <f t="shared" si="0"/>
        <v>470228426</v>
      </c>
      <c r="W13" s="20">
        <f t="shared" si="0"/>
        <v>464956421</v>
      </c>
      <c r="X13" s="20">
        <f t="shared" si="0"/>
        <v>467585710</v>
      </c>
      <c r="Y13" s="20">
        <f t="shared" si="0"/>
        <v>462033545</v>
      </c>
      <c r="Z13" s="20">
        <f t="shared" si="0"/>
        <v>468500211</v>
      </c>
      <c r="AA13" s="20">
        <f t="shared" si="0"/>
        <v>480526509</v>
      </c>
      <c r="AB13" s="20">
        <f t="shared" si="0"/>
        <v>486910255</v>
      </c>
      <c r="AC13" s="20">
        <f t="shared" si="0"/>
        <v>492493707</v>
      </c>
      <c r="AD13" s="20">
        <f t="shared" si="0"/>
        <v>502178356</v>
      </c>
      <c r="AE13" s="20">
        <f t="shared" si="0"/>
        <v>516590911</v>
      </c>
      <c r="AF13" s="20">
        <f t="shared" si="0"/>
        <v>533592021</v>
      </c>
      <c r="AG13" s="20">
        <f t="shared" si="0"/>
        <v>552040306</v>
      </c>
      <c r="AH13" s="20">
        <f t="shared" ref="AH13:AT13" si="1">SUM(AH8:AH12)</f>
        <v>584707498</v>
      </c>
      <c r="AI13" s="20">
        <f t="shared" si="1"/>
        <v>623126311</v>
      </c>
      <c r="AJ13" s="20">
        <f t="shared" si="1"/>
        <v>683032182</v>
      </c>
      <c r="AK13" s="20">
        <f t="shared" si="1"/>
        <v>737077404</v>
      </c>
      <c r="AL13" s="20">
        <f t="shared" si="1"/>
        <v>770486535</v>
      </c>
      <c r="AM13" s="20">
        <f t="shared" si="1"/>
        <v>777562592</v>
      </c>
      <c r="AN13" s="20">
        <f t="shared" si="1"/>
        <v>765387284</v>
      </c>
      <c r="AO13" s="20">
        <f t="shared" si="1"/>
        <v>781940191</v>
      </c>
      <c r="AP13" s="20">
        <f t="shared" si="1"/>
        <v>811589268</v>
      </c>
      <c r="AQ13" s="20">
        <f t="shared" si="1"/>
        <v>848032426</v>
      </c>
      <c r="AR13" s="89">
        <f t="shared" ref="AR13:AS13" si="2">SUM(AR8:AR12)</f>
        <v>876054056.90999997</v>
      </c>
      <c r="AS13" s="65">
        <f t="shared" si="2"/>
        <v>883922915.97000003</v>
      </c>
      <c r="AT13" s="20">
        <f t="shared" si="1"/>
        <v>902689903</v>
      </c>
    </row>
    <row r="14" spans="2:46" outlineLevel="1" x14ac:dyDescent="0.25">
      <c r="D14" s="2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87"/>
      <c r="AS14" s="64"/>
      <c r="AT14" s="11"/>
    </row>
    <row r="15" spans="2:46" outlineLevel="1" x14ac:dyDescent="0.25">
      <c r="D15" s="14" t="s">
        <v>941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0"/>
      <c r="AJ15" s="19"/>
      <c r="AK15" s="19"/>
      <c r="AL15" s="19"/>
      <c r="AM15" s="19"/>
      <c r="AN15" s="19"/>
      <c r="AO15" s="19"/>
      <c r="AP15" s="19"/>
      <c r="AQ15" s="19"/>
      <c r="AR15" s="88"/>
      <c r="AS15" s="52"/>
      <c r="AT15" s="19"/>
    </row>
    <row r="16" spans="2:46" outlineLevel="1" x14ac:dyDescent="0.25">
      <c r="B16" s="24" t="s">
        <v>14</v>
      </c>
      <c r="C16" s="24" t="s">
        <v>15</v>
      </c>
      <c r="D16" s="24" t="s">
        <v>4</v>
      </c>
      <c r="E16" s="19">
        <f>INDEX('Actuals Data'!E$4:E$427,MATCH('Actuals Summary'!$B16,'Actuals Data'!$B$4:$B$427,0))</f>
        <v>342579</v>
      </c>
      <c r="F16" s="19">
        <f>INDEX('Actuals Data'!F$4:F$427,MATCH('Actuals Summary'!$B16,'Actuals Data'!$B$4:$B$427,0))</f>
        <v>343804</v>
      </c>
      <c r="G16" s="19">
        <f>INDEX('Actuals Data'!G$4:G$427,MATCH('Actuals Summary'!$B16,'Actuals Data'!$B$4:$B$427,0))</f>
        <v>597514</v>
      </c>
      <c r="H16" s="19">
        <f>INDEX('Actuals Data'!H$4:H$427,MATCH('Actuals Summary'!$B16,'Actuals Data'!$B$4:$B$427,0))</f>
        <v>669181</v>
      </c>
      <c r="I16" s="19">
        <f>INDEX('Actuals Data'!I$4:I$427,MATCH('Actuals Summary'!$B16,'Actuals Data'!$B$4:$B$427,0))</f>
        <v>1108484</v>
      </c>
      <c r="J16" s="19">
        <f>INDEX('Actuals Data'!J$4:J$427,MATCH('Actuals Summary'!$B16,'Actuals Data'!$B$4:$B$427,0))</f>
        <v>580421</v>
      </c>
      <c r="K16" s="19">
        <f>INDEX('Actuals Data'!K$4:K$427,MATCH('Actuals Summary'!$B16,'Actuals Data'!$B$4:$B$427,0))</f>
        <v>1903975</v>
      </c>
      <c r="L16" s="19">
        <f>INDEX('Actuals Data'!L$4:L$427,MATCH('Actuals Summary'!$B16,'Actuals Data'!$B$4:$B$427,0))</f>
        <v>2527850</v>
      </c>
      <c r="M16" s="19">
        <f>INDEX('Actuals Data'!M$4:M$427,MATCH('Actuals Summary'!$B16,'Actuals Data'!$B$4:$B$427,0))</f>
        <v>2621899</v>
      </c>
      <c r="N16" s="19">
        <f>INDEX('Actuals Data'!N$4:N$427,MATCH('Actuals Summary'!$B16,'Actuals Data'!$B$4:$B$427,0))</f>
        <v>94314</v>
      </c>
      <c r="O16" s="19">
        <f>INDEX('Actuals Data'!O$4:O$427,MATCH('Actuals Summary'!$B16,'Actuals Data'!$B$4:$B$427,0))</f>
        <v>-174975</v>
      </c>
      <c r="P16" s="19">
        <f>INDEX('Actuals Data'!P$4:P$427,MATCH('Actuals Summary'!$B16,'Actuals Data'!$B$4:$B$427,0))</f>
        <v>801125</v>
      </c>
      <c r="Q16" s="19">
        <f>INDEX('Actuals Data'!Q$4:Q$427,MATCH('Actuals Summary'!$B16,'Actuals Data'!$B$4:$B$427,0))</f>
        <v>2161841</v>
      </c>
      <c r="R16" s="19">
        <f>INDEX('Actuals Data'!R$4:R$427,MATCH('Actuals Summary'!$B16,'Actuals Data'!$B$4:$B$427,0))</f>
        <v>2497868</v>
      </c>
      <c r="S16" s="19">
        <f>INDEX('Actuals Data'!S$4:S$427,MATCH('Actuals Summary'!$B16,'Actuals Data'!$B$4:$B$427,0))</f>
        <v>534365</v>
      </c>
      <c r="T16" s="19">
        <f>INDEX('Actuals Data'!T$4:T$427,MATCH('Actuals Summary'!$B16,'Actuals Data'!$B$4:$B$427,0))</f>
        <v>5732239</v>
      </c>
      <c r="U16" s="19">
        <f>INDEX('Actuals Data'!U$4:U$427,MATCH('Actuals Summary'!$B16,'Actuals Data'!$B$4:$B$427,0))</f>
        <v>1006963</v>
      </c>
      <c r="V16" s="19">
        <f>INDEX('Actuals Data'!V$4:V$427,MATCH('Actuals Summary'!$B16,'Actuals Data'!$B$4:$B$427,0))</f>
        <v>-353436</v>
      </c>
      <c r="W16" s="19">
        <f>INDEX('Actuals Data'!W$4:W$427,MATCH('Actuals Summary'!$B16,'Actuals Data'!$B$4:$B$427,0))</f>
        <v>-695952</v>
      </c>
      <c r="X16" s="19">
        <f>INDEX('Actuals Data'!X$4:X$427,MATCH('Actuals Summary'!$B16,'Actuals Data'!$B$4:$B$427,0))</f>
        <v>2543436</v>
      </c>
      <c r="Y16" s="19">
        <f>INDEX('Actuals Data'!Y$4:Y$427,MATCH('Actuals Summary'!$B16,'Actuals Data'!$B$4:$B$427,0))</f>
        <v>3697055</v>
      </c>
      <c r="Z16" s="19">
        <f>INDEX('Actuals Data'!Z$4:Z$427,MATCH('Actuals Summary'!$B16,'Actuals Data'!$B$4:$B$427,0))</f>
        <v>4074902</v>
      </c>
      <c r="AA16" s="19">
        <f>INDEX('Actuals Data'!AA$4:AA$427,MATCH('Actuals Summary'!$B16,'Actuals Data'!$B$4:$B$427,0))</f>
        <v>5532723</v>
      </c>
      <c r="AB16" s="19">
        <f>INDEX('Actuals Data'!AB$4:AB$427,MATCH('Actuals Summary'!$B16,'Actuals Data'!$B$4:$B$427,0))</f>
        <v>7903163</v>
      </c>
      <c r="AC16" s="19">
        <f>INDEX('Actuals Data'!AC$4:AC$427,MATCH('Actuals Summary'!$B16,'Actuals Data'!$B$4:$B$427,0))</f>
        <v>7552675</v>
      </c>
      <c r="AD16" s="19">
        <f>INDEX('Actuals Data'!AD$4:AD$427,MATCH('Actuals Summary'!$B16,'Actuals Data'!$B$4:$B$427,0))</f>
        <v>6811005</v>
      </c>
      <c r="AE16" s="19">
        <f>INDEX('Actuals Data'!AE$4:AE$427,MATCH('Actuals Summary'!$B16,'Actuals Data'!$B$4:$B$427,0))</f>
        <v>7261239</v>
      </c>
      <c r="AF16" s="19">
        <f>INDEX('Actuals Data'!AF$4:AF$427,MATCH('Actuals Summary'!$B16,'Actuals Data'!$B$4:$B$427,0))</f>
        <v>4091587</v>
      </c>
      <c r="AG16" s="19">
        <f>INDEX('Actuals Data'!AG$4:AG$427,MATCH('Actuals Summary'!$B16,'Actuals Data'!$B$4:$B$427,0))</f>
        <v>7054788</v>
      </c>
      <c r="AH16" s="19">
        <f>INDEX('Actuals Data'!AH$4:AH$427,MATCH('Actuals Summary'!$B16,'Actuals Data'!$B$4:$B$427,0))</f>
        <v>5536109</v>
      </c>
      <c r="AI16" s="19">
        <f>INDEX('Actuals Data'!AI$4:AI$427,MATCH('Actuals Summary'!$B16,'Actuals Data'!$B$4:$B$427,0))</f>
        <v>8516147</v>
      </c>
      <c r="AJ16" s="19">
        <f>INDEX('Actuals Data'!AJ$4:AJ$427,MATCH('Actuals Summary'!$B16,'Actuals Data'!$B$4:$B$427,0))</f>
        <v>14460818</v>
      </c>
      <c r="AK16" s="19">
        <f>INDEX('Actuals Data'!AK$4:AK$427,MATCH('Actuals Summary'!$B16,'Actuals Data'!$B$4:$B$427,0))</f>
        <v>9124054</v>
      </c>
      <c r="AL16" s="19">
        <f>INDEX('Actuals Data'!AL$4:AL$427,MATCH('Actuals Summary'!$B16,'Actuals Data'!$B$4:$B$427,0))</f>
        <v>21291533</v>
      </c>
      <c r="AM16" s="19">
        <f>INDEX('Actuals Data'!AM$4:AM$427,MATCH('Actuals Summary'!$B16,'Actuals Data'!$B$4:$B$427,0))</f>
        <v>5568868</v>
      </c>
      <c r="AN16" s="19">
        <f>INDEX('Actuals Data'!AN$4:AN$427,MATCH('Actuals Summary'!$B16,'Actuals Data'!$B$4:$B$427,0))</f>
        <v>3433695</v>
      </c>
      <c r="AO16" s="19">
        <f>INDEX('Actuals Data'!AO$4:AO$427,MATCH('Actuals Summary'!$B16,'Actuals Data'!$B$4:$B$427,0))</f>
        <v>3869685</v>
      </c>
      <c r="AP16" s="19">
        <f>INDEX('Actuals Data'!AP$4:AP$427,MATCH('Actuals Summary'!$B16,'Actuals Data'!$B$4:$B$427,0))</f>
        <v>14204194</v>
      </c>
      <c r="AQ16" s="19">
        <f>INDEX('Actuals Data'!AQ$4:AQ$427,MATCH('Actuals Summary'!$B16,'Actuals Data'!$B$4:$B$427,0))</f>
        <v>12600010</v>
      </c>
      <c r="AR16" s="88">
        <f>INDEX('Actuals Data'!AR$4:AR$427,MATCH('Actuals Summary'!$B16,'Actuals Data'!$B$4:$B$427,0))</f>
        <v>1932238.93</v>
      </c>
      <c r="AS16" s="52">
        <f>INDEX('Actuals Data'!AS$4:AS$427,MATCH('Actuals Summary'!$B16,'Actuals Data'!$B$4:$B$427,0))</f>
        <v>4269803.07</v>
      </c>
      <c r="AT16" s="19">
        <f>INDEX('Actuals Data'!AT$4:AT$427,MATCH('Actuals Summary'!$B16,'Actuals Data'!$B$4:$B$427,0))</f>
        <v>1500000</v>
      </c>
    </row>
    <row r="17" spans="2:46" outlineLevel="1" x14ac:dyDescent="0.25">
      <c r="B17" s="24" t="s">
        <v>16</v>
      </c>
      <c r="C17" s="24" t="s">
        <v>17</v>
      </c>
      <c r="D17" s="24" t="s">
        <v>18</v>
      </c>
      <c r="E17" s="19">
        <f>INDEX('Actuals Data'!E$4:E$427,MATCH('Actuals Summary'!$B17,'Actuals Data'!$B$4:$B$427,0))</f>
        <v>9549131</v>
      </c>
      <c r="F17" s="19">
        <f>INDEX('Actuals Data'!F$4:F$427,MATCH('Actuals Summary'!$B17,'Actuals Data'!$B$4:$B$427,0))</f>
        <v>1675727</v>
      </c>
      <c r="G17" s="19">
        <f>INDEX('Actuals Data'!G$4:G$427,MATCH('Actuals Summary'!$B17,'Actuals Data'!$B$4:$B$427,0))</f>
        <v>1484338</v>
      </c>
      <c r="H17" s="19">
        <f>INDEX('Actuals Data'!H$4:H$427,MATCH('Actuals Summary'!$B17,'Actuals Data'!$B$4:$B$427,0))</f>
        <v>1477575</v>
      </c>
      <c r="I17" s="19">
        <f>INDEX('Actuals Data'!I$4:I$427,MATCH('Actuals Summary'!$B17,'Actuals Data'!$B$4:$B$427,0))</f>
        <v>842413</v>
      </c>
      <c r="J17" s="19">
        <f>INDEX('Actuals Data'!J$4:J$427,MATCH('Actuals Summary'!$B17,'Actuals Data'!$B$4:$B$427,0))</f>
        <v>1452891</v>
      </c>
      <c r="K17" s="19">
        <f>INDEX('Actuals Data'!K$4:K$427,MATCH('Actuals Summary'!$B17,'Actuals Data'!$B$4:$B$427,0))</f>
        <v>-497909</v>
      </c>
      <c r="L17" s="19">
        <f>INDEX('Actuals Data'!L$4:L$427,MATCH('Actuals Summary'!$B17,'Actuals Data'!$B$4:$B$427,0))</f>
        <v>2267127</v>
      </c>
      <c r="M17" s="19">
        <f>INDEX('Actuals Data'!M$4:M$427,MATCH('Actuals Summary'!$B17,'Actuals Data'!$B$4:$B$427,0))</f>
        <v>7044325</v>
      </c>
      <c r="N17" s="19">
        <f>INDEX('Actuals Data'!N$4:N$427,MATCH('Actuals Summary'!$B17,'Actuals Data'!$B$4:$B$427,0))</f>
        <v>968164</v>
      </c>
      <c r="O17" s="19">
        <f>INDEX('Actuals Data'!O$4:O$427,MATCH('Actuals Summary'!$B17,'Actuals Data'!$B$4:$B$427,0))</f>
        <v>3975289</v>
      </c>
      <c r="P17" s="19">
        <f>INDEX('Actuals Data'!P$4:P$427,MATCH('Actuals Summary'!$B17,'Actuals Data'!$B$4:$B$427,0))</f>
        <v>2158285</v>
      </c>
      <c r="Q17" s="19">
        <f>INDEX('Actuals Data'!Q$4:Q$427,MATCH('Actuals Summary'!$B17,'Actuals Data'!$B$4:$B$427,0))</f>
        <v>2985411</v>
      </c>
      <c r="R17" s="19">
        <f>INDEX('Actuals Data'!R$4:R$427,MATCH('Actuals Summary'!$B17,'Actuals Data'!$B$4:$B$427,0))</f>
        <v>4161279</v>
      </c>
      <c r="S17" s="19">
        <f>INDEX('Actuals Data'!S$4:S$427,MATCH('Actuals Summary'!$B17,'Actuals Data'!$B$4:$B$427,0))</f>
        <v>2249854</v>
      </c>
      <c r="T17" s="19">
        <f>INDEX('Actuals Data'!T$4:T$427,MATCH('Actuals Summary'!$B17,'Actuals Data'!$B$4:$B$427,0))</f>
        <v>389980</v>
      </c>
      <c r="U17" s="19">
        <f>INDEX('Actuals Data'!U$4:U$427,MATCH('Actuals Summary'!$B17,'Actuals Data'!$B$4:$B$427,0))</f>
        <v>3122177</v>
      </c>
      <c r="V17" s="19">
        <f>INDEX('Actuals Data'!V$4:V$427,MATCH('Actuals Summary'!$B17,'Actuals Data'!$B$4:$B$427,0))</f>
        <v>3689779</v>
      </c>
      <c r="W17" s="19">
        <f>INDEX('Actuals Data'!W$4:W$427,MATCH('Actuals Summary'!$B17,'Actuals Data'!$B$4:$B$427,0))</f>
        <v>1221527</v>
      </c>
      <c r="X17" s="19">
        <f>INDEX('Actuals Data'!X$4:X$427,MATCH('Actuals Summary'!$B17,'Actuals Data'!$B$4:$B$427,0))</f>
        <v>4947187</v>
      </c>
      <c r="Y17" s="19">
        <f>INDEX('Actuals Data'!Y$4:Y$427,MATCH('Actuals Summary'!$B17,'Actuals Data'!$B$4:$B$427,0))</f>
        <v>5542129</v>
      </c>
      <c r="Z17" s="19">
        <f>INDEX('Actuals Data'!Z$4:Z$427,MATCH('Actuals Summary'!$B17,'Actuals Data'!$B$4:$B$427,0))</f>
        <v>5531755</v>
      </c>
      <c r="AA17" s="19">
        <f>INDEX('Actuals Data'!AA$4:AA$427,MATCH('Actuals Summary'!$B17,'Actuals Data'!$B$4:$B$427,0))</f>
        <v>6400321</v>
      </c>
      <c r="AB17" s="19">
        <f>INDEX('Actuals Data'!AB$4:AB$427,MATCH('Actuals Summary'!$B17,'Actuals Data'!$B$4:$B$427,0))</f>
        <v>4017899</v>
      </c>
      <c r="AC17" s="19">
        <f>INDEX('Actuals Data'!AC$4:AC$427,MATCH('Actuals Summary'!$B17,'Actuals Data'!$B$4:$B$427,0))</f>
        <v>895577</v>
      </c>
      <c r="AD17" s="19">
        <f>INDEX('Actuals Data'!AD$4:AD$427,MATCH('Actuals Summary'!$B17,'Actuals Data'!$B$4:$B$427,0))</f>
        <v>3401469</v>
      </c>
      <c r="AE17" s="19">
        <f>INDEX('Actuals Data'!AE$4:AE$427,MATCH('Actuals Summary'!$B17,'Actuals Data'!$B$4:$B$427,0))</f>
        <v>4275718</v>
      </c>
      <c r="AF17" s="19">
        <f>INDEX('Actuals Data'!AF$4:AF$427,MATCH('Actuals Summary'!$B17,'Actuals Data'!$B$4:$B$427,0))</f>
        <v>203278</v>
      </c>
      <c r="AG17" s="19">
        <f>INDEX('Actuals Data'!AG$4:AG$427,MATCH('Actuals Summary'!$B17,'Actuals Data'!$B$4:$B$427,0))</f>
        <v>-241498</v>
      </c>
      <c r="AH17" s="19">
        <f>INDEX('Actuals Data'!AH$4:AH$427,MATCH('Actuals Summary'!$B17,'Actuals Data'!$B$4:$B$427,0))</f>
        <v>2095880</v>
      </c>
      <c r="AI17" s="19">
        <f>INDEX('Actuals Data'!AI$4:AI$427,MATCH('Actuals Summary'!$B17,'Actuals Data'!$B$4:$B$427,0))</f>
        <v>4352970</v>
      </c>
      <c r="AJ17" s="19">
        <f>INDEX('Actuals Data'!AJ$4:AJ$427,MATCH('Actuals Summary'!$B17,'Actuals Data'!$B$4:$B$427,0))</f>
        <v>6963964</v>
      </c>
      <c r="AK17" s="19">
        <f>INDEX('Actuals Data'!AK$4:AK$427,MATCH('Actuals Summary'!$B17,'Actuals Data'!$B$4:$B$427,0))</f>
        <v>7895530</v>
      </c>
      <c r="AL17" s="19">
        <f>INDEX('Actuals Data'!AL$4:AL$427,MATCH('Actuals Summary'!$B17,'Actuals Data'!$B$4:$B$427,0))</f>
        <v>8355318</v>
      </c>
      <c r="AM17" s="19">
        <f>INDEX('Actuals Data'!AM$4:AM$427,MATCH('Actuals Summary'!$B17,'Actuals Data'!$B$4:$B$427,0))</f>
        <v>5073754</v>
      </c>
      <c r="AN17" s="19">
        <f>INDEX('Actuals Data'!AN$4:AN$427,MATCH('Actuals Summary'!$B17,'Actuals Data'!$B$4:$B$427,0))</f>
        <v>4234359</v>
      </c>
      <c r="AO17" s="19">
        <f>INDEX('Actuals Data'!AO$4:AO$427,MATCH('Actuals Summary'!$B17,'Actuals Data'!$B$4:$B$427,0))</f>
        <v>7091146</v>
      </c>
      <c r="AP17" s="19">
        <f>INDEX('Actuals Data'!AP$4:AP$427,MATCH('Actuals Summary'!$B17,'Actuals Data'!$B$4:$B$427,0))</f>
        <v>58563</v>
      </c>
      <c r="AQ17" s="19">
        <f>INDEX('Actuals Data'!AQ$4:AQ$427,MATCH('Actuals Summary'!$B17,'Actuals Data'!$B$4:$B$427,0))</f>
        <v>-539190</v>
      </c>
      <c r="AR17" s="88">
        <f>INDEX('Actuals Data'!AR$4:AR$427,MATCH('Actuals Summary'!$B17,'Actuals Data'!$B$4:$B$427,0))</f>
        <v>-992566.9</v>
      </c>
      <c r="AS17" s="52">
        <f>INDEX('Actuals Data'!AS$4:AS$427,MATCH('Actuals Summary'!$B17,'Actuals Data'!$B$4:$B$427,0))</f>
        <v>-992566.89999999886</v>
      </c>
      <c r="AT17" s="19">
        <f>INDEX('Actuals Data'!AT$4:AT$427,MATCH('Actuals Summary'!$B17,'Actuals Data'!$B$4:$B$427,0))</f>
        <v>2200000</v>
      </c>
    </row>
    <row r="18" spans="2:46" outlineLevel="1" x14ac:dyDescent="0.25">
      <c r="D18" s="15" t="s">
        <v>993</v>
      </c>
      <c r="E18" s="20">
        <f t="shared" ref="E18:AG18" si="3">SUM(E16:E17)</f>
        <v>9891710</v>
      </c>
      <c r="F18" s="20">
        <f t="shared" si="3"/>
        <v>2019531</v>
      </c>
      <c r="G18" s="20">
        <f t="shared" si="3"/>
        <v>2081852</v>
      </c>
      <c r="H18" s="20">
        <f t="shared" si="3"/>
        <v>2146756</v>
      </c>
      <c r="I18" s="20">
        <f t="shared" si="3"/>
        <v>1950897</v>
      </c>
      <c r="J18" s="20">
        <f t="shared" si="3"/>
        <v>2033312</v>
      </c>
      <c r="K18" s="20">
        <f t="shared" si="3"/>
        <v>1406066</v>
      </c>
      <c r="L18" s="20">
        <f t="shared" si="3"/>
        <v>4794977</v>
      </c>
      <c r="M18" s="20">
        <f t="shared" si="3"/>
        <v>9666224</v>
      </c>
      <c r="N18" s="20">
        <f t="shared" si="3"/>
        <v>1062478</v>
      </c>
      <c r="O18" s="20">
        <f t="shared" si="3"/>
        <v>3800314</v>
      </c>
      <c r="P18" s="20">
        <f t="shared" si="3"/>
        <v>2959410</v>
      </c>
      <c r="Q18" s="20">
        <f t="shared" si="3"/>
        <v>5147252</v>
      </c>
      <c r="R18" s="20">
        <f t="shared" si="3"/>
        <v>6659147</v>
      </c>
      <c r="S18" s="20">
        <f t="shared" si="3"/>
        <v>2784219</v>
      </c>
      <c r="T18" s="20">
        <f t="shared" si="3"/>
        <v>6122219</v>
      </c>
      <c r="U18" s="20">
        <f t="shared" si="3"/>
        <v>4129140</v>
      </c>
      <c r="V18" s="20">
        <f t="shared" si="3"/>
        <v>3336343</v>
      </c>
      <c r="W18" s="20">
        <f t="shared" si="3"/>
        <v>525575</v>
      </c>
      <c r="X18" s="20">
        <f t="shared" si="3"/>
        <v>7490623</v>
      </c>
      <c r="Y18" s="20">
        <f t="shared" si="3"/>
        <v>9239184</v>
      </c>
      <c r="Z18" s="20">
        <f t="shared" si="3"/>
        <v>9606657</v>
      </c>
      <c r="AA18" s="20">
        <f t="shared" si="3"/>
        <v>11933044</v>
      </c>
      <c r="AB18" s="20">
        <f t="shared" si="3"/>
        <v>11921062</v>
      </c>
      <c r="AC18" s="20">
        <f t="shared" si="3"/>
        <v>8448252</v>
      </c>
      <c r="AD18" s="20">
        <f t="shared" si="3"/>
        <v>10212474</v>
      </c>
      <c r="AE18" s="20">
        <f t="shared" si="3"/>
        <v>11536957</v>
      </c>
      <c r="AF18" s="20">
        <f t="shared" si="3"/>
        <v>4294865</v>
      </c>
      <c r="AG18" s="20">
        <f t="shared" si="3"/>
        <v>6813290</v>
      </c>
      <c r="AH18" s="20">
        <f t="shared" ref="AH18:AT18" si="4">SUM(AH16:AH17)</f>
        <v>7631989</v>
      </c>
      <c r="AI18" s="20">
        <f t="shared" si="4"/>
        <v>12869117</v>
      </c>
      <c r="AJ18" s="20">
        <f t="shared" si="4"/>
        <v>21424782</v>
      </c>
      <c r="AK18" s="20">
        <f t="shared" si="4"/>
        <v>17019584</v>
      </c>
      <c r="AL18" s="20">
        <f t="shared" si="4"/>
        <v>29646851</v>
      </c>
      <c r="AM18" s="20">
        <f t="shared" si="4"/>
        <v>10642622</v>
      </c>
      <c r="AN18" s="20">
        <f t="shared" si="4"/>
        <v>7668054</v>
      </c>
      <c r="AO18" s="20">
        <f t="shared" si="4"/>
        <v>10960831</v>
      </c>
      <c r="AP18" s="20">
        <f t="shared" si="4"/>
        <v>14262757</v>
      </c>
      <c r="AQ18" s="20">
        <f t="shared" si="4"/>
        <v>12060820</v>
      </c>
      <c r="AR18" s="89">
        <f t="shared" ref="AR18:AS18" si="5">SUM(AR16:AR17)</f>
        <v>939672.02999999991</v>
      </c>
      <c r="AS18" s="65">
        <f t="shared" si="5"/>
        <v>3277236.1700000013</v>
      </c>
      <c r="AT18" s="20">
        <f t="shared" si="4"/>
        <v>3700000</v>
      </c>
    </row>
    <row r="19" spans="2:46" outlineLevel="1" x14ac:dyDescent="0.25">
      <c r="D19" s="16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87"/>
      <c r="AS19" s="64"/>
      <c r="AT19" s="11"/>
    </row>
    <row r="20" spans="2:46" outlineLevel="1" x14ac:dyDescent="0.25">
      <c r="D20" s="14" t="s">
        <v>942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0"/>
      <c r="AJ20" s="19"/>
      <c r="AK20" s="19"/>
      <c r="AL20" s="19"/>
      <c r="AM20" s="19"/>
      <c r="AN20" s="19"/>
      <c r="AO20" s="19"/>
      <c r="AP20" s="19"/>
      <c r="AQ20" s="19"/>
      <c r="AR20" s="88"/>
      <c r="AS20" s="52"/>
      <c r="AT20" s="19"/>
    </row>
    <row r="21" spans="2:46" outlineLevel="1" x14ac:dyDescent="0.25">
      <c r="B21" s="24" t="s">
        <v>19</v>
      </c>
      <c r="C21" s="24" t="s">
        <v>20</v>
      </c>
      <c r="D21" s="24" t="s">
        <v>21</v>
      </c>
      <c r="E21" s="19">
        <f>INDEX('Actuals Data'!E$4:E$427,MATCH('Actuals Summary'!$B21,'Actuals Data'!$B$4:$B$427,0))</f>
        <v>0</v>
      </c>
      <c r="F21" s="19">
        <f>INDEX('Actuals Data'!F$4:F$427,MATCH('Actuals Summary'!$B21,'Actuals Data'!$B$4:$B$427,0))</f>
        <v>0</v>
      </c>
      <c r="G21" s="19">
        <f>INDEX('Actuals Data'!G$4:G$427,MATCH('Actuals Summary'!$B21,'Actuals Data'!$B$4:$B$427,0))</f>
        <v>0</v>
      </c>
      <c r="H21" s="19">
        <f>INDEX('Actuals Data'!H$4:H$427,MATCH('Actuals Summary'!$B21,'Actuals Data'!$B$4:$B$427,0))</f>
        <v>0</v>
      </c>
      <c r="I21" s="19">
        <f>INDEX('Actuals Data'!I$4:I$427,MATCH('Actuals Summary'!$B21,'Actuals Data'!$B$4:$B$427,0))</f>
        <v>0</v>
      </c>
      <c r="J21" s="19">
        <f>INDEX('Actuals Data'!J$4:J$427,MATCH('Actuals Summary'!$B21,'Actuals Data'!$B$4:$B$427,0))</f>
        <v>0</v>
      </c>
      <c r="K21" s="19">
        <f>INDEX('Actuals Data'!K$4:K$427,MATCH('Actuals Summary'!$B21,'Actuals Data'!$B$4:$B$427,0))</f>
        <v>0</v>
      </c>
      <c r="L21" s="19">
        <f>INDEX('Actuals Data'!L$4:L$427,MATCH('Actuals Summary'!$B21,'Actuals Data'!$B$4:$B$427,0))</f>
        <v>0</v>
      </c>
      <c r="M21" s="19">
        <f>INDEX('Actuals Data'!M$4:M$427,MATCH('Actuals Summary'!$B21,'Actuals Data'!$B$4:$B$427,0))</f>
        <v>0</v>
      </c>
      <c r="N21" s="19">
        <f>INDEX('Actuals Data'!N$4:N$427,MATCH('Actuals Summary'!$B21,'Actuals Data'!$B$4:$B$427,0))</f>
        <v>0</v>
      </c>
      <c r="O21" s="19">
        <f>INDEX('Actuals Data'!O$4:O$427,MATCH('Actuals Summary'!$B21,'Actuals Data'!$B$4:$B$427,0))</f>
        <v>0</v>
      </c>
      <c r="P21" s="19">
        <f>INDEX('Actuals Data'!P$4:P$427,MATCH('Actuals Summary'!$B21,'Actuals Data'!$B$4:$B$427,0))</f>
        <v>0</v>
      </c>
      <c r="Q21" s="19">
        <f>INDEX('Actuals Data'!Q$4:Q$427,MATCH('Actuals Summary'!$B21,'Actuals Data'!$B$4:$B$427,0))</f>
        <v>0</v>
      </c>
      <c r="R21" s="19">
        <f>INDEX('Actuals Data'!R$4:R$427,MATCH('Actuals Summary'!$B21,'Actuals Data'!$B$4:$B$427,0))</f>
        <v>0</v>
      </c>
      <c r="S21" s="19">
        <f>INDEX('Actuals Data'!S$4:S$427,MATCH('Actuals Summary'!$B21,'Actuals Data'!$B$4:$B$427,0))</f>
        <v>0</v>
      </c>
      <c r="T21" s="19">
        <f>INDEX('Actuals Data'!T$4:T$427,MATCH('Actuals Summary'!$B21,'Actuals Data'!$B$4:$B$427,0))</f>
        <v>0</v>
      </c>
      <c r="U21" s="19">
        <f>INDEX('Actuals Data'!U$4:U$427,MATCH('Actuals Summary'!$B21,'Actuals Data'!$B$4:$B$427,0))</f>
        <v>0</v>
      </c>
      <c r="V21" s="19">
        <f>INDEX('Actuals Data'!V$4:V$427,MATCH('Actuals Summary'!$B21,'Actuals Data'!$B$4:$B$427,0))</f>
        <v>0</v>
      </c>
      <c r="W21" s="19">
        <f>INDEX('Actuals Data'!W$4:W$427,MATCH('Actuals Summary'!$B21,'Actuals Data'!$B$4:$B$427,0))</f>
        <v>0</v>
      </c>
      <c r="X21" s="19">
        <f>INDEX('Actuals Data'!X$4:X$427,MATCH('Actuals Summary'!$B21,'Actuals Data'!$B$4:$B$427,0))</f>
        <v>0</v>
      </c>
      <c r="Y21" s="19">
        <f>INDEX('Actuals Data'!Y$4:Y$427,MATCH('Actuals Summary'!$B21,'Actuals Data'!$B$4:$B$427,0))</f>
        <v>0</v>
      </c>
      <c r="Z21" s="19">
        <f>INDEX('Actuals Data'!Z$4:Z$427,MATCH('Actuals Summary'!$B21,'Actuals Data'!$B$4:$B$427,0))</f>
        <v>0</v>
      </c>
      <c r="AA21" s="19">
        <f>INDEX('Actuals Data'!AA$4:AA$427,MATCH('Actuals Summary'!$B21,'Actuals Data'!$B$4:$B$427,0))</f>
        <v>0</v>
      </c>
      <c r="AB21" s="19">
        <f>INDEX('Actuals Data'!AB$4:AB$427,MATCH('Actuals Summary'!$B21,'Actuals Data'!$B$4:$B$427,0))</f>
        <v>0</v>
      </c>
      <c r="AC21" s="19">
        <f>INDEX('Actuals Data'!AC$4:AC$427,MATCH('Actuals Summary'!$B21,'Actuals Data'!$B$4:$B$427,0))</f>
        <v>0</v>
      </c>
      <c r="AD21" s="19">
        <f>INDEX('Actuals Data'!AD$4:AD$427,MATCH('Actuals Summary'!$B21,'Actuals Data'!$B$4:$B$427,0))</f>
        <v>0</v>
      </c>
      <c r="AE21" s="19">
        <f>INDEX('Actuals Data'!AE$4:AE$427,MATCH('Actuals Summary'!$B21,'Actuals Data'!$B$4:$B$427,0))</f>
        <v>0</v>
      </c>
      <c r="AF21" s="19">
        <f>INDEX('Actuals Data'!AF$4:AF$427,MATCH('Actuals Summary'!$B21,'Actuals Data'!$B$4:$B$427,0))</f>
        <v>0</v>
      </c>
      <c r="AG21" s="19">
        <f>INDEX('Actuals Data'!AG$4:AG$427,MATCH('Actuals Summary'!$B21,'Actuals Data'!$B$4:$B$427,0))</f>
        <v>0</v>
      </c>
      <c r="AH21" s="19">
        <f>INDEX('Actuals Data'!AH$4:AH$427,MATCH('Actuals Summary'!$B21,'Actuals Data'!$B$4:$B$427,0))</f>
        <v>0</v>
      </c>
      <c r="AI21" s="19">
        <f>INDEX('Actuals Data'!AI$4:AI$427,MATCH('Actuals Summary'!$B21,'Actuals Data'!$B$4:$B$427,0))</f>
        <v>0</v>
      </c>
      <c r="AJ21" s="19">
        <f>INDEX('Actuals Data'!AJ$4:AJ$427,MATCH('Actuals Summary'!$B21,'Actuals Data'!$B$4:$B$427,0))</f>
        <v>0</v>
      </c>
      <c r="AK21" s="19">
        <f>INDEX('Actuals Data'!AK$4:AK$427,MATCH('Actuals Summary'!$B21,'Actuals Data'!$B$4:$B$427,0))</f>
        <v>0</v>
      </c>
      <c r="AL21" s="19">
        <f>INDEX('Actuals Data'!AL$4:AL$427,MATCH('Actuals Summary'!$B21,'Actuals Data'!$B$4:$B$427,0))</f>
        <v>0</v>
      </c>
      <c r="AM21" s="19">
        <f>INDEX('Actuals Data'!AM$4:AM$427,MATCH('Actuals Summary'!$B21,'Actuals Data'!$B$4:$B$427,0))</f>
        <v>0</v>
      </c>
      <c r="AN21" s="19">
        <f>INDEX('Actuals Data'!AN$4:AN$427,MATCH('Actuals Summary'!$B21,'Actuals Data'!$B$4:$B$427,0))</f>
        <v>0</v>
      </c>
      <c r="AO21" s="19">
        <f>INDEX('Actuals Data'!AO$4:AO$427,MATCH('Actuals Summary'!$B21,'Actuals Data'!$B$4:$B$427,0))</f>
        <v>0</v>
      </c>
      <c r="AP21" s="19">
        <f>INDEX('Actuals Data'!AP$4:AP$427,MATCH('Actuals Summary'!$B21,'Actuals Data'!$B$4:$B$427,0))</f>
        <v>4000000</v>
      </c>
      <c r="AQ21" s="19">
        <f>INDEX('Actuals Data'!AQ$4:AQ$427,MATCH('Actuals Summary'!$B21,'Actuals Data'!$B$4:$B$427,0))</f>
        <v>9561331</v>
      </c>
      <c r="AR21" s="88">
        <f>INDEX('Actuals Data'!AR$4:AR$427,MATCH('Actuals Summary'!$B21,'Actuals Data'!$B$4:$B$427,0))</f>
        <v>9900000</v>
      </c>
      <c r="AS21" s="52">
        <f>INDEX('Actuals Data'!AS$4:AS$427,MATCH('Actuals Summary'!$B21,'Actuals Data'!$B$4:$B$427,0))</f>
        <v>9900000</v>
      </c>
      <c r="AT21" s="19">
        <f>INDEX('Actuals Data'!AT$4:AT$427,MATCH('Actuals Summary'!$B21,'Actuals Data'!$B$4:$B$427,0))</f>
        <v>11250000</v>
      </c>
    </row>
    <row r="22" spans="2:46" outlineLevel="1" x14ac:dyDescent="0.25">
      <c r="B22" s="24" t="s">
        <v>22</v>
      </c>
      <c r="C22" s="24" t="s">
        <v>23</v>
      </c>
      <c r="D22" s="24" t="s">
        <v>24</v>
      </c>
      <c r="E22" s="19">
        <f>INDEX('Actuals Data'!E$4:E$427,MATCH('Actuals Summary'!$B22,'Actuals Data'!$B$4:$B$427,0))</f>
        <v>886475</v>
      </c>
      <c r="F22" s="19">
        <f>INDEX('Actuals Data'!F$4:F$427,MATCH('Actuals Summary'!$B22,'Actuals Data'!$B$4:$B$427,0))</f>
        <v>1117916</v>
      </c>
      <c r="G22" s="19">
        <f>INDEX('Actuals Data'!G$4:G$427,MATCH('Actuals Summary'!$B22,'Actuals Data'!$B$4:$B$427,0))</f>
        <v>840550</v>
      </c>
      <c r="H22" s="19">
        <f>INDEX('Actuals Data'!H$4:H$427,MATCH('Actuals Summary'!$B22,'Actuals Data'!$B$4:$B$427,0))</f>
        <v>946576</v>
      </c>
      <c r="I22" s="19">
        <f>INDEX('Actuals Data'!I$4:I$427,MATCH('Actuals Summary'!$B22,'Actuals Data'!$B$4:$B$427,0))</f>
        <v>1295234</v>
      </c>
      <c r="J22" s="19">
        <f>INDEX('Actuals Data'!J$4:J$427,MATCH('Actuals Summary'!$B22,'Actuals Data'!$B$4:$B$427,0))</f>
        <v>1735260</v>
      </c>
      <c r="K22" s="19">
        <f>INDEX('Actuals Data'!K$4:K$427,MATCH('Actuals Summary'!$B22,'Actuals Data'!$B$4:$B$427,0))</f>
        <v>1379914</v>
      </c>
      <c r="L22" s="19">
        <f>INDEX('Actuals Data'!L$4:L$427,MATCH('Actuals Summary'!$B22,'Actuals Data'!$B$4:$B$427,0))</f>
        <v>2615424</v>
      </c>
      <c r="M22" s="19">
        <f>INDEX('Actuals Data'!M$4:M$427,MATCH('Actuals Summary'!$B22,'Actuals Data'!$B$4:$B$427,0))</f>
        <v>2378177</v>
      </c>
      <c r="N22" s="19">
        <f>INDEX('Actuals Data'!N$4:N$427,MATCH('Actuals Summary'!$B22,'Actuals Data'!$B$4:$B$427,0))</f>
        <v>2365930</v>
      </c>
      <c r="O22" s="19">
        <f>INDEX('Actuals Data'!O$4:O$427,MATCH('Actuals Summary'!$B22,'Actuals Data'!$B$4:$B$427,0))</f>
        <v>3306809</v>
      </c>
      <c r="P22" s="19">
        <f>INDEX('Actuals Data'!P$4:P$427,MATCH('Actuals Summary'!$B22,'Actuals Data'!$B$4:$B$427,0))</f>
        <v>3194745</v>
      </c>
      <c r="Q22" s="19">
        <f>INDEX('Actuals Data'!Q$4:Q$427,MATCH('Actuals Summary'!$B22,'Actuals Data'!$B$4:$B$427,0))</f>
        <v>3496869</v>
      </c>
      <c r="R22" s="19">
        <f>INDEX('Actuals Data'!R$4:R$427,MATCH('Actuals Summary'!$B22,'Actuals Data'!$B$4:$B$427,0))</f>
        <v>4071970</v>
      </c>
      <c r="S22" s="19">
        <f>INDEX('Actuals Data'!S$4:S$427,MATCH('Actuals Summary'!$B22,'Actuals Data'!$B$4:$B$427,0))</f>
        <v>3272225</v>
      </c>
      <c r="T22" s="19">
        <f>INDEX('Actuals Data'!T$4:T$427,MATCH('Actuals Summary'!$B22,'Actuals Data'!$B$4:$B$427,0))</f>
        <v>3688373</v>
      </c>
      <c r="U22" s="19">
        <f>INDEX('Actuals Data'!U$4:U$427,MATCH('Actuals Summary'!$B22,'Actuals Data'!$B$4:$B$427,0))</f>
        <v>4216375</v>
      </c>
      <c r="V22" s="19">
        <f>INDEX('Actuals Data'!V$4:V$427,MATCH('Actuals Summary'!$B22,'Actuals Data'!$B$4:$B$427,0))</f>
        <v>4658417</v>
      </c>
      <c r="W22" s="19">
        <f>INDEX('Actuals Data'!W$4:W$427,MATCH('Actuals Summary'!$B22,'Actuals Data'!$B$4:$B$427,0))</f>
        <v>3181088</v>
      </c>
      <c r="X22" s="19">
        <f>INDEX('Actuals Data'!X$4:X$427,MATCH('Actuals Summary'!$B22,'Actuals Data'!$B$4:$B$427,0))</f>
        <v>6226781</v>
      </c>
      <c r="Y22" s="19">
        <f>INDEX('Actuals Data'!Y$4:Y$427,MATCH('Actuals Summary'!$B22,'Actuals Data'!$B$4:$B$427,0))</f>
        <v>4741233</v>
      </c>
      <c r="Z22" s="19">
        <f>INDEX('Actuals Data'!Z$4:Z$427,MATCH('Actuals Summary'!$B22,'Actuals Data'!$B$4:$B$427,0))</f>
        <v>5510483</v>
      </c>
      <c r="AA22" s="19">
        <f>INDEX('Actuals Data'!AA$4:AA$427,MATCH('Actuals Summary'!$B22,'Actuals Data'!$B$4:$B$427,0))</f>
        <v>7395132</v>
      </c>
      <c r="AB22" s="19">
        <f>INDEX('Actuals Data'!AB$4:AB$427,MATCH('Actuals Summary'!$B22,'Actuals Data'!$B$4:$B$427,0))</f>
        <v>6036175</v>
      </c>
      <c r="AC22" s="19">
        <f>INDEX('Actuals Data'!AC$4:AC$427,MATCH('Actuals Summary'!$B22,'Actuals Data'!$B$4:$B$427,0))</f>
        <v>6727838</v>
      </c>
      <c r="AD22" s="19">
        <f>INDEX('Actuals Data'!AD$4:AD$427,MATCH('Actuals Summary'!$B22,'Actuals Data'!$B$4:$B$427,0))</f>
        <v>6119726</v>
      </c>
      <c r="AE22" s="19">
        <f>INDEX('Actuals Data'!AE$4:AE$427,MATCH('Actuals Summary'!$B22,'Actuals Data'!$B$4:$B$427,0))</f>
        <v>7251658</v>
      </c>
      <c r="AF22" s="19">
        <f>INDEX('Actuals Data'!AF$4:AF$427,MATCH('Actuals Summary'!$B22,'Actuals Data'!$B$4:$B$427,0))</f>
        <v>6353292</v>
      </c>
      <c r="AG22" s="19">
        <f>INDEX('Actuals Data'!AG$4:AG$427,MATCH('Actuals Summary'!$B22,'Actuals Data'!$B$4:$B$427,0))</f>
        <v>7612200</v>
      </c>
      <c r="AH22" s="19">
        <f>INDEX('Actuals Data'!AH$4:AH$427,MATCH('Actuals Summary'!$B22,'Actuals Data'!$B$4:$B$427,0))</f>
        <v>7353009</v>
      </c>
      <c r="AI22" s="19">
        <f>INDEX('Actuals Data'!AI$4:AI$427,MATCH('Actuals Summary'!$B22,'Actuals Data'!$B$4:$B$427,0))</f>
        <v>6611799</v>
      </c>
      <c r="AJ22" s="19">
        <f>INDEX('Actuals Data'!AJ$4:AJ$427,MATCH('Actuals Summary'!$B22,'Actuals Data'!$B$4:$B$427,0))</f>
        <v>7466777</v>
      </c>
      <c r="AK22" s="19">
        <f>INDEX('Actuals Data'!AK$4:AK$427,MATCH('Actuals Summary'!$B22,'Actuals Data'!$B$4:$B$427,0))</f>
        <v>7971760</v>
      </c>
      <c r="AL22" s="19">
        <f>INDEX('Actuals Data'!AL$4:AL$427,MATCH('Actuals Summary'!$B22,'Actuals Data'!$B$4:$B$427,0))</f>
        <v>8415465</v>
      </c>
      <c r="AM22" s="19">
        <f>INDEX('Actuals Data'!AM$4:AM$427,MATCH('Actuals Summary'!$B22,'Actuals Data'!$B$4:$B$427,0))</f>
        <v>7332324</v>
      </c>
      <c r="AN22" s="19">
        <f>INDEX('Actuals Data'!AN$4:AN$427,MATCH('Actuals Summary'!$B22,'Actuals Data'!$B$4:$B$427,0))</f>
        <v>6682832</v>
      </c>
      <c r="AO22" s="19">
        <f>INDEX('Actuals Data'!AO$4:AO$427,MATCH('Actuals Summary'!$B22,'Actuals Data'!$B$4:$B$427,0))</f>
        <v>6922036</v>
      </c>
      <c r="AP22" s="19">
        <f>INDEX('Actuals Data'!AP$4:AP$427,MATCH('Actuals Summary'!$B22,'Actuals Data'!$B$4:$B$427,0))</f>
        <v>6734601</v>
      </c>
      <c r="AQ22" s="19">
        <f>INDEX('Actuals Data'!AQ$4:AQ$427,MATCH('Actuals Summary'!$B22,'Actuals Data'!$B$4:$B$427,0))</f>
        <v>5773486</v>
      </c>
      <c r="AR22" s="88">
        <f>INDEX('Actuals Data'!AR$4:AR$427,MATCH('Actuals Summary'!$B22,'Actuals Data'!$B$4:$B$427,0))</f>
        <v>5912758.8099999996</v>
      </c>
      <c r="AS22" s="52">
        <f>INDEX('Actuals Data'!AS$4:AS$427,MATCH('Actuals Summary'!$B22,'Actuals Data'!$B$4:$B$427,0))</f>
        <v>6447269.4499999871</v>
      </c>
      <c r="AT22" s="19">
        <f>INDEX('Actuals Data'!AT$4:AT$427,MATCH('Actuals Summary'!$B22,'Actuals Data'!$B$4:$B$427,0))</f>
        <v>6200000</v>
      </c>
    </row>
    <row r="23" spans="2:46" outlineLevel="1" x14ac:dyDescent="0.25">
      <c r="B23" s="24" t="s">
        <v>25</v>
      </c>
      <c r="C23" s="24" t="s">
        <v>26</v>
      </c>
      <c r="D23" s="24" t="s">
        <v>27</v>
      </c>
      <c r="E23" s="19">
        <f>INDEX('Actuals Data'!E$4:E$427,MATCH('Actuals Summary'!$B23,'Actuals Data'!$B$4:$B$427,0))</f>
        <v>-894059</v>
      </c>
      <c r="F23" s="19">
        <f>INDEX('Actuals Data'!F$4:F$427,MATCH('Actuals Summary'!$B23,'Actuals Data'!$B$4:$B$427,0))</f>
        <v>-958467</v>
      </c>
      <c r="G23" s="19">
        <f>INDEX('Actuals Data'!G$4:G$427,MATCH('Actuals Summary'!$B23,'Actuals Data'!$B$4:$B$427,0))</f>
        <v>-1021691</v>
      </c>
      <c r="H23" s="19">
        <f>INDEX('Actuals Data'!H$4:H$427,MATCH('Actuals Summary'!$B23,'Actuals Data'!$B$4:$B$427,0))</f>
        <v>-940044</v>
      </c>
      <c r="I23" s="19">
        <f>INDEX('Actuals Data'!I$4:I$427,MATCH('Actuals Summary'!$B23,'Actuals Data'!$B$4:$B$427,0))</f>
        <v>-969935</v>
      </c>
      <c r="J23" s="19">
        <f>INDEX('Actuals Data'!J$4:J$427,MATCH('Actuals Summary'!$B23,'Actuals Data'!$B$4:$B$427,0))</f>
        <v>-1028098</v>
      </c>
      <c r="K23" s="19">
        <f>INDEX('Actuals Data'!K$4:K$427,MATCH('Actuals Summary'!$B23,'Actuals Data'!$B$4:$B$427,0))</f>
        <v>-1179791</v>
      </c>
      <c r="L23" s="19">
        <f>INDEX('Actuals Data'!L$4:L$427,MATCH('Actuals Summary'!$B23,'Actuals Data'!$B$4:$B$427,0))</f>
        <v>-1274631</v>
      </c>
      <c r="M23" s="19">
        <f>INDEX('Actuals Data'!M$4:M$427,MATCH('Actuals Summary'!$B23,'Actuals Data'!$B$4:$B$427,0))</f>
        <v>-1635289</v>
      </c>
      <c r="N23" s="19">
        <f>INDEX('Actuals Data'!N$4:N$427,MATCH('Actuals Summary'!$B23,'Actuals Data'!$B$4:$B$427,0))</f>
        <v>-1710702</v>
      </c>
      <c r="O23" s="19">
        <f>INDEX('Actuals Data'!O$4:O$427,MATCH('Actuals Summary'!$B23,'Actuals Data'!$B$4:$B$427,0))</f>
        <v>-1853527</v>
      </c>
      <c r="P23" s="19">
        <f>INDEX('Actuals Data'!P$4:P$427,MATCH('Actuals Summary'!$B23,'Actuals Data'!$B$4:$B$427,0))</f>
        <v>-2042745</v>
      </c>
      <c r="Q23" s="19">
        <f>INDEX('Actuals Data'!Q$4:Q$427,MATCH('Actuals Summary'!$B23,'Actuals Data'!$B$4:$B$427,0))</f>
        <v>-2242693</v>
      </c>
      <c r="R23" s="19">
        <f>INDEX('Actuals Data'!R$4:R$427,MATCH('Actuals Summary'!$B23,'Actuals Data'!$B$4:$B$427,0))</f>
        <v>-2363030</v>
      </c>
      <c r="S23" s="19">
        <f>INDEX('Actuals Data'!S$4:S$427,MATCH('Actuals Summary'!$B23,'Actuals Data'!$B$4:$B$427,0))</f>
        <v>-2380708</v>
      </c>
      <c r="T23" s="19">
        <f>INDEX('Actuals Data'!T$4:T$427,MATCH('Actuals Summary'!$B23,'Actuals Data'!$B$4:$B$427,0))</f>
        <v>-2916773</v>
      </c>
      <c r="U23" s="19">
        <f>INDEX('Actuals Data'!U$4:U$427,MATCH('Actuals Summary'!$B23,'Actuals Data'!$B$4:$B$427,0))</f>
        <v>-3011802</v>
      </c>
      <c r="V23" s="19">
        <f>INDEX('Actuals Data'!V$4:V$427,MATCH('Actuals Summary'!$B23,'Actuals Data'!$B$4:$B$427,0))</f>
        <v>-2983684</v>
      </c>
      <c r="W23" s="19">
        <f>INDEX('Actuals Data'!W$4:W$427,MATCH('Actuals Summary'!$B23,'Actuals Data'!$B$4:$B$427,0))</f>
        <v>-3017260</v>
      </c>
      <c r="X23" s="19">
        <f>INDEX('Actuals Data'!X$4:X$427,MATCH('Actuals Summary'!$B23,'Actuals Data'!$B$4:$B$427,0))</f>
        <v>-3021368</v>
      </c>
      <c r="Y23" s="19">
        <f>INDEX('Actuals Data'!Y$4:Y$427,MATCH('Actuals Summary'!$B23,'Actuals Data'!$B$4:$B$427,0))</f>
        <v>-3044325</v>
      </c>
      <c r="Z23" s="19">
        <f>INDEX('Actuals Data'!Z$4:Z$427,MATCH('Actuals Summary'!$B23,'Actuals Data'!$B$4:$B$427,0))</f>
        <v>-2798616</v>
      </c>
      <c r="AA23" s="19">
        <f>INDEX('Actuals Data'!AA$4:AA$427,MATCH('Actuals Summary'!$B23,'Actuals Data'!$B$4:$B$427,0))</f>
        <v>-2829054</v>
      </c>
      <c r="AB23" s="19">
        <f>INDEX('Actuals Data'!AB$4:AB$427,MATCH('Actuals Summary'!$B23,'Actuals Data'!$B$4:$B$427,0))</f>
        <v>-2202592</v>
      </c>
      <c r="AC23" s="19">
        <f>INDEX('Actuals Data'!AC$4:AC$427,MATCH('Actuals Summary'!$B23,'Actuals Data'!$B$4:$B$427,0))</f>
        <v>-2249147</v>
      </c>
      <c r="AD23" s="19">
        <f>INDEX('Actuals Data'!AD$4:AD$427,MATCH('Actuals Summary'!$B23,'Actuals Data'!$B$4:$B$427,0))</f>
        <v>-2583085</v>
      </c>
      <c r="AE23" s="19">
        <f>INDEX('Actuals Data'!AE$4:AE$427,MATCH('Actuals Summary'!$B23,'Actuals Data'!$B$4:$B$427,0))</f>
        <v>-2640041</v>
      </c>
      <c r="AF23" s="19">
        <f>INDEX('Actuals Data'!AF$4:AF$427,MATCH('Actuals Summary'!$B23,'Actuals Data'!$B$4:$B$427,0))</f>
        <v>-2722762</v>
      </c>
      <c r="AG23" s="19">
        <f>INDEX('Actuals Data'!AG$4:AG$427,MATCH('Actuals Summary'!$B23,'Actuals Data'!$B$4:$B$427,0))</f>
        <v>-2795310</v>
      </c>
      <c r="AH23" s="19">
        <f>INDEX('Actuals Data'!AH$4:AH$427,MATCH('Actuals Summary'!$B23,'Actuals Data'!$B$4:$B$427,0))</f>
        <v>-3103360</v>
      </c>
      <c r="AI23" s="19">
        <f>INDEX('Actuals Data'!AI$4:AI$427,MATCH('Actuals Summary'!$B23,'Actuals Data'!$B$4:$B$427,0))</f>
        <v>-3559593</v>
      </c>
      <c r="AJ23" s="19">
        <f>INDEX('Actuals Data'!AJ$4:AJ$427,MATCH('Actuals Summary'!$B23,'Actuals Data'!$B$4:$B$427,0))</f>
        <v>-3902169</v>
      </c>
      <c r="AK23" s="19">
        <f>INDEX('Actuals Data'!AK$4:AK$427,MATCH('Actuals Summary'!$B23,'Actuals Data'!$B$4:$B$427,0))</f>
        <v>-3848857</v>
      </c>
      <c r="AL23" s="19">
        <f>INDEX('Actuals Data'!AL$4:AL$427,MATCH('Actuals Summary'!$B23,'Actuals Data'!$B$4:$B$427,0))</f>
        <v>-1904143</v>
      </c>
      <c r="AM23" s="19">
        <f>INDEX('Actuals Data'!AM$4:AM$427,MATCH('Actuals Summary'!$B23,'Actuals Data'!$B$4:$B$427,0))</f>
        <v>-1507322</v>
      </c>
      <c r="AN23" s="19">
        <f>INDEX('Actuals Data'!AN$4:AN$427,MATCH('Actuals Summary'!$B23,'Actuals Data'!$B$4:$B$427,0))</f>
        <v>-2051214</v>
      </c>
      <c r="AO23" s="19">
        <f>INDEX('Actuals Data'!AO$4:AO$427,MATCH('Actuals Summary'!$B23,'Actuals Data'!$B$4:$B$427,0))</f>
        <v>-1867276</v>
      </c>
      <c r="AP23" s="19">
        <f>INDEX('Actuals Data'!AP$4:AP$427,MATCH('Actuals Summary'!$B23,'Actuals Data'!$B$4:$B$427,0))</f>
        <v>-1973515</v>
      </c>
      <c r="AQ23" s="19">
        <f>INDEX('Actuals Data'!AQ$4:AQ$427,MATCH('Actuals Summary'!$B23,'Actuals Data'!$B$4:$B$427,0))</f>
        <v>-2023899</v>
      </c>
      <c r="AR23" s="88">
        <f>INDEX('Actuals Data'!AR$4:AR$427,MATCH('Actuals Summary'!$B23,'Actuals Data'!$B$4:$B$427,0))</f>
        <v>-2049878.7</v>
      </c>
      <c r="AS23" s="52">
        <f>INDEX('Actuals Data'!AS$4:AS$427,MATCH('Actuals Summary'!$B23,'Actuals Data'!$B$4:$B$427,0))</f>
        <v>-2049878.7</v>
      </c>
      <c r="AT23" s="19">
        <f>INDEX('Actuals Data'!AT$4:AT$427,MATCH('Actuals Summary'!$B23,'Actuals Data'!$B$4:$B$427,0))</f>
        <v>-2000000</v>
      </c>
    </row>
    <row r="24" spans="2:46" outlineLevel="1" x14ac:dyDescent="0.25">
      <c r="B24" s="24" t="s">
        <v>810</v>
      </c>
      <c r="D24" s="24" t="s">
        <v>1044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>
        <f>INDEX('Actuals Data'!AK$4:AK$427,MATCH('Actuals Summary'!$B24,'Actuals Data'!$B$4:$B$427,0))</f>
        <v>0</v>
      </c>
      <c r="AL24" s="19">
        <f>INDEX('Actuals Data'!AL$4:AL$427,MATCH('Actuals Summary'!$B24,'Actuals Data'!$B$4:$B$427,0))</f>
        <v>0</v>
      </c>
      <c r="AM24" s="19">
        <f>INDEX('Actuals Data'!AM$4:AM$427,MATCH('Actuals Summary'!$B24,'Actuals Data'!$B$4:$B$427,0))</f>
        <v>0</v>
      </c>
      <c r="AN24" s="19">
        <f>INDEX('Actuals Data'!AN$4:AN$427,MATCH('Actuals Summary'!$B24,'Actuals Data'!$B$4:$B$427,0))</f>
        <v>0</v>
      </c>
      <c r="AO24" s="19">
        <f>INDEX('Actuals Data'!AO$4:AO$427,MATCH('Actuals Summary'!$B24,'Actuals Data'!$B$4:$B$427,0))</f>
        <v>0</v>
      </c>
      <c r="AP24" s="19">
        <f>INDEX('Actuals Data'!AP$4:AP$427,MATCH('Actuals Summary'!$B24,'Actuals Data'!$B$4:$B$427,0))</f>
        <v>0</v>
      </c>
      <c r="AQ24" s="19">
        <f>INDEX('Actuals Data'!AQ$4:AQ$427,MATCH('Actuals Summary'!$B24,'Actuals Data'!$B$4:$B$427,0))</f>
        <v>0</v>
      </c>
      <c r="AR24" s="88">
        <f>INDEX('Actuals Data'!AR$4:AR$427,MATCH('Actuals Summary'!$B24,'Actuals Data'!$B$4:$B$427,0))</f>
        <v>0</v>
      </c>
      <c r="AS24" s="52">
        <f>INDEX('Actuals Data'!AS$4:AS$427,MATCH('Actuals Summary'!$B24,'Actuals Data'!$B$4:$B$427,0))</f>
        <v>0</v>
      </c>
      <c r="AT24" s="19">
        <f>INDEX('Actuals Data'!AT$4:AT$427,MATCH('Actuals Summary'!$B24,'Actuals Data'!$B$4:$B$427,0))</f>
        <v>-4500000</v>
      </c>
    </row>
    <row r="25" spans="2:46" outlineLevel="1" x14ac:dyDescent="0.25">
      <c r="B25" s="24" t="s">
        <v>28</v>
      </c>
      <c r="C25" s="24" t="s">
        <v>29</v>
      </c>
      <c r="D25" s="24" t="s">
        <v>30</v>
      </c>
      <c r="E25" s="19">
        <f>INDEX('Actuals Data'!E$4:E$427,MATCH('Actuals Summary'!$B25,'Actuals Data'!$B$4:$B$427,0))</f>
        <v>-1663419</v>
      </c>
      <c r="F25" s="19">
        <f>INDEX('Actuals Data'!F$4:F$427,MATCH('Actuals Summary'!$B25,'Actuals Data'!$B$4:$B$427,0))</f>
        <v>291788</v>
      </c>
      <c r="G25" s="19">
        <f>INDEX('Actuals Data'!G$4:G$427,MATCH('Actuals Summary'!$B25,'Actuals Data'!$B$4:$B$427,0))</f>
        <v>-434695</v>
      </c>
      <c r="H25" s="19">
        <f>INDEX('Actuals Data'!H$4:H$427,MATCH('Actuals Summary'!$B25,'Actuals Data'!$B$4:$B$427,0))</f>
        <v>72502</v>
      </c>
      <c r="I25" s="19">
        <f>INDEX('Actuals Data'!I$4:I$427,MATCH('Actuals Summary'!$B25,'Actuals Data'!$B$4:$B$427,0))</f>
        <v>-904968</v>
      </c>
      <c r="J25" s="19">
        <f>INDEX('Actuals Data'!J$4:J$427,MATCH('Actuals Summary'!$B25,'Actuals Data'!$B$4:$B$427,0))</f>
        <v>184027</v>
      </c>
      <c r="K25" s="19">
        <f>INDEX('Actuals Data'!K$4:K$427,MATCH('Actuals Summary'!$B25,'Actuals Data'!$B$4:$B$427,0))</f>
        <v>867502</v>
      </c>
      <c r="L25" s="19">
        <f>INDEX('Actuals Data'!L$4:L$427,MATCH('Actuals Summary'!$B25,'Actuals Data'!$B$4:$B$427,0))</f>
        <v>-2554857</v>
      </c>
      <c r="M25" s="19">
        <f>INDEX('Actuals Data'!M$4:M$427,MATCH('Actuals Summary'!$B25,'Actuals Data'!$B$4:$B$427,0))</f>
        <v>39890</v>
      </c>
      <c r="N25" s="19">
        <f>INDEX('Actuals Data'!N$4:N$427,MATCH('Actuals Summary'!$B25,'Actuals Data'!$B$4:$B$427,0))</f>
        <v>-644048</v>
      </c>
      <c r="O25" s="19">
        <f>INDEX('Actuals Data'!O$4:O$427,MATCH('Actuals Summary'!$B25,'Actuals Data'!$B$4:$B$427,0))</f>
        <v>-1834910</v>
      </c>
      <c r="P25" s="19">
        <f>INDEX('Actuals Data'!P$4:P$427,MATCH('Actuals Summary'!$B25,'Actuals Data'!$B$4:$B$427,0))</f>
        <v>-1193831</v>
      </c>
      <c r="Q25" s="19">
        <f>INDEX('Actuals Data'!Q$4:Q$427,MATCH('Actuals Summary'!$B25,'Actuals Data'!$B$4:$B$427,0))</f>
        <v>-2699114</v>
      </c>
      <c r="R25" s="19">
        <f>INDEX('Actuals Data'!R$4:R$427,MATCH('Actuals Summary'!$B25,'Actuals Data'!$B$4:$B$427,0))</f>
        <v>-2279053</v>
      </c>
      <c r="S25" s="19">
        <f>INDEX('Actuals Data'!S$4:S$427,MATCH('Actuals Summary'!$B25,'Actuals Data'!$B$4:$B$427,0))</f>
        <v>-2466970</v>
      </c>
      <c r="T25" s="19">
        <f>INDEX('Actuals Data'!T$4:T$427,MATCH('Actuals Summary'!$B25,'Actuals Data'!$B$4:$B$427,0))</f>
        <v>-1654207</v>
      </c>
      <c r="U25" s="19">
        <f>INDEX('Actuals Data'!U$4:U$427,MATCH('Actuals Summary'!$B25,'Actuals Data'!$B$4:$B$427,0))</f>
        <v>-3599064</v>
      </c>
      <c r="V25" s="19">
        <f>INDEX('Actuals Data'!V$4:V$427,MATCH('Actuals Summary'!$B25,'Actuals Data'!$B$4:$B$427,0))</f>
        <v>-5363446</v>
      </c>
      <c r="W25" s="19">
        <f>INDEX('Actuals Data'!W$4:W$427,MATCH('Actuals Summary'!$B25,'Actuals Data'!$B$4:$B$427,0))</f>
        <v>-2958910</v>
      </c>
      <c r="X25" s="19">
        <f>INDEX('Actuals Data'!X$4:X$427,MATCH('Actuals Summary'!$B25,'Actuals Data'!$B$4:$B$427,0))</f>
        <v>-6117337</v>
      </c>
      <c r="Y25" s="19">
        <f>INDEX('Actuals Data'!Y$4:Y$427,MATCH('Actuals Summary'!$B25,'Actuals Data'!$B$4:$B$427,0))</f>
        <v>-5418537</v>
      </c>
      <c r="Z25" s="19">
        <f>INDEX('Actuals Data'!Z$4:Z$427,MATCH('Actuals Summary'!$B25,'Actuals Data'!$B$4:$B$427,0))</f>
        <v>-3987936</v>
      </c>
      <c r="AA25" s="19">
        <f>INDEX('Actuals Data'!AA$4:AA$427,MATCH('Actuals Summary'!$B25,'Actuals Data'!$B$4:$B$427,0))</f>
        <v>-13763863</v>
      </c>
      <c r="AB25" s="19">
        <f>INDEX('Actuals Data'!AB$4:AB$427,MATCH('Actuals Summary'!$B25,'Actuals Data'!$B$4:$B$427,0))</f>
        <v>-9342901</v>
      </c>
      <c r="AC25" s="19">
        <f>INDEX('Actuals Data'!AC$4:AC$427,MATCH('Actuals Summary'!$B25,'Actuals Data'!$B$4:$B$427,0))</f>
        <v>-10904104</v>
      </c>
      <c r="AD25" s="19">
        <f>INDEX('Actuals Data'!AD$4:AD$427,MATCH('Actuals Summary'!$B25,'Actuals Data'!$B$4:$B$427,0))</f>
        <v>1998749</v>
      </c>
      <c r="AE25" s="19">
        <f>INDEX('Actuals Data'!AE$4:AE$427,MATCH('Actuals Summary'!$B25,'Actuals Data'!$B$4:$B$427,0))</f>
        <v>4309809</v>
      </c>
      <c r="AF25" s="19">
        <f>INDEX('Actuals Data'!AF$4:AF$427,MATCH('Actuals Summary'!$B25,'Actuals Data'!$B$4:$B$427,0))</f>
        <v>7510248</v>
      </c>
      <c r="AG25" s="19">
        <f>INDEX('Actuals Data'!AG$4:AG$427,MATCH('Actuals Summary'!$B25,'Actuals Data'!$B$4:$B$427,0))</f>
        <v>3858911</v>
      </c>
      <c r="AH25" s="19">
        <f>INDEX('Actuals Data'!AH$4:AH$427,MATCH('Actuals Summary'!$B25,'Actuals Data'!$B$4:$B$427,0))</f>
        <v>9516004</v>
      </c>
      <c r="AI25" s="19">
        <f>INDEX('Actuals Data'!AI$4:AI$427,MATCH('Actuals Summary'!$B25,'Actuals Data'!$B$4:$B$427,0))</f>
        <v>1772099</v>
      </c>
      <c r="AJ25" s="19">
        <f>INDEX('Actuals Data'!AJ$4:AJ$427,MATCH('Actuals Summary'!$B25,'Actuals Data'!$B$4:$B$427,0))</f>
        <v>1800384</v>
      </c>
      <c r="AK25" s="19">
        <f>INDEX('Actuals Data'!AK$4:AK$427,MATCH('Actuals Summary'!$B25,'Actuals Data'!$B$4:$B$427,0))</f>
        <v>9805601</v>
      </c>
      <c r="AL25" s="19">
        <f>INDEX('Actuals Data'!AL$4:AL$427,MATCH('Actuals Summary'!$B25,'Actuals Data'!$B$4:$B$427,0))</f>
        <v>-483</v>
      </c>
      <c r="AM25" s="19">
        <f>INDEX('Actuals Data'!AM$4:AM$427,MATCH('Actuals Summary'!$B25,'Actuals Data'!$B$4:$B$427,0))</f>
        <v>-1222</v>
      </c>
      <c r="AN25" s="19">
        <f>INDEX('Actuals Data'!AN$4:AN$427,MATCH('Actuals Summary'!$B25,'Actuals Data'!$B$4:$B$427,0))</f>
        <v>0</v>
      </c>
      <c r="AO25" s="19">
        <f>INDEX('Actuals Data'!AO$4:AO$427,MATCH('Actuals Summary'!$B25,'Actuals Data'!$B$4:$B$427,0))</f>
        <v>0</v>
      </c>
      <c r="AP25" s="19">
        <f>INDEX('Actuals Data'!AP$4:AP$427,MATCH('Actuals Summary'!$B25,'Actuals Data'!$B$4:$B$427,0))</f>
        <v>-37758</v>
      </c>
      <c r="AQ25" s="19">
        <f>INDEX('Actuals Data'!AQ$4:AQ$427,MATCH('Actuals Summary'!$B25,'Actuals Data'!$B$4:$B$427,0))</f>
        <v>2889116</v>
      </c>
      <c r="AR25" s="88">
        <f>INDEX('Actuals Data'!AR$4:AR$427,MATCH('Actuals Summary'!$B25,'Actuals Data'!$B$4:$B$427,0))</f>
        <v>-0.06</v>
      </c>
      <c r="AS25" s="52">
        <f>INDEX('Actuals Data'!AS$4:AS$427,MATCH('Actuals Summary'!$B25,'Actuals Data'!$B$4:$B$427,0))</f>
        <v>651730.43999999901</v>
      </c>
      <c r="AT25" s="19">
        <f>INDEX('Actuals Data'!AT$4:AT$427,MATCH('Actuals Summary'!$B25,'Actuals Data'!$B$4:$B$427,0))</f>
        <v>0</v>
      </c>
    </row>
    <row r="26" spans="2:46" outlineLevel="1" x14ac:dyDescent="0.25">
      <c r="B26" s="24" t="s">
        <v>31</v>
      </c>
      <c r="C26" s="24" t="s">
        <v>32</v>
      </c>
      <c r="D26" s="24" t="s">
        <v>33</v>
      </c>
      <c r="E26" s="19">
        <f>INDEX('Actuals Data'!E$4:E$427,MATCH('Actuals Summary'!$B26,'Actuals Data'!$B$4:$B$427,0))</f>
        <v>0</v>
      </c>
      <c r="F26" s="19">
        <f>INDEX('Actuals Data'!F$4:F$427,MATCH('Actuals Summary'!$B26,'Actuals Data'!$B$4:$B$427,0))</f>
        <v>0</v>
      </c>
      <c r="G26" s="19">
        <f>INDEX('Actuals Data'!G$4:G$427,MATCH('Actuals Summary'!$B26,'Actuals Data'!$B$4:$B$427,0))</f>
        <v>0</v>
      </c>
      <c r="H26" s="19">
        <f>INDEX('Actuals Data'!H$4:H$427,MATCH('Actuals Summary'!$B26,'Actuals Data'!$B$4:$B$427,0))</f>
        <v>0</v>
      </c>
      <c r="I26" s="19">
        <f>INDEX('Actuals Data'!I$4:I$427,MATCH('Actuals Summary'!$B26,'Actuals Data'!$B$4:$B$427,0))</f>
        <v>0</v>
      </c>
      <c r="J26" s="19">
        <f>INDEX('Actuals Data'!J$4:J$427,MATCH('Actuals Summary'!$B26,'Actuals Data'!$B$4:$B$427,0))</f>
        <v>0</v>
      </c>
      <c r="K26" s="19">
        <f>INDEX('Actuals Data'!K$4:K$427,MATCH('Actuals Summary'!$B26,'Actuals Data'!$B$4:$B$427,0))</f>
        <v>0</v>
      </c>
      <c r="L26" s="19">
        <f>INDEX('Actuals Data'!L$4:L$427,MATCH('Actuals Summary'!$B26,'Actuals Data'!$B$4:$B$427,0))</f>
        <v>0</v>
      </c>
      <c r="M26" s="19">
        <f>INDEX('Actuals Data'!M$4:M$427,MATCH('Actuals Summary'!$B26,'Actuals Data'!$B$4:$B$427,0))</f>
        <v>0</v>
      </c>
      <c r="N26" s="19">
        <f>INDEX('Actuals Data'!N$4:N$427,MATCH('Actuals Summary'!$B26,'Actuals Data'!$B$4:$B$427,0))</f>
        <v>0</v>
      </c>
      <c r="O26" s="19">
        <f>INDEX('Actuals Data'!O$4:O$427,MATCH('Actuals Summary'!$B26,'Actuals Data'!$B$4:$B$427,0))</f>
        <v>0</v>
      </c>
      <c r="P26" s="19">
        <f>INDEX('Actuals Data'!P$4:P$427,MATCH('Actuals Summary'!$B26,'Actuals Data'!$B$4:$B$427,0))</f>
        <v>0</v>
      </c>
      <c r="Q26" s="19">
        <f>INDEX('Actuals Data'!Q$4:Q$427,MATCH('Actuals Summary'!$B26,'Actuals Data'!$B$4:$B$427,0))</f>
        <v>0</v>
      </c>
      <c r="R26" s="19">
        <f>INDEX('Actuals Data'!R$4:R$427,MATCH('Actuals Summary'!$B26,'Actuals Data'!$B$4:$B$427,0))</f>
        <v>0</v>
      </c>
      <c r="S26" s="19">
        <f>INDEX('Actuals Data'!S$4:S$427,MATCH('Actuals Summary'!$B26,'Actuals Data'!$B$4:$B$427,0))</f>
        <v>0</v>
      </c>
      <c r="T26" s="19">
        <f>INDEX('Actuals Data'!T$4:T$427,MATCH('Actuals Summary'!$B26,'Actuals Data'!$B$4:$B$427,0))</f>
        <v>0</v>
      </c>
      <c r="U26" s="19">
        <f>INDEX('Actuals Data'!U$4:U$427,MATCH('Actuals Summary'!$B26,'Actuals Data'!$B$4:$B$427,0))</f>
        <v>0</v>
      </c>
      <c r="V26" s="19">
        <f>INDEX('Actuals Data'!V$4:V$427,MATCH('Actuals Summary'!$B26,'Actuals Data'!$B$4:$B$427,0))</f>
        <v>0</v>
      </c>
      <c r="W26" s="19">
        <f>INDEX('Actuals Data'!W$4:W$427,MATCH('Actuals Summary'!$B26,'Actuals Data'!$B$4:$B$427,0))</f>
        <v>0</v>
      </c>
      <c r="X26" s="19">
        <f>INDEX('Actuals Data'!X$4:X$427,MATCH('Actuals Summary'!$B26,'Actuals Data'!$B$4:$B$427,0))</f>
        <v>0</v>
      </c>
      <c r="Y26" s="19">
        <f>INDEX('Actuals Data'!Y$4:Y$427,MATCH('Actuals Summary'!$B26,'Actuals Data'!$B$4:$B$427,0))</f>
        <v>-229664</v>
      </c>
      <c r="Z26" s="19">
        <f>INDEX('Actuals Data'!Z$4:Z$427,MATCH('Actuals Summary'!$B26,'Actuals Data'!$B$4:$B$427,0))</f>
        <v>-309238</v>
      </c>
      <c r="AA26" s="19">
        <f>INDEX('Actuals Data'!AA$4:AA$427,MATCH('Actuals Summary'!$B26,'Actuals Data'!$B$4:$B$427,0))</f>
        <v>-330748</v>
      </c>
      <c r="AB26" s="19">
        <f>INDEX('Actuals Data'!AB$4:AB$427,MATCH('Actuals Summary'!$B26,'Actuals Data'!$B$4:$B$427,0))</f>
        <v>-418921</v>
      </c>
      <c r="AC26" s="19">
        <f>INDEX('Actuals Data'!AC$4:AC$427,MATCH('Actuals Summary'!$B26,'Actuals Data'!$B$4:$B$427,0))</f>
        <v>-481491</v>
      </c>
      <c r="AD26" s="19">
        <f>INDEX('Actuals Data'!AD$4:AD$427,MATCH('Actuals Summary'!$B26,'Actuals Data'!$B$4:$B$427,0))</f>
        <v>-704261</v>
      </c>
      <c r="AE26" s="19">
        <f>INDEX('Actuals Data'!AE$4:AE$427,MATCH('Actuals Summary'!$B26,'Actuals Data'!$B$4:$B$427,0))</f>
        <v>-1120122</v>
      </c>
      <c r="AF26" s="19">
        <f>INDEX('Actuals Data'!AF$4:AF$427,MATCH('Actuals Summary'!$B26,'Actuals Data'!$B$4:$B$427,0))</f>
        <v>-1471194</v>
      </c>
      <c r="AG26" s="19">
        <f>INDEX('Actuals Data'!AG$4:AG$427,MATCH('Actuals Summary'!$B26,'Actuals Data'!$B$4:$B$427,0))</f>
        <v>-1653005</v>
      </c>
      <c r="AH26" s="19">
        <f>INDEX('Actuals Data'!AH$4:AH$427,MATCH('Actuals Summary'!$B26,'Actuals Data'!$B$4:$B$427,0))</f>
        <v>-2837490</v>
      </c>
      <c r="AI26" s="19">
        <f>INDEX('Actuals Data'!AI$4:AI$427,MATCH('Actuals Summary'!$B26,'Actuals Data'!$B$4:$B$427,0))</f>
        <v>-2848550</v>
      </c>
      <c r="AJ26" s="19">
        <f>INDEX('Actuals Data'!AJ$4:AJ$427,MATCH('Actuals Summary'!$B26,'Actuals Data'!$B$4:$B$427,0))</f>
        <v>-3999694</v>
      </c>
      <c r="AK26" s="19">
        <f>INDEX('Actuals Data'!AK$4:AK$427,MATCH('Actuals Summary'!$B26,'Actuals Data'!$B$4:$B$427,0))</f>
        <v>-5002670</v>
      </c>
      <c r="AL26" s="19">
        <f>INDEX('Actuals Data'!AL$4:AL$427,MATCH('Actuals Summary'!$B26,'Actuals Data'!$B$4:$B$427,0))</f>
        <v>-4016030</v>
      </c>
      <c r="AM26" s="19">
        <f>INDEX('Actuals Data'!AM$4:AM$427,MATCH('Actuals Summary'!$B26,'Actuals Data'!$B$4:$B$427,0))</f>
        <v>-3164268</v>
      </c>
      <c r="AN26" s="19">
        <f>INDEX('Actuals Data'!AN$4:AN$427,MATCH('Actuals Summary'!$B26,'Actuals Data'!$B$4:$B$427,0))</f>
        <v>-3619532</v>
      </c>
      <c r="AO26" s="19">
        <f>INDEX('Actuals Data'!AO$4:AO$427,MATCH('Actuals Summary'!$B26,'Actuals Data'!$B$4:$B$427,0))</f>
        <v>-3147838</v>
      </c>
      <c r="AP26" s="19">
        <f>INDEX('Actuals Data'!AP$4:AP$427,MATCH('Actuals Summary'!$B26,'Actuals Data'!$B$4:$B$427,0))</f>
        <v>-2823800</v>
      </c>
      <c r="AQ26" s="19">
        <f>INDEX('Actuals Data'!AQ$4:AQ$427,MATCH('Actuals Summary'!$B26,'Actuals Data'!$B$4:$B$427,0))</f>
        <v>-2354271</v>
      </c>
      <c r="AR26" s="88">
        <f>INDEX('Actuals Data'!AR$4:AR$427,MATCH('Actuals Summary'!$B26,'Actuals Data'!$B$4:$B$427,0))</f>
        <v>-2296387.08</v>
      </c>
      <c r="AS26" s="52">
        <f>INDEX('Actuals Data'!AS$4:AS$427,MATCH('Actuals Summary'!$B26,'Actuals Data'!$B$4:$B$427,0))</f>
        <v>-2296387.08</v>
      </c>
      <c r="AT26" s="19">
        <f>INDEX('Actuals Data'!AT$4:AT$427,MATCH('Actuals Summary'!$B26,'Actuals Data'!$B$4:$B$427,0))</f>
        <v>-2297000</v>
      </c>
    </row>
    <row r="27" spans="2:46" outlineLevel="1" x14ac:dyDescent="0.25">
      <c r="B27" s="24" t="s">
        <v>34</v>
      </c>
      <c r="C27" s="24" t="s">
        <v>35</v>
      </c>
      <c r="D27" s="24" t="s">
        <v>36</v>
      </c>
      <c r="E27" s="19">
        <f>INDEX('Actuals Data'!E$4:E$427,MATCH('Actuals Summary'!$B27,'Actuals Data'!$B$4:$B$427,0))</f>
        <v>0</v>
      </c>
      <c r="F27" s="19">
        <f>INDEX('Actuals Data'!F$4:F$427,MATCH('Actuals Summary'!$B27,'Actuals Data'!$B$4:$B$427,0))</f>
        <v>0</v>
      </c>
      <c r="G27" s="19">
        <f>INDEX('Actuals Data'!G$4:G$427,MATCH('Actuals Summary'!$B27,'Actuals Data'!$B$4:$B$427,0))</f>
        <v>0</v>
      </c>
      <c r="H27" s="19">
        <f>INDEX('Actuals Data'!H$4:H$427,MATCH('Actuals Summary'!$B27,'Actuals Data'!$B$4:$B$427,0))</f>
        <v>0</v>
      </c>
      <c r="I27" s="19">
        <f>INDEX('Actuals Data'!I$4:I$427,MATCH('Actuals Summary'!$B27,'Actuals Data'!$B$4:$B$427,0))</f>
        <v>0</v>
      </c>
      <c r="J27" s="19">
        <f>INDEX('Actuals Data'!J$4:J$427,MATCH('Actuals Summary'!$B27,'Actuals Data'!$B$4:$B$427,0))</f>
        <v>0</v>
      </c>
      <c r="K27" s="19">
        <f>INDEX('Actuals Data'!K$4:K$427,MATCH('Actuals Summary'!$B27,'Actuals Data'!$B$4:$B$427,0))</f>
        <v>0</v>
      </c>
      <c r="L27" s="19">
        <f>INDEX('Actuals Data'!L$4:L$427,MATCH('Actuals Summary'!$B27,'Actuals Data'!$B$4:$B$427,0))</f>
        <v>0</v>
      </c>
      <c r="M27" s="19">
        <f>INDEX('Actuals Data'!M$4:M$427,MATCH('Actuals Summary'!$B27,'Actuals Data'!$B$4:$B$427,0))</f>
        <v>0</v>
      </c>
      <c r="N27" s="19">
        <f>INDEX('Actuals Data'!N$4:N$427,MATCH('Actuals Summary'!$B27,'Actuals Data'!$B$4:$B$427,0))</f>
        <v>0</v>
      </c>
      <c r="O27" s="19">
        <f>INDEX('Actuals Data'!O$4:O$427,MATCH('Actuals Summary'!$B27,'Actuals Data'!$B$4:$B$427,0))</f>
        <v>0</v>
      </c>
      <c r="P27" s="19">
        <f>INDEX('Actuals Data'!P$4:P$427,MATCH('Actuals Summary'!$B27,'Actuals Data'!$B$4:$B$427,0))</f>
        <v>0</v>
      </c>
      <c r="Q27" s="19">
        <f>INDEX('Actuals Data'!Q$4:Q$427,MATCH('Actuals Summary'!$B27,'Actuals Data'!$B$4:$B$427,0))</f>
        <v>-1077</v>
      </c>
      <c r="R27" s="19">
        <f>INDEX('Actuals Data'!R$4:R$427,MATCH('Actuals Summary'!$B27,'Actuals Data'!$B$4:$B$427,0))</f>
        <v>-1123</v>
      </c>
      <c r="S27" s="19">
        <f>INDEX('Actuals Data'!S$4:S$427,MATCH('Actuals Summary'!$B27,'Actuals Data'!$B$4:$B$427,0))</f>
        <v>-1175</v>
      </c>
      <c r="T27" s="19">
        <f>INDEX('Actuals Data'!T$4:T$427,MATCH('Actuals Summary'!$B27,'Actuals Data'!$B$4:$B$427,0))</f>
        <v>-1016</v>
      </c>
      <c r="U27" s="19">
        <f>INDEX('Actuals Data'!U$4:U$427,MATCH('Actuals Summary'!$B27,'Actuals Data'!$B$4:$B$427,0))</f>
        <v>0</v>
      </c>
      <c r="V27" s="19">
        <f>INDEX('Actuals Data'!V$4:V$427,MATCH('Actuals Summary'!$B27,'Actuals Data'!$B$4:$B$427,0))</f>
        <v>-2176</v>
      </c>
      <c r="W27" s="19">
        <f>INDEX('Actuals Data'!W$4:W$427,MATCH('Actuals Summary'!$B27,'Actuals Data'!$B$4:$B$427,0))</f>
        <v>2760</v>
      </c>
      <c r="X27" s="19">
        <f>INDEX('Actuals Data'!X$4:X$427,MATCH('Actuals Summary'!$B27,'Actuals Data'!$B$4:$B$427,0))</f>
        <v>0</v>
      </c>
      <c r="Y27" s="19">
        <f>INDEX('Actuals Data'!Y$4:Y$427,MATCH('Actuals Summary'!$B27,'Actuals Data'!$B$4:$B$427,0))</f>
        <v>0</v>
      </c>
      <c r="Z27" s="19">
        <f>INDEX('Actuals Data'!Z$4:Z$427,MATCH('Actuals Summary'!$B27,'Actuals Data'!$B$4:$B$427,0))</f>
        <v>-244</v>
      </c>
      <c r="AA27" s="19">
        <f>INDEX('Actuals Data'!AA$4:AA$427,MATCH('Actuals Summary'!$B27,'Actuals Data'!$B$4:$B$427,0))</f>
        <v>0</v>
      </c>
      <c r="AB27" s="19">
        <f>INDEX('Actuals Data'!AB$4:AB$427,MATCH('Actuals Summary'!$B27,'Actuals Data'!$B$4:$B$427,0))</f>
        <v>-1038</v>
      </c>
      <c r="AC27" s="19">
        <f>INDEX('Actuals Data'!AC$4:AC$427,MATCH('Actuals Summary'!$B27,'Actuals Data'!$B$4:$B$427,0))</f>
        <v>0</v>
      </c>
      <c r="AD27" s="19">
        <f>INDEX('Actuals Data'!AD$4:AD$427,MATCH('Actuals Summary'!$B27,'Actuals Data'!$B$4:$B$427,0))</f>
        <v>-138</v>
      </c>
      <c r="AE27" s="19">
        <f>INDEX('Actuals Data'!AE$4:AE$427,MATCH('Actuals Summary'!$B27,'Actuals Data'!$B$4:$B$427,0))</f>
        <v>-2002</v>
      </c>
      <c r="AF27" s="19">
        <f>INDEX('Actuals Data'!AF$4:AF$427,MATCH('Actuals Summary'!$B27,'Actuals Data'!$B$4:$B$427,0))</f>
        <v>0</v>
      </c>
      <c r="AG27" s="19">
        <f>INDEX('Actuals Data'!AG$4:AG$427,MATCH('Actuals Summary'!$B27,'Actuals Data'!$B$4:$B$427,0))</f>
        <v>0</v>
      </c>
      <c r="AH27" s="19">
        <f>INDEX('Actuals Data'!AH$4:AH$427,MATCH('Actuals Summary'!$B27,'Actuals Data'!$B$4:$B$427,0))</f>
        <v>0</v>
      </c>
      <c r="AI27" s="19">
        <f>INDEX('Actuals Data'!AI$4:AI$427,MATCH('Actuals Summary'!$B27,'Actuals Data'!$B$4:$B$427,0))</f>
        <v>0</v>
      </c>
      <c r="AJ27" s="19">
        <f>INDEX('Actuals Data'!AJ$4:AJ$427,MATCH('Actuals Summary'!$B27,'Actuals Data'!$B$4:$B$427,0))</f>
        <v>-280054</v>
      </c>
      <c r="AK27" s="19">
        <f>INDEX('Actuals Data'!AK$4:AK$427,MATCH('Actuals Summary'!$B27,'Actuals Data'!$B$4:$B$427,0))</f>
        <v>0</v>
      </c>
      <c r="AL27" s="19">
        <f>INDEX('Actuals Data'!AL$4:AL$427,MATCH('Actuals Summary'!$B27,'Actuals Data'!$B$4:$B$427,0))</f>
        <v>-6664</v>
      </c>
      <c r="AM27" s="19">
        <f>INDEX('Actuals Data'!AM$4:AM$427,MATCH('Actuals Summary'!$B27,'Actuals Data'!$B$4:$B$427,0))</f>
        <v>-8686</v>
      </c>
      <c r="AN27" s="19">
        <f>INDEX('Actuals Data'!AN$4:AN$427,MATCH('Actuals Summary'!$B27,'Actuals Data'!$B$4:$B$427,0))</f>
        <v>0</v>
      </c>
      <c r="AO27" s="19">
        <f>INDEX('Actuals Data'!AO$4:AO$427,MATCH('Actuals Summary'!$B27,'Actuals Data'!$B$4:$B$427,0))</f>
        <v>0</v>
      </c>
      <c r="AP27" s="19">
        <f>INDEX('Actuals Data'!AP$4:AP$427,MATCH('Actuals Summary'!$B27,'Actuals Data'!$B$4:$B$427,0))</f>
        <v>-4514</v>
      </c>
      <c r="AQ27" s="19">
        <f>INDEX('Actuals Data'!AQ$4:AQ$427,MATCH('Actuals Summary'!$B27,'Actuals Data'!$B$4:$B$427,0))</f>
        <v>0</v>
      </c>
      <c r="AR27" s="88">
        <f>INDEX('Actuals Data'!AR$4:AR$427,MATCH('Actuals Summary'!$B27,'Actuals Data'!$B$4:$B$427,0))</f>
        <v>-0.46</v>
      </c>
      <c r="AS27" s="52">
        <f>INDEX('Actuals Data'!AS$4:AS$427,MATCH('Actuals Summary'!$B27,'Actuals Data'!$B$4:$B$427,0))</f>
        <v>-0.46</v>
      </c>
      <c r="AT27" s="19">
        <f>INDEX('Actuals Data'!AT$4:AT$427,MATCH('Actuals Summary'!$B27,'Actuals Data'!$B$4:$B$427,0))</f>
        <v>0</v>
      </c>
    </row>
    <row r="28" spans="2:46" outlineLevel="1" x14ac:dyDescent="0.25">
      <c r="B28" s="24" t="s">
        <v>40</v>
      </c>
      <c r="C28" s="24" t="s">
        <v>41</v>
      </c>
      <c r="D28" s="24" t="s">
        <v>42</v>
      </c>
      <c r="E28" s="19">
        <f>INDEX('Actuals Data'!E$4:E$427,MATCH('Actuals Summary'!$B28,'Actuals Data'!$B$4:$B$427,0))</f>
        <v>0</v>
      </c>
      <c r="F28" s="19">
        <f>INDEX('Actuals Data'!F$4:F$427,MATCH('Actuals Summary'!$B28,'Actuals Data'!$B$4:$B$427,0))</f>
        <v>0</v>
      </c>
      <c r="G28" s="19">
        <f>INDEX('Actuals Data'!G$4:G$427,MATCH('Actuals Summary'!$B28,'Actuals Data'!$B$4:$B$427,0))</f>
        <v>0</v>
      </c>
      <c r="H28" s="19">
        <f>INDEX('Actuals Data'!H$4:H$427,MATCH('Actuals Summary'!$B28,'Actuals Data'!$B$4:$B$427,0))</f>
        <v>0</v>
      </c>
      <c r="I28" s="19">
        <f>INDEX('Actuals Data'!I$4:I$427,MATCH('Actuals Summary'!$B28,'Actuals Data'!$B$4:$B$427,0))</f>
        <v>0</v>
      </c>
      <c r="J28" s="19">
        <f>INDEX('Actuals Data'!J$4:J$427,MATCH('Actuals Summary'!$B28,'Actuals Data'!$B$4:$B$427,0))</f>
        <v>0</v>
      </c>
      <c r="K28" s="19">
        <f>INDEX('Actuals Data'!K$4:K$427,MATCH('Actuals Summary'!$B28,'Actuals Data'!$B$4:$B$427,0))</f>
        <v>0</v>
      </c>
      <c r="L28" s="19">
        <f>INDEX('Actuals Data'!L$4:L$427,MATCH('Actuals Summary'!$B28,'Actuals Data'!$B$4:$B$427,0))</f>
        <v>0</v>
      </c>
      <c r="M28" s="19">
        <f>INDEX('Actuals Data'!M$4:M$427,MATCH('Actuals Summary'!$B28,'Actuals Data'!$B$4:$B$427,0))</f>
        <v>0</v>
      </c>
      <c r="N28" s="19">
        <f>INDEX('Actuals Data'!N$4:N$427,MATCH('Actuals Summary'!$B28,'Actuals Data'!$B$4:$B$427,0))</f>
        <v>0</v>
      </c>
      <c r="O28" s="19">
        <f>INDEX('Actuals Data'!O$4:O$427,MATCH('Actuals Summary'!$B28,'Actuals Data'!$B$4:$B$427,0))</f>
        <v>0</v>
      </c>
      <c r="P28" s="19">
        <f>INDEX('Actuals Data'!P$4:P$427,MATCH('Actuals Summary'!$B28,'Actuals Data'!$B$4:$B$427,0))</f>
        <v>0</v>
      </c>
      <c r="Q28" s="19">
        <f>INDEX('Actuals Data'!Q$4:Q$427,MATCH('Actuals Summary'!$B28,'Actuals Data'!$B$4:$B$427,0))</f>
        <v>0</v>
      </c>
      <c r="R28" s="19">
        <f>INDEX('Actuals Data'!R$4:R$427,MATCH('Actuals Summary'!$B28,'Actuals Data'!$B$4:$B$427,0))</f>
        <v>0</v>
      </c>
      <c r="S28" s="19">
        <f>INDEX('Actuals Data'!S$4:S$427,MATCH('Actuals Summary'!$B28,'Actuals Data'!$B$4:$B$427,0))</f>
        <v>0</v>
      </c>
      <c r="T28" s="19">
        <f>INDEX('Actuals Data'!T$4:T$427,MATCH('Actuals Summary'!$B28,'Actuals Data'!$B$4:$B$427,0))</f>
        <v>0</v>
      </c>
      <c r="U28" s="19">
        <f>INDEX('Actuals Data'!U$4:U$427,MATCH('Actuals Summary'!$B28,'Actuals Data'!$B$4:$B$427,0))</f>
        <v>0</v>
      </c>
      <c r="V28" s="19">
        <f>INDEX('Actuals Data'!V$4:V$427,MATCH('Actuals Summary'!$B28,'Actuals Data'!$B$4:$B$427,0))</f>
        <v>0</v>
      </c>
      <c r="W28" s="19">
        <f>INDEX('Actuals Data'!W$4:W$427,MATCH('Actuals Summary'!$B28,'Actuals Data'!$B$4:$B$427,0))</f>
        <v>-20925</v>
      </c>
      <c r="X28" s="19">
        <f>INDEX('Actuals Data'!X$4:X$427,MATCH('Actuals Summary'!$B28,'Actuals Data'!$B$4:$B$427,0))</f>
        <v>-135333</v>
      </c>
      <c r="Y28" s="19">
        <f>INDEX('Actuals Data'!Y$4:Y$427,MATCH('Actuals Summary'!$B28,'Actuals Data'!$B$4:$B$427,0))</f>
        <v>-39389</v>
      </c>
      <c r="Z28" s="19">
        <f>INDEX('Actuals Data'!Z$4:Z$427,MATCH('Actuals Summary'!$B28,'Actuals Data'!$B$4:$B$427,0))</f>
        <v>-37699</v>
      </c>
      <c r="AA28" s="19">
        <f>INDEX('Actuals Data'!AA$4:AA$427,MATCH('Actuals Summary'!$B28,'Actuals Data'!$B$4:$B$427,0))</f>
        <v>-21768</v>
      </c>
      <c r="AB28" s="19">
        <f>INDEX('Actuals Data'!AB$4:AB$427,MATCH('Actuals Summary'!$B28,'Actuals Data'!$B$4:$B$427,0))</f>
        <v>-176553</v>
      </c>
      <c r="AC28" s="19">
        <f>INDEX('Actuals Data'!AC$4:AC$427,MATCH('Actuals Summary'!$B28,'Actuals Data'!$B$4:$B$427,0))</f>
        <v>-143549</v>
      </c>
      <c r="AD28" s="19">
        <f>INDEX('Actuals Data'!AD$4:AD$427,MATCH('Actuals Summary'!$B28,'Actuals Data'!$B$4:$B$427,0))</f>
        <v>-143337</v>
      </c>
      <c r="AE28" s="19">
        <f>INDEX('Actuals Data'!AE$4:AE$427,MATCH('Actuals Summary'!$B28,'Actuals Data'!$B$4:$B$427,0))</f>
        <v>-167026</v>
      </c>
      <c r="AF28" s="19">
        <f>INDEX('Actuals Data'!AF$4:AF$427,MATCH('Actuals Summary'!$B28,'Actuals Data'!$B$4:$B$427,0))</f>
        <v>-131853</v>
      </c>
      <c r="AG28" s="19">
        <f>INDEX('Actuals Data'!AG$4:AG$427,MATCH('Actuals Summary'!$B28,'Actuals Data'!$B$4:$B$427,0))</f>
        <v>-307001</v>
      </c>
      <c r="AH28" s="19">
        <f>INDEX('Actuals Data'!AH$4:AH$427,MATCH('Actuals Summary'!$B28,'Actuals Data'!$B$4:$B$427,0))</f>
        <v>-598461</v>
      </c>
      <c r="AI28" s="19">
        <f>INDEX('Actuals Data'!AI$4:AI$427,MATCH('Actuals Summary'!$B28,'Actuals Data'!$B$4:$B$427,0))</f>
        <v>-197838</v>
      </c>
      <c r="AJ28" s="19">
        <f>INDEX('Actuals Data'!AJ$4:AJ$427,MATCH('Actuals Summary'!$B28,'Actuals Data'!$B$4:$B$427,0))</f>
        <v>-255578</v>
      </c>
      <c r="AK28" s="19">
        <f>INDEX('Actuals Data'!AK$4:AK$427,MATCH('Actuals Summary'!$B28,'Actuals Data'!$B$4:$B$427,0))</f>
        <v>-820005</v>
      </c>
      <c r="AL28" s="19">
        <f>INDEX('Actuals Data'!AL$4:AL$427,MATCH('Actuals Summary'!$B28,'Actuals Data'!$B$4:$B$427,0))</f>
        <v>-1369027</v>
      </c>
      <c r="AM28" s="19">
        <f>INDEX('Actuals Data'!AM$4:AM$427,MATCH('Actuals Summary'!$B28,'Actuals Data'!$B$4:$B$427,0))</f>
        <v>-2672376</v>
      </c>
      <c r="AN28" s="19">
        <f>INDEX('Actuals Data'!AN$4:AN$427,MATCH('Actuals Summary'!$B28,'Actuals Data'!$B$4:$B$427,0))</f>
        <v>-3017124</v>
      </c>
      <c r="AO28" s="19">
        <f>INDEX('Actuals Data'!AO$4:AO$427,MATCH('Actuals Summary'!$B28,'Actuals Data'!$B$4:$B$427,0))</f>
        <v>-3631431</v>
      </c>
      <c r="AP28" s="19">
        <f>INDEX('Actuals Data'!AP$4:AP$427,MATCH('Actuals Summary'!$B28,'Actuals Data'!$B$4:$B$427,0))</f>
        <v>-9251638</v>
      </c>
      <c r="AQ28" s="19">
        <f>INDEX('Actuals Data'!AQ$4:AQ$427,MATCH('Actuals Summary'!$B28,'Actuals Data'!$B$4:$B$427,0))</f>
        <v>-7590474</v>
      </c>
      <c r="AR28" s="88">
        <f>INDEX('Actuals Data'!AR$4:AR$427,MATCH('Actuals Summary'!$B28,'Actuals Data'!$B$4:$B$427,0))</f>
        <v>-9194713.4800000004</v>
      </c>
      <c r="AS28" s="52">
        <f>INDEX('Actuals Data'!AS$4:AS$427,MATCH('Actuals Summary'!$B28,'Actuals Data'!$B$4:$B$427,0))</f>
        <v>-9194713.4800000004</v>
      </c>
      <c r="AT28" s="19">
        <f>INDEX('Actuals Data'!AT$4:AT$427,MATCH('Actuals Summary'!$B28,'Actuals Data'!$B$4:$B$427,0))</f>
        <v>-9036080</v>
      </c>
    </row>
    <row r="29" spans="2:46" outlineLevel="1" x14ac:dyDescent="0.25">
      <c r="B29" s="24" t="s">
        <v>43</v>
      </c>
      <c r="C29" s="24" t="s">
        <v>44</v>
      </c>
      <c r="D29" s="24" t="s">
        <v>45</v>
      </c>
      <c r="E29" s="19">
        <f>INDEX('Actuals Data'!E$4:E$427,MATCH('Actuals Summary'!$B29,'Actuals Data'!$B$4:$B$427,0))</f>
        <v>0</v>
      </c>
      <c r="F29" s="19">
        <f>INDEX('Actuals Data'!F$4:F$427,MATCH('Actuals Summary'!$B29,'Actuals Data'!$B$4:$B$427,0))</f>
        <v>0</v>
      </c>
      <c r="G29" s="19">
        <f>INDEX('Actuals Data'!G$4:G$427,MATCH('Actuals Summary'!$B29,'Actuals Data'!$B$4:$B$427,0))</f>
        <v>0</v>
      </c>
      <c r="H29" s="19">
        <f>INDEX('Actuals Data'!H$4:H$427,MATCH('Actuals Summary'!$B29,'Actuals Data'!$B$4:$B$427,0))</f>
        <v>0</v>
      </c>
      <c r="I29" s="19">
        <f>INDEX('Actuals Data'!I$4:I$427,MATCH('Actuals Summary'!$B29,'Actuals Data'!$B$4:$B$427,0))</f>
        <v>0</v>
      </c>
      <c r="J29" s="19">
        <f>INDEX('Actuals Data'!J$4:J$427,MATCH('Actuals Summary'!$B29,'Actuals Data'!$B$4:$B$427,0))</f>
        <v>0</v>
      </c>
      <c r="K29" s="19">
        <f>INDEX('Actuals Data'!K$4:K$427,MATCH('Actuals Summary'!$B29,'Actuals Data'!$B$4:$B$427,0))</f>
        <v>-62814</v>
      </c>
      <c r="L29" s="19">
        <f>INDEX('Actuals Data'!L$4:L$427,MATCH('Actuals Summary'!$B29,'Actuals Data'!$B$4:$B$427,0))</f>
        <v>-32649</v>
      </c>
      <c r="M29" s="19">
        <f>INDEX('Actuals Data'!M$4:M$427,MATCH('Actuals Summary'!$B29,'Actuals Data'!$B$4:$B$427,0))</f>
        <v>-45208</v>
      </c>
      <c r="N29" s="19">
        <f>INDEX('Actuals Data'!N$4:N$427,MATCH('Actuals Summary'!$B29,'Actuals Data'!$B$4:$B$427,0))</f>
        <v>-43531</v>
      </c>
      <c r="O29" s="19">
        <f>INDEX('Actuals Data'!O$4:O$427,MATCH('Actuals Summary'!$B29,'Actuals Data'!$B$4:$B$427,0))</f>
        <v>-538445</v>
      </c>
      <c r="P29" s="19">
        <f>INDEX('Actuals Data'!P$4:P$427,MATCH('Actuals Summary'!$B29,'Actuals Data'!$B$4:$B$427,0))</f>
        <v>-421620</v>
      </c>
      <c r="Q29" s="19">
        <f>INDEX('Actuals Data'!Q$4:Q$427,MATCH('Actuals Summary'!$B29,'Actuals Data'!$B$4:$B$427,0))</f>
        <v>-432436</v>
      </c>
      <c r="R29" s="19">
        <f>INDEX('Actuals Data'!R$4:R$427,MATCH('Actuals Summary'!$B29,'Actuals Data'!$B$4:$B$427,0))</f>
        <v>-332404</v>
      </c>
      <c r="S29" s="19">
        <f>INDEX('Actuals Data'!S$4:S$427,MATCH('Actuals Summary'!$B29,'Actuals Data'!$B$4:$B$427,0))</f>
        <v>-1173623</v>
      </c>
      <c r="T29" s="19">
        <f>INDEX('Actuals Data'!T$4:T$427,MATCH('Actuals Summary'!$B29,'Actuals Data'!$B$4:$B$427,0))</f>
        <v>-725534</v>
      </c>
      <c r="U29" s="19">
        <f>INDEX('Actuals Data'!U$4:U$427,MATCH('Actuals Summary'!$B29,'Actuals Data'!$B$4:$B$427,0))</f>
        <v>-939382</v>
      </c>
      <c r="V29" s="19">
        <f>INDEX('Actuals Data'!V$4:V$427,MATCH('Actuals Summary'!$B29,'Actuals Data'!$B$4:$B$427,0))</f>
        <v>-641278</v>
      </c>
      <c r="W29" s="19">
        <f>INDEX('Actuals Data'!W$4:W$427,MATCH('Actuals Summary'!$B29,'Actuals Data'!$B$4:$B$427,0))</f>
        <v>-541811</v>
      </c>
      <c r="X29" s="19">
        <f>INDEX('Actuals Data'!X$4:X$427,MATCH('Actuals Summary'!$B29,'Actuals Data'!$B$4:$B$427,0))</f>
        <v>-366245</v>
      </c>
      <c r="Y29" s="19">
        <f>INDEX('Actuals Data'!Y$4:Y$427,MATCH('Actuals Summary'!$B29,'Actuals Data'!$B$4:$B$427,0))</f>
        <v>-770866</v>
      </c>
      <c r="Z29" s="19">
        <f>INDEX('Actuals Data'!Z$4:Z$427,MATCH('Actuals Summary'!$B29,'Actuals Data'!$B$4:$B$427,0))</f>
        <v>-410351</v>
      </c>
      <c r="AA29" s="19">
        <f>INDEX('Actuals Data'!AA$4:AA$427,MATCH('Actuals Summary'!$B29,'Actuals Data'!$B$4:$B$427,0))</f>
        <v>-821219</v>
      </c>
      <c r="AB29" s="19">
        <f>INDEX('Actuals Data'!AB$4:AB$427,MATCH('Actuals Summary'!$B29,'Actuals Data'!$B$4:$B$427,0))</f>
        <v>-212042</v>
      </c>
      <c r="AC29" s="19">
        <f>INDEX('Actuals Data'!AC$4:AC$427,MATCH('Actuals Summary'!$B29,'Actuals Data'!$B$4:$B$427,0))</f>
        <v>-1030387</v>
      </c>
      <c r="AD29" s="19">
        <f>INDEX('Actuals Data'!AD$4:AD$427,MATCH('Actuals Summary'!$B29,'Actuals Data'!$B$4:$B$427,0))</f>
        <v>-2104348</v>
      </c>
      <c r="AE29" s="19">
        <f>INDEX('Actuals Data'!AE$4:AE$427,MATCH('Actuals Summary'!$B29,'Actuals Data'!$B$4:$B$427,0))</f>
        <v>-2466953</v>
      </c>
      <c r="AF29" s="19">
        <f>INDEX('Actuals Data'!AF$4:AF$427,MATCH('Actuals Summary'!$B29,'Actuals Data'!$B$4:$B$427,0))</f>
        <v>-2324187</v>
      </c>
      <c r="AG29" s="19">
        <f>INDEX('Actuals Data'!AG$4:AG$427,MATCH('Actuals Summary'!$B29,'Actuals Data'!$B$4:$B$427,0))</f>
        <v>-3144933</v>
      </c>
      <c r="AH29" s="19">
        <f>INDEX('Actuals Data'!AH$4:AH$427,MATCH('Actuals Summary'!$B29,'Actuals Data'!$B$4:$B$427,0))</f>
        <v>-1401776</v>
      </c>
      <c r="AI29" s="19">
        <f>INDEX('Actuals Data'!AI$4:AI$427,MATCH('Actuals Summary'!$B29,'Actuals Data'!$B$4:$B$427,0))</f>
        <v>-3016964</v>
      </c>
      <c r="AJ29" s="19">
        <f>INDEX('Actuals Data'!AJ$4:AJ$427,MATCH('Actuals Summary'!$B29,'Actuals Data'!$B$4:$B$427,0))</f>
        <v>-5009605</v>
      </c>
      <c r="AK29" s="19">
        <f>INDEX('Actuals Data'!AK$4:AK$427,MATCH('Actuals Summary'!$B29,'Actuals Data'!$B$4:$B$427,0))</f>
        <v>-676572</v>
      </c>
      <c r="AL29" s="19">
        <f>INDEX('Actuals Data'!AL$4:AL$427,MATCH('Actuals Summary'!$B29,'Actuals Data'!$B$4:$B$427,0))</f>
        <v>-6646281</v>
      </c>
      <c r="AM29" s="19">
        <f>INDEX('Actuals Data'!AM$4:AM$427,MATCH('Actuals Summary'!$B29,'Actuals Data'!$B$4:$B$427,0))</f>
        <v>-18032930</v>
      </c>
      <c r="AN29" s="19">
        <f>INDEX('Actuals Data'!AN$4:AN$427,MATCH('Actuals Summary'!$B29,'Actuals Data'!$B$4:$B$427,0))</f>
        <v>-5296303</v>
      </c>
      <c r="AO29" s="19">
        <f>INDEX('Actuals Data'!AO$4:AO$427,MATCH('Actuals Summary'!$B29,'Actuals Data'!$B$4:$B$427,0))</f>
        <v>-12253774</v>
      </c>
      <c r="AP29" s="19">
        <f>INDEX('Actuals Data'!AP$4:AP$427,MATCH('Actuals Summary'!$B29,'Actuals Data'!$B$4:$B$427,0))</f>
        <v>-16517996</v>
      </c>
      <c r="AQ29" s="19">
        <f>INDEX('Actuals Data'!AQ$4:AQ$427,MATCH('Actuals Summary'!$B29,'Actuals Data'!$B$4:$B$427,0))</f>
        <v>-14920059</v>
      </c>
      <c r="AR29" s="88">
        <f>INDEX('Actuals Data'!AR$4:AR$427,MATCH('Actuals Summary'!$B29,'Actuals Data'!$B$4:$B$427,0))</f>
        <v>-17731716.5</v>
      </c>
      <c r="AS29" s="52">
        <f>INDEX('Actuals Data'!AS$4:AS$427,MATCH('Actuals Summary'!$B29,'Actuals Data'!$B$4:$B$427,0))</f>
        <v>-17239669.649999991</v>
      </c>
      <c r="AT29" s="19">
        <f>INDEX('Actuals Data'!AT$4:AT$427,MATCH('Actuals Summary'!$B29,'Actuals Data'!$B$4:$B$427,0))</f>
        <v>-14218000</v>
      </c>
    </row>
    <row r="30" spans="2:46" outlineLevel="1" x14ac:dyDescent="0.25">
      <c r="B30" s="24" t="s">
        <v>46</v>
      </c>
      <c r="C30" s="24" t="s">
        <v>47</v>
      </c>
      <c r="D30" s="24" t="s">
        <v>48</v>
      </c>
      <c r="E30" s="19">
        <f>INDEX('Actuals Data'!E$4:E$427,MATCH('Actuals Summary'!$B30,'Actuals Data'!$B$4:$B$427,0))</f>
        <v>0</v>
      </c>
      <c r="F30" s="19">
        <f>INDEX('Actuals Data'!F$4:F$427,MATCH('Actuals Summary'!$B30,'Actuals Data'!$B$4:$B$427,0))</f>
        <v>0</v>
      </c>
      <c r="G30" s="19">
        <f>INDEX('Actuals Data'!G$4:G$427,MATCH('Actuals Summary'!$B30,'Actuals Data'!$B$4:$B$427,0))</f>
        <v>0</v>
      </c>
      <c r="H30" s="19">
        <f>INDEX('Actuals Data'!H$4:H$427,MATCH('Actuals Summary'!$B30,'Actuals Data'!$B$4:$B$427,0))</f>
        <v>0</v>
      </c>
      <c r="I30" s="19">
        <f>INDEX('Actuals Data'!I$4:I$427,MATCH('Actuals Summary'!$B30,'Actuals Data'!$B$4:$B$427,0))</f>
        <v>0</v>
      </c>
      <c r="J30" s="19">
        <f>INDEX('Actuals Data'!J$4:J$427,MATCH('Actuals Summary'!$B30,'Actuals Data'!$B$4:$B$427,0))</f>
        <v>0</v>
      </c>
      <c r="K30" s="19">
        <f>INDEX('Actuals Data'!K$4:K$427,MATCH('Actuals Summary'!$B30,'Actuals Data'!$B$4:$B$427,0))</f>
        <v>0</v>
      </c>
      <c r="L30" s="19">
        <f>INDEX('Actuals Data'!L$4:L$427,MATCH('Actuals Summary'!$B30,'Actuals Data'!$B$4:$B$427,0))</f>
        <v>0</v>
      </c>
      <c r="M30" s="19">
        <f>INDEX('Actuals Data'!M$4:M$427,MATCH('Actuals Summary'!$B30,'Actuals Data'!$B$4:$B$427,0))</f>
        <v>0</v>
      </c>
      <c r="N30" s="19">
        <f>INDEX('Actuals Data'!N$4:N$427,MATCH('Actuals Summary'!$B30,'Actuals Data'!$B$4:$B$427,0))</f>
        <v>-2413</v>
      </c>
      <c r="O30" s="19">
        <f>INDEX('Actuals Data'!O$4:O$427,MATCH('Actuals Summary'!$B30,'Actuals Data'!$B$4:$B$427,0))</f>
        <v>-1762</v>
      </c>
      <c r="P30" s="19">
        <f>INDEX('Actuals Data'!P$4:P$427,MATCH('Actuals Summary'!$B30,'Actuals Data'!$B$4:$B$427,0))</f>
        <v>-3051</v>
      </c>
      <c r="Q30" s="19">
        <f>INDEX('Actuals Data'!Q$4:Q$427,MATCH('Actuals Summary'!$B30,'Actuals Data'!$B$4:$B$427,0))</f>
        <v>-3934</v>
      </c>
      <c r="R30" s="19">
        <f>INDEX('Actuals Data'!R$4:R$427,MATCH('Actuals Summary'!$B30,'Actuals Data'!$B$4:$B$427,0))</f>
        <v>-1645</v>
      </c>
      <c r="S30" s="19">
        <f>INDEX('Actuals Data'!S$4:S$427,MATCH('Actuals Summary'!$B30,'Actuals Data'!$B$4:$B$427,0))</f>
        <v>-3983</v>
      </c>
      <c r="T30" s="19">
        <f>INDEX('Actuals Data'!T$4:T$427,MATCH('Actuals Summary'!$B30,'Actuals Data'!$B$4:$B$427,0))</f>
        <v>-6865</v>
      </c>
      <c r="U30" s="19">
        <f>INDEX('Actuals Data'!U$4:U$427,MATCH('Actuals Summary'!$B30,'Actuals Data'!$B$4:$B$427,0))</f>
        <v>-6533</v>
      </c>
      <c r="V30" s="19">
        <f>INDEX('Actuals Data'!V$4:V$427,MATCH('Actuals Summary'!$B30,'Actuals Data'!$B$4:$B$427,0))</f>
        <v>37037</v>
      </c>
      <c r="W30" s="19">
        <f>INDEX('Actuals Data'!W$4:W$427,MATCH('Actuals Summary'!$B30,'Actuals Data'!$B$4:$B$427,0))</f>
        <v>-8159</v>
      </c>
      <c r="X30" s="19">
        <f>INDEX('Actuals Data'!X$4:X$427,MATCH('Actuals Summary'!$B30,'Actuals Data'!$B$4:$B$427,0))</f>
        <v>-8574</v>
      </c>
      <c r="Y30" s="19">
        <f>INDEX('Actuals Data'!Y$4:Y$427,MATCH('Actuals Summary'!$B30,'Actuals Data'!$B$4:$B$427,0))</f>
        <v>-8159</v>
      </c>
      <c r="Z30" s="19">
        <f>INDEX('Actuals Data'!Z$4:Z$427,MATCH('Actuals Summary'!$B30,'Actuals Data'!$B$4:$B$427,0))</f>
        <v>-8721</v>
      </c>
      <c r="AA30" s="19">
        <f>INDEX('Actuals Data'!AA$4:AA$427,MATCH('Actuals Summary'!$B30,'Actuals Data'!$B$4:$B$427,0))</f>
        <v>-8720</v>
      </c>
      <c r="AB30" s="19">
        <f>INDEX('Actuals Data'!AB$4:AB$427,MATCH('Actuals Summary'!$B30,'Actuals Data'!$B$4:$B$427,0))</f>
        <v>-5297</v>
      </c>
      <c r="AC30" s="19">
        <f>INDEX('Actuals Data'!AC$4:AC$427,MATCH('Actuals Summary'!$B30,'Actuals Data'!$B$4:$B$427,0))</f>
        <v>-8380</v>
      </c>
      <c r="AD30" s="19">
        <f>INDEX('Actuals Data'!AD$4:AD$427,MATCH('Actuals Summary'!$B30,'Actuals Data'!$B$4:$B$427,0))</f>
        <v>-5367</v>
      </c>
      <c r="AE30" s="19">
        <f>INDEX('Actuals Data'!AE$4:AE$427,MATCH('Actuals Summary'!$B30,'Actuals Data'!$B$4:$B$427,0))</f>
        <v>-5365</v>
      </c>
      <c r="AF30" s="19">
        <f>INDEX('Actuals Data'!AF$4:AF$427,MATCH('Actuals Summary'!$B30,'Actuals Data'!$B$4:$B$427,0))</f>
        <v>-1553</v>
      </c>
      <c r="AG30" s="19">
        <f>INDEX('Actuals Data'!AG$4:AG$427,MATCH('Actuals Summary'!$B30,'Actuals Data'!$B$4:$B$427,0))</f>
        <v>-5211</v>
      </c>
      <c r="AH30" s="19">
        <f>INDEX('Actuals Data'!AH$4:AH$427,MATCH('Actuals Summary'!$B30,'Actuals Data'!$B$4:$B$427,0))</f>
        <v>-867</v>
      </c>
      <c r="AI30" s="19">
        <f>INDEX('Actuals Data'!AI$4:AI$427,MATCH('Actuals Summary'!$B30,'Actuals Data'!$B$4:$B$427,0))</f>
        <v>-2525</v>
      </c>
      <c r="AJ30" s="19">
        <f>INDEX('Actuals Data'!AJ$4:AJ$427,MATCH('Actuals Summary'!$B30,'Actuals Data'!$B$4:$B$427,0))</f>
        <v>-1921</v>
      </c>
      <c r="AK30" s="19">
        <f>INDEX('Actuals Data'!AK$4:AK$427,MATCH('Actuals Summary'!$B30,'Actuals Data'!$B$4:$B$427,0))</f>
        <v>0</v>
      </c>
      <c r="AL30" s="19">
        <f>INDEX('Actuals Data'!AL$4:AL$427,MATCH('Actuals Summary'!$B30,'Actuals Data'!$B$4:$B$427,0))</f>
        <v>0</v>
      </c>
      <c r="AM30" s="19">
        <f>INDEX('Actuals Data'!AM$4:AM$427,MATCH('Actuals Summary'!$B30,'Actuals Data'!$B$4:$B$427,0))</f>
        <v>0</v>
      </c>
      <c r="AN30" s="19">
        <f>INDEX('Actuals Data'!AN$4:AN$427,MATCH('Actuals Summary'!$B30,'Actuals Data'!$B$4:$B$427,0))</f>
        <v>0</v>
      </c>
      <c r="AO30" s="19">
        <f>INDEX('Actuals Data'!AO$4:AO$427,MATCH('Actuals Summary'!$B30,'Actuals Data'!$B$4:$B$427,0))</f>
        <v>0</v>
      </c>
      <c r="AP30" s="19">
        <f>INDEX('Actuals Data'!AP$4:AP$427,MATCH('Actuals Summary'!$B30,'Actuals Data'!$B$4:$B$427,0))</f>
        <v>0</v>
      </c>
      <c r="AQ30" s="19">
        <f>INDEX('Actuals Data'!AQ$4:AQ$427,MATCH('Actuals Summary'!$B30,'Actuals Data'!$B$4:$B$427,0))</f>
        <v>0</v>
      </c>
      <c r="AR30" s="88">
        <f>INDEX('Actuals Data'!AR$4:AR$427,MATCH('Actuals Summary'!$B30,'Actuals Data'!$B$4:$B$427,0))</f>
        <v>0</v>
      </c>
      <c r="AS30" s="52">
        <f>INDEX('Actuals Data'!AS$4:AS$427,MATCH('Actuals Summary'!$B30,'Actuals Data'!$B$4:$B$427,0))</f>
        <v>0</v>
      </c>
      <c r="AT30" s="19">
        <f>INDEX('Actuals Data'!AT$4:AT$427,MATCH('Actuals Summary'!$B30,'Actuals Data'!$B$4:$B$427,0))</f>
        <v>0</v>
      </c>
    </row>
    <row r="31" spans="2:46" outlineLevel="1" x14ac:dyDescent="0.25">
      <c r="B31" s="24" t="s">
        <v>811</v>
      </c>
      <c r="D31" s="24" t="s">
        <v>1045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>
        <f>INDEX('Actuals Data'!AK$4:AK$427,MATCH('Actuals Summary'!$B31,'Actuals Data'!$B$4:$B$427,0))</f>
        <v>0</v>
      </c>
      <c r="AL31" s="19"/>
      <c r="AM31" s="19"/>
      <c r="AN31" s="19"/>
      <c r="AO31" s="19">
        <f>INDEX('Actuals Data'!AO$4:AO$427,MATCH('Actuals Summary'!$B31,'Actuals Data'!$B$4:$B$427,0))</f>
        <v>0</v>
      </c>
      <c r="AP31" s="19">
        <f>INDEX('Actuals Data'!AP$4:AP$427,MATCH('Actuals Summary'!$B31,'Actuals Data'!$B$4:$B$427,0))</f>
        <v>0</v>
      </c>
      <c r="AQ31" s="19">
        <f>INDEX('Actuals Data'!AQ$4:AQ$427,MATCH('Actuals Summary'!$B31,'Actuals Data'!$B$4:$B$427,0))</f>
        <v>0</v>
      </c>
      <c r="AR31" s="88">
        <f>INDEX('Actuals Data'!AR$4:AR$427,MATCH('Actuals Summary'!$B31,'Actuals Data'!$B$4:$B$427,0))</f>
        <v>0</v>
      </c>
      <c r="AS31" s="52">
        <f>INDEX('Actuals Data'!AS$4:AS$427,MATCH('Actuals Summary'!$B31,'Actuals Data'!$B$4:$B$427,0))</f>
        <v>0</v>
      </c>
      <c r="AT31" s="19">
        <f>INDEX('Actuals Data'!AT$4:AT$427,MATCH('Actuals Summary'!$B31,'Actuals Data'!$B$4:$B$427,0))</f>
        <v>-300000</v>
      </c>
    </row>
    <row r="32" spans="2:46" outlineLevel="1" x14ac:dyDescent="0.25">
      <c r="B32" s="24" t="s">
        <v>49</v>
      </c>
      <c r="C32" s="24" t="s">
        <v>50</v>
      </c>
      <c r="D32" s="24" t="s">
        <v>51</v>
      </c>
      <c r="E32" s="19">
        <f>INDEX('Actuals Data'!E$4:E$427,MATCH('Actuals Summary'!$B32,'Actuals Data'!$B$4:$B$427,0))</f>
        <v>0</v>
      </c>
      <c r="F32" s="19">
        <f>INDEX('Actuals Data'!F$4:F$427,MATCH('Actuals Summary'!$B32,'Actuals Data'!$B$4:$B$427,0))</f>
        <v>0</v>
      </c>
      <c r="G32" s="19">
        <f>INDEX('Actuals Data'!G$4:G$427,MATCH('Actuals Summary'!$B32,'Actuals Data'!$B$4:$B$427,0))</f>
        <v>0</v>
      </c>
      <c r="H32" s="19">
        <f>INDEX('Actuals Data'!H$4:H$427,MATCH('Actuals Summary'!$B32,'Actuals Data'!$B$4:$B$427,0))</f>
        <v>0</v>
      </c>
      <c r="I32" s="19">
        <f>INDEX('Actuals Data'!I$4:I$427,MATCH('Actuals Summary'!$B32,'Actuals Data'!$B$4:$B$427,0))</f>
        <v>0</v>
      </c>
      <c r="J32" s="19">
        <f>INDEX('Actuals Data'!J$4:J$427,MATCH('Actuals Summary'!$B32,'Actuals Data'!$B$4:$B$427,0))</f>
        <v>0</v>
      </c>
      <c r="K32" s="19">
        <f>INDEX('Actuals Data'!K$4:K$427,MATCH('Actuals Summary'!$B32,'Actuals Data'!$B$4:$B$427,0))</f>
        <v>0</v>
      </c>
      <c r="L32" s="19">
        <f>INDEX('Actuals Data'!L$4:L$427,MATCH('Actuals Summary'!$B32,'Actuals Data'!$B$4:$B$427,0))</f>
        <v>0</v>
      </c>
      <c r="M32" s="19">
        <f>INDEX('Actuals Data'!M$4:M$427,MATCH('Actuals Summary'!$B32,'Actuals Data'!$B$4:$B$427,0))</f>
        <v>0</v>
      </c>
      <c r="N32" s="19">
        <f>INDEX('Actuals Data'!N$4:N$427,MATCH('Actuals Summary'!$B32,'Actuals Data'!$B$4:$B$427,0))</f>
        <v>0</v>
      </c>
      <c r="O32" s="19">
        <f>INDEX('Actuals Data'!O$4:O$427,MATCH('Actuals Summary'!$B32,'Actuals Data'!$B$4:$B$427,0))</f>
        <v>0</v>
      </c>
      <c r="P32" s="19">
        <f>INDEX('Actuals Data'!P$4:P$427,MATCH('Actuals Summary'!$B32,'Actuals Data'!$B$4:$B$427,0))</f>
        <v>0</v>
      </c>
      <c r="Q32" s="19">
        <f>INDEX('Actuals Data'!Q$4:Q$427,MATCH('Actuals Summary'!$B32,'Actuals Data'!$B$4:$B$427,0))</f>
        <v>0</v>
      </c>
      <c r="R32" s="19">
        <f>INDEX('Actuals Data'!R$4:R$427,MATCH('Actuals Summary'!$B32,'Actuals Data'!$B$4:$B$427,0))</f>
        <v>0</v>
      </c>
      <c r="S32" s="19">
        <f>INDEX('Actuals Data'!S$4:S$427,MATCH('Actuals Summary'!$B32,'Actuals Data'!$B$4:$B$427,0))</f>
        <v>0</v>
      </c>
      <c r="T32" s="19">
        <f>INDEX('Actuals Data'!T$4:T$427,MATCH('Actuals Summary'!$B32,'Actuals Data'!$B$4:$B$427,0))</f>
        <v>0</v>
      </c>
      <c r="U32" s="19">
        <f>INDEX('Actuals Data'!U$4:U$427,MATCH('Actuals Summary'!$B32,'Actuals Data'!$B$4:$B$427,0))</f>
        <v>0</v>
      </c>
      <c r="V32" s="19">
        <f>INDEX('Actuals Data'!V$4:V$427,MATCH('Actuals Summary'!$B32,'Actuals Data'!$B$4:$B$427,0))</f>
        <v>0</v>
      </c>
      <c r="W32" s="19">
        <f>INDEX('Actuals Data'!W$4:W$427,MATCH('Actuals Summary'!$B32,'Actuals Data'!$B$4:$B$427,0))</f>
        <v>0</v>
      </c>
      <c r="X32" s="19">
        <f>INDEX('Actuals Data'!X$4:X$427,MATCH('Actuals Summary'!$B32,'Actuals Data'!$B$4:$B$427,0))</f>
        <v>0</v>
      </c>
      <c r="Y32" s="19">
        <f>INDEX('Actuals Data'!Y$4:Y$427,MATCH('Actuals Summary'!$B32,'Actuals Data'!$B$4:$B$427,0))</f>
        <v>0</v>
      </c>
      <c r="Z32" s="19">
        <f>INDEX('Actuals Data'!Z$4:Z$427,MATCH('Actuals Summary'!$B32,'Actuals Data'!$B$4:$B$427,0))</f>
        <v>-83970</v>
      </c>
      <c r="AA32" s="19">
        <f>INDEX('Actuals Data'!AA$4:AA$427,MATCH('Actuals Summary'!$B32,'Actuals Data'!$B$4:$B$427,0))</f>
        <v>-426005</v>
      </c>
      <c r="AB32" s="19">
        <f>INDEX('Actuals Data'!AB$4:AB$427,MATCH('Actuals Summary'!$B32,'Actuals Data'!$B$4:$B$427,0))</f>
        <v>-428413</v>
      </c>
      <c r="AC32" s="19">
        <f>INDEX('Actuals Data'!AC$4:AC$427,MATCH('Actuals Summary'!$B32,'Actuals Data'!$B$4:$B$427,0))</f>
        <v>-597084</v>
      </c>
      <c r="AD32" s="19">
        <f>INDEX('Actuals Data'!AD$4:AD$427,MATCH('Actuals Summary'!$B32,'Actuals Data'!$B$4:$B$427,0))</f>
        <v>-1294944</v>
      </c>
      <c r="AE32" s="19">
        <f>INDEX('Actuals Data'!AE$4:AE$427,MATCH('Actuals Summary'!$B32,'Actuals Data'!$B$4:$B$427,0))</f>
        <v>-1459506</v>
      </c>
      <c r="AF32" s="19">
        <f>INDEX('Actuals Data'!AF$4:AF$427,MATCH('Actuals Summary'!$B32,'Actuals Data'!$B$4:$B$427,0))</f>
        <v>-2006543</v>
      </c>
      <c r="AG32" s="19">
        <f>INDEX('Actuals Data'!AG$4:AG$427,MATCH('Actuals Summary'!$B32,'Actuals Data'!$B$4:$B$427,0))</f>
        <v>-2449907</v>
      </c>
      <c r="AH32" s="19">
        <f>INDEX('Actuals Data'!AH$4:AH$427,MATCH('Actuals Summary'!$B32,'Actuals Data'!$B$4:$B$427,0))</f>
        <v>-3648031</v>
      </c>
      <c r="AI32" s="19">
        <f>INDEX('Actuals Data'!AI$4:AI$427,MATCH('Actuals Summary'!$B32,'Actuals Data'!$B$4:$B$427,0))</f>
        <v>-5281391</v>
      </c>
      <c r="AJ32" s="19">
        <f>INDEX('Actuals Data'!AJ$4:AJ$427,MATCH('Actuals Summary'!$B32,'Actuals Data'!$B$4:$B$427,0))</f>
        <v>-5231586</v>
      </c>
      <c r="AK32" s="19">
        <f>INDEX('Actuals Data'!AK$4:AK$427,MATCH('Actuals Summary'!$B32,'Actuals Data'!$B$4:$B$427,0))</f>
        <v>-7084075</v>
      </c>
      <c r="AL32" s="19">
        <f>INDEX('Actuals Data'!AL$4:AL$427,MATCH('Actuals Summary'!$B32,'Actuals Data'!$B$4:$B$427,0))</f>
        <v>-8258227</v>
      </c>
      <c r="AM32" s="19">
        <f>INDEX('Actuals Data'!AM$4:AM$427,MATCH('Actuals Summary'!$B32,'Actuals Data'!$B$4:$B$427,0))</f>
        <v>-9170767</v>
      </c>
      <c r="AN32" s="19">
        <f>INDEX('Actuals Data'!AN$4:AN$427,MATCH('Actuals Summary'!$B32,'Actuals Data'!$B$4:$B$427,0))</f>
        <v>-6422665</v>
      </c>
      <c r="AO32" s="19">
        <f>INDEX('Actuals Data'!AO$4:AO$427,MATCH('Actuals Summary'!$B32,'Actuals Data'!$B$4:$B$427,0))</f>
        <v>-6356060</v>
      </c>
      <c r="AP32" s="19">
        <f>INDEX('Actuals Data'!AP$4:AP$427,MATCH('Actuals Summary'!$B32,'Actuals Data'!$B$4:$B$427,0))</f>
        <v>-6763488</v>
      </c>
      <c r="AQ32" s="19">
        <f>INDEX('Actuals Data'!AQ$4:AQ$427,MATCH('Actuals Summary'!$B32,'Actuals Data'!$B$4:$B$427,0))</f>
        <v>-7774025</v>
      </c>
      <c r="AR32" s="88">
        <f>INDEX('Actuals Data'!AR$4:AR$427,MATCH('Actuals Summary'!$B32,'Actuals Data'!$B$4:$B$427,0))</f>
        <v>-9420623.9000000004</v>
      </c>
      <c r="AS32" s="52">
        <f>INDEX('Actuals Data'!AS$4:AS$427,MATCH('Actuals Summary'!$B32,'Actuals Data'!$B$4:$B$427,0))</f>
        <v>-9420623.8999999892</v>
      </c>
      <c r="AT32" s="19">
        <f>INDEX('Actuals Data'!AT$4:AT$427,MATCH('Actuals Summary'!$B32,'Actuals Data'!$B$4:$B$427,0))</f>
        <v>-10909000</v>
      </c>
    </row>
    <row r="33" spans="2:46" outlineLevel="1" x14ac:dyDescent="0.25">
      <c r="B33" s="24" t="s">
        <v>52</v>
      </c>
      <c r="C33" s="24" t="s">
        <v>53</v>
      </c>
      <c r="D33" s="24" t="s">
        <v>54</v>
      </c>
      <c r="E33" s="19">
        <f>INDEX('Actuals Data'!E$4:E$427,MATCH('Actuals Summary'!$B33,'Actuals Data'!$B$4:$B$427,0))</f>
        <v>0</v>
      </c>
      <c r="F33" s="19">
        <f>INDEX('Actuals Data'!F$4:F$427,MATCH('Actuals Summary'!$B33,'Actuals Data'!$B$4:$B$427,0))</f>
        <v>0</v>
      </c>
      <c r="G33" s="19">
        <f>INDEX('Actuals Data'!G$4:G$427,MATCH('Actuals Summary'!$B33,'Actuals Data'!$B$4:$B$427,0))</f>
        <v>0</v>
      </c>
      <c r="H33" s="19">
        <f>INDEX('Actuals Data'!H$4:H$427,MATCH('Actuals Summary'!$B33,'Actuals Data'!$B$4:$B$427,0))</f>
        <v>0</v>
      </c>
      <c r="I33" s="19">
        <f>INDEX('Actuals Data'!I$4:I$427,MATCH('Actuals Summary'!$B33,'Actuals Data'!$B$4:$B$427,0))</f>
        <v>0</v>
      </c>
      <c r="J33" s="19">
        <f>INDEX('Actuals Data'!J$4:J$427,MATCH('Actuals Summary'!$B33,'Actuals Data'!$B$4:$B$427,0))</f>
        <v>0</v>
      </c>
      <c r="K33" s="19">
        <f>INDEX('Actuals Data'!K$4:K$427,MATCH('Actuals Summary'!$B33,'Actuals Data'!$B$4:$B$427,0))</f>
        <v>0</v>
      </c>
      <c r="L33" s="19">
        <f>INDEX('Actuals Data'!L$4:L$427,MATCH('Actuals Summary'!$B33,'Actuals Data'!$B$4:$B$427,0))</f>
        <v>0</v>
      </c>
      <c r="M33" s="19">
        <f>INDEX('Actuals Data'!M$4:M$427,MATCH('Actuals Summary'!$B33,'Actuals Data'!$B$4:$B$427,0))</f>
        <v>0</v>
      </c>
      <c r="N33" s="19">
        <f>INDEX('Actuals Data'!N$4:N$427,MATCH('Actuals Summary'!$B33,'Actuals Data'!$B$4:$B$427,0))</f>
        <v>0</v>
      </c>
      <c r="O33" s="19">
        <f>INDEX('Actuals Data'!O$4:O$427,MATCH('Actuals Summary'!$B33,'Actuals Data'!$B$4:$B$427,0))</f>
        <v>0</v>
      </c>
      <c r="P33" s="19">
        <f>INDEX('Actuals Data'!P$4:P$427,MATCH('Actuals Summary'!$B33,'Actuals Data'!$B$4:$B$427,0))</f>
        <v>0</v>
      </c>
      <c r="Q33" s="19">
        <f>INDEX('Actuals Data'!Q$4:Q$427,MATCH('Actuals Summary'!$B33,'Actuals Data'!$B$4:$B$427,0))</f>
        <v>0</v>
      </c>
      <c r="R33" s="19">
        <f>INDEX('Actuals Data'!R$4:R$427,MATCH('Actuals Summary'!$B33,'Actuals Data'!$B$4:$B$427,0))</f>
        <v>0</v>
      </c>
      <c r="S33" s="19">
        <f>INDEX('Actuals Data'!S$4:S$427,MATCH('Actuals Summary'!$B33,'Actuals Data'!$B$4:$B$427,0))</f>
        <v>0</v>
      </c>
      <c r="T33" s="19">
        <f>INDEX('Actuals Data'!T$4:T$427,MATCH('Actuals Summary'!$B33,'Actuals Data'!$B$4:$B$427,0))</f>
        <v>0</v>
      </c>
      <c r="U33" s="19">
        <f>INDEX('Actuals Data'!U$4:U$427,MATCH('Actuals Summary'!$B33,'Actuals Data'!$B$4:$B$427,0))</f>
        <v>0</v>
      </c>
      <c r="V33" s="19">
        <f>INDEX('Actuals Data'!V$4:V$427,MATCH('Actuals Summary'!$B33,'Actuals Data'!$B$4:$B$427,0))</f>
        <v>0</v>
      </c>
      <c r="W33" s="19">
        <f>INDEX('Actuals Data'!W$4:W$427,MATCH('Actuals Summary'!$B33,'Actuals Data'!$B$4:$B$427,0))</f>
        <v>0</v>
      </c>
      <c r="X33" s="19">
        <f>INDEX('Actuals Data'!X$4:X$427,MATCH('Actuals Summary'!$B33,'Actuals Data'!$B$4:$B$427,0))</f>
        <v>0</v>
      </c>
      <c r="Y33" s="19">
        <f>INDEX('Actuals Data'!Y$4:Y$427,MATCH('Actuals Summary'!$B33,'Actuals Data'!$B$4:$B$427,0))</f>
        <v>0</v>
      </c>
      <c r="Z33" s="19">
        <f>INDEX('Actuals Data'!Z$4:Z$427,MATCH('Actuals Summary'!$B33,'Actuals Data'!$B$4:$B$427,0))</f>
        <v>0</v>
      </c>
      <c r="AA33" s="19">
        <f>INDEX('Actuals Data'!AA$4:AA$427,MATCH('Actuals Summary'!$B33,'Actuals Data'!$B$4:$B$427,0))</f>
        <v>0</v>
      </c>
      <c r="AB33" s="19">
        <f>INDEX('Actuals Data'!AB$4:AB$427,MATCH('Actuals Summary'!$B33,'Actuals Data'!$B$4:$B$427,0))</f>
        <v>0</v>
      </c>
      <c r="AC33" s="19">
        <f>INDEX('Actuals Data'!AC$4:AC$427,MATCH('Actuals Summary'!$B33,'Actuals Data'!$B$4:$B$427,0))</f>
        <v>0</v>
      </c>
      <c r="AD33" s="19">
        <f>INDEX('Actuals Data'!AD$4:AD$427,MATCH('Actuals Summary'!$B33,'Actuals Data'!$B$4:$B$427,0))</f>
        <v>0</v>
      </c>
      <c r="AE33" s="19">
        <f>INDEX('Actuals Data'!AE$4:AE$427,MATCH('Actuals Summary'!$B33,'Actuals Data'!$B$4:$B$427,0))</f>
        <v>0</v>
      </c>
      <c r="AF33" s="19">
        <f>INDEX('Actuals Data'!AF$4:AF$427,MATCH('Actuals Summary'!$B33,'Actuals Data'!$B$4:$B$427,0))</f>
        <v>0</v>
      </c>
      <c r="AG33" s="19">
        <f>INDEX('Actuals Data'!AG$4:AG$427,MATCH('Actuals Summary'!$B33,'Actuals Data'!$B$4:$B$427,0))</f>
        <v>135995</v>
      </c>
      <c r="AH33" s="19">
        <f>INDEX('Actuals Data'!AH$4:AH$427,MATCH('Actuals Summary'!$B33,'Actuals Data'!$B$4:$B$427,0))</f>
        <v>0</v>
      </c>
      <c r="AI33" s="19">
        <f>INDEX('Actuals Data'!AI$4:AI$427,MATCH('Actuals Summary'!$B33,'Actuals Data'!$B$4:$B$427,0))</f>
        <v>4821000</v>
      </c>
      <c r="AJ33" s="19">
        <f>INDEX('Actuals Data'!AJ$4:AJ$427,MATCH('Actuals Summary'!$B33,'Actuals Data'!$B$4:$B$427,0))</f>
        <v>4513592</v>
      </c>
      <c r="AK33" s="19">
        <f>INDEX('Actuals Data'!AK$4:AK$427,MATCH('Actuals Summary'!$B33,'Actuals Data'!$B$4:$B$427,0))</f>
        <v>6668267</v>
      </c>
      <c r="AL33" s="19">
        <f>INDEX('Actuals Data'!AL$4:AL$427,MATCH('Actuals Summary'!$B33,'Actuals Data'!$B$4:$B$427,0))</f>
        <v>7368818</v>
      </c>
      <c r="AM33" s="19">
        <f>INDEX('Actuals Data'!AM$4:AM$427,MATCH('Actuals Summary'!$B33,'Actuals Data'!$B$4:$B$427,0))</f>
        <v>10432692</v>
      </c>
      <c r="AN33" s="19">
        <f>INDEX('Actuals Data'!AN$4:AN$427,MATCH('Actuals Summary'!$B33,'Actuals Data'!$B$4:$B$427,0))</f>
        <v>9975062</v>
      </c>
      <c r="AO33" s="19">
        <f>INDEX('Actuals Data'!AO$4:AO$427,MATCH('Actuals Summary'!$B33,'Actuals Data'!$B$4:$B$427,0))</f>
        <v>9808285</v>
      </c>
      <c r="AP33" s="19">
        <f>INDEX('Actuals Data'!AP$4:AP$427,MATCH('Actuals Summary'!$B33,'Actuals Data'!$B$4:$B$427,0))</f>
        <v>10159379</v>
      </c>
      <c r="AQ33" s="19">
        <f>INDEX('Actuals Data'!AQ$4:AQ$427,MATCH('Actuals Summary'!$B33,'Actuals Data'!$B$4:$B$427,0))</f>
        <v>11345154</v>
      </c>
      <c r="AR33" s="88">
        <f>INDEX('Actuals Data'!AR$4:AR$427,MATCH('Actuals Summary'!$B33,'Actuals Data'!$B$4:$B$427,0))</f>
        <v>11952722.27</v>
      </c>
      <c r="AS33" s="52">
        <f>INDEX('Actuals Data'!AS$4:AS$427,MATCH('Actuals Summary'!$B33,'Actuals Data'!$B$4:$B$427,0))</f>
        <v>11952722.27</v>
      </c>
      <c r="AT33" s="19">
        <f>INDEX('Actuals Data'!AT$4:AT$427,MATCH('Actuals Summary'!$B33,'Actuals Data'!$B$4:$B$427,0))</f>
        <v>20489020</v>
      </c>
    </row>
    <row r="34" spans="2:46" outlineLevel="1" x14ac:dyDescent="0.25">
      <c r="B34" s="24" t="s">
        <v>55</v>
      </c>
      <c r="C34" s="24" t="s">
        <v>56</v>
      </c>
      <c r="D34" s="24" t="s">
        <v>57</v>
      </c>
      <c r="E34" s="19">
        <f>INDEX('Actuals Data'!E$4:E$427,MATCH('Actuals Summary'!$B34,'Actuals Data'!$B$4:$B$427,0))</f>
        <v>0</v>
      </c>
      <c r="F34" s="19">
        <f>INDEX('Actuals Data'!F$4:F$427,MATCH('Actuals Summary'!$B34,'Actuals Data'!$B$4:$B$427,0))</f>
        <v>0</v>
      </c>
      <c r="G34" s="19">
        <f>INDEX('Actuals Data'!G$4:G$427,MATCH('Actuals Summary'!$B34,'Actuals Data'!$B$4:$B$427,0))</f>
        <v>0</v>
      </c>
      <c r="H34" s="19">
        <f>INDEX('Actuals Data'!H$4:H$427,MATCH('Actuals Summary'!$B34,'Actuals Data'!$B$4:$B$427,0))</f>
        <v>0</v>
      </c>
      <c r="I34" s="19">
        <f>INDEX('Actuals Data'!I$4:I$427,MATCH('Actuals Summary'!$B34,'Actuals Data'!$B$4:$B$427,0))</f>
        <v>0</v>
      </c>
      <c r="J34" s="19">
        <f>INDEX('Actuals Data'!J$4:J$427,MATCH('Actuals Summary'!$B34,'Actuals Data'!$B$4:$B$427,0))</f>
        <v>0</v>
      </c>
      <c r="K34" s="19">
        <f>INDEX('Actuals Data'!K$4:K$427,MATCH('Actuals Summary'!$B34,'Actuals Data'!$B$4:$B$427,0))</f>
        <v>0</v>
      </c>
      <c r="L34" s="19">
        <f>INDEX('Actuals Data'!L$4:L$427,MATCH('Actuals Summary'!$B34,'Actuals Data'!$B$4:$B$427,0))</f>
        <v>0</v>
      </c>
      <c r="M34" s="19">
        <f>INDEX('Actuals Data'!M$4:M$427,MATCH('Actuals Summary'!$B34,'Actuals Data'!$B$4:$B$427,0))</f>
        <v>0</v>
      </c>
      <c r="N34" s="19">
        <f>INDEX('Actuals Data'!N$4:N$427,MATCH('Actuals Summary'!$B34,'Actuals Data'!$B$4:$B$427,0))</f>
        <v>0</v>
      </c>
      <c r="O34" s="19">
        <f>INDEX('Actuals Data'!O$4:O$427,MATCH('Actuals Summary'!$B34,'Actuals Data'!$B$4:$B$427,0))</f>
        <v>0</v>
      </c>
      <c r="P34" s="19">
        <f>INDEX('Actuals Data'!P$4:P$427,MATCH('Actuals Summary'!$B34,'Actuals Data'!$B$4:$B$427,0))</f>
        <v>0</v>
      </c>
      <c r="Q34" s="19">
        <f>INDEX('Actuals Data'!Q$4:Q$427,MATCH('Actuals Summary'!$B34,'Actuals Data'!$B$4:$B$427,0))</f>
        <v>0</v>
      </c>
      <c r="R34" s="19">
        <f>INDEX('Actuals Data'!R$4:R$427,MATCH('Actuals Summary'!$B34,'Actuals Data'!$B$4:$B$427,0))</f>
        <v>0</v>
      </c>
      <c r="S34" s="19">
        <f>INDEX('Actuals Data'!S$4:S$427,MATCH('Actuals Summary'!$B34,'Actuals Data'!$B$4:$B$427,0))</f>
        <v>0</v>
      </c>
      <c r="T34" s="19">
        <f>INDEX('Actuals Data'!T$4:T$427,MATCH('Actuals Summary'!$B34,'Actuals Data'!$B$4:$B$427,0))</f>
        <v>0</v>
      </c>
      <c r="U34" s="19">
        <f>INDEX('Actuals Data'!U$4:U$427,MATCH('Actuals Summary'!$B34,'Actuals Data'!$B$4:$B$427,0))</f>
        <v>0</v>
      </c>
      <c r="V34" s="19">
        <f>INDEX('Actuals Data'!V$4:V$427,MATCH('Actuals Summary'!$B34,'Actuals Data'!$B$4:$B$427,0))</f>
        <v>0</v>
      </c>
      <c r="W34" s="19">
        <f>INDEX('Actuals Data'!W$4:W$427,MATCH('Actuals Summary'!$B34,'Actuals Data'!$B$4:$B$427,0))</f>
        <v>0</v>
      </c>
      <c r="X34" s="19">
        <f>INDEX('Actuals Data'!X$4:X$427,MATCH('Actuals Summary'!$B34,'Actuals Data'!$B$4:$B$427,0))</f>
        <v>0</v>
      </c>
      <c r="Y34" s="19">
        <f>INDEX('Actuals Data'!Y$4:Y$427,MATCH('Actuals Summary'!$B34,'Actuals Data'!$B$4:$B$427,0))</f>
        <v>0</v>
      </c>
      <c r="Z34" s="19">
        <f>INDEX('Actuals Data'!Z$4:Z$427,MATCH('Actuals Summary'!$B34,'Actuals Data'!$B$4:$B$427,0))</f>
        <v>0</v>
      </c>
      <c r="AA34" s="19">
        <f>INDEX('Actuals Data'!AA$4:AA$427,MATCH('Actuals Summary'!$B34,'Actuals Data'!$B$4:$B$427,0))</f>
        <v>0</v>
      </c>
      <c r="AB34" s="19">
        <f>INDEX('Actuals Data'!AB$4:AB$427,MATCH('Actuals Summary'!$B34,'Actuals Data'!$B$4:$B$427,0))</f>
        <v>0</v>
      </c>
      <c r="AC34" s="19">
        <f>INDEX('Actuals Data'!AC$4:AC$427,MATCH('Actuals Summary'!$B34,'Actuals Data'!$B$4:$B$427,0))</f>
        <v>0</v>
      </c>
      <c r="AD34" s="19">
        <f>INDEX('Actuals Data'!AD$4:AD$427,MATCH('Actuals Summary'!$B34,'Actuals Data'!$B$4:$B$427,0))</f>
        <v>0</v>
      </c>
      <c r="AE34" s="19">
        <f>INDEX('Actuals Data'!AE$4:AE$427,MATCH('Actuals Summary'!$B34,'Actuals Data'!$B$4:$B$427,0))</f>
        <v>0</v>
      </c>
      <c r="AF34" s="19">
        <f>INDEX('Actuals Data'!AF$4:AF$427,MATCH('Actuals Summary'!$B34,'Actuals Data'!$B$4:$B$427,0))</f>
        <v>0</v>
      </c>
      <c r="AG34" s="19">
        <f>INDEX('Actuals Data'!AG$4:AG$427,MATCH('Actuals Summary'!$B34,'Actuals Data'!$B$4:$B$427,0))</f>
        <v>0</v>
      </c>
      <c r="AH34" s="19">
        <f>INDEX('Actuals Data'!AH$4:AH$427,MATCH('Actuals Summary'!$B34,'Actuals Data'!$B$4:$B$427,0))</f>
        <v>0</v>
      </c>
      <c r="AI34" s="19">
        <f>INDEX('Actuals Data'!AI$4:AI$427,MATCH('Actuals Summary'!$B34,'Actuals Data'!$B$4:$B$427,0))</f>
        <v>0</v>
      </c>
      <c r="AJ34" s="19">
        <f>INDEX('Actuals Data'!AJ$4:AJ$427,MATCH('Actuals Summary'!$B34,'Actuals Data'!$B$4:$B$427,0))</f>
        <v>0</v>
      </c>
      <c r="AK34" s="19">
        <f>INDEX('Actuals Data'!AK$4:AK$427,MATCH('Actuals Summary'!$B34,'Actuals Data'!$B$4:$B$427,0))</f>
        <v>0</v>
      </c>
      <c r="AL34" s="19">
        <f>INDEX('Actuals Data'!AL$4:AL$427,MATCH('Actuals Summary'!$B34,'Actuals Data'!$B$4:$B$427,0))</f>
        <v>0</v>
      </c>
      <c r="AM34" s="19">
        <f>INDEX('Actuals Data'!AM$4:AM$427,MATCH('Actuals Summary'!$B34,'Actuals Data'!$B$4:$B$427,0))</f>
        <v>0</v>
      </c>
      <c r="AN34" s="19">
        <f>INDEX('Actuals Data'!AN$4:AN$427,MATCH('Actuals Summary'!$B34,'Actuals Data'!$B$4:$B$427,0))</f>
        <v>-3520189</v>
      </c>
      <c r="AO34" s="19">
        <f>INDEX('Actuals Data'!AO$4:AO$427,MATCH('Actuals Summary'!$B34,'Actuals Data'!$B$4:$B$427,0))</f>
        <v>-15101706</v>
      </c>
      <c r="AP34" s="19">
        <f>INDEX('Actuals Data'!AP$4:AP$427,MATCH('Actuals Summary'!$B34,'Actuals Data'!$B$4:$B$427,0))</f>
        <v>-19549417</v>
      </c>
      <c r="AQ34" s="19">
        <f>INDEX('Actuals Data'!AQ$4:AQ$427,MATCH('Actuals Summary'!$B34,'Actuals Data'!$B$4:$B$427,0))</f>
        <v>-22627705</v>
      </c>
      <c r="AR34" s="88">
        <f>INDEX('Actuals Data'!AR$4:AR$427,MATCH('Actuals Summary'!$B34,'Actuals Data'!$B$4:$B$427,0))</f>
        <v>-26288024.690000001</v>
      </c>
      <c r="AS34" s="52">
        <f>INDEX('Actuals Data'!AS$4:AS$427,MATCH('Actuals Summary'!$B34,'Actuals Data'!$B$4:$B$427,0))</f>
        <v>-26288024.690000001</v>
      </c>
      <c r="AT34" s="19">
        <f>INDEX('Actuals Data'!AT$4:AT$427,MATCH('Actuals Summary'!$B34,'Actuals Data'!$B$4:$B$427,0))</f>
        <v>-26078000</v>
      </c>
    </row>
    <row r="35" spans="2:46" outlineLevel="1" x14ac:dyDescent="0.25">
      <c r="B35" s="24" t="s">
        <v>58</v>
      </c>
      <c r="C35" s="24" t="s">
        <v>59</v>
      </c>
      <c r="D35" s="24" t="s">
        <v>943</v>
      </c>
      <c r="E35" s="19" t="str">
        <f>INDEX('Actuals Data'!E$4:E$427,MATCH('Actuals Summary'!$B35,'Actuals Data'!$B$4:$B$427,0))</f>
        <v/>
      </c>
      <c r="F35" s="19" t="str">
        <f>INDEX('Actuals Data'!F$4:F$427,MATCH('Actuals Summary'!$B35,'Actuals Data'!$B$4:$B$427,0))</f>
        <v/>
      </c>
      <c r="G35" s="19" t="str">
        <f>INDEX('Actuals Data'!G$4:G$427,MATCH('Actuals Summary'!$B35,'Actuals Data'!$B$4:$B$427,0))</f>
        <v/>
      </c>
      <c r="H35" s="19" t="str">
        <f>INDEX('Actuals Data'!H$4:H$427,MATCH('Actuals Summary'!$B35,'Actuals Data'!$B$4:$B$427,0))</f>
        <v/>
      </c>
      <c r="I35" s="19" t="str">
        <f>INDEX('Actuals Data'!I$4:I$427,MATCH('Actuals Summary'!$B35,'Actuals Data'!$B$4:$B$427,0))</f>
        <v/>
      </c>
      <c r="J35" s="19" t="str">
        <f>INDEX('Actuals Data'!J$4:J$427,MATCH('Actuals Summary'!$B35,'Actuals Data'!$B$4:$B$427,0))</f>
        <v/>
      </c>
      <c r="K35" s="19" t="str">
        <f>INDEX('Actuals Data'!K$4:K$427,MATCH('Actuals Summary'!$B35,'Actuals Data'!$B$4:$B$427,0))</f>
        <v/>
      </c>
      <c r="L35" s="19" t="str">
        <f>INDEX('Actuals Data'!L$4:L$427,MATCH('Actuals Summary'!$B35,'Actuals Data'!$B$4:$B$427,0))</f>
        <v/>
      </c>
      <c r="M35" s="19" t="str">
        <f>INDEX('Actuals Data'!M$4:M$427,MATCH('Actuals Summary'!$B35,'Actuals Data'!$B$4:$B$427,0))</f>
        <v/>
      </c>
      <c r="N35" s="19" t="str">
        <f>INDEX('Actuals Data'!N$4:N$427,MATCH('Actuals Summary'!$B35,'Actuals Data'!$B$4:$B$427,0))</f>
        <v/>
      </c>
      <c r="O35" s="19" t="str">
        <f>INDEX('Actuals Data'!O$4:O$427,MATCH('Actuals Summary'!$B35,'Actuals Data'!$B$4:$B$427,0))</f>
        <v/>
      </c>
      <c r="P35" s="19" t="str">
        <f>INDEX('Actuals Data'!P$4:P$427,MATCH('Actuals Summary'!$B35,'Actuals Data'!$B$4:$B$427,0))</f>
        <v/>
      </c>
      <c r="Q35" s="19" t="str">
        <f>INDEX('Actuals Data'!Q$4:Q$427,MATCH('Actuals Summary'!$B35,'Actuals Data'!$B$4:$B$427,0))</f>
        <v/>
      </c>
      <c r="R35" s="19" t="str">
        <f>INDEX('Actuals Data'!R$4:R$427,MATCH('Actuals Summary'!$B35,'Actuals Data'!$B$4:$B$427,0))</f>
        <v/>
      </c>
      <c r="S35" s="19" t="str">
        <f>INDEX('Actuals Data'!S$4:S$427,MATCH('Actuals Summary'!$B35,'Actuals Data'!$B$4:$B$427,0))</f>
        <v/>
      </c>
      <c r="T35" s="19" t="str">
        <f>INDEX('Actuals Data'!T$4:T$427,MATCH('Actuals Summary'!$B35,'Actuals Data'!$B$4:$B$427,0))</f>
        <v/>
      </c>
      <c r="U35" s="19" t="str">
        <f>INDEX('Actuals Data'!U$4:U$427,MATCH('Actuals Summary'!$B35,'Actuals Data'!$B$4:$B$427,0))</f>
        <v/>
      </c>
      <c r="V35" s="19" t="str">
        <f>INDEX('Actuals Data'!V$4:V$427,MATCH('Actuals Summary'!$B35,'Actuals Data'!$B$4:$B$427,0))</f>
        <v/>
      </c>
      <c r="W35" s="19" t="str">
        <f>INDEX('Actuals Data'!W$4:W$427,MATCH('Actuals Summary'!$B35,'Actuals Data'!$B$4:$B$427,0))</f>
        <v/>
      </c>
      <c r="X35" s="19" t="str">
        <f>INDEX('Actuals Data'!X$4:X$427,MATCH('Actuals Summary'!$B35,'Actuals Data'!$B$4:$B$427,0))</f>
        <v/>
      </c>
      <c r="Y35" s="19" t="str">
        <f>INDEX('Actuals Data'!Y$4:Y$427,MATCH('Actuals Summary'!$B35,'Actuals Data'!$B$4:$B$427,0))</f>
        <v/>
      </c>
      <c r="Z35" s="19" t="str">
        <f>INDEX('Actuals Data'!Z$4:Z$427,MATCH('Actuals Summary'!$B35,'Actuals Data'!$B$4:$B$427,0))</f>
        <v/>
      </c>
      <c r="AA35" s="19" t="str">
        <f>INDEX('Actuals Data'!AA$4:AA$427,MATCH('Actuals Summary'!$B35,'Actuals Data'!$B$4:$B$427,0))</f>
        <v/>
      </c>
      <c r="AB35" s="19" t="str">
        <f>INDEX('Actuals Data'!AB$4:AB$427,MATCH('Actuals Summary'!$B35,'Actuals Data'!$B$4:$B$427,0))</f>
        <v/>
      </c>
      <c r="AC35" s="19" t="str">
        <f>INDEX('Actuals Data'!AC$4:AC$427,MATCH('Actuals Summary'!$B35,'Actuals Data'!$B$4:$B$427,0))</f>
        <v/>
      </c>
      <c r="AD35" s="19" t="str">
        <f>INDEX('Actuals Data'!AD$4:AD$427,MATCH('Actuals Summary'!$B35,'Actuals Data'!$B$4:$B$427,0))</f>
        <v/>
      </c>
      <c r="AE35" s="19" t="str">
        <f>INDEX('Actuals Data'!AE$4:AE$427,MATCH('Actuals Summary'!$B35,'Actuals Data'!$B$4:$B$427,0))</f>
        <v/>
      </c>
      <c r="AF35" s="19" t="str">
        <f>INDEX('Actuals Data'!AF$4:AF$427,MATCH('Actuals Summary'!$B35,'Actuals Data'!$B$4:$B$427,0))</f>
        <v/>
      </c>
      <c r="AG35" s="19" t="str">
        <f>INDEX('Actuals Data'!AG$4:AG$427,MATCH('Actuals Summary'!$B35,'Actuals Data'!$B$4:$B$427,0))</f>
        <v/>
      </c>
      <c r="AH35" s="19" t="str">
        <f>INDEX('Actuals Data'!AH$4:AH$427,MATCH('Actuals Summary'!$B35,'Actuals Data'!$B$4:$B$427,0))</f>
        <v/>
      </c>
      <c r="AI35" s="19" t="str">
        <f>INDEX('Actuals Data'!AI$4:AI$427,MATCH('Actuals Summary'!$B35,'Actuals Data'!$B$4:$B$427,0))</f>
        <v/>
      </c>
      <c r="AJ35" s="19" t="str">
        <f>INDEX('Actuals Data'!AJ$4:AJ$427,MATCH('Actuals Summary'!$B35,'Actuals Data'!$B$4:$B$427,0))</f>
        <v/>
      </c>
      <c r="AK35" s="19" t="str">
        <f>INDEX('Actuals Data'!AK$4:AK$427,MATCH('Actuals Summary'!$B35,'Actuals Data'!$B$4:$B$427,0))</f>
        <v/>
      </c>
      <c r="AL35" s="19" t="str">
        <f>INDEX('Actuals Data'!AL$4:AL$427,MATCH('Actuals Summary'!$B35,'Actuals Data'!$B$4:$B$427,0))</f>
        <v/>
      </c>
      <c r="AM35" s="19">
        <f>INDEX('Actuals Data'!AM$4:AM$427,MATCH('Actuals Summary'!$B35,'Actuals Data'!$B$4:$B$427,0))</f>
        <v>0</v>
      </c>
      <c r="AN35" s="19">
        <f>INDEX('Actuals Data'!AN$4:AN$427,MATCH('Actuals Summary'!$B35,'Actuals Data'!$B$4:$B$427,0))</f>
        <v>0</v>
      </c>
      <c r="AO35" s="19">
        <f>INDEX('Actuals Data'!AO$4:AO$427,MATCH('Actuals Summary'!$B35,'Actuals Data'!$B$4:$B$427,0))</f>
        <v>1000</v>
      </c>
      <c r="AP35" s="19">
        <f>INDEX('Actuals Data'!AP$4:AP$427,MATCH('Actuals Summary'!$B35,'Actuals Data'!$B$4:$B$427,0))</f>
        <v>-3500</v>
      </c>
      <c r="AQ35" s="19">
        <f>INDEX('Actuals Data'!AQ$4:AQ$427,MATCH('Actuals Summary'!$B35,'Actuals Data'!$B$4:$B$427,0))</f>
        <v>-373314</v>
      </c>
      <c r="AR35" s="88">
        <f>INDEX('Actuals Data'!AR$4:AR$427,MATCH('Actuals Summary'!$B35,'Actuals Data'!$B$4:$B$427,0))</f>
        <v>-2567501.1800000002</v>
      </c>
      <c r="AS35" s="52">
        <f>INDEX('Actuals Data'!AS$4:AS$427,MATCH('Actuals Summary'!$B35,'Actuals Data'!$B$4:$B$427,0))</f>
        <v>-2567501.1799999899</v>
      </c>
      <c r="AT35" s="19">
        <f>INDEX('Actuals Data'!AT$4:AT$427,MATCH('Actuals Summary'!$B35,'Actuals Data'!$B$4:$B$427,0))</f>
        <v>-3445000</v>
      </c>
    </row>
    <row r="36" spans="2:46" outlineLevel="1" x14ac:dyDescent="0.25">
      <c r="D36" s="15" t="s">
        <v>994</v>
      </c>
      <c r="E36" s="20">
        <f t="shared" ref="E36:AG36" si="6">SUM(E21:E35)</f>
        <v>-1671003</v>
      </c>
      <c r="F36" s="20">
        <f t="shared" si="6"/>
        <v>451237</v>
      </c>
      <c r="G36" s="20">
        <f t="shared" si="6"/>
        <v>-615836</v>
      </c>
      <c r="H36" s="20">
        <f t="shared" si="6"/>
        <v>79034</v>
      </c>
      <c r="I36" s="20">
        <f t="shared" si="6"/>
        <v>-579669</v>
      </c>
      <c r="J36" s="20">
        <f t="shared" si="6"/>
        <v>891189</v>
      </c>
      <c r="K36" s="20">
        <f t="shared" si="6"/>
        <v>1004811</v>
      </c>
      <c r="L36" s="20">
        <f t="shared" si="6"/>
        <v>-1246713</v>
      </c>
      <c r="M36" s="20">
        <f t="shared" si="6"/>
        <v>737570</v>
      </c>
      <c r="N36" s="20">
        <f t="shared" si="6"/>
        <v>-34764</v>
      </c>
      <c r="O36" s="20">
        <f t="shared" si="6"/>
        <v>-921835</v>
      </c>
      <c r="P36" s="20">
        <f t="shared" si="6"/>
        <v>-466502</v>
      </c>
      <c r="Q36" s="20">
        <f t="shared" si="6"/>
        <v>-1882385</v>
      </c>
      <c r="R36" s="20">
        <f t="shared" si="6"/>
        <v>-905285</v>
      </c>
      <c r="S36" s="20">
        <f t="shared" si="6"/>
        <v>-2754234</v>
      </c>
      <c r="T36" s="20">
        <f t="shared" si="6"/>
        <v>-1616022</v>
      </c>
      <c r="U36" s="20">
        <f t="shared" si="6"/>
        <v>-3340406</v>
      </c>
      <c r="V36" s="20">
        <f t="shared" si="6"/>
        <v>-4295130</v>
      </c>
      <c r="W36" s="20">
        <f t="shared" si="6"/>
        <v>-3363217</v>
      </c>
      <c r="X36" s="20">
        <f t="shared" si="6"/>
        <v>-3422076</v>
      </c>
      <c r="Y36" s="20">
        <f t="shared" si="6"/>
        <v>-4769707</v>
      </c>
      <c r="Z36" s="20">
        <f t="shared" si="6"/>
        <v>-2126292</v>
      </c>
      <c r="AA36" s="20">
        <f t="shared" si="6"/>
        <v>-10806245</v>
      </c>
      <c r="AB36" s="20">
        <f t="shared" si="6"/>
        <v>-6751582</v>
      </c>
      <c r="AC36" s="20">
        <f t="shared" si="6"/>
        <v>-8686304</v>
      </c>
      <c r="AD36" s="20">
        <f t="shared" si="6"/>
        <v>1282995</v>
      </c>
      <c r="AE36" s="20">
        <f t="shared" si="6"/>
        <v>3700452</v>
      </c>
      <c r="AF36" s="20">
        <f t="shared" si="6"/>
        <v>5205448</v>
      </c>
      <c r="AG36" s="20">
        <f t="shared" si="6"/>
        <v>1251739</v>
      </c>
      <c r="AH36" s="20">
        <f t="shared" ref="AH36:AT36" si="7">SUM(AH21:AH35)</f>
        <v>5279028</v>
      </c>
      <c r="AI36" s="20">
        <f t="shared" si="7"/>
        <v>-1701963</v>
      </c>
      <c r="AJ36" s="20">
        <f t="shared" si="7"/>
        <v>-4899854</v>
      </c>
      <c r="AK36" s="20">
        <f t="shared" si="7"/>
        <v>7013449</v>
      </c>
      <c r="AL36" s="20">
        <f t="shared" si="7"/>
        <v>-6416572</v>
      </c>
      <c r="AM36" s="20">
        <f t="shared" si="7"/>
        <v>-16792555</v>
      </c>
      <c r="AN36" s="20">
        <f t="shared" si="7"/>
        <v>-7269133</v>
      </c>
      <c r="AO36" s="20">
        <f t="shared" si="7"/>
        <v>-25626764</v>
      </c>
      <c r="AP36" s="20">
        <f t="shared" si="7"/>
        <v>-36031646</v>
      </c>
      <c r="AQ36" s="20">
        <f t="shared" si="7"/>
        <v>-28094660</v>
      </c>
      <c r="AR36" s="89">
        <f t="shared" ref="AR36:AS36" si="8">SUM(AR21:AR35)</f>
        <v>-41783364.970000006</v>
      </c>
      <c r="AS36" s="65">
        <f t="shared" si="8"/>
        <v>-40105076.979999989</v>
      </c>
      <c r="AT36" s="20">
        <f t="shared" si="7"/>
        <v>-34844060</v>
      </c>
    </row>
    <row r="37" spans="2:46" outlineLevel="1" x14ac:dyDescent="0.25">
      <c r="D37" s="2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87"/>
      <c r="AS37" s="64"/>
      <c r="AT37" s="11"/>
    </row>
    <row r="38" spans="2:46" outlineLevel="1" x14ac:dyDescent="0.25">
      <c r="D38" s="14" t="s">
        <v>944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0"/>
      <c r="AJ38" s="19"/>
      <c r="AK38" s="19"/>
      <c r="AL38" s="19"/>
      <c r="AM38" s="19"/>
      <c r="AN38" s="19"/>
      <c r="AO38" s="19"/>
      <c r="AP38" s="19"/>
      <c r="AQ38" s="19"/>
      <c r="AR38" s="88"/>
      <c r="AS38" s="52"/>
      <c r="AT38" s="19"/>
    </row>
    <row r="39" spans="2:46" outlineLevel="1" x14ac:dyDescent="0.25">
      <c r="B39" s="24" t="s">
        <v>61</v>
      </c>
      <c r="C39" s="24" t="s">
        <v>62</v>
      </c>
      <c r="D39" s="24" t="s">
        <v>945</v>
      </c>
      <c r="E39" s="19">
        <f>INDEX('Actuals Data'!E$4:E$427,MATCH('Actuals Summary'!$B39,'Actuals Data'!$B$4:$B$427,0))</f>
        <v>0</v>
      </c>
      <c r="F39" s="19">
        <f>INDEX('Actuals Data'!F$4:F$427,MATCH('Actuals Summary'!$B39,'Actuals Data'!$B$4:$B$427,0))</f>
        <v>0</v>
      </c>
      <c r="G39" s="19">
        <f>INDEX('Actuals Data'!G$4:G$427,MATCH('Actuals Summary'!$B39,'Actuals Data'!$B$4:$B$427,0))</f>
        <v>0</v>
      </c>
      <c r="H39" s="19">
        <f>INDEX('Actuals Data'!H$4:H$427,MATCH('Actuals Summary'!$B39,'Actuals Data'!$B$4:$B$427,0))</f>
        <v>0</v>
      </c>
      <c r="I39" s="19">
        <f>INDEX('Actuals Data'!I$4:I$427,MATCH('Actuals Summary'!$B39,'Actuals Data'!$B$4:$B$427,0))</f>
        <v>0</v>
      </c>
      <c r="J39" s="19">
        <f>INDEX('Actuals Data'!J$4:J$427,MATCH('Actuals Summary'!$B39,'Actuals Data'!$B$4:$B$427,0))</f>
        <v>0</v>
      </c>
      <c r="K39" s="19">
        <f>INDEX('Actuals Data'!K$4:K$427,MATCH('Actuals Summary'!$B39,'Actuals Data'!$B$4:$B$427,0))</f>
        <v>0</v>
      </c>
      <c r="L39" s="19">
        <f>INDEX('Actuals Data'!L$4:L$427,MATCH('Actuals Summary'!$B39,'Actuals Data'!$B$4:$B$427,0))</f>
        <v>0</v>
      </c>
      <c r="M39" s="19">
        <f>INDEX('Actuals Data'!M$4:M$427,MATCH('Actuals Summary'!$B39,'Actuals Data'!$B$4:$B$427,0))</f>
        <v>0</v>
      </c>
      <c r="N39" s="19">
        <f>INDEX('Actuals Data'!N$4:N$427,MATCH('Actuals Summary'!$B39,'Actuals Data'!$B$4:$B$427,0))</f>
        <v>0</v>
      </c>
      <c r="O39" s="19">
        <f>INDEX('Actuals Data'!O$4:O$427,MATCH('Actuals Summary'!$B39,'Actuals Data'!$B$4:$B$427,0))</f>
        <v>0</v>
      </c>
      <c r="P39" s="19">
        <f>INDEX('Actuals Data'!P$4:P$427,MATCH('Actuals Summary'!$B39,'Actuals Data'!$B$4:$B$427,0))</f>
        <v>0</v>
      </c>
      <c r="Q39" s="19">
        <f>INDEX('Actuals Data'!Q$4:Q$427,MATCH('Actuals Summary'!$B39,'Actuals Data'!$B$4:$B$427,0))</f>
        <v>0</v>
      </c>
      <c r="R39" s="19">
        <f>INDEX('Actuals Data'!R$4:R$427,MATCH('Actuals Summary'!$B39,'Actuals Data'!$B$4:$B$427,0))</f>
        <v>0</v>
      </c>
      <c r="S39" s="19">
        <f>INDEX('Actuals Data'!S$4:S$427,MATCH('Actuals Summary'!$B39,'Actuals Data'!$B$4:$B$427,0))</f>
        <v>0</v>
      </c>
      <c r="T39" s="19">
        <f>INDEX('Actuals Data'!T$4:T$427,MATCH('Actuals Summary'!$B39,'Actuals Data'!$B$4:$B$427,0))</f>
        <v>0</v>
      </c>
      <c r="U39" s="19">
        <f>INDEX('Actuals Data'!U$4:U$427,MATCH('Actuals Summary'!$B39,'Actuals Data'!$B$4:$B$427,0))</f>
        <v>0</v>
      </c>
      <c r="V39" s="19">
        <f>INDEX('Actuals Data'!V$4:V$427,MATCH('Actuals Summary'!$B39,'Actuals Data'!$B$4:$B$427,0))</f>
        <v>0</v>
      </c>
      <c r="W39" s="19">
        <f>INDEX('Actuals Data'!W$4:W$427,MATCH('Actuals Summary'!$B39,'Actuals Data'!$B$4:$B$427,0))</f>
        <v>0</v>
      </c>
      <c r="X39" s="19">
        <f>INDEX('Actuals Data'!X$4:X$427,MATCH('Actuals Summary'!$B39,'Actuals Data'!$B$4:$B$427,0))</f>
        <v>0</v>
      </c>
      <c r="Y39" s="19">
        <f>INDEX('Actuals Data'!Y$4:Y$427,MATCH('Actuals Summary'!$B39,'Actuals Data'!$B$4:$B$427,0))</f>
        <v>0</v>
      </c>
      <c r="Z39" s="19">
        <f>INDEX('Actuals Data'!Z$4:Z$427,MATCH('Actuals Summary'!$B39,'Actuals Data'!$B$4:$B$427,0))</f>
        <v>0</v>
      </c>
      <c r="AA39" s="19">
        <f>INDEX('Actuals Data'!AA$4:AA$427,MATCH('Actuals Summary'!$B39,'Actuals Data'!$B$4:$B$427,0))</f>
        <v>0</v>
      </c>
      <c r="AB39" s="19">
        <f>INDEX('Actuals Data'!AB$4:AB$427,MATCH('Actuals Summary'!$B39,'Actuals Data'!$B$4:$B$427,0))</f>
        <v>0</v>
      </c>
      <c r="AC39" s="19">
        <f>INDEX('Actuals Data'!AC$4:AC$427,MATCH('Actuals Summary'!$B39,'Actuals Data'!$B$4:$B$427,0))</f>
        <v>0</v>
      </c>
      <c r="AD39" s="19">
        <f>INDEX('Actuals Data'!AD$4:AD$427,MATCH('Actuals Summary'!$B39,'Actuals Data'!$B$4:$B$427,0))</f>
        <v>0</v>
      </c>
      <c r="AE39" s="19">
        <f>INDEX('Actuals Data'!AE$4:AE$427,MATCH('Actuals Summary'!$B39,'Actuals Data'!$B$4:$B$427,0))</f>
        <v>0</v>
      </c>
      <c r="AF39" s="19">
        <f>INDEX('Actuals Data'!AF$4:AF$427,MATCH('Actuals Summary'!$B39,'Actuals Data'!$B$4:$B$427,0))</f>
        <v>0</v>
      </c>
      <c r="AG39" s="19">
        <f>INDEX('Actuals Data'!AG$4:AG$427,MATCH('Actuals Summary'!$B39,'Actuals Data'!$B$4:$B$427,0))</f>
        <v>0</v>
      </c>
      <c r="AH39" s="19">
        <f>INDEX('Actuals Data'!AH$4:AH$427,MATCH('Actuals Summary'!$B39,'Actuals Data'!$B$4:$B$427,0))</f>
        <v>0</v>
      </c>
      <c r="AI39" s="19">
        <f>INDEX('Actuals Data'!AI$4:AI$427,MATCH('Actuals Summary'!$B39,'Actuals Data'!$B$4:$B$427,0))</f>
        <v>0</v>
      </c>
      <c r="AJ39" s="19">
        <f>INDEX('Actuals Data'!AJ$4:AJ$427,MATCH('Actuals Summary'!$B39,'Actuals Data'!$B$4:$B$427,0))</f>
        <v>0</v>
      </c>
      <c r="AK39" s="19">
        <f>INDEX('Actuals Data'!AK$4:AK$427,MATCH('Actuals Summary'!$B39,'Actuals Data'!$B$4:$B$427,0))</f>
        <v>0</v>
      </c>
      <c r="AL39" s="19">
        <f>INDEX('Actuals Data'!AL$4:AL$427,MATCH('Actuals Summary'!$B39,'Actuals Data'!$B$4:$B$427,0))</f>
        <v>0</v>
      </c>
      <c r="AM39" s="19">
        <f>INDEX('Actuals Data'!AM$4:AM$427,MATCH('Actuals Summary'!$B39,'Actuals Data'!$B$4:$B$427,0))</f>
        <v>0</v>
      </c>
      <c r="AN39" s="19">
        <f>INDEX('Actuals Data'!AN$4:AN$427,MATCH('Actuals Summary'!$B39,'Actuals Data'!$B$4:$B$427,0))</f>
        <v>32605</v>
      </c>
      <c r="AO39" s="19">
        <f>INDEX('Actuals Data'!AO$4:AO$427,MATCH('Actuals Summary'!$B39,'Actuals Data'!$B$4:$B$427,0))</f>
        <v>105063</v>
      </c>
      <c r="AP39" s="19">
        <f>INDEX('Actuals Data'!AP$4:AP$427,MATCH('Actuals Summary'!$B39,'Actuals Data'!$B$4:$B$427,0))</f>
        <v>210614</v>
      </c>
      <c r="AQ39" s="19">
        <f>INDEX('Actuals Data'!AQ$4:AQ$427,MATCH('Actuals Summary'!$B39,'Actuals Data'!$B$4:$B$427,0))</f>
        <v>51794</v>
      </c>
      <c r="AR39" s="88">
        <f>INDEX('Actuals Data'!AR$4:AR$427,MATCH('Actuals Summary'!$B39,'Actuals Data'!$B$4:$B$427,0))</f>
        <v>178337.32</v>
      </c>
      <c r="AS39" s="52">
        <f>INDEX('Actuals Data'!AS$4:AS$427,MATCH('Actuals Summary'!$B39,'Actuals Data'!$B$4:$B$427,0))</f>
        <v>178337.32</v>
      </c>
      <c r="AT39" s="19">
        <f>INDEX('Actuals Data'!AT$4:AT$427,MATCH('Actuals Summary'!$B39,'Actuals Data'!$B$4:$B$427,0))</f>
        <v>100000</v>
      </c>
    </row>
    <row r="40" spans="2:46" outlineLevel="1" x14ac:dyDescent="0.25">
      <c r="B40" s="24" t="s">
        <v>64</v>
      </c>
      <c r="C40" s="24" t="s">
        <v>65</v>
      </c>
      <c r="D40" s="24" t="s">
        <v>66</v>
      </c>
      <c r="E40" s="19">
        <f>INDEX('Actuals Data'!E$4:E$427,MATCH('Actuals Summary'!$B40,'Actuals Data'!$B$4:$B$427,0))</f>
        <v>0</v>
      </c>
      <c r="F40" s="19">
        <f>INDEX('Actuals Data'!F$4:F$427,MATCH('Actuals Summary'!$B40,'Actuals Data'!$B$4:$B$427,0))</f>
        <v>0</v>
      </c>
      <c r="G40" s="19">
        <f>INDEX('Actuals Data'!G$4:G$427,MATCH('Actuals Summary'!$B40,'Actuals Data'!$B$4:$B$427,0))</f>
        <v>0</v>
      </c>
      <c r="H40" s="19">
        <f>INDEX('Actuals Data'!H$4:H$427,MATCH('Actuals Summary'!$B40,'Actuals Data'!$B$4:$B$427,0))</f>
        <v>0</v>
      </c>
      <c r="I40" s="19">
        <f>INDEX('Actuals Data'!I$4:I$427,MATCH('Actuals Summary'!$B40,'Actuals Data'!$B$4:$B$427,0))</f>
        <v>0</v>
      </c>
      <c r="J40" s="19">
        <f>INDEX('Actuals Data'!J$4:J$427,MATCH('Actuals Summary'!$B40,'Actuals Data'!$B$4:$B$427,0))</f>
        <v>0</v>
      </c>
      <c r="K40" s="19">
        <f>INDEX('Actuals Data'!K$4:K$427,MATCH('Actuals Summary'!$B40,'Actuals Data'!$B$4:$B$427,0))</f>
        <v>0</v>
      </c>
      <c r="L40" s="19">
        <f>INDEX('Actuals Data'!L$4:L$427,MATCH('Actuals Summary'!$B40,'Actuals Data'!$B$4:$B$427,0))</f>
        <v>0</v>
      </c>
      <c r="M40" s="19">
        <f>INDEX('Actuals Data'!M$4:M$427,MATCH('Actuals Summary'!$B40,'Actuals Data'!$B$4:$B$427,0))</f>
        <v>0</v>
      </c>
      <c r="N40" s="19">
        <f>INDEX('Actuals Data'!N$4:N$427,MATCH('Actuals Summary'!$B40,'Actuals Data'!$B$4:$B$427,0))</f>
        <v>0</v>
      </c>
      <c r="O40" s="19">
        <f>INDEX('Actuals Data'!O$4:O$427,MATCH('Actuals Summary'!$B40,'Actuals Data'!$B$4:$B$427,0))</f>
        <v>0</v>
      </c>
      <c r="P40" s="19">
        <f>INDEX('Actuals Data'!P$4:P$427,MATCH('Actuals Summary'!$B40,'Actuals Data'!$B$4:$B$427,0))</f>
        <v>0</v>
      </c>
      <c r="Q40" s="19">
        <f>INDEX('Actuals Data'!Q$4:Q$427,MATCH('Actuals Summary'!$B40,'Actuals Data'!$B$4:$B$427,0))</f>
        <v>3477019</v>
      </c>
      <c r="R40" s="19">
        <f>INDEX('Actuals Data'!R$4:R$427,MATCH('Actuals Summary'!$B40,'Actuals Data'!$B$4:$B$427,0))</f>
        <v>7195879</v>
      </c>
      <c r="S40" s="19">
        <f>INDEX('Actuals Data'!S$4:S$427,MATCH('Actuals Summary'!$B40,'Actuals Data'!$B$4:$B$427,0))</f>
        <v>6986675</v>
      </c>
      <c r="T40" s="19">
        <f>INDEX('Actuals Data'!T$4:T$427,MATCH('Actuals Summary'!$B40,'Actuals Data'!$B$4:$B$427,0))</f>
        <v>6266121</v>
      </c>
      <c r="U40" s="19">
        <f>INDEX('Actuals Data'!U$4:U$427,MATCH('Actuals Summary'!$B40,'Actuals Data'!$B$4:$B$427,0))</f>
        <v>5986436</v>
      </c>
      <c r="V40" s="19">
        <f>INDEX('Actuals Data'!V$4:V$427,MATCH('Actuals Summary'!$B40,'Actuals Data'!$B$4:$B$427,0))</f>
        <v>6074166</v>
      </c>
      <c r="W40" s="19">
        <f>INDEX('Actuals Data'!W$4:W$427,MATCH('Actuals Summary'!$B40,'Actuals Data'!$B$4:$B$427,0))</f>
        <v>5215984</v>
      </c>
      <c r="X40" s="19">
        <f>INDEX('Actuals Data'!X$4:X$427,MATCH('Actuals Summary'!$B40,'Actuals Data'!$B$4:$B$427,0))</f>
        <v>2426490</v>
      </c>
      <c r="Y40" s="19">
        <f>INDEX('Actuals Data'!Y$4:Y$427,MATCH('Actuals Summary'!$B40,'Actuals Data'!$B$4:$B$427,0))</f>
        <v>251489</v>
      </c>
      <c r="Z40" s="19">
        <f>INDEX('Actuals Data'!Z$4:Z$427,MATCH('Actuals Summary'!$B40,'Actuals Data'!$B$4:$B$427,0))</f>
        <v>0</v>
      </c>
      <c r="AA40" s="19">
        <f>INDEX('Actuals Data'!AA$4:AA$427,MATCH('Actuals Summary'!$B40,'Actuals Data'!$B$4:$B$427,0))</f>
        <v>0</v>
      </c>
      <c r="AB40" s="19">
        <f>INDEX('Actuals Data'!AB$4:AB$427,MATCH('Actuals Summary'!$B40,'Actuals Data'!$B$4:$B$427,0))</f>
        <v>0</v>
      </c>
      <c r="AC40" s="19">
        <f>INDEX('Actuals Data'!AC$4:AC$427,MATCH('Actuals Summary'!$B40,'Actuals Data'!$B$4:$B$427,0))</f>
        <v>0</v>
      </c>
      <c r="AD40" s="19">
        <f>INDEX('Actuals Data'!AD$4:AD$427,MATCH('Actuals Summary'!$B40,'Actuals Data'!$B$4:$B$427,0))</f>
        <v>0</v>
      </c>
      <c r="AE40" s="19">
        <f>INDEX('Actuals Data'!AE$4:AE$427,MATCH('Actuals Summary'!$B40,'Actuals Data'!$B$4:$B$427,0))</f>
        <v>0</v>
      </c>
      <c r="AF40" s="19">
        <f>INDEX('Actuals Data'!AF$4:AF$427,MATCH('Actuals Summary'!$B40,'Actuals Data'!$B$4:$B$427,0))</f>
        <v>0</v>
      </c>
      <c r="AG40" s="19">
        <f>INDEX('Actuals Data'!AG$4:AG$427,MATCH('Actuals Summary'!$B40,'Actuals Data'!$B$4:$B$427,0))</f>
        <v>0</v>
      </c>
      <c r="AH40" s="19">
        <f>INDEX('Actuals Data'!AH$4:AH$427,MATCH('Actuals Summary'!$B40,'Actuals Data'!$B$4:$B$427,0))</f>
        <v>0</v>
      </c>
      <c r="AI40" s="19">
        <f>INDEX('Actuals Data'!AI$4:AI$427,MATCH('Actuals Summary'!$B40,'Actuals Data'!$B$4:$B$427,0))</f>
        <v>0</v>
      </c>
      <c r="AJ40" s="19">
        <f>INDEX('Actuals Data'!AJ$4:AJ$427,MATCH('Actuals Summary'!$B40,'Actuals Data'!$B$4:$B$427,0))</f>
        <v>0</v>
      </c>
      <c r="AK40" s="19">
        <f>INDEX('Actuals Data'!AK$4:AK$427,MATCH('Actuals Summary'!$B40,'Actuals Data'!$B$4:$B$427,0))</f>
        <v>0</v>
      </c>
      <c r="AL40" s="19">
        <f>INDEX('Actuals Data'!AL$4:AL$427,MATCH('Actuals Summary'!$B40,'Actuals Data'!$B$4:$B$427,0))</f>
        <v>4726433</v>
      </c>
      <c r="AM40" s="19">
        <f>INDEX('Actuals Data'!AM$4:AM$427,MATCH('Actuals Summary'!$B40,'Actuals Data'!$B$4:$B$427,0))</f>
        <v>5396758</v>
      </c>
      <c r="AN40" s="19">
        <f>INDEX('Actuals Data'!AN$4:AN$427,MATCH('Actuals Summary'!$B40,'Actuals Data'!$B$4:$B$427,0))</f>
        <v>4452565</v>
      </c>
      <c r="AO40" s="19">
        <f>INDEX('Actuals Data'!AO$4:AO$427,MATCH('Actuals Summary'!$B40,'Actuals Data'!$B$4:$B$427,0))</f>
        <v>0</v>
      </c>
      <c r="AP40" s="19">
        <f>INDEX('Actuals Data'!AP$4:AP$427,MATCH('Actuals Summary'!$B40,'Actuals Data'!$B$4:$B$427,0))</f>
        <v>0</v>
      </c>
      <c r="AQ40" s="19">
        <f>INDEX('Actuals Data'!AQ$4:AQ$427,MATCH('Actuals Summary'!$B40,'Actuals Data'!$B$4:$B$427,0))</f>
        <v>0</v>
      </c>
      <c r="AR40" s="88">
        <f>INDEX('Actuals Data'!AR$4:AR$427,MATCH('Actuals Summary'!$B40,'Actuals Data'!$B$4:$B$427,0))</f>
        <v>0</v>
      </c>
      <c r="AS40" s="52">
        <f>INDEX('Actuals Data'!AS$4:AS$427,MATCH('Actuals Summary'!$B40,'Actuals Data'!$B$4:$B$427,0))</f>
        <v>0</v>
      </c>
      <c r="AT40" s="19">
        <f>INDEX('Actuals Data'!AT$4:AT$427,MATCH('Actuals Summary'!$B40,'Actuals Data'!$B$4:$B$427,0))</f>
        <v>0</v>
      </c>
    </row>
    <row r="41" spans="2:46" outlineLevel="1" x14ac:dyDescent="0.25">
      <c r="B41" s="24" t="s">
        <v>67</v>
      </c>
      <c r="C41" s="24" t="s">
        <v>68</v>
      </c>
      <c r="D41" s="24" t="s">
        <v>69</v>
      </c>
      <c r="E41" s="19">
        <f>INDEX('Actuals Data'!E$4:E$427,MATCH('Actuals Summary'!$B41,'Actuals Data'!$B$4:$B$427,0))</f>
        <v>3283596</v>
      </c>
      <c r="F41" s="19">
        <f>INDEX('Actuals Data'!F$4:F$427,MATCH('Actuals Summary'!$B41,'Actuals Data'!$B$4:$B$427,0))</f>
        <v>3619922</v>
      </c>
      <c r="G41" s="19">
        <f>INDEX('Actuals Data'!G$4:G$427,MATCH('Actuals Summary'!$B41,'Actuals Data'!$B$4:$B$427,0))</f>
        <v>4409316</v>
      </c>
      <c r="H41" s="19">
        <f>INDEX('Actuals Data'!H$4:H$427,MATCH('Actuals Summary'!$B41,'Actuals Data'!$B$4:$B$427,0))</f>
        <v>5328427</v>
      </c>
      <c r="I41" s="19">
        <f>INDEX('Actuals Data'!I$4:I$427,MATCH('Actuals Summary'!$B41,'Actuals Data'!$B$4:$B$427,0))</f>
        <v>6501161</v>
      </c>
      <c r="J41" s="19">
        <f>INDEX('Actuals Data'!J$4:J$427,MATCH('Actuals Summary'!$B41,'Actuals Data'!$B$4:$B$427,0))</f>
        <v>6944878</v>
      </c>
      <c r="K41" s="19">
        <f>INDEX('Actuals Data'!K$4:K$427,MATCH('Actuals Summary'!$B41,'Actuals Data'!$B$4:$B$427,0))</f>
        <v>6315041</v>
      </c>
      <c r="L41" s="19">
        <f>INDEX('Actuals Data'!L$4:L$427,MATCH('Actuals Summary'!$B41,'Actuals Data'!$B$4:$B$427,0))</f>
        <v>4309589</v>
      </c>
      <c r="M41" s="19">
        <f>INDEX('Actuals Data'!M$4:M$427,MATCH('Actuals Summary'!$B41,'Actuals Data'!$B$4:$B$427,0))</f>
        <v>3638601</v>
      </c>
      <c r="N41" s="19">
        <f>INDEX('Actuals Data'!N$4:N$427,MATCH('Actuals Summary'!$B41,'Actuals Data'!$B$4:$B$427,0))</f>
        <v>2780143</v>
      </c>
      <c r="O41" s="19">
        <f>INDEX('Actuals Data'!O$4:O$427,MATCH('Actuals Summary'!$B41,'Actuals Data'!$B$4:$B$427,0))</f>
        <v>2269123</v>
      </c>
      <c r="P41" s="19">
        <f>INDEX('Actuals Data'!P$4:P$427,MATCH('Actuals Summary'!$B41,'Actuals Data'!$B$4:$B$427,0))</f>
        <v>2174071</v>
      </c>
      <c r="Q41" s="19">
        <f>INDEX('Actuals Data'!Q$4:Q$427,MATCH('Actuals Summary'!$B41,'Actuals Data'!$B$4:$B$427,0))</f>
        <v>2453250</v>
      </c>
      <c r="R41" s="19">
        <f>INDEX('Actuals Data'!R$4:R$427,MATCH('Actuals Summary'!$B41,'Actuals Data'!$B$4:$B$427,0))</f>
        <v>1941178</v>
      </c>
      <c r="S41" s="19">
        <f>INDEX('Actuals Data'!S$4:S$427,MATCH('Actuals Summary'!$B41,'Actuals Data'!$B$4:$B$427,0))</f>
        <v>1850547</v>
      </c>
      <c r="T41" s="19">
        <f>INDEX('Actuals Data'!T$4:T$427,MATCH('Actuals Summary'!$B41,'Actuals Data'!$B$4:$B$427,0))</f>
        <v>2108554</v>
      </c>
      <c r="U41" s="19">
        <f>INDEX('Actuals Data'!U$4:U$427,MATCH('Actuals Summary'!$B41,'Actuals Data'!$B$4:$B$427,0))</f>
        <v>2216697</v>
      </c>
      <c r="V41" s="19">
        <f>INDEX('Actuals Data'!V$4:V$427,MATCH('Actuals Summary'!$B41,'Actuals Data'!$B$4:$B$427,0))</f>
        <v>1646636</v>
      </c>
      <c r="W41" s="19">
        <f>INDEX('Actuals Data'!W$4:W$427,MATCH('Actuals Summary'!$B41,'Actuals Data'!$B$4:$B$427,0))</f>
        <v>2051621</v>
      </c>
      <c r="X41" s="19">
        <f>INDEX('Actuals Data'!X$4:X$427,MATCH('Actuals Summary'!$B41,'Actuals Data'!$B$4:$B$427,0))</f>
        <v>2155394</v>
      </c>
      <c r="Y41" s="19">
        <f>INDEX('Actuals Data'!Y$4:Y$427,MATCH('Actuals Summary'!$B41,'Actuals Data'!$B$4:$B$427,0))</f>
        <v>2145363</v>
      </c>
      <c r="Z41" s="19">
        <f>INDEX('Actuals Data'!Z$4:Z$427,MATCH('Actuals Summary'!$B41,'Actuals Data'!$B$4:$B$427,0))</f>
        <v>2023479</v>
      </c>
      <c r="AA41" s="19">
        <f>INDEX('Actuals Data'!AA$4:AA$427,MATCH('Actuals Summary'!$B41,'Actuals Data'!$B$4:$B$427,0))</f>
        <v>2129567</v>
      </c>
      <c r="AB41" s="19">
        <f>INDEX('Actuals Data'!AB$4:AB$427,MATCH('Actuals Summary'!$B41,'Actuals Data'!$B$4:$B$427,0))</f>
        <v>2305961</v>
      </c>
      <c r="AC41" s="19">
        <f>INDEX('Actuals Data'!AC$4:AC$427,MATCH('Actuals Summary'!$B41,'Actuals Data'!$B$4:$B$427,0))</f>
        <v>2305301</v>
      </c>
      <c r="AD41" s="19">
        <f>INDEX('Actuals Data'!AD$4:AD$427,MATCH('Actuals Summary'!$B41,'Actuals Data'!$B$4:$B$427,0))</f>
        <v>3481711</v>
      </c>
      <c r="AE41" s="19">
        <f>INDEX('Actuals Data'!AE$4:AE$427,MATCH('Actuals Summary'!$B41,'Actuals Data'!$B$4:$B$427,0))</f>
        <v>2903980</v>
      </c>
      <c r="AF41" s="19">
        <f>INDEX('Actuals Data'!AF$4:AF$427,MATCH('Actuals Summary'!$B41,'Actuals Data'!$B$4:$B$427,0))</f>
        <v>8436004</v>
      </c>
      <c r="AG41" s="19">
        <f>INDEX('Actuals Data'!AG$4:AG$427,MATCH('Actuals Summary'!$B41,'Actuals Data'!$B$4:$B$427,0))</f>
        <v>9482526</v>
      </c>
      <c r="AH41" s="19">
        <f>INDEX('Actuals Data'!AH$4:AH$427,MATCH('Actuals Summary'!$B41,'Actuals Data'!$B$4:$B$427,0))</f>
        <v>8760816</v>
      </c>
      <c r="AI41" s="19">
        <f>INDEX('Actuals Data'!AI$4:AI$427,MATCH('Actuals Summary'!$B41,'Actuals Data'!$B$4:$B$427,0))</f>
        <v>8671577</v>
      </c>
      <c r="AJ41" s="19">
        <f>INDEX('Actuals Data'!AJ$4:AJ$427,MATCH('Actuals Summary'!$B41,'Actuals Data'!$B$4:$B$427,0))</f>
        <v>9418949</v>
      </c>
      <c r="AK41" s="19">
        <f>INDEX('Actuals Data'!AK$4:AK$427,MATCH('Actuals Summary'!$B41,'Actuals Data'!$B$4:$B$427,0))</f>
        <v>9142842</v>
      </c>
      <c r="AL41" s="19">
        <f>INDEX('Actuals Data'!AL$4:AL$427,MATCH('Actuals Summary'!$B41,'Actuals Data'!$B$4:$B$427,0))</f>
        <v>11718674</v>
      </c>
      <c r="AM41" s="19">
        <f>INDEX('Actuals Data'!AM$4:AM$427,MATCH('Actuals Summary'!$B41,'Actuals Data'!$B$4:$B$427,0))</f>
        <v>10219813</v>
      </c>
      <c r="AN41" s="19">
        <f>INDEX('Actuals Data'!AN$4:AN$427,MATCH('Actuals Summary'!$B41,'Actuals Data'!$B$4:$B$427,0))</f>
        <v>12792175</v>
      </c>
      <c r="AO41" s="19">
        <f>INDEX('Actuals Data'!AO$4:AO$427,MATCH('Actuals Summary'!$B41,'Actuals Data'!$B$4:$B$427,0))</f>
        <v>13845629</v>
      </c>
      <c r="AP41" s="19">
        <f>INDEX('Actuals Data'!AP$4:AP$427,MATCH('Actuals Summary'!$B41,'Actuals Data'!$B$4:$B$427,0))</f>
        <v>13987152</v>
      </c>
      <c r="AQ41" s="19">
        <f>INDEX('Actuals Data'!AQ$4:AQ$427,MATCH('Actuals Summary'!$B41,'Actuals Data'!$B$4:$B$427,0))</f>
        <v>12278209</v>
      </c>
      <c r="AR41" s="88">
        <f>INDEX('Actuals Data'!AR$4:AR$427,MATCH('Actuals Summary'!$B41,'Actuals Data'!$B$4:$B$427,0))</f>
        <v>12588949.859999999</v>
      </c>
      <c r="AS41" s="52">
        <f>INDEX('Actuals Data'!AS$4:AS$427,MATCH('Actuals Summary'!$B41,'Actuals Data'!$B$4:$B$427,0))</f>
        <v>12477477.859999901</v>
      </c>
      <c r="AT41" s="19">
        <f>INDEX('Actuals Data'!AT$4:AT$427,MATCH('Actuals Summary'!$B41,'Actuals Data'!$B$4:$B$427,0))</f>
        <v>12632000</v>
      </c>
    </row>
    <row r="42" spans="2:46" outlineLevel="1" x14ac:dyDescent="0.25">
      <c r="B42" s="24" t="s">
        <v>70</v>
      </c>
      <c r="C42" s="24" t="s">
        <v>71</v>
      </c>
      <c r="D42" s="24" t="s">
        <v>72</v>
      </c>
      <c r="E42" s="19">
        <f>INDEX('Actuals Data'!E$4:E$427,MATCH('Actuals Summary'!$B42,'Actuals Data'!$B$4:$B$427,0))</f>
        <v>8857249</v>
      </c>
      <c r="F42" s="19">
        <f>INDEX('Actuals Data'!F$4:F$427,MATCH('Actuals Summary'!$B42,'Actuals Data'!$B$4:$B$427,0))</f>
        <v>10594125</v>
      </c>
      <c r="G42" s="19">
        <f>INDEX('Actuals Data'!G$4:G$427,MATCH('Actuals Summary'!$B42,'Actuals Data'!$B$4:$B$427,0))</f>
        <v>10104350</v>
      </c>
      <c r="H42" s="19">
        <f>INDEX('Actuals Data'!H$4:H$427,MATCH('Actuals Summary'!$B42,'Actuals Data'!$B$4:$B$427,0))</f>
        <v>10540101</v>
      </c>
      <c r="I42" s="19">
        <f>INDEX('Actuals Data'!I$4:I$427,MATCH('Actuals Summary'!$B42,'Actuals Data'!$B$4:$B$427,0))</f>
        <v>10490441</v>
      </c>
      <c r="J42" s="19">
        <f>INDEX('Actuals Data'!J$4:J$427,MATCH('Actuals Summary'!$B42,'Actuals Data'!$B$4:$B$427,0))</f>
        <v>10877379</v>
      </c>
      <c r="K42" s="19">
        <f>INDEX('Actuals Data'!K$4:K$427,MATCH('Actuals Summary'!$B42,'Actuals Data'!$B$4:$B$427,0))</f>
        <v>11268696</v>
      </c>
      <c r="L42" s="19">
        <f>INDEX('Actuals Data'!L$4:L$427,MATCH('Actuals Summary'!$B42,'Actuals Data'!$B$4:$B$427,0))</f>
        <v>12237216</v>
      </c>
      <c r="M42" s="19">
        <f>INDEX('Actuals Data'!M$4:M$427,MATCH('Actuals Summary'!$B42,'Actuals Data'!$B$4:$B$427,0))</f>
        <v>12860063</v>
      </c>
      <c r="N42" s="19">
        <f>INDEX('Actuals Data'!N$4:N$427,MATCH('Actuals Summary'!$B42,'Actuals Data'!$B$4:$B$427,0))</f>
        <v>12790149</v>
      </c>
      <c r="O42" s="19">
        <f>INDEX('Actuals Data'!O$4:O$427,MATCH('Actuals Summary'!$B42,'Actuals Data'!$B$4:$B$427,0))</f>
        <v>12166666</v>
      </c>
      <c r="P42" s="19">
        <f>INDEX('Actuals Data'!P$4:P$427,MATCH('Actuals Summary'!$B42,'Actuals Data'!$B$4:$B$427,0))</f>
        <v>11760712</v>
      </c>
      <c r="Q42" s="19">
        <f>INDEX('Actuals Data'!Q$4:Q$427,MATCH('Actuals Summary'!$B42,'Actuals Data'!$B$4:$B$427,0))</f>
        <v>12236557</v>
      </c>
      <c r="R42" s="19">
        <f>INDEX('Actuals Data'!R$4:R$427,MATCH('Actuals Summary'!$B42,'Actuals Data'!$B$4:$B$427,0))</f>
        <v>12414322</v>
      </c>
      <c r="S42" s="19">
        <f>INDEX('Actuals Data'!S$4:S$427,MATCH('Actuals Summary'!$B42,'Actuals Data'!$B$4:$B$427,0))</f>
        <v>12753166</v>
      </c>
      <c r="T42" s="19">
        <f>INDEX('Actuals Data'!T$4:T$427,MATCH('Actuals Summary'!$B42,'Actuals Data'!$B$4:$B$427,0))</f>
        <v>11418928</v>
      </c>
      <c r="U42" s="19">
        <f>INDEX('Actuals Data'!U$4:U$427,MATCH('Actuals Summary'!$B42,'Actuals Data'!$B$4:$B$427,0))</f>
        <v>10934439</v>
      </c>
      <c r="V42" s="19">
        <f>INDEX('Actuals Data'!V$4:V$427,MATCH('Actuals Summary'!$B42,'Actuals Data'!$B$4:$B$427,0))</f>
        <v>9819497</v>
      </c>
      <c r="W42" s="19">
        <f>INDEX('Actuals Data'!W$4:W$427,MATCH('Actuals Summary'!$B42,'Actuals Data'!$B$4:$B$427,0))</f>
        <v>9734762</v>
      </c>
      <c r="X42" s="19">
        <f>INDEX('Actuals Data'!X$4:X$427,MATCH('Actuals Summary'!$B42,'Actuals Data'!$B$4:$B$427,0))</f>
        <v>9797577</v>
      </c>
      <c r="Y42" s="19">
        <f>INDEX('Actuals Data'!Y$4:Y$427,MATCH('Actuals Summary'!$B42,'Actuals Data'!$B$4:$B$427,0))</f>
        <v>9387278</v>
      </c>
      <c r="Z42" s="19">
        <f>INDEX('Actuals Data'!Z$4:Z$427,MATCH('Actuals Summary'!$B42,'Actuals Data'!$B$4:$B$427,0))</f>
        <v>9676275</v>
      </c>
      <c r="AA42" s="19">
        <f>INDEX('Actuals Data'!AA$4:AA$427,MATCH('Actuals Summary'!$B42,'Actuals Data'!$B$4:$B$427,0))</f>
        <v>10251213</v>
      </c>
      <c r="AB42" s="19">
        <f>INDEX('Actuals Data'!AB$4:AB$427,MATCH('Actuals Summary'!$B42,'Actuals Data'!$B$4:$B$427,0))</f>
        <v>10467547</v>
      </c>
      <c r="AC42" s="19">
        <f>INDEX('Actuals Data'!AC$4:AC$427,MATCH('Actuals Summary'!$B42,'Actuals Data'!$B$4:$B$427,0))</f>
        <v>10982690</v>
      </c>
      <c r="AD42" s="19">
        <f>INDEX('Actuals Data'!AD$4:AD$427,MATCH('Actuals Summary'!$B42,'Actuals Data'!$B$4:$B$427,0))</f>
        <v>10688142</v>
      </c>
      <c r="AE42" s="19">
        <f>INDEX('Actuals Data'!AE$4:AE$427,MATCH('Actuals Summary'!$B42,'Actuals Data'!$B$4:$B$427,0))</f>
        <v>10565038</v>
      </c>
      <c r="AF42" s="19">
        <f>INDEX('Actuals Data'!AF$4:AF$427,MATCH('Actuals Summary'!$B42,'Actuals Data'!$B$4:$B$427,0))</f>
        <v>13764768</v>
      </c>
      <c r="AG42" s="19">
        <f>INDEX('Actuals Data'!AG$4:AG$427,MATCH('Actuals Summary'!$B42,'Actuals Data'!$B$4:$B$427,0))</f>
        <v>18112919</v>
      </c>
      <c r="AH42" s="19">
        <f>INDEX('Actuals Data'!AH$4:AH$427,MATCH('Actuals Summary'!$B42,'Actuals Data'!$B$4:$B$427,0))</f>
        <v>18654296</v>
      </c>
      <c r="AI42" s="19">
        <f>INDEX('Actuals Data'!AI$4:AI$427,MATCH('Actuals Summary'!$B42,'Actuals Data'!$B$4:$B$427,0))</f>
        <v>19054092</v>
      </c>
      <c r="AJ42" s="19">
        <f>INDEX('Actuals Data'!AJ$4:AJ$427,MATCH('Actuals Summary'!$B42,'Actuals Data'!$B$4:$B$427,0))</f>
        <v>19397523</v>
      </c>
      <c r="AK42" s="19">
        <f>INDEX('Actuals Data'!AK$4:AK$427,MATCH('Actuals Summary'!$B42,'Actuals Data'!$B$4:$B$427,0))</f>
        <v>19793135</v>
      </c>
      <c r="AL42" s="19">
        <f>INDEX('Actuals Data'!AL$4:AL$427,MATCH('Actuals Summary'!$B42,'Actuals Data'!$B$4:$B$427,0))</f>
        <v>24241425</v>
      </c>
      <c r="AM42" s="19">
        <f>INDEX('Actuals Data'!AM$4:AM$427,MATCH('Actuals Summary'!$B42,'Actuals Data'!$B$4:$B$427,0))</f>
        <v>24075834</v>
      </c>
      <c r="AN42" s="19">
        <f>INDEX('Actuals Data'!AN$4:AN$427,MATCH('Actuals Summary'!$B42,'Actuals Data'!$B$4:$B$427,0))</f>
        <v>25022509</v>
      </c>
      <c r="AO42" s="19">
        <f>INDEX('Actuals Data'!AO$4:AO$427,MATCH('Actuals Summary'!$B42,'Actuals Data'!$B$4:$B$427,0))</f>
        <v>25398317</v>
      </c>
      <c r="AP42" s="19">
        <f>INDEX('Actuals Data'!AP$4:AP$427,MATCH('Actuals Summary'!$B42,'Actuals Data'!$B$4:$B$427,0))</f>
        <v>26288599</v>
      </c>
      <c r="AQ42" s="19">
        <f>INDEX('Actuals Data'!AQ$4:AQ$427,MATCH('Actuals Summary'!$B42,'Actuals Data'!$B$4:$B$427,0))</f>
        <v>27505994</v>
      </c>
      <c r="AR42" s="88">
        <f>INDEX('Actuals Data'!AR$4:AR$427,MATCH('Actuals Summary'!$B42,'Actuals Data'!$B$4:$B$427,0))</f>
        <v>26499948.280000001</v>
      </c>
      <c r="AS42" s="52">
        <f>INDEX('Actuals Data'!AS$4:AS$427,MATCH('Actuals Summary'!$B42,'Actuals Data'!$B$4:$B$427,0))</f>
        <v>26527984.100000001</v>
      </c>
      <c r="AT42" s="19">
        <f>INDEX('Actuals Data'!AT$4:AT$427,MATCH('Actuals Summary'!$B42,'Actuals Data'!$B$4:$B$427,0))</f>
        <v>27646315</v>
      </c>
    </row>
    <row r="43" spans="2:46" outlineLevel="1" x14ac:dyDescent="0.25">
      <c r="B43" s="24" t="s">
        <v>73</v>
      </c>
      <c r="C43" s="24" t="s">
        <v>74</v>
      </c>
      <c r="D43" s="24" t="s">
        <v>75</v>
      </c>
      <c r="E43" s="19">
        <f>INDEX('Actuals Data'!E$4:E$427,MATCH('Actuals Summary'!$B43,'Actuals Data'!$B$4:$B$427,0))</f>
        <v>4672012</v>
      </c>
      <c r="F43" s="19">
        <f>INDEX('Actuals Data'!F$4:F$427,MATCH('Actuals Summary'!$B43,'Actuals Data'!$B$4:$B$427,0))</f>
        <v>4518764</v>
      </c>
      <c r="G43" s="19">
        <f>INDEX('Actuals Data'!G$4:G$427,MATCH('Actuals Summary'!$B43,'Actuals Data'!$B$4:$B$427,0))</f>
        <v>5007097</v>
      </c>
      <c r="H43" s="19">
        <f>INDEX('Actuals Data'!H$4:H$427,MATCH('Actuals Summary'!$B43,'Actuals Data'!$B$4:$B$427,0))</f>
        <v>4541272</v>
      </c>
      <c r="I43" s="19">
        <f>INDEX('Actuals Data'!I$4:I$427,MATCH('Actuals Summary'!$B43,'Actuals Data'!$B$4:$B$427,0))</f>
        <v>3115623</v>
      </c>
      <c r="J43" s="19">
        <f>INDEX('Actuals Data'!J$4:J$427,MATCH('Actuals Summary'!$B43,'Actuals Data'!$B$4:$B$427,0))</f>
        <v>3170997</v>
      </c>
      <c r="K43" s="19">
        <f>INDEX('Actuals Data'!K$4:K$427,MATCH('Actuals Summary'!$B43,'Actuals Data'!$B$4:$B$427,0))</f>
        <v>3041563</v>
      </c>
      <c r="L43" s="19">
        <f>INDEX('Actuals Data'!L$4:L$427,MATCH('Actuals Summary'!$B43,'Actuals Data'!$B$4:$B$427,0))</f>
        <v>1958424</v>
      </c>
      <c r="M43" s="19">
        <f>INDEX('Actuals Data'!M$4:M$427,MATCH('Actuals Summary'!$B43,'Actuals Data'!$B$4:$B$427,0))</f>
        <v>1103673</v>
      </c>
      <c r="N43" s="19">
        <f>INDEX('Actuals Data'!N$4:N$427,MATCH('Actuals Summary'!$B43,'Actuals Data'!$B$4:$B$427,0))</f>
        <v>901304</v>
      </c>
      <c r="O43" s="19">
        <f>INDEX('Actuals Data'!O$4:O$427,MATCH('Actuals Summary'!$B43,'Actuals Data'!$B$4:$B$427,0))</f>
        <v>761453</v>
      </c>
      <c r="P43" s="19">
        <f>INDEX('Actuals Data'!P$4:P$427,MATCH('Actuals Summary'!$B43,'Actuals Data'!$B$4:$B$427,0))</f>
        <v>704631</v>
      </c>
      <c r="Q43" s="19">
        <f>INDEX('Actuals Data'!Q$4:Q$427,MATCH('Actuals Summary'!$B43,'Actuals Data'!$B$4:$B$427,0))</f>
        <v>921910</v>
      </c>
      <c r="R43" s="19">
        <f>INDEX('Actuals Data'!R$4:R$427,MATCH('Actuals Summary'!$B43,'Actuals Data'!$B$4:$B$427,0))</f>
        <v>479780</v>
      </c>
      <c r="S43" s="19">
        <f>INDEX('Actuals Data'!S$4:S$427,MATCH('Actuals Summary'!$B43,'Actuals Data'!$B$4:$B$427,0))</f>
        <v>525200</v>
      </c>
      <c r="T43" s="19">
        <f>INDEX('Actuals Data'!T$4:T$427,MATCH('Actuals Summary'!$B43,'Actuals Data'!$B$4:$B$427,0))</f>
        <v>470788</v>
      </c>
      <c r="U43" s="19">
        <f>INDEX('Actuals Data'!U$4:U$427,MATCH('Actuals Summary'!$B43,'Actuals Data'!$B$4:$B$427,0))</f>
        <v>609453</v>
      </c>
      <c r="V43" s="19">
        <f>INDEX('Actuals Data'!V$4:V$427,MATCH('Actuals Summary'!$B43,'Actuals Data'!$B$4:$B$427,0))</f>
        <v>259022</v>
      </c>
      <c r="W43" s="19">
        <f>INDEX('Actuals Data'!W$4:W$427,MATCH('Actuals Summary'!$B43,'Actuals Data'!$B$4:$B$427,0))</f>
        <v>441835</v>
      </c>
      <c r="X43" s="19">
        <f>INDEX('Actuals Data'!X$4:X$427,MATCH('Actuals Summary'!$B43,'Actuals Data'!$B$4:$B$427,0))</f>
        <v>286508</v>
      </c>
      <c r="Y43" s="19">
        <f>INDEX('Actuals Data'!Y$4:Y$427,MATCH('Actuals Summary'!$B43,'Actuals Data'!$B$4:$B$427,0))</f>
        <v>283669</v>
      </c>
      <c r="Z43" s="19">
        <f>INDEX('Actuals Data'!Z$4:Z$427,MATCH('Actuals Summary'!$B43,'Actuals Data'!$B$4:$B$427,0))</f>
        <v>203835</v>
      </c>
      <c r="AA43" s="19">
        <f>INDEX('Actuals Data'!AA$4:AA$427,MATCH('Actuals Summary'!$B43,'Actuals Data'!$B$4:$B$427,0))</f>
        <v>298895</v>
      </c>
      <c r="AB43" s="19">
        <f>INDEX('Actuals Data'!AB$4:AB$427,MATCH('Actuals Summary'!$B43,'Actuals Data'!$B$4:$B$427,0))</f>
        <v>547191</v>
      </c>
      <c r="AC43" s="19">
        <f>INDEX('Actuals Data'!AC$4:AC$427,MATCH('Actuals Summary'!$B43,'Actuals Data'!$B$4:$B$427,0))</f>
        <v>159289</v>
      </c>
      <c r="AD43" s="19">
        <f>INDEX('Actuals Data'!AD$4:AD$427,MATCH('Actuals Summary'!$B43,'Actuals Data'!$B$4:$B$427,0))</f>
        <v>397109</v>
      </c>
      <c r="AE43" s="19">
        <f>INDEX('Actuals Data'!AE$4:AE$427,MATCH('Actuals Summary'!$B43,'Actuals Data'!$B$4:$B$427,0))</f>
        <v>377244</v>
      </c>
      <c r="AF43" s="19">
        <f>INDEX('Actuals Data'!AF$4:AF$427,MATCH('Actuals Summary'!$B43,'Actuals Data'!$B$4:$B$427,0))</f>
        <v>1027179</v>
      </c>
      <c r="AG43" s="19">
        <f>INDEX('Actuals Data'!AG$4:AG$427,MATCH('Actuals Summary'!$B43,'Actuals Data'!$B$4:$B$427,0))</f>
        <v>1107644</v>
      </c>
      <c r="AH43" s="19">
        <f>INDEX('Actuals Data'!AH$4:AH$427,MATCH('Actuals Summary'!$B43,'Actuals Data'!$B$4:$B$427,0))</f>
        <v>578391</v>
      </c>
      <c r="AI43" s="19">
        <f>INDEX('Actuals Data'!AI$4:AI$427,MATCH('Actuals Summary'!$B43,'Actuals Data'!$B$4:$B$427,0))</f>
        <v>464157</v>
      </c>
      <c r="AJ43" s="19">
        <f>INDEX('Actuals Data'!AJ$4:AJ$427,MATCH('Actuals Summary'!$B43,'Actuals Data'!$B$4:$B$427,0))</f>
        <v>588258</v>
      </c>
      <c r="AK43" s="19">
        <f>INDEX('Actuals Data'!AK$4:AK$427,MATCH('Actuals Summary'!$B43,'Actuals Data'!$B$4:$B$427,0))</f>
        <v>424374</v>
      </c>
      <c r="AL43" s="19">
        <f>INDEX('Actuals Data'!AL$4:AL$427,MATCH('Actuals Summary'!$B43,'Actuals Data'!$B$4:$B$427,0))</f>
        <v>534666</v>
      </c>
      <c r="AM43" s="19">
        <f>INDEX('Actuals Data'!AM$4:AM$427,MATCH('Actuals Summary'!$B43,'Actuals Data'!$B$4:$B$427,0))</f>
        <v>396682</v>
      </c>
      <c r="AN43" s="19">
        <f>INDEX('Actuals Data'!AN$4:AN$427,MATCH('Actuals Summary'!$B43,'Actuals Data'!$B$4:$B$427,0))</f>
        <v>515130</v>
      </c>
      <c r="AO43" s="19">
        <f>INDEX('Actuals Data'!AO$4:AO$427,MATCH('Actuals Summary'!$B43,'Actuals Data'!$B$4:$B$427,0))</f>
        <v>551363</v>
      </c>
      <c r="AP43" s="19">
        <f>INDEX('Actuals Data'!AP$4:AP$427,MATCH('Actuals Summary'!$B43,'Actuals Data'!$B$4:$B$427,0))</f>
        <v>380391</v>
      </c>
      <c r="AQ43" s="19">
        <f>INDEX('Actuals Data'!AQ$4:AQ$427,MATCH('Actuals Summary'!$B43,'Actuals Data'!$B$4:$B$427,0))</f>
        <v>270239</v>
      </c>
      <c r="AR43" s="88">
        <f>INDEX('Actuals Data'!AR$4:AR$427,MATCH('Actuals Summary'!$B43,'Actuals Data'!$B$4:$B$427,0))</f>
        <v>229786.66</v>
      </c>
      <c r="AS43" s="52">
        <f>INDEX('Actuals Data'!AS$4:AS$427,MATCH('Actuals Summary'!$B43,'Actuals Data'!$B$4:$B$427,0))</f>
        <v>229786.65999999901</v>
      </c>
      <c r="AT43" s="19">
        <f>INDEX('Actuals Data'!AT$4:AT$427,MATCH('Actuals Summary'!$B43,'Actuals Data'!$B$4:$B$427,0))</f>
        <v>250000</v>
      </c>
    </row>
    <row r="44" spans="2:46" outlineLevel="1" x14ac:dyDescent="0.25">
      <c r="B44" s="24" t="s">
        <v>76</v>
      </c>
      <c r="C44" s="24" t="s">
        <v>77</v>
      </c>
      <c r="D44" s="24" t="s">
        <v>78</v>
      </c>
      <c r="E44" s="19">
        <f>INDEX('Actuals Data'!E$4:E$427,MATCH('Actuals Summary'!$B44,'Actuals Data'!$B$4:$B$427,0))</f>
        <v>841112</v>
      </c>
      <c r="F44" s="19">
        <f>INDEX('Actuals Data'!F$4:F$427,MATCH('Actuals Summary'!$B44,'Actuals Data'!$B$4:$B$427,0))</f>
        <v>838122</v>
      </c>
      <c r="G44" s="19">
        <f>INDEX('Actuals Data'!G$4:G$427,MATCH('Actuals Summary'!$B44,'Actuals Data'!$B$4:$B$427,0))</f>
        <v>718959</v>
      </c>
      <c r="H44" s="19">
        <f>INDEX('Actuals Data'!H$4:H$427,MATCH('Actuals Summary'!$B44,'Actuals Data'!$B$4:$B$427,0))</f>
        <v>671738</v>
      </c>
      <c r="I44" s="19">
        <f>INDEX('Actuals Data'!I$4:I$427,MATCH('Actuals Summary'!$B44,'Actuals Data'!$B$4:$B$427,0))</f>
        <v>678393</v>
      </c>
      <c r="J44" s="19">
        <f>INDEX('Actuals Data'!J$4:J$427,MATCH('Actuals Summary'!$B44,'Actuals Data'!$B$4:$B$427,0))</f>
        <v>637678</v>
      </c>
      <c r="K44" s="19">
        <f>INDEX('Actuals Data'!K$4:K$427,MATCH('Actuals Summary'!$B44,'Actuals Data'!$B$4:$B$427,0))</f>
        <v>758157</v>
      </c>
      <c r="L44" s="19">
        <f>INDEX('Actuals Data'!L$4:L$427,MATCH('Actuals Summary'!$B44,'Actuals Data'!$B$4:$B$427,0))</f>
        <v>661871</v>
      </c>
      <c r="M44" s="19">
        <f>INDEX('Actuals Data'!M$4:M$427,MATCH('Actuals Summary'!$B44,'Actuals Data'!$B$4:$B$427,0))</f>
        <v>561202</v>
      </c>
      <c r="N44" s="19">
        <f>INDEX('Actuals Data'!N$4:N$427,MATCH('Actuals Summary'!$B44,'Actuals Data'!$B$4:$B$427,0))</f>
        <v>486572</v>
      </c>
      <c r="O44" s="19">
        <f>INDEX('Actuals Data'!O$4:O$427,MATCH('Actuals Summary'!$B44,'Actuals Data'!$B$4:$B$427,0))</f>
        <v>493229</v>
      </c>
      <c r="P44" s="19">
        <f>INDEX('Actuals Data'!P$4:P$427,MATCH('Actuals Summary'!$B44,'Actuals Data'!$B$4:$B$427,0))</f>
        <v>452731</v>
      </c>
      <c r="Q44" s="19">
        <f>INDEX('Actuals Data'!Q$4:Q$427,MATCH('Actuals Summary'!$B44,'Actuals Data'!$B$4:$B$427,0))</f>
        <v>422538</v>
      </c>
      <c r="R44" s="19">
        <f>INDEX('Actuals Data'!R$4:R$427,MATCH('Actuals Summary'!$B44,'Actuals Data'!$B$4:$B$427,0))</f>
        <v>553775</v>
      </c>
      <c r="S44" s="19">
        <f>INDEX('Actuals Data'!S$4:S$427,MATCH('Actuals Summary'!$B44,'Actuals Data'!$B$4:$B$427,0))</f>
        <v>486332</v>
      </c>
      <c r="T44" s="19">
        <f>INDEX('Actuals Data'!T$4:T$427,MATCH('Actuals Summary'!$B44,'Actuals Data'!$B$4:$B$427,0))</f>
        <v>465802</v>
      </c>
      <c r="U44" s="19">
        <f>INDEX('Actuals Data'!U$4:U$427,MATCH('Actuals Summary'!$B44,'Actuals Data'!$B$4:$B$427,0))</f>
        <v>491030</v>
      </c>
      <c r="V44" s="19">
        <f>INDEX('Actuals Data'!V$4:V$427,MATCH('Actuals Summary'!$B44,'Actuals Data'!$B$4:$B$427,0))</f>
        <v>434893</v>
      </c>
      <c r="W44" s="19">
        <f>INDEX('Actuals Data'!W$4:W$427,MATCH('Actuals Summary'!$B44,'Actuals Data'!$B$4:$B$427,0))</f>
        <v>520870</v>
      </c>
      <c r="X44" s="19">
        <f>INDEX('Actuals Data'!X$4:X$427,MATCH('Actuals Summary'!$B44,'Actuals Data'!$B$4:$B$427,0))</f>
        <v>522552</v>
      </c>
      <c r="Y44" s="19">
        <f>INDEX('Actuals Data'!Y$4:Y$427,MATCH('Actuals Summary'!$B44,'Actuals Data'!$B$4:$B$427,0))</f>
        <v>441816</v>
      </c>
      <c r="Z44" s="19">
        <f>INDEX('Actuals Data'!Z$4:Z$427,MATCH('Actuals Summary'!$B44,'Actuals Data'!$B$4:$B$427,0))</f>
        <v>453072</v>
      </c>
      <c r="AA44" s="19">
        <f>INDEX('Actuals Data'!AA$4:AA$427,MATCH('Actuals Summary'!$B44,'Actuals Data'!$B$4:$B$427,0))</f>
        <v>398273</v>
      </c>
      <c r="AB44" s="19">
        <f>INDEX('Actuals Data'!AB$4:AB$427,MATCH('Actuals Summary'!$B44,'Actuals Data'!$B$4:$B$427,0))</f>
        <v>409136</v>
      </c>
      <c r="AC44" s="19">
        <f>INDEX('Actuals Data'!AC$4:AC$427,MATCH('Actuals Summary'!$B44,'Actuals Data'!$B$4:$B$427,0))</f>
        <v>369903</v>
      </c>
      <c r="AD44" s="19">
        <f>INDEX('Actuals Data'!AD$4:AD$427,MATCH('Actuals Summary'!$B44,'Actuals Data'!$B$4:$B$427,0))</f>
        <v>579709</v>
      </c>
      <c r="AE44" s="19">
        <f>INDEX('Actuals Data'!AE$4:AE$427,MATCH('Actuals Summary'!$B44,'Actuals Data'!$B$4:$B$427,0))</f>
        <v>400957</v>
      </c>
      <c r="AF44" s="19">
        <f>INDEX('Actuals Data'!AF$4:AF$427,MATCH('Actuals Summary'!$B44,'Actuals Data'!$B$4:$B$427,0))</f>
        <v>569846</v>
      </c>
      <c r="AG44" s="19">
        <f>INDEX('Actuals Data'!AG$4:AG$427,MATCH('Actuals Summary'!$B44,'Actuals Data'!$B$4:$B$427,0))</f>
        <v>771589</v>
      </c>
      <c r="AH44" s="19">
        <f>INDEX('Actuals Data'!AH$4:AH$427,MATCH('Actuals Summary'!$B44,'Actuals Data'!$B$4:$B$427,0))</f>
        <v>576347</v>
      </c>
      <c r="AI44" s="19">
        <f>INDEX('Actuals Data'!AI$4:AI$427,MATCH('Actuals Summary'!$B44,'Actuals Data'!$B$4:$B$427,0))</f>
        <v>846450</v>
      </c>
      <c r="AJ44" s="19">
        <f>INDEX('Actuals Data'!AJ$4:AJ$427,MATCH('Actuals Summary'!$B44,'Actuals Data'!$B$4:$B$427,0))</f>
        <v>886086</v>
      </c>
      <c r="AK44" s="19">
        <f>INDEX('Actuals Data'!AK$4:AK$427,MATCH('Actuals Summary'!$B44,'Actuals Data'!$B$4:$B$427,0))</f>
        <v>802855</v>
      </c>
      <c r="AL44" s="19">
        <f>INDEX('Actuals Data'!AL$4:AL$427,MATCH('Actuals Summary'!$B44,'Actuals Data'!$B$4:$B$427,0))</f>
        <v>1037658</v>
      </c>
      <c r="AM44" s="19">
        <f>INDEX('Actuals Data'!AM$4:AM$427,MATCH('Actuals Summary'!$B44,'Actuals Data'!$B$4:$B$427,0))</f>
        <v>991806</v>
      </c>
      <c r="AN44" s="19">
        <f>INDEX('Actuals Data'!AN$4:AN$427,MATCH('Actuals Summary'!$B44,'Actuals Data'!$B$4:$B$427,0))</f>
        <v>1174606</v>
      </c>
      <c r="AO44" s="19">
        <f>INDEX('Actuals Data'!AO$4:AO$427,MATCH('Actuals Summary'!$B44,'Actuals Data'!$B$4:$B$427,0))</f>
        <v>1202102</v>
      </c>
      <c r="AP44" s="19">
        <f>INDEX('Actuals Data'!AP$4:AP$427,MATCH('Actuals Summary'!$B44,'Actuals Data'!$B$4:$B$427,0))</f>
        <v>1234975</v>
      </c>
      <c r="AQ44" s="19">
        <f>INDEX('Actuals Data'!AQ$4:AQ$427,MATCH('Actuals Summary'!$B44,'Actuals Data'!$B$4:$B$427,0))</f>
        <v>1054446</v>
      </c>
      <c r="AR44" s="88">
        <f>INDEX('Actuals Data'!AR$4:AR$427,MATCH('Actuals Summary'!$B44,'Actuals Data'!$B$4:$B$427,0))</f>
        <v>993101.88</v>
      </c>
      <c r="AS44" s="52">
        <f>INDEX('Actuals Data'!AS$4:AS$427,MATCH('Actuals Summary'!$B44,'Actuals Data'!$B$4:$B$427,0))</f>
        <v>993101.88</v>
      </c>
      <c r="AT44" s="19">
        <f>INDEX('Actuals Data'!AT$4:AT$427,MATCH('Actuals Summary'!$B44,'Actuals Data'!$B$4:$B$427,0))</f>
        <v>1189400</v>
      </c>
    </row>
    <row r="45" spans="2:46" outlineLevel="1" x14ac:dyDescent="0.25">
      <c r="B45" s="24" t="s">
        <v>79</v>
      </c>
      <c r="C45" s="24" t="s">
        <v>80</v>
      </c>
      <c r="D45" s="24" t="s">
        <v>81</v>
      </c>
      <c r="E45" s="19">
        <f>INDEX('Actuals Data'!E$4:E$427,MATCH('Actuals Summary'!$B45,'Actuals Data'!$B$4:$B$427,0))</f>
        <v>8440839</v>
      </c>
      <c r="F45" s="19">
        <f>INDEX('Actuals Data'!F$4:F$427,MATCH('Actuals Summary'!$B45,'Actuals Data'!$B$4:$B$427,0))</f>
        <v>8836864</v>
      </c>
      <c r="G45" s="19">
        <f>INDEX('Actuals Data'!G$4:G$427,MATCH('Actuals Summary'!$B45,'Actuals Data'!$B$4:$B$427,0))</f>
        <v>8886296</v>
      </c>
      <c r="H45" s="19">
        <f>INDEX('Actuals Data'!H$4:H$427,MATCH('Actuals Summary'!$B45,'Actuals Data'!$B$4:$B$427,0))</f>
        <v>8757359</v>
      </c>
      <c r="I45" s="19">
        <f>INDEX('Actuals Data'!I$4:I$427,MATCH('Actuals Summary'!$B45,'Actuals Data'!$B$4:$B$427,0))</f>
        <v>8731584</v>
      </c>
      <c r="J45" s="19">
        <f>INDEX('Actuals Data'!J$4:J$427,MATCH('Actuals Summary'!$B45,'Actuals Data'!$B$4:$B$427,0))</f>
        <v>9301313</v>
      </c>
      <c r="K45" s="19">
        <f>INDEX('Actuals Data'!K$4:K$427,MATCH('Actuals Summary'!$B45,'Actuals Data'!$B$4:$B$427,0))</f>
        <v>9561481</v>
      </c>
      <c r="L45" s="19">
        <f>INDEX('Actuals Data'!L$4:L$427,MATCH('Actuals Summary'!$B45,'Actuals Data'!$B$4:$B$427,0))</f>
        <v>10251721</v>
      </c>
      <c r="M45" s="19">
        <f>INDEX('Actuals Data'!M$4:M$427,MATCH('Actuals Summary'!$B45,'Actuals Data'!$B$4:$B$427,0))</f>
        <v>11002082</v>
      </c>
      <c r="N45" s="19">
        <f>INDEX('Actuals Data'!N$4:N$427,MATCH('Actuals Summary'!$B45,'Actuals Data'!$B$4:$B$427,0))</f>
        <v>11557574</v>
      </c>
      <c r="O45" s="19">
        <f>INDEX('Actuals Data'!O$4:O$427,MATCH('Actuals Summary'!$B45,'Actuals Data'!$B$4:$B$427,0))</f>
        <v>12042688</v>
      </c>
      <c r="P45" s="19">
        <f>INDEX('Actuals Data'!P$4:P$427,MATCH('Actuals Summary'!$B45,'Actuals Data'!$B$4:$B$427,0))</f>
        <v>12378414</v>
      </c>
      <c r="Q45" s="19">
        <f>INDEX('Actuals Data'!Q$4:Q$427,MATCH('Actuals Summary'!$B45,'Actuals Data'!$B$4:$B$427,0))</f>
        <v>12818379</v>
      </c>
      <c r="R45" s="19">
        <f>INDEX('Actuals Data'!R$4:R$427,MATCH('Actuals Summary'!$B45,'Actuals Data'!$B$4:$B$427,0))</f>
        <v>13058637</v>
      </c>
      <c r="S45" s="19">
        <f>INDEX('Actuals Data'!S$4:S$427,MATCH('Actuals Summary'!$B45,'Actuals Data'!$B$4:$B$427,0))</f>
        <v>13085294</v>
      </c>
      <c r="T45" s="19">
        <f>INDEX('Actuals Data'!T$4:T$427,MATCH('Actuals Summary'!$B45,'Actuals Data'!$B$4:$B$427,0))</f>
        <v>13154711</v>
      </c>
      <c r="U45" s="19">
        <f>INDEX('Actuals Data'!U$4:U$427,MATCH('Actuals Summary'!$B45,'Actuals Data'!$B$4:$B$427,0))</f>
        <v>13036656</v>
      </c>
      <c r="V45" s="19">
        <f>INDEX('Actuals Data'!V$4:V$427,MATCH('Actuals Summary'!$B45,'Actuals Data'!$B$4:$B$427,0))</f>
        <v>13517761</v>
      </c>
      <c r="W45" s="19">
        <f>INDEX('Actuals Data'!W$4:W$427,MATCH('Actuals Summary'!$B45,'Actuals Data'!$B$4:$B$427,0))</f>
        <v>13952747</v>
      </c>
      <c r="X45" s="19">
        <f>INDEX('Actuals Data'!X$4:X$427,MATCH('Actuals Summary'!$B45,'Actuals Data'!$B$4:$B$427,0))</f>
        <v>14239904</v>
      </c>
      <c r="Y45" s="19">
        <f>INDEX('Actuals Data'!Y$4:Y$427,MATCH('Actuals Summary'!$B45,'Actuals Data'!$B$4:$B$427,0))</f>
        <v>11989558</v>
      </c>
      <c r="Z45" s="19">
        <f>INDEX('Actuals Data'!Z$4:Z$427,MATCH('Actuals Summary'!$B45,'Actuals Data'!$B$4:$B$427,0))</f>
        <v>11939022</v>
      </c>
      <c r="AA45" s="19">
        <f>INDEX('Actuals Data'!AA$4:AA$427,MATCH('Actuals Summary'!$B45,'Actuals Data'!$B$4:$B$427,0))</f>
        <v>12188744</v>
      </c>
      <c r="AB45" s="19">
        <f>INDEX('Actuals Data'!AB$4:AB$427,MATCH('Actuals Summary'!$B45,'Actuals Data'!$B$4:$B$427,0))</f>
        <v>12488427</v>
      </c>
      <c r="AC45" s="19">
        <f>INDEX('Actuals Data'!AC$4:AC$427,MATCH('Actuals Summary'!$B45,'Actuals Data'!$B$4:$B$427,0))</f>
        <v>12184893</v>
      </c>
      <c r="AD45" s="19">
        <f>INDEX('Actuals Data'!AD$4:AD$427,MATCH('Actuals Summary'!$B45,'Actuals Data'!$B$4:$B$427,0))</f>
        <v>12396666</v>
      </c>
      <c r="AE45" s="19">
        <f>INDEX('Actuals Data'!AE$4:AE$427,MATCH('Actuals Summary'!$B45,'Actuals Data'!$B$4:$B$427,0))</f>
        <v>12973061</v>
      </c>
      <c r="AF45" s="19">
        <f>INDEX('Actuals Data'!AF$4:AF$427,MATCH('Actuals Summary'!$B45,'Actuals Data'!$B$4:$B$427,0))</f>
        <v>25403091</v>
      </c>
      <c r="AG45" s="19">
        <f>INDEX('Actuals Data'!AG$4:AG$427,MATCH('Actuals Summary'!$B45,'Actuals Data'!$B$4:$B$427,0))</f>
        <v>29069808</v>
      </c>
      <c r="AH45" s="19">
        <f>INDEX('Actuals Data'!AH$4:AH$427,MATCH('Actuals Summary'!$B45,'Actuals Data'!$B$4:$B$427,0))</f>
        <v>29945838</v>
      </c>
      <c r="AI45" s="19">
        <f>INDEX('Actuals Data'!AI$4:AI$427,MATCH('Actuals Summary'!$B45,'Actuals Data'!$B$4:$B$427,0))</f>
        <v>29374462</v>
      </c>
      <c r="AJ45" s="19">
        <f>INDEX('Actuals Data'!AJ$4:AJ$427,MATCH('Actuals Summary'!$B45,'Actuals Data'!$B$4:$B$427,0))</f>
        <v>29126965</v>
      </c>
      <c r="AK45" s="19">
        <f>INDEX('Actuals Data'!AK$4:AK$427,MATCH('Actuals Summary'!$B45,'Actuals Data'!$B$4:$B$427,0))</f>
        <v>26291934</v>
      </c>
      <c r="AL45" s="19">
        <f>INDEX('Actuals Data'!AL$4:AL$427,MATCH('Actuals Summary'!$B45,'Actuals Data'!$B$4:$B$427,0))</f>
        <v>34937114</v>
      </c>
      <c r="AM45" s="19">
        <f>INDEX('Actuals Data'!AM$4:AM$427,MATCH('Actuals Summary'!$B45,'Actuals Data'!$B$4:$B$427,0))</f>
        <v>34016980</v>
      </c>
      <c r="AN45" s="19">
        <f>INDEX('Actuals Data'!AN$4:AN$427,MATCH('Actuals Summary'!$B45,'Actuals Data'!$B$4:$B$427,0))</f>
        <v>33289930</v>
      </c>
      <c r="AO45" s="19">
        <f>INDEX('Actuals Data'!AO$4:AO$427,MATCH('Actuals Summary'!$B45,'Actuals Data'!$B$4:$B$427,0))</f>
        <v>33389054</v>
      </c>
      <c r="AP45" s="19">
        <f>INDEX('Actuals Data'!AP$4:AP$427,MATCH('Actuals Summary'!$B45,'Actuals Data'!$B$4:$B$427,0))</f>
        <v>33637912</v>
      </c>
      <c r="AQ45" s="19">
        <f>INDEX('Actuals Data'!AQ$4:AQ$427,MATCH('Actuals Summary'!$B45,'Actuals Data'!$B$4:$B$427,0))</f>
        <v>33836903</v>
      </c>
      <c r="AR45" s="88">
        <f>INDEX('Actuals Data'!AR$4:AR$427,MATCH('Actuals Summary'!$B45,'Actuals Data'!$B$4:$B$427,0))</f>
        <v>34424617.140000001</v>
      </c>
      <c r="AS45" s="52">
        <f>INDEX('Actuals Data'!AS$4:AS$427,MATCH('Actuals Summary'!$B45,'Actuals Data'!$B$4:$B$427,0))</f>
        <v>35772513.840000004</v>
      </c>
      <c r="AT45" s="19">
        <f>INDEX('Actuals Data'!AT$4:AT$427,MATCH('Actuals Summary'!$B45,'Actuals Data'!$B$4:$B$427,0))</f>
        <v>34063000</v>
      </c>
    </row>
    <row r="46" spans="2:46" outlineLevel="1" x14ac:dyDescent="0.25">
      <c r="B46" s="24" t="s">
        <v>82</v>
      </c>
      <c r="C46" s="24" t="s">
        <v>83</v>
      </c>
      <c r="D46" s="24" t="s">
        <v>84</v>
      </c>
      <c r="E46" s="19">
        <f>INDEX('Actuals Data'!E$4:E$427,MATCH('Actuals Summary'!$B46,'Actuals Data'!$B$4:$B$427,0))</f>
        <v>0</v>
      </c>
      <c r="F46" s="19">
        <f>INDEX('Actuals Data'!F$4:F$427,MATCH('Actuals Summary'!$B46,'Actuals Data'!$B$4:$B$427,0))</f>
        <v>0</v>
      </c>
      <c r="G46" s="19">
        <f>INDEX('Actuals Data'!G$4:G$427,MATCH('Actuals Summary'!$B46,'Actuals Data'!$B$4:$B$427,0))</f>
        <v>0</v>
      </c>
      <c r="H46" s="19">
        <f>INDEX('Actuals Data'!H$4:H$427,MATCH('Actuals Summary'!$B46,'Actuals Data'!$B$4:$B$427,0))</f>
        <v>0</v>
      </c>
      <c r="I46" s="19">
        <f>INDEX('Actuals Data'!I$4:I$427,MATCH('Actuals Summary'!$B46,'Actuals Data'!$B$4:$B$427,0))</f>
        <v>0</v>
      </c>
      <c r="J46" s="19">
        <f>INDEX('Actuals Data'!J$4:J$427,MATCH('Actuals Summary'!$B46,'Actuals Data'!$B$4:$B$427,0))</f>
        <v>0</v>
      </c>
      <c r="K46" s="19">
        <f>INDEX('Actuals Data'!K$4:K$427,MATCH('Actuals Summary'!$B46,'Actuals Data'!$B$4:$B$427,0))</f>
        <v>0</v>
      </c>
      <c r="L46" s="19">
        <f>INDEX('Actuals Data'!L$4:L$427,MATCH('Actuals Summary'!$B46,'Actuals Data'!$B$4:$B$427,0))</f>
        <v>0</v>
      </c>
      <c r="M46" s="19">
        <f>INDEX('Actuals Data'!M$4:M$427,MATCH('Actuals Summary'!$B46,'Actuals Data'!$B$4:$B$427,0))</f>
        <v>0</v>
      </c>
      <c r="N46" s="19">
        <f>INDEX('Actuals Data'!N$4:N$427,MATCH('Actuals Summary'!$B46,'Actuals Data'!$B$4:$B$427,0))</f>
        <v>0</v>
      </c>
      <c r="O46" s="19">
        <f>INDEX('Actuals Data'!O$4:O$427,MATCH('Actuals Summary'!$B46,'Actuals Data'!$B$4:$B$427,0))</f>
        <v>59643</v>
      </c>
      <c r="P46" s="19">
        <f>INDEX('Actuals Data'!P$4:P$427,MATCH('Actuals Summary'!$B46,'Actuals Data'!$B$4:$B$427,0))</f>
        <v>81780</v>
      </c>
      <c r="Q46" s="19">
        <f>INDEX('Actuals Data'!Q$4:Q$427,MATCH('Actuals Summary'!$B46,'Actuals Data'!$B$4:$B$427,0))</f>
        <v>94886</v>
      </c>
      <c r="R46" s="19">
        <f>INDEX('Actuals Data'!R$4:R$427,MATCH('Actuals Summary'!$B46,'Actuals Data'!$B$4:$B$427,0))</f>
        <v>87319</v>
      </c>
      <c r="S46" s="19">
        <f>INDEX('Actuals Data'!S$4:S$427,MATCH('Actuals Summary'!$B46,'Actuals Data'!$B$4:$B$427,0))</f>
        <v>79387</v>
      </c>
      <c r="T46" s="19">
        <f>INDEX('Actuals Data'!T$4:T$427,MATCH('Actuals Summary'!$B46,'Actuals Data'!$B$4:$B$427,0))</f>
        <v>74613</v>
      </c>
      <c r="U46" s="19">
        <f>INDEX('Actuals Data'!U$4:U$427,MATCH('Actuals Summary'!$B46,'Actuals Data'!$B$4:$B$427,0))</f>
        <v>70861</v>
      </c>
      <c r="V46" s="19">
        <f>INDEX('Actuals Data'!V$4:V$427,MATCH('Actuals Summary'!$B46,'Actuals Data'!$B$4:$B$427,0))</f>
        <v>99413</v>
      </c>
      <c r="W46" s="19">
        <f>INDEX('Actuals Data'!W$4:W$427,MATCH('Actuals Summary'!$B46,'Actuals Data'!$B$4:$B$427,0))</f>
        <v>98159</v>
      </c>
      <c r="X46" s="19">
        <f>INDEX('Actuals Data'!X$4:X$427,MATCH('Actuals Summary'!$B46,'Actuals Data'!$B$4:$B$427,0))</f>
        <v>90847</v>
      </c>
      <c r="Y46" s="19">
        <f>INDEX('Actuals Data'!Y$4:Y$427,MATCH('Actuals Summary'!$B46,'Actuals Data'!$B$4:$B$427,0))</f>
        <v>140902</v>
      </c>
      <c r="Z46" s="19">
        <f>INDEX('Actuals Data'!Z$4:Z$427,MATCH('Actuals Summary'!$B46,'Actuals Data'!$B$4:$B$427,0))</f>
        <v>183766</v>
      </c>
      <c r="AA46" s="19">
        <f>INDEX('Actuals Data'!AA$4:AA$427,MATCH('Actuals Summary'!$B46,'Actuals Data'!$B$4:$B$427,0))</f>
        <v>230668</v>
      </c>
      <c r="AB46" s="19">
        <f>INDEX('Actuals Data'!AB$4:AB$427,MATCH('Actuals Summary'!$B46,'Actuals Data'!$B$4:$B$427,0))</f>
        <v>227844</v>
      </c>
      <c r="AC46" s="19">
        <f>INDEX('Actuals Data'!AC$4:AC$427,MATCH('Actuals Summary'!$B46,'Actuals Data'!$B$4:$B$427,0))</f>
        <v>292861</v>
      </c>
      <c r="AD46" s="19">
        <f>INDEX('Actuals Data'!AD$4:AD$427,MATCH('Actuals Summary'!$B46,'Actuals Data'!$B$4:$B$427,0))</f>
        <v>282630</v>
      </c>
      <c r="AE46" s="19">
        <f>INDEX('Actuals Data'!AE$4:AE$427,MATCH('Actuals Summary'!$B46,'Actuals Data'!$B$4:$B$427,0))</f>
        <v>339217</v>
      </c>
      <c r="AF46" s="19">
        <f>INDEX('Actuals Data'!AF$4:AF$427,MATCH('Actuals Summary'!$B46,'Actuals Data'!$B$4:$B$427,0))</f>
        <v>390452</v>
      </c>
      <c r="AG46" s="19">
        <f>INDEX('Actuals Data'!AG$4:AG$427,MATCH('Actuals Summary'!$B46,'Actuals Data'!$B$4:$B$427,0))</f>
        <v>416017</v>
      </c>
      <c r="AH46" s="19">
        <f>INDEX('Actuals Data'!AH$4:AH$427,MATCH('Actuals Summary'!$B46,'Actuals Data'!$B$4:$B$427,0))</f>
        <v>504967</v>
      </c>
      <c r="AI46" s="19">
        <f>INDEX('Actuals Data'!AI$4:AI$427,MATCH('Actuals Summary'!$B46,'Actuals Data'!$B$4:$B$427,0))</f>
        <v>569393</v>
      </c>
      <c r="AJ46" s="19">
        <f>INDEX('Actuals Data'!AJ$4:AJ$427,MATCH('Actuals Summary'!$B46,'Actuals Data'!$B$4:$B$427,0))</f>
        <v>413009</v>
      </c>
      <c r="AK46" s="19">
        <f>INDEX('Actuals Data'!AK$4:AK$427,MATCH('Actuals Summary'!$B46,'Actuals Data'!$B$4:$B$427,0))</f>
        <v>347263</v>
      </c>
      <c r="AL46" s="19">
        <f>INDEX('Actuals Data'!AL$4:AL$427,MATCH('Actuals Summary'!$B46,'Actuals Data'!$B$4:$B$427,0))</f>
        <v>374818</v>
      </c>
      <c r="AM46" s="19">
        <f>INDEX('Actuals Data'!AM$4:AM$427,MATCH('Actuals Summary'!$B46,'Actuals Data'!$B$4:$B$427,0))</f>
        <v>374438</v>
      </c>
      <c r="AN46" s="19">
        <f>INDEX('Actuals Data'!AN$4:AN$427,MATCH('Actuals Summary'!$B46,'Actuals Data'!$B$4:$B$427,0))</f>
        <v>375900</v>
      </c>
      <c r="AO46" s="19">
        <f>INDEX('Actuals Data'!AO$4:AO$427,MATCH('Actuals Summary'!$B46,'Actuals Data'!$B$4:$B$427,0))</f>
        <v>451627</v>
      </c>
      <c r="AP46" s="19">
        <f>INDEX('Actuals Data'!AP$4:AP$427,MATCH('Actuals Summary'!$B46,'Actuals Data'!$B$4:$B$427,0))</f>
        <v>376610</v>
      </c>
      <c r="AQ46" s="19">
        <f>INDEX('Actuals Data'!AQ$4:AQ$427,MATCH('Actuals Summary'!$B46,'Actuals Data'!$B$4:$B$427,0))</f>
        <v>467823</v>
      </c>
      <c r="AR46" s="88">
        <f>INDEX('Actuals Data'!AR$4:AR$427,MATCH('Actuals Summary'!$B46,'Actuals Data'!$B$4:$B$427,0))</f>
        <v>465156</v>
      </c>
      <c r="AS46" s="52">
        <f>INDEX('Actuals Data'!AS$4:AS$427,MATCH('Actuals Summary'!$B46,'Actuals Data'!$B$4:$B$427,0))</f>
        <v>465156</v>
      </c>
      <c r="AT46" s="19">
        <f>INDEX('Actuals Data'!AT$4:AT$427,MATCH('Actuals Summary'!$B46,'Actuals Data'!$B$4:$B$427,0))</f>
        <v>700000</v>
      </c>
    </row>
    <row r="47" spans="2:46" outlineLevel="1" x14ac:dyDescent="0.25">
      <c r="B47" s="24" t="s">
        <v>85</v>
      </c>
      <c r="C47" s="24" t="s">
        <v>86</v>
      </c>
      <c r="D47" s="24" t="s">
        <v>87</v>
      </c>
      <c r="E47" s="19">
        <f>INDEX('Actuals Data'!E$4:E$427,MATCH('Actuals Summary'!$B47,'Actuals Data'!$B$4:$B$427,0))</f>
        <v>388722</v>
      </c>
      <c r="F47" s="19">
        <f>INDEX('Actuals Data'!F$4:F$427,MATCH('Actuals Summary'!$B47,'Actuals Data'!$B$4:$B$427,0))</f>
        <v>486651</v>
      </c>
      <c r="G47" s="19">
        <f>INDEX('Actuals Data'!G$4:G$427,MATCH('Actuals Summary'!$B47,'Actuals Data'!$B$4:$B$427,0))</f>
        <v>532462</v>
      </c>
      <c r="H47" s="19">
        <f>INDEX('Actuals Data'!H$4:H$427,MATCH('Actuals Summary'!$B47,'Actuals Data'!$B$4:$B$427,0))</f>
        <v>1058622</v>
      </c>
      <c r="I47" s="19">
        <f>INDEX('Actuals Data'!I$4:I$427,MATCH('Actuals Summary'!$B47,'Actuals Data'!$B$4:$B$427,0))</f>
        <v>1432943</v>
      </c>
      <c r="J47" s="19">
        <f>INDEX('Actuals Data'!J$4:J$427,MATCH('Actuals Summary'!$B47,'Actuals Data'!$B$4:$B$427,0))</f>
        <v>1951794</v>
      </c>
      <c r="K47" s="19">
        <f>INDEX('Actuals Data'!K$4:K$427,MATCH('Actuals Summary'!$B47,'Actuals Data'!$B$4:$B$427,0))</f>
        <v>2436548</v>
      </c>
      <c r="L47" s="19">
        <f>INDEX('Actuals Data'!L$4:L$427,MATCH('Actuals Summary'!$B47,'Actuals Data'!$B$4:$B$427,0))</f>
        <v>2845544</v>
      </c>
      <c r="M47" s="19">
        <f>INDEX('Actuals Data'!M$4:M$427,MATCH('Actuals Summary'!$B47,'Actuals Data'!$B$4:$B$427,0))</f>
        <v>3690504</v>
      </c>
      <c r="N47" s="19">
        <f>INDEX('Actuals Data'!N$4:N$427,MATCH('Actuals Summary'!$B47,'Actuals Data'!$B$4:$B$427,0))</f>
        <v>4403679</v>
      </c>
      <c r="O47" s="19">
        <f>INDEX('Actuals Data'!O$4:O$427,MATCH('Actuals Summary'!$B47,'Actuals Data'!$B$4:$B$427,0))</f>
        <v>4927278</v>
      </c>
      <c r="P47" s="19">
        <f>INDEX('Actuals Data'!P$4:P$427,MATCH('Actuals Summary'!$B47,'Actuals Data'!$B$4:$B$427,0))</f>
        <v>6119418</v>
      </c>
      <c r="Q47" s="19">
        <f>INDEX('Actuals Data'!Q$4:Q$427,MATCH('Actuals Summary'!$B47,'Actuals Data'!$B$4:$B$427,0))</f>
        <v>7003299</v>
      </c>
      <c r="R47" s="19">
        <f>INDEX('Actuals Data'!R$4:R$427,MATCH('Actuals Summary'!$B47,'Actuals Data'!$B$4:$B$427,0))</f>
        <v>7247939</v>
      </c>
      <c r="S47" s="19">
        <f>INDEX('Actuals Data'!S$4:S$427,MATCH('Actuals Summary'!$B47,'Actuals Data'!$B$4:$B$427,0))</f>
        <v>7796756</v>
      </c>
      <c r="T47" s="19">
        <f>INDEX('Actuals Data'!T$4:T$427,MATCH('Actuals Summary'!$B47,'Actuals Data'!$B$4:$B$427,0))</f>
        <v>8079760</v>
      </c>
      <c r="U47" s="19">
        <f>INDEX('Actuals Data'!U$4:U$427,MATCH('Actuals Summary'!$B47,'Actuals Data'!$B$4:$B$427,0))</f>
        <v>8419852</v>
      </c>
      <c r="V47" s="19">
        <f>INDEX('Actuals Data'!V$4:V$427,MATCH('Actuals Summary'!$B47,'Actuals Data'!$B$4:$B$427,0))</f>
        <v>8721478</v>
      </c>
      <c r="W47" s="19">
        <f>INDEX('Actuals Data'!W$4:W$427,MATCH('Actuals Summary'!$B47,'Actuals Data'!$B$4:$B$427,0))</f>
        <v>9590638</v>
      </c>
      <c r="X47" s="19">
        <f>INDEX('Actuals Data'!X$4:X$427,MATCH('Actuals Summary'!$B47,'Actuals Data'!$B$4:$B$427,0))</f>
        <v>11068349</v>
      </c>
      <c r="Y47" s="19">
        <f>INDEX('Actuals Data'!Y$4:Y$427,MATCH('Actuals Summary'!$B47,'Actuals Data'!$B$4:$B$427,0))</f>
        <v>9122641</v>
      </c>
      <c r="Z47" s="19">
        <f>INDEX('Actuals Data'!Z$4:Z$427,MATCH('Actuals Summary'!$B47,'Actuals Data'!$B$4:$B$427,0))</f>
        <v>9826048</v>
      </c>
      <c r="AA47" s="19">
        <f>INDEX('Actuals Data'!AA$4:AA$427,MATCH('Actuals Summary'!$B47,'Actuals Data'!$B$4:$B$427,0))</f>
        <v>9925743</v>
      </c>
      <c r="AB47" s="19">
        <f>INDEX('Actuals Data'!AB$4:AB$427,MATCH('Actuals Summary'!$B47,'Actuals Data'!$B$4:$B$427,0))</f>
        <v>11608920</v>
      </c>
      <c r="AC47" s="19">
        <f>INDEX('Actuals Data'!AC$4:AC$427,MATCH('Actuals Summary'!$B47,'Actuals Data'!$B$4:$B$427,0))</f>
        <v>13482922</v>
      </c>
      <c r="AD47" s="19">
        <f>INDEX('Actuals Data'!AD$4:AD$427,MATCH('Actuals Summary'!$B47,'Actuals Data'!$B$4:$B$427,0))</f>
        <v>12635998</v>
      </c>
      <c r="AE47" s="19">
        <f>INDEX('Actuals Data'!AE$4:AE$427,MATCH('Actuals Summary'!$B47,'Actuals Data'!$B$4:$B$427,0))</f>
        <v>12214613</v>
      </c>
      <c r="AF47" s="19">
        <f>INDEX('Actuals Data'!AF$4:AF$427,MATCH('Actuals Summary'!$B47,'Actuals Data'!$B$4:$B$427,0))</f>
        <v>13951176</v>
      </c>
      <c r="AG47" s="19">
        <f>INDEX('Actuals Data'!AG$4:AG$427,MATCH('Actuals Summary'!$B47,'Actuals Data'!$B$4:$B$427,0))</f>
        <v>16883874</v>
      </c>
      <c r="AH47" s="19">
        <f>INDEX('Actuals Data'!AH$4:AH$427,MATCH('Actuals Summary'!$B47,'Actuals Data'!$B$4:$B$427,0))</f>
        <v>15856630</v>
      </c>
      <c r="AI47" s="19">
        <f>INDEX('Actuals Data'!AI$4:AI$427,MATCH('Actuals Summary'!$B47,'Actuals Data'!$B$4:$B$427,0))</f>
        <v>17195252</v>
      </c>
      <c r="AJ47" s="19">
        <f>INDEX('Actuals Data'!AJ$4:AJ$427,MATCH('Actuals Summary'!$B47,'Actuals Data'!$B$4:$B$427,0))</f>
        <v>16197092</v>
      </c>
      <c r="AK47" s="19">
        <f>INDEX('Actuals Data'!AK$4:AK$427,MATCH('Actuals Summary'!$B47,'Actuals Data'!$B$4:$B$427,0))</f>
        <v>14693436</v>
      </c>
      <c r="AL47" s="19">
        <f>INDEX('Actuals Data'!AL$4:AL$427,MATCH('Actuals Summary'!$B47,'Actuals Data'!$B$4:$B$427,0))</f>
        <v>22495695</v>
      </c>
      <c r="AM47" s="19">
        <f>INDEX('Actuals Data'!AM$4:AM$427,MATCH('Actuals Summary'!$B47,'Actuals Data'!$B$4:$B$427,0))</f>
        <v>27904964</v>
      </c>
      <c r="AN47" s="19">
        <f>INDEX('Actuals Data'!AN$4:AN$427,MATCH('Actuals Summary'!$B47,'Actuals Data'!$B$4:$B$427,0))</f>
        <v>25932350</v>
      </c>
      <c r="AO47" s="19">
        <f>INDEX('Actuals Data'!AO$4:AO$427,MATCH('Actuals Summary'!$B47,'Actuals Data'!$B$4:$B$427,0))</f>
        <v>26744860</v>
      </c>
      <c r="AP47" s="19">
        <f>INDEX('Actuals Data'!AP$4:AP$427,MATCH('Actuals Summary'!$B47,'Actuals Data'!$B$4:$B$427,0))</f>
        <v>26698367</v>
      </c>
      <c r="AQ47" s="19">
        <f>INDEX('Actuals Data'!AQ$4:AQ$427,MATCH('Actuals Summary'!$B47,'Actuals Data'!$B$4:$B$427,0))</f>
        <v>29629899</v>
      </c>
      <c r="AR47" s="88">
        <f>INDEX('Actuals Data'!AR$4:AR$427,MATCH('Actuals Summary'!$B47,'Actuals Data'!$B$4:$B$427,0))</f>
        <v>30462289.859999999</v>
      </c>
      <c r="AS47" s="52">
        <f>INDEX('Actuals Data'!AS$4:AS$427,MATCH('Actuals Summary'!$B47,'Actuals Data'!$B$4:$B$427,0))</f>
        <v>30462289.859999899</v>
      </c>
      <c r="AT47" s="19">
        <f>INDEX('Actuals Data'!AT$4:AT$427,MATCH('Actuals Summary'!$B47,'Actuals Data'!$B$4:$B$427,0))</f>
        <v>29145912</v>
      </c>
    </row>
    <row r="48" spans="2:46" outlineLevel="1" x14ac:dyDescent="0.25">
      <c r="B48" s="24" t="s">
        <v>88</v>
      </c>
      <c r="C48" s="24" t="s">
        <v>89</v>
      </c>
      <c r="D48" s="24" t="s">
        <v>90</v>
      </c>
      <c r="E48" s="19">
        <f>INDEX('Actuals Data'!E$4:E$427,MATCH('Actuals Summary'!$B48,'Actuals Data'!$B$4:$B$427,0))</f>
        <v>4744667</v>
      </c>
      <c r="F48" s="19">
        <f>INDEX('Actuals Data'!F$4:F$427,MATCH('Actuals Summary'!$B48,'Actuals Data'!$B$4:$B$427,0))</f>
        <v>5592159</v>
      </c>
      <c r="G48" s="19">
        <f>INDEX('Actuals Data'!G$4:G$427,MATCH('Actuals Summary'!$B48,'Actuals Data'!$B$4:$B$427,0))</f>
        <v>6172884</v>
      </c>
      <c r="H48" s="19">
        <f>INDEX('Actuals Data'!H$4:H$427,MATCH('Actuals Summary'!$B48,'Actuals Data'!$B$4:$B$427,0))</f>
        <v>6784102</v>
      </c>
      <c r="I48" s="19">
        <f>INDEX('Actuals Data'!I$4:I$427,MATCH('Actuals Summary'!$B48,'Actuals Data'!$B$4:$B$427,0))</f>
        <v>5965254</v>
      </c>
      <c r="J48" s="19">
        <f>INDEX('Actuals Data'!J$4:J$427,MATCH('Actuals Summary'!$B48,'Actuals Data'!$B$4:$B$427,0))</f>
        <v>6580960</v>
      </c>
      <c r="K48" s="19">
        <f>INDEX('Actuals Data'!K$4:K$427,MATCH('Actuals Summary'!$B48,'Actuals Data'!$B$4:$B$427,0))</f>
        <v>10077652</v>
      </c>
      <c r="L48" s="19">
        <f>INDEX('Actuals Data'!L$4:L$427,MATCH('Actuals Summary'!$B48,'Actuals Data'!$B$4:$B$427,0))</f>
        <v>10363444</v>
      </c>
      <c r="M48" s="19">
        <f>INDEX('Actuals Data'!M$4:M$427,MATCH('Actuals Summary'!$B48,'Actuals Data'!$B$4:$B$427,0))</f>
        <v>10116244</v>
      </c>
      <c r="N48" s="19">
        <f>INDEX('Actuals Data'!N$4:N$427,MATCH('Actuals Summary'!$B48,'Actuals Data'!$B$4:$B$427,0))</f>
        <v>14030161</v>
      </c>
      <c r="O48" s="19">
        <f>INDEX('Actuals Data'!O$4:O$427,MATCH('Actuals Summary'!$B48,'Actuals Data'!$B$4:$B$427,0))</f>
        <v>12376920</v>
      </c>
      <c r="P48" s="19">
        <f>INDEX('Actuals Data'!P$4:P$427,MATCH('Actuals Summary'!$B48,'Actuals Data'!$B$4:$B$427,0))</f>
        <v>13852984</v>
      </c>
      <c r="Q48" s="19">
        <f>INDEX('Actuals Data'!Q$4:Q$427,MATCH('Actuals Summary'!$B48,'Actuals Data'!$B$4:$B$427,0))</f>
        <v>12199078</v>
      </c>
      <c r="R48" s="19">
        <f>INDEX('Actuals Data'!R$4:R$427,MATCH('Actuals Summary'!$B48,'Actuals Data'!$B$4:$B$427,0))</f>
        <v>9839088</v>
      </c>
      <c r="S48" s="19">
        <f>INDEX('Actuals Data'!S$4:S$427,MATCH('Actuals Summary'!$B48,'Actuals Data'!$B$4:$B$427,0))</f>
        <v>9487945</v>
      </c>
      <c r="T48" s="19">
        <f>INDEX('Actuals Data'!T$4:T$427,MATCH('Actuals Summary'!$B48,'Actuals Data'!$B$4:$B$427,0))</f>
        <v>9502337</v>
      </c>
      <c r="U48" s="19">
        <f>INDEX('Actuals Data'!U$4:U$427,MATCH('Actuals Summary'!$B48,'Actuals Data'!$B$4:$B$427,0))</f>
        <v>10577019</v>
      </c>
      <c r="V48" s="19">
        <f>INDEX('Actuals Data'!V$4:V$427,MATCH('Actuals Summary'!$B48,'Actuals Data'!$B$4:$B$427,0))</f>
        <v>9985349</v>
      </c>
      <c r="W48" s="19">
        <f>INDEX('Actuals Data'!W$4:W$427,MATCH('Actuals Summary'!$B48,'Actuals Data'!$B$4:$B$427,0))</f>
        <v>11185654</v>
      </c>
      <c r="X48" s="19">
        <f>INDEX('Actuals Data'!X$4:X$427,MATCH('Actuals Summary'!$B48,'Actuals Data'!$B$4:$B$427,0))</f>
        <v>15237357</v>
      </c>
      <c r="Y48" s="19">
        <f>INDEX('Actuals Data'!Y$4:Y$427,MATCH('Actuals Summary'!$B48,'Actuals Data'!$B$4:$B$427,0))</f>
        <v>16469668</v>
      </c>
      <c r="Z48" s="19">
        <f>INDEX('Actuals Data'!Z$4:Z$427,MATCH('Actuals Summary'!$B48,'Actuals Data'!$B$4:$B$427,0))</f>
        <v>18228597</v>
      </c>
      <c r="AA48" s="19">
        <f>INDEX('Actuals Data'!AA$4:AA$427,MATCH('Actuals Summary'!$B48,'Actuals Data'!$B$4:$B$427,0))</f>
        <v>19799825</v>
      </c>
      <c r="AB48" s="19">
        <f>INDEX('Actuals Data'!AB$4:AB$427,MATCH('Actuals Summary'!$B48,'Actuals Data'!$B$4:$B$427,0))</f>
        <v>18468131</v>
      </c>
      <c r="AC48" s="19">
        <f>INDEX('Actuals Data'!AC$4:AC$427,MATCH('Actuals Summary'!$B48,'Actuals Data'!$B$4:$B$427,0))</f>
        <v>20546244</v>
      </c>
      <c r="AD48" s="19">
        <f>INDEX('Actuals Data'!AD$4:AD$427,MATCH('Actuals Summary'!$B48,'Actuals Data'!$B$4:$B$427,0))</f>
        <v>25977911</v>
      </c>
      <c r="AE48" s="19">
        <f>INDEX('Actuals Data'!AE$4:AE$427,MATCH('Actuals Summary'!$B48,'Actuals Data'!$B$4:$B$427,0))</f>
        <v>31209314</v>
      </c>
      <c r="AF48" s="19">
        <f>INDEX('Actuals Data'!AF$4:AF$427,MATCH('Actuals Summary'!$B48,'Actuals Data'!$B$4:$B$427,0))</f>
        <v>46423968</v>
      </c>
      <c r="AG48" s="19">
        <f>INDEX('Actuals Data'!AG$4:AG$427,MATCH('Actuals Summary'!$B48,'Actuals Data'!$B$4:$B$427,0))</f>
        <v>61123554</v>
      </c>
      <c r="AH48" s="19">
        <f>INDEX('Actuals Data'!AH$4:AH$427,MATCH('Actuals Summary'!$B48,'Actuals Data'!$B$4:$B$427,0))</f>
        <v>52725582</v>
      </c>
      <c r="AI48" s="19">
        <f>INDEX('Actuals Data'!AI$4:AI$427,MATCH('Actuals Summary'!$B48,'Actuals Data'!$B$4:$B$427,0))</f>
        <v>36495044</v>
      </c>
      <c r="AJ48" s="19">
        <f>INDEX('Actuals Data'!AJ$4:AJ$427,MATCH('Actuals Summary'!$B48,'Actuals Data'!$B$4:$B$427,0))</f>
        <v>23388979</v>
      </c>
      <c r="AK48" s="19">
        <f>INDEX('Actuals Data'!AK$4:AK$427,MATCH('Actuals Summary'!$B48,'Actuals Data'!$B$4:$B$427,0))</f>
        <v>26022597</v>
      </c>
      <c r="AL48" s="19">
        <f>INDEX('Actuals Data'!AL$4:AL$427,MATCH('Actuals Summary'!$B48,'Actuals Data'!$B$4:$B$427,0))</f>
        <v>21844845</v>
      </c>
      <c r="AM48" s="19">
        <f>INDEX('Actuals Data'!AM$4:AM$427,MATCH('Actuals Summary'!$B48,'Actuals Data'!$B$4:$B$427,0))</f>
        <v>22840024</v>
      </c>
      <c r="AN48" s="19">
        <f>INDEX('Actuals Data'!AN$4:AN$427,MATCH('Actuals Summary'!$B48,'Actuals Data'!$B$4:$B$427,0))</f>
        <v>27506213</v>
      </c>
      <c r="AO48" s="19">
        <f>INDEX('Actuals Data'!AO$4:AO$427,MATCH('Actuals Summary'!$B48,'Actuals Data'!$B$4:$B$427,0))</f>
        <v>36767342</v>
      </c>
      <c r="AP48" s="19">
        <f>INDEX('Actuals Data'!AP$4:AP$427,MATCH('Actuals Summary'!$B48,'Actuals Data'!$B$4:$B$427,0))</f>
        <v>36801231</v>
      </c>
      <c r="AQ48" s="19">
        <f>INDEX('Actuals Data'!AQ$4:AQ$427,MATCH('Actuals Summary'!$B48,'Actuals Data'!$B$4:$B$427,0))</f>
        <v>47642256</v>
      </c>
      <c r="AR48" s="88">
        <f>INDEX('Actuals Data'!AR$4:AR$427,MATCH('Actuals Summary'!$B48,'Actuals Data'!$B$4:$B$427,0))</f>
        <v>48179233.640000001</v>
      </c>
      <c r="AS48" s="52">
        <f>INDEX('Actuals Data'!AS$4:AS$427,MATCH('Actuals Summary'!$B48,'Actuals Data'!$B$4:$B$427,0))</f>
        <v>48179233.640000001</v>
      </c>
      <c r="AT48" s="19">
        <f>INDEX('Actuals Data'!AT$4:AT$427,MATCH('Actuals Summary'!$B48,'Actuals Data'!$B$4:$B$427,0))</f>
        <v>34059048</v>
      </c>
    </row>
    <row r="49" spans="2:46" outlineLevel="1" x14ac:dyDescent="0.25">
      <c r="B49" s="24" t="s">
        <v>91</v>
      </c>
      <c r="C49" s="24" t="s">
        <v>92</v>
      </c>
      <c r="D49" s="24" t="s">
        <v>93</v>
      </c>
      <c r="E49" s="19">
        <f>INDEX('Actuals Data'!E$4:E$427,MATCH('Actuals Summary'!$B49,'Actuals Data'!$B$4:$B$427,0))</f>
        <v>92822</v>
      </c>
      <c r="F49" s="19">
        <f>INDEX('Actuals Data'!F$4:F$427,MATCH('Actuals Summary'!$B49,'Actuals Data'!$B$4:$B$427,0))</f>
        <v>48667</v>
      </c>
      <c r="G49" s="19">
        <f>INDEX('Actuals Data'!G$4:G$427,MATCH('Actuals Summary'!$B49,'Actuals Data'!$B$4:$B$427,0))</f>
        <v>351113</v>
      </c>
      <c r="H49" s="19">
        <f>INDEX('Actuals Data'!H$4:H$427,MATCH('Actuals Summary'!$B49,'Actuals Data'!$B$4:$B$427,0))</f>
        <v>435586</v>
      </c>
      <c r="I49" s="19">
        <f>INDEX('Actuals Data'!I$4:I$427,MATCH('Actuals Summary'!$B49,'Actuals Data'!$B$4:$B$427,0))</f>
        <v>339213</v>
      </c>
      <c r="J49" s="19">
        <f>INDEX('Actuals Data'!J$4:J$427,MATCH('Actuals Summary'!$B49,'Actuals Data'!$B$4:$B$427,0))</f>
        <v>318368</v>
      </c>
      <c r="K49" s="19">
        <f>INDEX('Actuals Data'!K$4:K$427,MATCH('Actuals Summary'!$B49,'Actuals Data'!$B$4:$B$427,0))</f>
        <v>240561</v>
      </c>
      <c r="L49" s="19">
        <f>INDEX('Actuals Data'!L$4:L$427,MATCH('Actuals Summary'!$B49,'Actuals Data'!$B$4:$B$427,0))</f>
        <v>31214</v>
      </c>
      <c r="M49" s="19">
        <f>INDEX('Actuals Data'!M$4:M$427,MATCH('Actuals Summary'!$B49,'Actuals Data'!$B$4:$B$427,0))</f>
        <v>28523</v>
      </c>
      <c r="N49" s="19">
        <f>INDEX('Actuals Data'!N$4:N$427,MATCH('Actuals Summary'!$B49,'Actuals Data'!$B$4:$B$427,0))</f>
        <v>37742</v>
      </c>
      <c r="O49" s="19">
        <f>INDEX('Actuals Data'!O$4:O$427,MATCH('Actuals Summary'!$B49,'Actuals Data'!$B$4:$B$427,0))</f>
        <v>31565</v>
      </c>
      <c r="P49" s="19">
        <f>INDEX('Actuals Data'!P$4:P$427,MATCH('Actuals Summary'!$B49,'Actuals Data'!$B$4:$B$427,0))</f>
        <v>27025</v>
      </c>
      <c r="Q49" s="19">
        <f>INDEX('Actuals Data'!Q$4:Q$427,MATCH('Actuals Summary'!$B49,'Actuals Data'!$B$4:$B$427,0))</f>
        <v>18437</v>
      </c>
      <c r="R49" s="19">
        <f>INDEX('Actuals Data'!R$4:R$427,MATCH('Actuals Summary'!$B49,'Actuals Data'!$B$4:$B$427,0))</f>
        <v>12586</v>
      </c>
      <c r="S49" s="19">
        <f>INDEX('Actuals Data'!S$4:S$427,MATCH('Actuals Summary'!$B49,'Actuals Data'!$B$4:$B$427,0))</f>
        <v>10631</v>
      </c>
      <c r="T49" s="19">
        <f>INDEX('Actuals Data'!T$4:T$427,MATCH('Actuals Summary'!$B49,'Actuals Data'!$B$4:$B$427,0))</f>
        <v>32325</v>
      </c>
      <c r="U49" s="19">
        <f>INDEX('Actuals Data'!U$4:U$427,MATCH('Actuals Summary'!$B49,'Actuals Data'!$B$4:$B$427,0))</f>
        <v>29738</v>
      </c>
      <c r="V49" s="19">
        <f>INDEX('Actuals Data'!V$4:V$427,MATCH('Actuals Summary'!$B49,'Actuals Data'!$B$4:$B$427,0))</f>
        <v>31770</v>
      </c>
      <c r="W49" s="19">
        <f>INDEX('Actuals Data'!W$4:W$427,MATCH('Actuals Summary'!$B49,'Actuals Data'!$B$4:$B$427,0))</f>
        <v>38832</v>
      </c>
      <c r="X49" s="19">
        <f>INDEX('Actuals Data'!X$4:X$427,MATCH('Actuals Summary'!$B49,'Actuals Data'!$B$4:$B$427,0))</f>
        <v>36205</v>
      </c>
      <c r="Y49" s="19">
        <f>INDEX('Actuals Data'!Y$4:Y$427,MATCH('Actuals Summary'!$B49,'Actuals Data'!$B$4:$B$427,0))</f>
        <v>33527</v>
      </c>
      <c r="Z49" s="19">
        <f>INDEX('Actuals Data'!Z$4:Z$427,MATCH('Actuals Summary'!$B49,'Actuals Data'!$B$4:$B$427,0))</f>
        <v>36819</v>
      </c>
      <c r="AA49" s="19">
        <f>INDEX('Actuals Data'!AA$4:AA$427,MATCH('Actuals Summary'!$B49,'Actuals Data'!$B$4:$B$427,0))</f>
        <v>36490</v>
      </c>
      <c r="AB49" s="19">
        <f>INDEX('Actuals Data'!AB$4:AB$427,MATCH('Actuals Summary'!$B49,'Actuals Data'!$B$4:$B$427,0))</f>
        <v>53584</v>
      </c>
      <c r="AC49" s="19">
        <f>INDEX('Actuals Data'!AC$4:AC$427,MATCH('Actuals Summary'!$B49,'Actuals Data'!$B$4:$B$427,0))</f>
        <v>24531</v>
      </c>
      <c r="AD49" s="19">
        <f>INDEX('Actuals Data'!AD$4:AD$427,MATCH('Actuals Summary'!$B49,'Actuals Data'!$B$4:$B$427,0))</f>
        <v>0</v>
      </c>
      <c r="AE49" s="19">
        <f>INDEX('Actuals Data'!AE$4:AE$427,MATCH('Actuals Summary'!$B49,'Actuals Data'!$B$4:$B$427,0))</f>
        <v>0</v>
      </c>
      <c r="AF49" s="19">
        <f>INDEX('Actuals Data'!AF$4:AF$427,MATCH('Actuals Summary'!$B49,'Actuals Data'!$B$4:$B$427,0))</f>
        <v>101103</v>
      </c>
      <c r="AG49" s="19">
        <f>INDEX('Actuals Data'!AG$4:AG$427,MATCH('Actuals Summary'!$B49,'Actuals Data'!$B$4:$B$427,0))</f>
        <v>88141</v>
      </c>
      <c r="AH49" s="19">
        <f>INDEX('Actuals Data'!AH$4:AH$427,MATCH('Actuals Summary'!$B49,'Actuals Data'!$B$4:$B$427,0))</f>
        <v>66058</v>
      </c>
      <c r="AI49" s="19">
        <f>INDEX('Actuals Data'!AI$4:AI$427,MATCH('Actuals Summary'!$B49,'Actuals Data'!$B$4:$B$427,0))</f>
        <v>75505</v>
      </c>
      <c r="AJ49" s="19">
        <f>INDEX('Actuals Data'!AJ$4:AJ$427,MATCH('Actuals Summary'!$B49,'Actuals Data'!$B$4:$B$427,0))</f>
        <v>71660</v>
      </c>
      <c r="AK49" s="19">
        <f>INDEX('Actuals Data'!AK$4:AK$427,MATCH('Actuals Summary'!$B49,'Actuals Data'!$B$4:$B$427,0))</f>
        <v>73367</v>
      </c>
      <c r="AL49" s="19">
        <f>INDEX('Actuals Data'!AL$4:AL$427,MATCH('Actuals Summary'!$B49,'Actuals Data'!$B$4:$B$427,0))</f>
        <v>72596</v>
      </c>
      <c r="AM49" s="19">
        <f>INDEX('Actuals Data'!AM$4:AM$427,MATCH('Actuals Summary'!$B49,'Actuals Data'!$B$4:$B$427,0))</f>
        <v>56975</v>
      </c>
      <c r="AN49" s="19">
        <f>INDEX('Actuals Data'!AN$4:AN$427,MATCH('Actuals Summary'!$B49,'Actuals Data'!$B$4:$B$427,0))</f>
        <v>59860</v>
      </c>
      <c r="AO49" s="19">
        <f>INDEX('Actuals Data'!AO$4:AO$427,MATCH('Actuals Summary'!$B49,'Actuals Data'!$B$4:$B$427,0))</f>
        <v>83291</v>
      </c>
      <c r="AP49" s="19">
        <f>INDEX('Actuals Data'!AP$4:AP$427,MATCH('Actuals Summary'!$B49,'Actuals Data'!$B$4:$B$427,0))</f>
        <v>81777</v>
      </c>
      <c r="AQ49" s="19">
        <f>INDEX('Actuals Data'!AQ$4:AQ$427,MATCH('Actuals Summary'!$B49,'Actuals Data'!$B$4:$B$427,0))</f>
        <v>93410</v>
      </c>
      <c r="AR49" s="88">
        <f>INDEX('Actuals Data'!AR$4:AR$427,MATCH('Actuals Summary'!$B49,'Actuals Data'!$B$4:$B$427,0))</f>
        <v>124639.17</v>
      </c>
      <c r="AS49" s="52">
        <f>INDEX('Actuals Data'!AS$4:AS$427,MATCH('Actuals Summary'!$B49,'Actuals Data'!$B$4:$B$427,0))</f>
        <v>124639.17</v>
      </c>
      <c r="AT49" s="19">
        <f>INDEX('Actuals Data'!AT$4:AT$427,MATCH('Actuals Summary'!$B49,'Actuals Data'!$B$4:$B$427,0))</f>
        <v>90000</v>
      </c>
    </row>
    <row r="50" spans="2:46" outlineLevel="1" x14ac:dyDescent="0.25">
      <c r="B50" s="24" t="s">
        <v>94</v>
      </c>
      <c r="C50" s="24" t="s">
        <v>95</v>
      </c>
      <c r="D50" s="24" t="s">
        <v>96</v>
      </c>
      <c r="E50" s="19">
        <f>INDEX('Actuals Data'!E$4:E$427,MATCH('Actuals Summary'!$B50,'Actuals Data'!$B$4:$B$427,0))</f>
        <v>-33308</v>
      </c>
      <c r="F50" s="19">
        <f>INDEX('Actuals Data'!F$4:F$427,MATCH('Actuals Summary'!$B50,'Actuals Data'!$B$4:$B$427,0))</f>
        <v>-34853</v>
      </c>
      <c r="G50" s="19">
        <f>INDEX('Actuals Data'!G$4:G$427,MATCH('Actuals Summary'!$B50,'Actuals Data'!$B$4:$B$427,0))</f>
        <v>-82157</v>
      </c>
      <c r="H50" s="19">
        <f>INDEX('Actuals Data'!H$4:H$427,MATCH('Actuals Summary'!$B50,'Actuals Data'!$B$4:$B$427,0))</f>
        <v>-67978</v>
      </c>
      <c r="I50" s="19">
        <f>INDEX('Actuals Data'!I$4:I$427,MATCH('Actuals Summary'!$B50,'Actuals Data'!$B$4:$B$427,0))</f>
        <v>-107210</v>
      </c>
      <c r="J50" s="19">
        <f>INDEX('Actuals Data'!J$4:J$427,MATCH('Actuals Summary'!$B50,'Actuals Data'!$B$4:$B$427,0))</f>
        <v>-276424</v>
      </c>
      <c r="K50" s="19">
        <f>INDEX('Actuals Data'!K$4:K$427,MATCH('Actuals Summary'!$B50,'Actuals Data'!$B$4:$B$427,0))</f>
        <v>-171164</v>
      </c>
      <c r="L50" s="19">
        <f>INDEX('Actuals Data'!L$4:L$427,MATCH('Actuals Summary'!$B50,'Actuals Data'!$B$4:$B$427,0))</f>
        <v>-242810</v>
      </c>
      <c r="M50" s="19">
        <f>INDEX('Actuals Data'!M$4:M$427,MATCH('Actuals Summary'!$B50,'Actuals Data'!$B$4:$B$427,0))</f>
        <v>-131260</v>
      </c>
      <c r="N50" s="19">
        <f>INDEX('Actuals Data'!N$4:N$427,MATCH('Actuals Summary'!$B50,'Actuals Data'!$B$4:$B$427,0))</f>
        <v>-117402</v>
      </c>
      <c r="O50" s="19">
        <f>INDEX('Actuals Data'!O$4:O$427,MATCH('Actuals Summary'!$B50,'Actuals Data'!$B$4:$B$427,0))</f>
        <v>-96172</v>
      </c>
      <c r="P50" s="19">
        <f>INDEX('Actuals Data'!P$4:P$427,MATCH('Actuals Summary'!$B50,'Actuals Data'!$B$4:$B$427,0))</f>
        <v>-82306</v>
      </c>
      <c r="Q50" s="19">
        <f>INDEX('Actuals Data'!Q$4:Q$427,MATCH('Actuals Summary'!$B50,'Actuals Data'!$B$4:$B$427,0))</f>
        <v>-102390</v>
      </c>
      <c r="R50" s="19">
        <f>INDEX('Actuals Data'!R$4:R$427,MATCH('Actuals Summary'!$B50,'Actuals Data'!$B$4:$B$427,0))</f>
        <v>-97454</v>
      </c>
      <c r="S50" s="19">
        <f>INDEX('Actuals Data'!S$4:S$427,MATCH('Actuals Summary'!$B50,'Actuals Data'!$B$4:$B$427,0))</f>
        <v>-91972</v>
      </c>
      <c r="T50" s="19">
        <f>INDEX('Actuals Data'!T$4:T$427,MATCH('Actuals Summary'!$B50,'Actuals Data'!$B$4:$B$427,0))</f>
        <v>-87633</v>
      </c>
      <c r="U50" s="19">
        <f>INDEX('Actuals Data'!U$4:U$427,MATCH('Actuals Summary'!$B50,'Actuals Data'!$B$4:$B$427,0))</f>
        <v>-94567</v>
      </c>
      <c r="V50" s="19">
        <f>INDEX('Actuals Data'!V$4:V$427,MATCH('Actuals Summary'!$B50,'Actuals Data'!$B$4:$B$427,0))</f>
        <v>-92102</v>
      </c>
      <c r="W50" s="19">
        <f>INDEX('Actuals Data'!W$4:W$427,MATCH('Actuals Summary'!$B50,'Actuals Data'!$B$4:$B$427,0))</f>
        <v>-75793</v>
      </c>
      <c r="X50" s="19">
        <f>INDEX('Actuals Data'!X$4:X$427,MATCH('Actuals Summary'!$B50,'Actuals Data'!$B$4:$B$427,0))</f>
        <v>-118605</v>
      </c>
      <c r="Y50" s="19">
        <f>INDEX('Actuals Data'!Y$4:Y$427,MATCH('Actuals Summary'!$B50,'Actuals Data'!$B$4:$B$427,0))</f>
        <v>-139315</v>
      </c>
      <c r="Z50" s="19">
        <f>INDEX('Actuals Data'!Z$4:Z$427,MATCH('Actuals Summary'!$B50,'Actuals Data'!$B$4:$B$427,0))</f>
        <v>-35517</v>
      </c>
      <c r="AA50" s="19">
        <f>INDEX('Actuals Data'!AA$4:AA$427,MATCH('Actuals Summary'!$B50,'Actuals Data'!$B$4:$B$427,0))</f>
        <v>-58044</v>
      </c>
      <c r="AB50" s="19">
        <f>INDEX('Actuals Data'!AB$4:AB$427,MATCH('Actuals Summary'!$B50,'Actuals Data'!$B$4:$B$427,0))</f>
        <v>-103252</v>
      </c>
      <c r="AC50" s="19">
        <f>INDEX('Actuals Data'!AC$4:AC$427,MATCH('Actuals Summary'!$B50,'Actuals Data'!$B$4:$B$427,0))</f>
        <v>-65621</v>
      </c>
      <c r="AD50" s="19">
        <f>INDEX('Actuals Data'!AD$4:AD$427,MATCH('Actuals Summary'!$B50,'Actuals Data'!$B$4:$B$427,0))</f>
        <v>-58361</v>
      </c>
      <c r="AE50" s="19">
        <f>INDEX('Actuals Data'!AE$4:AE$427,MATCH('Actuals Summary'!$B50,'Actuals Data'!$B$4:$B$427,0))</f>
        <v>-167171</v>
      </c>
      <c r="AF50" s="19">
        <f>INDEX('Actuals Data'!AF$4:AF$427,MATCH('Actuals Summary'!$B50,'Actuals Data'!$B$4:$B$427,0))</f>
        <v>-115834</v>
      </c>
      <c r="AG50" s="19">
        <f>INDEX('Actuals Data'!AG$4:AG$427,MATCH('Actuals Summary'!$B50,'Actuals Data'!$B$4:$B$427,0))</f>
        <v>-297189</v>
      </c>
      <c r="AH50" s="19">
        <f>INDEX('Actuals Data'!AH$4:AH$427,MATCH('Actuals Summary'!$B50,'Actuals Data'!$B$4:$B$427,0))</f>
        <v>-65295</v>
      </c>
      <c r="AI50" s="19">
        <f>INDEX('Actuals Data'!AI$4:AI$427,MATCH('Actuals Summary'!$B50,'Actuals Data'!$B$4:$B$427,0))</f>
        <v>-80479</v>
      </c>
      <c r="AJ50" s="19">
        <f>INDEX('Actuals Data'!AJ$4:AJ$427,MATCH('Actuals Summary'!$B50,'Actuals Data'!$B$4:$B$427,0))</f>
        <v>-191540</v>
      </c>
      <c r="AK50" s="19">
        <f>INDEX('Actuals Data'!AK$4:AK$427,MATCH('Actuals Summary'!$B50,'Actuals Data'!$B$4:$B$427,0))</f>
        <v>-146044</v>
      </c>
      <c r="AL50" s="19">
        <f>INDEX('Actuals Data'!AL$4:AL$427,MATCH('Actuals Summary'!$B50,'Actuals Data'!$B$4:$B$427,0))</f>
        <v>-120730</v>
      </c>
      <c r="AM50" s="19">
        <f>INDEX('Actuals Data'!AM$4:AM$427,MATCH('Actuals Summary'!$B50,'Actuals Data'!$B$4:$B$427,0))</f>
        <v>-120114</v>
      </c>
      <c r="AN50" s="19">
        <f>INDEX('Actuals Data'!AN$4:AN$427,MATCH('Actuals Summary'!$B50,'Actuals Data'!$B$4:$B$427,0))</f>
        <v>-94003</v>
      </c>
      <c r="AO50" s="19">
        <f>INDEX('Actuals Data'!AO$4:AO$427,MATCH('Actuals Summary'!$B50,'Actuals Data'!$B$4:$B$427,0))</f>
        <v>-66066</v>
      </c>
      <c r="AP50" s="19">
        <f>INDEX('Actuals Data'!AP$4:AP$427,MATCH('Actuals Summary'!$B50,'Actuals Data'!$B$4:$B$427,0))</f>
        <v>-90343</v>
      </c>
      <c r="AQ50" s="19">
        <f>INDEX('Actuals Data'!AQ$4:AQ$427,MATCH('Actuals Summary'!$B50,'Actuals Data'!$B$4:$B$427,0))</f>
        <v>-11825</v>
      </c>
      <c r="AR50" s="88">
        <f>INDEX('Actuals Data'!AR$4:AR$427,MATCH('Actuals Summary'!$B50,'Actuals Data'!$B$4:$B$427,0))</f>
        <v>-229543</v>
      </c>
      <c r="AS50" s="52">
        <f>INDEX('Actuals Data'!AS$4:AS$427,MATCH('Actuals Summary'!$B50,'Actuals Data'!$B$4:$B$427,0))</f>
        <v>-229543</v>
      </c>
      <c r="AT50" s="19">
        <f>INDEX('Actuals Data'!AT$4:AT$427,MATCH('Actuals Summary'!$B50,'Actuals Data'!$B$4:$B$427,0))</f>
        <v>-65559</v>
      </c>
    </row>
    <row r="51" spans="2:46" outlineLevel="1" x14ac:dyDescent="0.25">
      <c r="B51" s="24" t="s">
        <v>97</v>
      </c>
      <c r="C51" s="24" t="s">
        <v>98</v>
      </c>
      <c r="D51" s="24" t="s">
        <v>99</v>
      </c>
      <c r="E51" s="19">
        <f>INDEX('Actuals Data'!E$4:E$427,MATCH('Actuals Summary'!$B51,'Actuals Data'!$B$4:$B$427,0))</f>
        <v>-116872</v>
      </c>
      <c r="F51" s="19">
        <f>INDEX('Actuals Data'!F$4:F$427,MATCH('Actuals Summary'!$B51,'Actuals Data'!$B$4:$B$427,0))</f>
        <v>-122328</v>
      </c>
      <c r="G51" s="19">
        <f>INDEX('Actuals Data'!G$4:G$427,MATCH('Actuals Summary'!$B51,'Actuals Data'!$B$4:$B$427,0))</f>
        <v>-335470</v>
      </c>
      <c r="H51" s="19">
        <f>INDEX('Actuals Data'!H$4:H$427,MATCH('Actuals Summary'!$B51,'Actuals Data'!$B$4:$B$427,0))</f>
        <v>-232530</v>
      </c>
      <c r="I51" s="19">
        <f>INDEX('Actuals Data'!I$4:I$427,MATCH('Actuals Summary'!$B51,'Actuals Data'!$B$4:$B$427,0))</f>
        <v>-152927</v>
      </c>
      <c r="J51" s="19">
        <f>INDEX('Actuals Data'!J$4:J$427,MATCH('Actuals Summary'!$B51,'Actuals Data'!$B$4:$B$427,0))</f>
        <v>-185930</v>
      </c>
      <c r="K51" s="19">
        <f>INDEX('Actuals Data'!K$4:K$427,MATCH('Actuals Summary'!$B51,'Actuals Data'!$B$4:$B$427,0))</f>
        <v>-157932</v>
      </c>
      <c r="L51" s="19">
        <f>INDEX('Actuals Data'!L$4:L$427,MATCH('Actuals Summary'!$B51,'Actuals Data'!$B$4:$B$427,0))</f>
        <v>-167704</v>
      </c>
      <c r="M51" s="19">
        <f>INDEX('Actuals Data'!M$4:M$427,MATCH('Actuals Summary'!$B51,'Actuals Data'!$B$4:$B$427,0))</f>
        <v>-157294</v>
      </c>
      <c r="N51" s="19">
        <f>INDEX('Actuals Data'!N$4:N$427,MATCH('Actuals Summary'!$B51,'Actuals Data'!$B$4:$B$427,0))</f>
        <v>-144452</v>
      </c>
      <c r="O51" s="19">
        <f>INDEX('Actuals Data'!O$4:O$427,MATCH('Actuals Summary'!$B51,'Actuals Data'!$B$4:$B$427,0))</f>
        <v>-167992</v>
      </c>
      <c r="P51" s="19">
        <f>INDEX('Actuals Data'!P$4:P$427,MATCH('Actuals Summary'!$B51,'Actuals Data'!$B$4:$B$427,0))</f>
        <v>-166364</v>
      </c>
      <c r="Q51" s="19">
        <f>INDEX('Actuals Data'!Q$4:Q$427,MATCH('Actuals Summary'!$B51,'Actuals Data'!$B$4:$B$427,0))</f>
        <v>-160426</v>
      </c>
      <c r="R51" s="19">
        <f>INDEX('Actuals Data'!R$4:R$427,MATCH('Actuals Summary'!$B51,'Actuals Data'!$B$4:$B$427,0))</f>
        <v>-155853</v>
      </c>
      <c r="S51" s="19">
        <f>INDEX('Actuals Data'!S$4:S$427,MATCH('Actuals Summary'!$B51,'Actuals Data'!$B$4:$B$427,0))</f>
        <v>-236749</v>
      </c>
      <c r="T51" s="19">
        <f>INDEX('Actuals Data'!T$4:T$427,MATCH('Actuals Summary'!$B51,'Actuals Data'!$B$4:$B$427,0))</f>
        <v>-175168</v>
      </c>
      <c r="U51" s="19">
        <f>INDEX('Actuals Data'!U$4:U$427,MATCH('Actuals Summary'!$B51,'Actuals Data'!$B$4:$B$427,0))</f>
        <v>-168941</v>
      </c>
      <c r="V51" s="19">
        <f>INDEX('Actuals Data'!V$4:V$427,MATCH('Actuals Summary'!$B51,'Actuals Data'!$B$4:$B$427,0))</f>
        <v>-181637</v>
      </c>
      <c r="W51" s="19">
        <f>INDEX('Actuals Data'!W$4:W$427,MATCH('Actuals Summary'!$B51,'Actuals Data'!$B$4:$B$427,0))</f>
        <v>-162568</v>
      </c>
      <c r="X51" s="19">
        <f>INDEX('Actuals Data'!X$4:X$427,MATCH('Actuals Summary'!$B51,'Actuals Data'!$B$4:$B$427,0))</f>
        <v>-263425</v>
      </c>
      <c r="Y51" s="19">
        <f>INDEX('Actuals Data'!Y$4:Y$427,MATCH('Actuals Summary'!$B51,'Actuals Data'!$B$4:$B$427,0))</f>
        <v>-223272</v>
      </c>
      <c r="Z51" s="19">
        <f>INDEX('Actuals Data'!Z$4:Z$427,MATCH('Actuals Summary'!$B51,'Actuals Data'!$B$4:$B$427,0))</f>
        <v>-167576</v>
      </c>
      <c r="AA51" s="19">
        <f>INDEX('Actuals Data'!AA$4:AA$427,MATCH('Actuals Summary'!$B51,'Actuals Data'!$B$4:$B$427,0))</f>
        <v>-152382</v>
      </c>
      <c r="AB51" s="19">
        <f>INDEX('Actuals Data'!AB$4:AB$427,MATCH('Actuals Summary'!$B51,'Actuals Data'!$B$4:$B$427,0))</f>
        <v>-206403</v>
      </c>
      <c r="AC51" s="19">
        <f>INDEX('Actuals Data'!AC$4:AC$427,MATCH('Actuals Summary'!$B51,'Actuals Data'!$B$4:$B$427,0))</f>
        <v>-71417</v>
      </c>
      <c r="AD51" s="19">
        <f>INDEX('Actuals Data'!AD$4:AD$427,MATCH('Actuals Summary'!$B51,'Actuals Data'!$B$4:$B$427,0))</f>
        <v>-113159</v>
      </c>
      <c r="AE51" s="19">
        <f>INDEX('Actuals Data'!AE$4:AE$427,MATCH('Actuals Summary'!$B51,'Actuals Data'!$B$4:$B$427,0))</f>
        <v>-196975</v>
      </c>
      <c r="AF51" s="19">
        <f>INDEX('Actuals Data'!AF$4:AF$427,MATCH('Actuals Summary'!$B51,'Actuals Data'!$B$4:$B$427,0))</f>
        <v>-13559</v>
      </c>
      <c r="AG51" s="19">
        <f>INDEX('Actuals Data'!AG$4:AG$427,MATCH('Actuals Summary'!$B51,'Actuals Data'!$B$4:$B$427,0))</f>
        <v>-1146667</v>
      </c>
      <c r="AH51" s="19">
        <f>INDEX('Actuals Data'!AH$4:AH$427,MATCH('Actuals Summary'!$B51,'Actuals Data'!$B$4:$B$427,0))</f>
        <v>-109407</v>
      </c>
      <c r="AI51" s="19">
        <f>INDEX('Actuals Data'!AI$4:AI$427,MATCH('Actuals Summary'!$B51,'Actuals Data'!$B$4:$B$427,0))</f>
        <v>-142528</v>
      </c>
      <c r="AJ51" s="19">
        <f>INDEX('Actuals Data'!AJ$4:AJ$427,MATCH('Actuals Summary'!$B51,'Actuals Data'!$B$4:$B$427,0))</f>
        <v>-525968</v>
      </c>
      <c r="AK51" s="19">
        <f>INDEX('Actuals Data'!AK$4:AK$427,MATCH('Actuals Summary'!$B51,'Actuals Data'!$B$4:$B$427,0))</f>
        <v>-323295</v>
      </c>
      <c r="AL51" s="19">
        <f>INDEX('Actuals Data'!AL$4:AL$427,MATCH('Actuals Summary'!$B51,'Actuals Data'!$B$4:$B$427,0))</f>
        <v>-229772</v>
      </c>
      <c r="AM51" s="19">
        <f>INDEX('Actuals Data'!AM$4:AM$427,MATCH('Actuals Summary'!$B51,'Actuals Data'!$B$4:$B$427,0))</f>
        <v>-194766</v>
      </c>
      <c r="AN51" s="19">
        <f>INDEX('Actuals Data'!AN$4:AN$427,MATCH('Actuals Summary'!$B51,'Actuals Data'!$B$4:$B$427,0))</f>
        <v>-173308</v>
      </c>
      <c r="AO51" s="19">
        <f>INDEX('Actuals Data'!AO$4:AO$427,MATCH('Actuals Summary'!$B51,'Actuals Data'!$B$4:$B$427,0))</f>
        <v>-151075</v>
      </c>
      <c r="AP51" s="19">
        <f>INDEX('Actuals Data'!AP$4:AP$427,MATCH('Actuals Summary'!$B51,'Actuals Data'!$B$4:$B$427,0))</f>
        <v>-159707</v>
      </c>
      <c r="AQ51" s="19">
        <f>INDEX('Actuals Data'!AQ$4:AQ$427,MATCH('Actuals Summary'!$B51,'Actuals Data'!$B$4:$B$427,0))</f>
        <v>-15920</v>
      </c>
      <c r="AR51" s="88">
        <f>INDEX('Actuals Data'!AR$4:AR$427,MATCH('Actuals Summary'!$B51,'Actuals Data'!$B$4:$B$427,0))</f>
        <v>-495007.64</v>
      </c>
      <c r="AS51" s="52">
        <f>INDEX('Actuals Data'!AS$4:AS$427,MATCH('Actuals Summary'!$B51,'Actuals Data'!$B$4:$B$427,0))</f>
        <v>-495007.64</v>
      </c>
      <c r="AT51" s="19">
        <f>INDEX('Actuals Data'!AT$4:AT$427,MATCH('Actuals Summary'!$B51,'Actuals Data'!$B$4:$B$427,0))</f>
        <v>-161400</v>
      </c>
    </row>
    <row r="52" spans="2:46" outlineLevel="1" x14ac:dyDescent="0.25">
      <c r="B52" s="24" t="s">
        <v>100</v>
      </c>
      <c r="C52" s="24" t="s">
        <v>101</v>
      </c>
      <c r="D52" s="24" t="s">
        <v>102</v>
      </c>
      <c r="E52" s="19">
        <f>INDEX('Actuals Data'!E$4:E$427,MATCH('Actuals Summary'!$B52,'Actuals Data'!$B$4:$B$427,0))</f>
        <v>-118454</v>
      </c>
      <c r="F52" s="19">
        <f>INDEX('Actuals Data'!F$4:F$427,MATCH('Actuals Summary'!$B52,'Actuals Data'!$B$4:$B$427,0))</f>
        <v>-115476</v>
      </c>
      <c r="G52" s="19">
        <f>INDEX('Actuals Data'!G$4:G$427,MATCH('Actuals Summary'!$B52,'Actuals Data'!$B$4:$B$427,0))</f>
        <v>-125864</v>
      </c>
      <c r="H52" s="19">
        <f>INDEX('Actuals Data'!H$4:H$427,MATCH('Actuals Summary'!$B52,'Actuals Data'!$B$4:$B$427,0))</f>
        <v>-155749</v>
      </c>
      <c r="I52" s="19">
        <f>INDEX('Actuals Data'!I$4:I$427,MATCH('Actuals Summary'!$B52,'Actuals Data'!$B$4:$B$427,0))</f>
        <v>-80636</v>
      </c>
      <c r="J52" s="19">
        <f>INDEX('Actuals Data'!J$4:J$427,MATCH('Actuals Summary'!$B52,'Actuals Data'!$B$4:$B$427,0))</f>
        <v>-58726</v>
      </c>
      <c r="K52" s="19">
        <f>INDEX('Actuals Data'!K$4:K$427,MATCH('Actuals Summary'!$B52,'Actuals Data'!$B$4:$B$427,0))</f>
        <v>-53169</v>
      </c>
      <c r="L52" s="19">
        <f>INDEX('Actuals Data'!L$4:L$427,MATCH('Actuals Summary'!$B52,'Actuals Data'!$B$4:$B$427,0))</f>
        <v>-50367</v>
      </c>
      <c r="M52" s="19">
        <f>INDEX('Actuals Data'!M$4:M$427,MATCH('Actuals Summary'!$B52,'Actuals Data'!$B$4:$B$427,0))</f>
        <v>-37450</v>
      </c>
      <c r="N52" s="19">
        <f>INDEX('Actuals Data'!N$4:N$427,MATCH('Actuals Summary'!$B52,'Actuals Data'!$B$4:$B$427,0))</f>
        <v>-19264</v>
      </c>
      <c r="O52" s="19">
        <f>INDEX('Actuals Data'!O$4:O$427,MATCH('Actuals Summary'!$B52,'Actuals Data'!$B$4:$B$427,0))</f>
        <v>-19801</v>
      </c>
      <c r="P52" s="19">
        <f>INDEX('Actuals Data'!P$4:P$427,MATCH('Actuals Summary'!$B52,'Actuals Data'!$B$4:$B$427,0))</f>
        <v>-15519</v>
      </c>
      <c r="Q52" s="19">
        <f>INDEX('Actuals Data'!Q$4:Q$427,MATCH('Actuals Summary'!$B52,'Actuals Data'!$B$4:$B$427,0))</f>
        <v>-26685</v>
      </c>
      <c r="R52" s="19">
        <f>INDEX('Actuals Data'!R$4:R$427,MATCH('Actuals Summary'!$B52,'Actuals Data'!$B$4:$B$427,0))</f>
        <v>-18263</v>
      </c>
      <c r="S52" s="19">
        <f>INDEX('Actuals Data'!S$4:S$427,MATCH('Actuals Summary'!$B52,'Actuals Data'!$B$4:$B$427,0))</f>
        <v>-10130</v>
      </c>
      <c r="T52" s="19">
        <f>INDEX('Actuals Data'!T$4:T$427,MATCH('Actuals Summary'!$B52,'Actuals Data'!$B$4:$B$427,0))</f>
        <v>-14431</v>
      </c>
      <c r="U52" s="19">
        <f>INDEX('Actuals Data'!U$4:U$427,MATCH('Actuals Summary'!$B52,'Actuals Data'!$B$4:$B$427,0))</f>
        <v>-11910</v>
      </c>
      <c r="V52" s="19">
        <f>INDEX('Actuals Data'!V$4:V$427,MATCH('Actuals Summary'!$B52,'Actuals Data'!$B$4:$B$427,0))</f>
        <v>-14586</v>
      </c>
      <c r="W52" s="19">
        <f>INDEX('Actuals Data'!W$4:W$427,MATCH('Actuals Summary'!$B52,'Actuals Data'!$B$4:$B$427,0))</f>
        <v>-15911</v>
      </c>
      <c r="X52" s="19">
        <f>INDEX('Actuals Data'!X$4:X$427,MATCH('Actuals Summary'!$B52,'Actuals Data'!$B$4:$B$427,0))</f>
        <v>-19010</v>
      </c>
      <c r="Y52" s="19">
        <f>INDEX('Actuals Data'!Y$4:Y$427,MATCH('Actuals Summary'!$B52,'Actuals Data'!$B$4:$B$427,0))</f>
        <v>-1608</v>
      </c>
      <c r="Z52" s="19">
        <f>INDEX('Actuals Data'!Z$4:Z$427,MATCH('Actuals Summary'!$B52,'Actuals Data'!$B$4:$B$427,0))</f>
        <v>-672</v>
      </c>
      <c r="AA52" s="19">
        <f>INDEX('Actuals Data'!AA$4:AA$427,MATCH('Actuals Summary'!$B52,'Actuals Data'!$B$4:$B$427,0))</f>
        <v>-434</v>
      </c>
      <c r="AB52" s="19">
        <f>INDEX('Actuals Data'!AB$4:AB$427,MATCH('Actuals Summary'!$B52,'Actuals Data'!$B$4:$B$427,0))</f>
        <v>-45100</v>
      </c>
      <c r="AC52" s="19">
        <f>INDEX('Actuals Data'!AC$4:AC$427,MATCH('Actuals Summary'!$B52,'Actuals Data'!$B$4:$B$427,0))</f>
        <v>-2317</v>
      </c>
      <c r="AD52" s="19">
        <f>INDEX('Actuals Data'!AD$4:AD$427,MATCH('Actuals Summary'!$B52,'Actuals Data'!$B$4:$B$427,0))</f>
        <v>-143308</v>
      </c>
      <c r="AE52" s="19">
        <f>INDEX('Actuals Data'!AE$4:AE$427,MATCH('Actuals Summary'!$B52,'Actuals Data'!$B$4:$B$427,0))</f>
        <v>-23568</v>
      </c>
      <c r="AF52" s="19">
        <f>INDEX('Actuals Data'!AF$4:AF$427,MATCH('Actuals Summary'!$B52,'Actuals Data'!$B$4:$B$427,0))</f>
        <v>-325</v>
      </c>
      <c r="AG52" s="19">
        <f>INDEX('Actuals Data'!AG$4:AG$427,MATCH('Actuals Summary'!$B52,'Actuals Data'!$B$4:$B$427,0))</f>
        <v>-27280</v>
      </c>
      <c r="AH52" s="19">
        <f>INDEX('Actuals Data'!AH$4:AH$427,MATCH('Actuals Summary'!$B52,'Actuals Data'!$B$4:$B$427,0))</f>
        <v>-617</v>
      </c>
      <c r="AI52" s="19">
        <f>INDEX('Actuals Data'!AI$4:AI$427,MATCH('Actuals Summary'!$B52,'Actuals Data'!$B$4:$B$427,0))</f>
        <v>-6014</v>
      </c>
      <c r="AJ52" s="19">
        <f>INDEX('Actuals Data'!AJ$4:AJ$427,MATCH('Actuals Summary'!$B52,'Actuals Data'!$B$4:$B$427,0))</f>
        <v>-243923</v>
      </c>
      <c r="AK52" s="19">
        <f>INDEX('Actuals Data'!AK$4:AK$427,MATCH('Actuals Summary'!$B52,'Actuals Data'!$B$4:$B$427,0))</f>
        <v>-4006</v>
      </c>
      <c r="AL52" s="19">
        <f>INDEX('Actuals Data'!AL$4:AL$427,MATCH('Actuals Summary'!$B52,'Actuals Data'!$B$4:$B$427,0))</f>
        <v>-868</v>
      </c>
      <c r="AM52" s="19">
        <f>INDEX('Actuals Data'!AM$4:AM$427,MATCH('Actuals Summary'!$B52,'Actuals Data'!$B$4:$B$427,0))</f>
        <v>0</v>
      </c>
      <c r="AN52" s="19">
        <f>INDEX('Actuals Data'!AN$4:AN$427,MATCH('Actuals Summary'!$B52,'Actuals Data'!$B$4:$B$427,0))</f>
        <v>0</v>
      </c>
      <c r="AO52" s="19">
        <f>INDEX('Actuals Data'!AO$4:AO$427,MATCH('Actuals Summary'!$B52,'Actuals Data'!$B$4:$B$427,0))</f>
        <v>0</v>
      </c>
      <c r="AP52" s="19">
        <f>INDEX('Actuals Data'!AP$4:AP$427,MATCH('Actuals Summary'!$B52,'Actuals Data'!$B$4:$B$427,0))</f>
        <v>-11742</v>
      </c>
      <c r="AQ52" s="19">
        <f>INDEX('Actuals Data'!AQ$4:AQ$427,MATCH('Actuals Summary'!$B52,'Actuals Data'!$B$4:$B$427,0))</f>
        <v>0</v>
      </c>
      <c r="AR52" s="88">
        <f>INDEX('Actuals Data'!AR$4:AR$427,MATCH('Actuals Summary'!$B52,'Actuals Data'!$B$4:$B$427,0))</f>
        <v>0</v>
      </c>
      <c r="AS52" s="52">
        <f>INDEX('Actuals Data'!AS$4:AS$427,MATCH('Actuals Summary'!$B52,'Actuals Data'!$B$4:$B$427,0))</f>
        <v>0</v>
      </c>
      <c r="AT52" s="19">
        <f>INDEX('Actuals Data'!AT$4:AT$427,MATCH('Actuals Summary'!$B52,'Actuals Data'!$B$4:$B$427,0))</f>
        <v>0</v>
      </c>
    </row>
    <row r="53" spans="2:46" outlineLevel="1" x14ac:dyDescent="0.25">
      <c r="D53" s="15" t="s">
        <v>946</v>
      </c>
      <c r="E53" s="20">
        <f t="shared" ref="E53:AG53" si="9">SUM(E39:E52)</f>
        <v>31052385</v>
      </c>
      <c r="F53" s="20">
        <f t="shared" si="9"/>
        <v>34262617</v>
      </c>
      <c r="G53" s="20">
        <f t="shared" si="9"/>
        <v>35638986</v>
      </c>
      <c r="H53" s="20">
        <f t="shared" si="9"/>
        <v>37660950</v>
      </c>
      <c r="I53" s="20">
        <f t="shared" si="9"/>
        <v>36913839</v>
      </c>
      <c r="J53" s="20">
        <f t="shared" si="9"/>
        <v>39262287</v>
      </c>
      <c r="K53" s="20">
        <f t="shared" si="9"/>
        <v>43317434</v>
      </c>
      <c r="L53" s="20">
        <f t="shared" si="9"/>
        <v>42198142</v>
      </c>
      <c r="M53" s="20">
        <f t="shared" si="9"/>
        <v>42674888</v>
      </c>
      <c r="N53" s="20">
        <f t="shared" si="9"/>
        <v>46706206</v>
      </c>
      <c r="O53" s="20">
        <f t="shared" si="9"/>
        <v>44844600</v>
      </c>
      <c r="P53" s="20">
        <f t="shared" si="9"/>
        <v>47287577</v>
      </c>
      <c r="Q53" s="20">
        <f t="shared" si="9"/>
        <v>51355852</v>
      </c>
      <c r="R53" s="20">
        <f t="shared" si="9"/>
        <v>52558933</v>
      </c>
      <c r="S53" s="20">
        <f t="shared" si="9"/>
        <v>52723082</v>
      </c>
      <c r="T53" s="20">
        <f t="shared" si="9"/>
        <v>51296707</v>
      </c>
      <c r="U53" s="20">
        <f t="shared" si="9"/>
        <v>52096763</v>
      </c>
      <c r="V53" s="20">
        <f t="shared" si="9"/>
        <v>50301660</v>
      </c>
      <c r="W53" s="20">
        <f t="shared" si="9"/>
        <v>52576830</v>
      </c>
      <c r="X53" s="20">
        <f t="shared" si="9"/>
        <v>55460143</v>
      </c>
      <c r="Y53" s="20">
        <f t="shared" si="9"/>
        <v>49901716</v>
      </c>
      <c r="Z53" s="20">
        <f t="shared" si="9"/>
        <v>52367148</v>
      </c>
      <c r="AA53" s="20">
        <f t="shared" si="9"/>
        <v>55048558</v>
      </c>
      <c r="AB53" s="20">
        <f t="shared" si="9"/>
        <v>56221986</v>
      </c>
      <c r="AC53" s="20">
        <f t="shared" si="9"/>
        <v>60209279</v>
      </c>
      <c r="AD53" s="20">
        <f t="shared" si="9"/>
        <v>66125048</v>
      </c>
      <c r="AE53" s="20">
        <f t="shared" si="9"/>
        <v>70595710</v>
      </c>
      <c r="AF53" s="20">
        <f t="shared" si="9"/>
        <v>109937869</v>
      </c>
      <c r="AG53" s="20">
        <f t="shared" si="9"/>
        <v>135584936</v>
      </c>
      <c r="AH53" s="20">
        <f t="shared" ref="AH53:AT53" si="10">SUM(AH39:AH52)</f>
        <v>127493606</v>
      </c>
      <c r="AI53" s="20">
        <f t="shared" si="10"/>
        <v>112516911</v>
      </c>
      <c r="AJ53" s="20">
        <f t="shared" si="10"/>
        <v>98527090</v>
      </c>
      <c r="AK53" s="20">
        <f t="shared" si="10"/>
        <v>97118458</v>
      </c>
      <c r="AL53" s="20">
        <f t="shared" si="10"/>
        <v>121632554</v>
      </c>
      <c r="AM53" s="20">
        <f t="shared" si="10"/>
        <v>125959394</v>
      </c>
      <c r="AN53" s="20">
        <f t="shared" si="10"/>
        <v>130886532</v>
      </c>
      <c r="AO53" s="20">
        <f t="shared" si="10"/>
        <v>138321507</v>
      </c>
      <c r="AP53" s="20">
        <f t="shared" si="10"/>
        <v>139435836</v>
      </c>
      <c r="AQ53" s="20">
        <f t="shared" si="10"/>
        <v>152803228</v>
      </c>
      <c r="AR53" s="89">
        <f t="shared" ref="AR53:AS53" si="11">SUM(AR39:AR52)</f>
        <v>153421509.16999999</v>
      </c>
      <c r="AS53" s="65">
        <f t="shared" si="11"/>
        <v>154685969.68999979</v>
      </c>
      <c r="AT53" s="20">
        <f t="shared" si="10"/>
        <v>139648716</v>
      </c>
    </row>
    <row r="54" spans="2:46" outlineLevel="1" x14ac:dyDescent="0.25"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87"/>
      <c r="AS54" s="64"/>
      <c r="AT54" s="11"/>
    </row>
    <row r="55" spans="2:46" outlineLevel="1" x14ac:dyDescent="0.25">
      <c r="D55" s="14" t="s">
        <v>947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0"/>
      <c r="AJ55" s="19"/>
      <c r="AK55" s="19"/>
      <c r="AL55" s="19"/>
      <c r="AM55" s="19"/>
      <c r="AN55" s="19"/>
      <c r="AO55" s="19"/>
      <c r="AP55" s="19"/>
      <c r="AQ55" s="19"/>
      <c r="AR55" s="88"/>
      <c r="AS55" s="52"/>
      <c r="AT55" s="19"/>
    </row>
    <row r="56" spans="2:46" outlineLevel="1" x14ac:dyDescent="0.25">
      <c r="B56" s="24" t="s">
        <v>103</v>
      </c>
      <c r="C56" s="24" t="s">
        <v>104</v>
      </c>
      <c r="D56" s="24" t="s">
        <v>105</v>
      </c>
      <c r="E56" s="19">
        <f>INDEX('Actuals Data'!E$4:E$427,MATCH('Actuals Summary'!$B56,'Actuals Data'!$B$4:$B$427,0))</f>
        <v>0</v>
      </c>
      <c r="F56" s="19">
        <f>INDEX('Actuals Data'!F$4:F$427,MATCH('Actuals Summary'!$B56,'Actuals Data'!$B$4:$B$427,0))</f>
        <v>0</v>
      </c>
      <c r="G56" s="19">
        <f>INDEX('Actuals Data'!G$4:G$427,MATCH('Actuals Summary'!$B56,'Actuals Data'!$B$4:$B$427,0))</f>
        <v>0</v>
      </c>
      <c r="H56" s="19">
        <f>INDEX('Actuals Data'!H$4:H$427,MATCH('Actuals Summary'!$B56,'Actuals Data'!$B$4:$B$427,0))</f>
        <v>0</v>
      </c>
      <c r="I56" s="19">
        <f>INDEX('Actuals Data'!I$4:I$427,MATCH('Actuals Summary'!$B56,'Actuals Data'!$B$4:$B$427,0))</f>
        <v>0</v>
      </c>
      <c r="J56" s="19">
        <f>INDEX('Actuals Data'!J$4:J$427,MATCH('Actuals Summary'!$B56,'Actuals Data'!$B$4:$B$427,0))</f>
        <v>0</v>
      </c>
      <c r="K56" s="19">
        <f>INDEX('Actuals Data'!K$4:K$427,MATCH('Actuals Summary'!$B56,'Actuals Data'!$B$4:$B$427,0))</f>
        <v>0</v>
      </c>
      <c r="L56" s="19">
        <f>INDEX('Actuals Data'!L$4:L$427,MATCH('Actuals Summary'!$B56,'Actuals Data'!$B$4:$B$427,0))</f>
        <v>0</v>
      </c>
      <c r="M56" s="19">
        <f>INDEX('Actuals Data'!M$4:M$427,MATCH('Actuals Summary'!$B56,'Actuals Data'!$B$4:$B$427,0))</f>
        <v>0</v>
      </c>
      <c r="N56" s="19">
        <f>INDEX('Actuals Data'!N$4:N$427,MATCH('Actuals Summary'!$B56,'Actuals Data'!$B$4:$B$427,0))</f>
        <v>314096</v>
      </c>
      <c r="O56" s="19">
        <f>INDEX('Actuals Data'!O$4:O$427,MATCH('Actuals Summary'!$B56,'Actuals Data'!$B$4:$B$427,0))</f>
        <v>400000</v>
      </c>
      <c r="P56" s="19">
        <f>INDEX('Actuals Data'!P$4:P$427,MATCH('Actuals Summary'!$B56,'Actuals Data'!$B$4:$B$427,0))</f>
        <v>993283</v>
      </c>
      <c r="Q56" s="19">
        <f>INDEX('Actuals Data'!Q$4:Q$427,MATCH('Actuals Summary'!$B56,'Actuals Data'!$B$4:$B$427,0))</f>
        <v>820814</v>
      </c>
      <c r="R56" s="19">
        <f>INDEX('Actuals Data'!R$4:R$427,MATCH('Actuals Summary'!$B56,'Actuals Data'!$B$4:$B$427,0))</f>
        <v>758334</v>
      </c>
      <c r="S56" s="19">
        <f>INDEX('Actuals Data'!S$4:S$427,MATCH('Actuals Summary'!$B56,'Actuals Data'!$B$4:$B$427,0))</f>
        <v>751980</v>
      </c>
      <c r="T56" s="19">
        <f>INDEX('Actuals Data'!T$4:T$427,MATCH('Actuals Summary'!$B56,'Actuals Data'!$B$4:$B$427,0))</f>
        <v>650962</v>
      </c>
      <c r="U56" s="19">
        <f>INDEX('Actuals Data'!U$4:U$427,MATCH('Actuals Summary'!$B56,'Actuals Data'!$B$4:$B$427,0))</f>
        <v>363098</v>
      </c>
      <c r="V56" s="19">
        <f>INDEX('Actuals Data'!V$4:V$427,MATCH('Actuals Summary'!$B56,'Actuals Data'!$B$4:$B$427,0))</f>
        <v>346970</v>
      </c>
      <c r="W56" s="19">
        <f>INDEX('Actuals Data'!W$4:W$427,MATCH('Actuals Summary'!$B56,'Actuals Data'!$B$4:$B$427,0))</f>
        <v>720923</v>
      </c>
      <c r="X56" s="19">
        <f>INDEX('Actuals Data'!X$4:X$427,MATCH('Actuals Summary'!$B56,'Actuals Data'!$B$4:$B$427,0))</f>
        <v>366250</v>
      </c>
      <c r="Y56" s="19">
        <f>INDEX('Actuals Data'!Y$4:Y$427,MATCH('Actuals Summary'!$B56,'Actuals Data'!$B$4:$B$427,0))</f>
        <v>518014</v>
      </c>
      <c r="Z56" s="19">
        <f>INDEX('Actuals Data'!Z$4:Z$427,MATCH('Actuals Summary'!$B56,'Actuals Data'!$B$4:$B$427,0))</f>
        <v>498740</v>
      </c>
      <c r="AA56" s="19">
        <f>INDEX('Actuals Data'!AA$4:AA$427,MATCH('Actuals Summary'!$B56,'Actuals Data'!$B$4:$B$427,0))</f>
        <v>628127</v>
      </c>
      <c r="AB56" s="19">
        <f>INDEX('Actuals Data'!AB$4:AB$427,MATCH('Actuals Summary'!$B56,'Actuals Data'!$B$4:$B$427,0))</f>
        <v>674296</v>
      </c>
      <c r="AC56" s="19">
        <f>INDEX('Actuals Data'!AC$4:AC$427,MATCH('Actuals Summary'!$B56,'Actuals Data'!$B$4:$B$427,0))</f>
        <v>327411</v>
      </c>
      <c r="AD56" s="19">
        <f>INDEX('Actuals Data'!AD$4:AD$427,MATCH('Actuals Summary'!$B56,'Actuals Data'!$B$4:$B$427,0))</f>
        <v>622522</v>
      </c>
      <c r="AE56" s="19">
        <f>INDEX('Actuals Data'!AE$4:AE$427,MATCH('Actuals Summary'!$B56,'Actuals Data'!$B$4:$B$427,0))</f>
        <v>375598</v>
      </c>
      <c r="AF56" s="19">
        <f>INDEX('Actuals Data'!AF$4:AF$427,MATCH('Actuals Summary'!$B56,'Actuals Data'!$B$4:$B$427,0))</f>
        <v>402046</v>
      </c>
      <c r="AG56" s="19">
        <f>INDEX('Actuals Data'!AG$4:AG$427,MATCH('Actuals Summary'!$B56,'Actuals Data'!$B$4:$B$427,0))</f>
        <v>0</v>
      </c>
      <c r="AH56" s="19">
        <f>INDEX('Actuals Data'!AH$4:AH$427,MATCH('Actuals Summary'!$B56,'Actuals Data'!$B$4:$B$427,0))</f>
        <v>0</v>
      </c>
      <c r="AI56" s="19">
        <f>INDEX('Actuals Data'!AI$4:AI$427,MATCH('Actuals Summary'!$B56,'Actuals Data'!$B$4:$B$427,0))</f>
        <v>16646</v>
      </c>
      <c r="AJ56" s="19">
        <f>INDEX('Actuals Data'!AJ$4:AJ$427,MATCH('Actuals Summary'!$B56,'Actuals Data'!$B$4:$B$427,0))</f>
        <v>117680</v>
      </c>
      <c r="AK56" s="19">
        <f>INDEX('Actuals Data'!AK$4:AK$427,MATCH('Actuals Summary'!$B56,'Actuals Data'!$B$4:$B$427,0))</f>
        <v>0</v>
      </c>
      <c r="AL56" s="19">
        <f>INDEX('Actuals Data'!AL$4:AL$427,MATCH('Actuals Summary'!$B56,'Actuals Data'!$B$4:$B$427,0))</f>
        <v>743198</v>
      </c>
      <c r="AM56" s="19">
        <f>INDEX('Actuals Data'!AM$4:AM$427,MATCH('Actuals Summary'!$B56,'Actuals Data'!$B$4:$B$427,0))</f>
        <v>370122</v>
      </c>
      <c r="AN56" s="19">
        <f>INDEX('Actuals Data'!AN$4:AN$427,MATCH('Actuals Summary'!$B56,'Actuals Data'!$B$4:$B$427,0))</f>
        <v>732186</v>
      </c>
      <c r="AO56" s="19">
        <f>INDEX('Actuals Data'!AO$4:AO$427,MATCH('Actuals Summary'!$B56,'Actuals Data'!$B$4:$B$427,0))</f>
        <v>707860</v>
      </c>
      <c r="AP56" s="19">
        <f>INDEX('Actuals Data'!AP$4:AP$427,MATCH('Actuals Summary'!$B56,'Actuals Data'!$B$4:$B$427,0))</f>
        <v>457489</v>
      </c>
      <c r="AQ56" s="19">
        <f>INDEX('Actuals Data'!AQ$4:AQ$427,MATCH('Actuals Summary'!$B56,'Actuals Data'!$B$4:$B$427,0))</f>
        <v>331915</v>
      </c>
      <c r="AR56" s="88">
        <f>INDEX('Actuals Data'!AR$4:AR$427,MATCH('Actuals Summary'!$B56,'Actuals Data'!$B$4:$B$427,0))</f>
        <v>637111.04000000004</v>
      </c>
      <c r="AS56" s="52">
        <f>INDEX('Actuals Data'!AS$4:AS$427,MATCH('Actuals Summary'!$B56,'Actuals Data'!$B$4:$B$427,0))</f>
        <v>637111.04000000004</v>
      </c>
      <c r="AT56" s="19">
        <f>INDEX('Actuals Data'!AT$4:AT$427,MATCH('Actuals Summary'!$B56,'Actuals Data'!$B$4:$B$427,0))</f>
        <v>450000</v>
      </c>
    </row>
    <row r="57" spans="2:46" outlineLevel="1" x14ac:dyDescent="0.25">
      <c r="B57" s="24" t="s">
        <v>106</v>
      </c>
      <c r="C57" s="24" t="s">
        <v>107</v>
      </c>
      <c r="D57" s="24" t="s">
        <v>108</v>
      </c>
      <c r="E57" s="19">
        <f>INDEX('Actuals Data'!E$4:E$427,MATCH('Actuals Summary'!$B57,'Actuals Data'!$B$4:$B$427,0))</f>
        <v>97494</v>
      </c>
      <c r="F57" s="19">
        <f>INDEX('Actuals Data'!F$4:F$427,MATCH('Actuals Summary'!$B57,'Actuals Data'!$B$4:$B$427,0))</f>
        <v>163915</v>
      </c>
      <c r="G57" s="19">
        <f>INDEX('Actuals Data'!G$4:G$427,MATCH('Actuals Summary'!$B57,'Actuals Data'!$B$4:$B$427,0))</f>
        <v>132190</v>
      </c>
      <c r="H57" s="19">
        <f>INDEX('Actuals Data'!H$4:H$427,MATCH('Actuals Summary'!$B57,'Actuals Data'!$B$4:$B$427,0))</f>
        <v>57656</v>
      </c>
      <c r="I57" s="19">
        <f>INDEX('Actuals Data'!I$4:I$427,MATCH('Actuals Summary'!$B57,'Actuals Data'!$B$4:$B$427,0))</f>
        <v>163095</v>
      </c>
      <c r="J57" s="19">
        <f>INDEX('Actuals Data'!J$4:J$427,MATCH('Actuals Summary'!$B57,'Actuals Data'!$B$4:$B$427,0))</f>
        <v>127109</v>
      </c>
      <c r="K57" s="19">
        <f>INDEX('Actuals Data'!K$4:K$427,MATCH('Actuals Summary'!$B57,'Actuals Data'!$B$4:$B$427,0))</f>
        <v>122462</v>
      </c>
      <c r="L57" s="19">
        <f>INDEX('Actuals Data'!L$4:L$427,MATCH('Actuals Summary'!$B57,'Actuals Data'!$B$4:$B$427,0))</f>
        <v>211170</v>
      </c>
      <c r="M57" s="19">
        <f>INDEX('Actuals Data'!M$4:M$427,MATCH('Actuals Summary'!$B57,'Actuals Data'!$B$4:$B$427,0))</f>
        <v>276747</v>
      </c>
      <c r="N57" s="19">
        <f>INDEX('Actuals Data'!N$4:N$427,MATCH('Actuals Summary'!$B57,'Actuals Data'!$B$4:$B$427,0))</f>
        <v>128503</v>
      </c>
      <c r="O57" s="19">
        <f>INDEX('Actuals Data'!O$4:O$427,MATCH('Actuals Summary'!$B57,'Actuals Data'!$B$4:$B$427,0))</f>
        <v>79234</v>
      </c>
      <c r="P57" s="19">
        <f>INDEX('Actuals Data'!P$4:P$427,MATCH('Actuals Summary'!$B57,'Actuals Data'!$B$4:$B$427,0))</f>
        <v>79311</v>
      </c>
      <c r="Q57" s="19">
        <f>INDEX('Actuals Data'!Q$4:Q$427,MATCH('Actuals Summary'!$B57,'Actuals Data'!$B$4:$B$427,0))</f>
        <v>326221</v>
      </c>
      <c r="R57" s="19">
        <f>INDEX('Actuals Data'!R$4:R$427,MATCH('Actuals Summary'!$B57,'Actuals Data'!$B$4:$B$427,0))</f>
        <v>36631</v>
      </c>
      <c r="S57" s="19">
        <f>INDEX('Actuals Data'!S$4:S$427,MATCH('Actuals Summary'!$B57,'Actuals Data'!$B$4:$B$427,0))</f>
        <v>48345</v>
      </c>
      <c r="T57" s="19">
        <f>INDEX('Actuals Data'!T$4:T$427,MATCH('Actuals Summary'!$B57,'Actuals Data'!$B$4:$B$427,0))</f>
        <v>11937</v>
      </c>
      <c r="U57" s="19">
        <f>INDEX('Actuals Data'!U$4:U$427,MATCH('Actuals Summary'!$B57,'Actuals Data'!$B$4:$B$427,0))</f>
        <v>35343</v>
      </c>
      <c r="V57" s="19">
        <f>INDEX('Actuals Data'!V$4:V$427,MATCH('Actuals Summary'!$B57,'Actuals Data'!$B$4:$B$427,0))</f>
        <v>144901</v>
      </c>
      <c r="W57" s="19">
        <f>INDEX('Actuals Data'!W$4:W$427,MATCH('Actuals Summary'!$B57,'Actuals Data'!$B$4:$B$427,0))</f>
        <v>133454</v>
      </c>
      <c r="X57" s="19">
        <f>INDEX('Actuals Data'!X$4:X$427,MATCH('Actuals Summary'!$B57,'Actuals Data'!$B$4:$B$427,0))</f>
        <v>488735</v>
      </c>
      <c r="Y57" s="19">
        <f>INDEX('Actuals Data'!Y$4:Y$427,MATCH('Actuals Summary'!$B57,'Actuals Data'!$B$4:$B$427,0))</f>
        <v>41923</v>
      </c>
      <c r="Z57" s="19">
        <f>INDEX('Actuals Data'!Z$4:Z$427,MATCH('Actuals Summary'!$B57,'Actuals Data'!$B$4:$B$427,0))</f>
        <v>38529</v>
      </c>
      <c r="AA57" s="19">
        <f>INDEX('Actuals Data'!AA$4:AA$427,MATCH('Actuals Summary'!$B57,'Actuals Data'!$B$4:$B$427,0))</f>
        <v>103045</v>
      </c>
      <c r="AB57" s="19">
        <f>INDEX('Actuals Data'!AB$4:AB$427,MATCH('Actuals Summary'!$B57,'Actuals Data'!$B$4:$B$427,0))</f>
        <v>69325</v>
      </c>
      <c r="AC57" s="19">
        <f>INDEX('Actuals Data'!AC$4:AC$427,MATCH('Actuals Summary'!$B57,'Actuals Data'!$B$4:$B$427,0))</f>
        <v>65062</v>
      </c>
      <c r="AD57" s="19">
        <f>INDEX('Actuals Data'!AD$4:AD$427,MATCH('Actuals Summary'!$B57,'Actuals Data'!$B$4:$B$427,0))</f>
        <v>29240</v>
      </c>
      <c r="AE57" s="19">
        <f>INDEX('Actuals Data'!AE$4:AE$427,MATCH('Actuals Summary'!$B57,'Actuals Data'!$B$4:$B$427,0))</f>
        <v>65036</v>
      </c>
      <c r="AF57" s="19">
        <f>INDEX('Actuals Data'!AF$4:AF$427,MATCH('Actuals Summary'!$B57,'Actuals Data'!$B$4:$B$427,0))</f>
        <v>35727</v>
      </c>
      <c r="AG57" s="19">
        <f>INDEX('Actuals Data'!AG$4:AG$427,MATCH('Actuals Summary'!$B57,'Actuals Data'!$B$4:$B$427,0))</f>
        <v>192757</v>
      </c>
      <c r="AH57" s="19">
        <f>INDEX('Actuals Data'!AH$4:AH$427,MATCH('Actuals Summary'!$B57,'Actuals Data'!$B$4:$B$427,0))</f>
        <v>39054</v>
      </c>
      <c r="AI57" s="19">
        <f>INDEX('Actuals Data'!AI$4:AI$427,MATCH('Actuals Summary'!$B57,'Actuals Data'!$B$4:$B$427,0))</f>
        <v>24960</v>
      </c>
      <c r="AJ57" s="19">
        <f>INDEX('Actuals Data'!AJ$4:AJ$427,MATCH('Actuals Summary'!$B57,'Actuals Data'!$B$4:$B$427,0))</f>
        <v>37343</v>
      </c>
      <c r="AK57" s="19">
        <f>INDEX('Actuals Data'!AK$4:AK$427,MATCH('Actuals Summary'!$B57,'Actuals Data'!$B$4:$B$427,0))</f>
        <v>96169</v>
      </c>
      <c r="AL57" s="19">
        <f>INDEX('Actuals Data'!AL$4:AL$427,MATCH('Actuals Summary'!$B57,'Actuals Data'!$B$4:$B$427,0))</f>
        <v>43101</v>
      </c>
      <c r="AM57" s="19">
        <f>INDEX('Actuals Data'!AM$4:AM$427,MATCH('Actuals Summary'!$B57,'Actuals Data'!$B$4:$B$427,0))</f>
        <v>82447</v>
      </c>
      <c r="AN57" s="19">
        <f>INDEX('Actuals Data'!AN$4:AN$427,MATCH('Actuals Summary'!$B57,'Actuals Data'!$B$4:$B$427,0))</f>
        <v>70068</v>
      </c>
      <c r="AO57" s="19">
        <f>INDEX('Actuals Data'!AO$4:AO$427,MATCH('Actuals Summary'!$B57,'Actuals Data'!$B$4:$B$427,0))</f>
        <v>119005</v>
      </c>
      <c r="AP57" s="19">
        <f>INDEX('Actuals Data'!AP$4:AP$427,MATCH('Actuals Summary'!$B57,'Actuals Data'!$B$4:$B$427,0))</f>
        <v>122208</v>
      </c>
      <c r="AQ57" s="19">
        <f>INDEX('Actuals Data'!AQ$4:AQ$427,MATCH('Actuals Summary'!$B57,'Actuals Data'!$B$4:$B$427,0))</f>
        <v>107872</v>
      </c>
      <c r="AR57" s="88">
        <f>INDEX('Actuals Data'!AR$4:AR$427,MATCH('Actuals Summary'!$B57,'Actuals Data'!$B$4:$B$427,0))</f>
        <v>145179.26999999999</v>
      </c>
      <c r="AS57" s="52">
        <f>INDEX('Actuals Data'!AS$4:AS$427,MATCH('Actuals Summary'!$B57,'Actuals Data'!$B$4:$B$427,0))</f>
        <v>145179.269999999</v>
      </c>
      <c r="AT57" s="19">
        <f>INDEX('Actuals Data'!AT$4:AT$427,MATCH('Actuals Summary'!$B57,'Actuals Data'!$B$4:$B$427,0))</f>
        <v>105000</v>
      </c>
    </row>
    <row r="58" spans="2:46" outlineLevel="1" x14ac:dyDescent="0.25">
      <c r="B58" s="24" t="s">
        <v>109</v>
      </c>
      <c r="C58" s="24" t="s">
        <v>110</v>
      </c>
      <c r="D58" s="24" t="s">
        <v>111</v>
      </c>
      <c r="E58" s="19">
        <f>INDEX('Actuals Data'!E$4:E$427,MATCH('Actuals Summary'!$B58,'Actuals Data'!$B$4:$B$427,0))</f>
        <v>144230</v>
      </c>
      <c r="F58" s="19">
        <f>INDEX('Actuals Data'!F$4:F$427,MATCH('Actuals Summary'!$B58,'Actuals Data'!$B$4:$B$427,0))</f>
        <v>136662</v>
      </c>
      <c r="G58" s="19">
        <f>INDEX('Actuals Data'!G$4:G$427,MATCH('Actuals Summary'!$B58,'Actuals Data'!$B$4:$B$427,0))</f>
        <v>106006</v>
      </c>
      <c r="H58" s="19">
        <f>INDEX('Actuals Data'!H$4:H$427,MATCH('Actuals Summary'!$B58,'Actuals Data'!$B$4:$B$427,0))</f>
        <v>104787</v>
      </c>
      <c r="I58" s="19">
        <f>INDEX('Actuals Data'!I$4:I$427,MATCH('Actuals Summary'!$B58,'Actuals Data'!$B$4:$B$427,0))</f>
        <v>213873</v>
      </c>
      <c r="J58" s="19">
        <f>INDEX('Actuals Data'!J$4:J$427,MATCH('Actuals Summary'!$B58,'Actuals Data'!$B$4:$B$427,0))</f>
        <v>160045</v>
      </c>
      <c r="K58" s="19">
        <f>INDEX('Actuals Data'!K$4:K$427,MATCH('Actuals Summary'!$B58,'Actuals Data'!$B$4:$B$427,0))</f>
        <v>126225</v>
      </c>
      <c r="L58" s="19">
        <f>INDEX('Actuals Data'!L$4:L$427,MATCH('Actuals Summary'!$B58,'Actuals Data'!$B$4:$B$427,0))</f>
        <v>128812</v>
      </c>
      <c r="M58" s="19">
        <f>INDEX('Actuals Data'!M$4:M$427,MATCH('Actuals Summary'!$B58,'Actuals Data'!$B$4:$B$427,0))</f>
        <v>131447</v>
      </c>
      <c r="N58" s="19">
        <f>INDEX('Actuals Data'!N$4:N$427,MATCH('Actuals Summary'!$B58,'Actuals Data'!$B$4:$B$427,0))</f>
        <v>141784</v>
      </c>
      <c r="O58" s="19">
        <f>INDEX('Actuals Data'!O$4:O$427,MATCH('Actuals Summary'!$B58,'Actuals Data'!$B$4:$B$427,0))</f>
        <v>191413</v>
      </c>
      <c r="P58" s="19">
        <f>INDEX('Actuals Data'!P$4:P$427,MATCH('Actuals Summary'!$B58,'Actuals Data'!$B$4:$B$427,0))</f>
        <v>278812</v>
      </c>
      <c r="Q58" s="19">
        <f>INDEX('Actuals Data'!Q$4:Q$427,MATCH('Actuals Summary'!$B58,'Actuals Data'!$B$4:$B$427,0))</f>
        <v>264884</v>
      </c>
      <c r="R58" s="19">
        <f>INDEX('Actuals Data'!R$4:R$427,MATCH('Actuals Summary'!$B58,'Actuals Data'!$B$4:$B$427,0))</f>
        <v>1172556</v>
      </c>
      <c r="S58" s="19">
        <f>INDEX('Actuals Data'!S$4:S$427,MATCH('Actuals Summary'!$B58,'Actuals Data'!$B$4:$B$427,0))</f>
        <v>476963</v>
      </c>
      <c r="T58" s="19">
        <f>INDEX('Actuals Data'!T$4:T$427,MATCH('Actuals Summary'!$B58,'Actuals Data'!$B$4:$B$427,0))</f>
        <v>246863</v>
      </c>
      <c r="U58" s="19">
        <f>INDEX('Actuals Data'!U$4:U$427,MATCH('Actuals Summary'!$B58,'Actuals Data'!$B$4:$B$427,0))</f>
        <v>859206</v>
      </c>
      <c r="V58" s="19">
        <f>INDEX('Actuals Data'!V$4:V$427,MATCH('Actuals Summary'!$B58,'Actuals Data'!$B$4:$B$427,0))</f>
        <v>691560</v>
      </c>
      <c r="W58" s="19">
        <f>INDEX('Actuals Data'!W$4:W$427,MATCH('Actuals Summary'!$B58,'Actuals Data'!$B$4:$B$427,0))</f>
        <v>1025816</v>
      </c>
      <c r="X58" s="19">
        <f>INDEX('Actuals Data'!X$4:X$427,MATCH('Actuals Summary'!$B58,'Actuals Data'!$B$4:$B$427,0))</f>
        <v>493129</v>
      </c>
      <c r="Y58" s="19">
        <f>INDEX('Actuals Data'!Y$4:Y$427,MATCH('Actuals Summary'!$B58,'Actuals Data'!$B$4:$B$427,0))</f>
        <v>626206</v>
      </c>
      <c r="Z58" s="19">
        <f>INDEX('Actuals Data'!Z$4:Z$427,MATCH('Actuals Summary'!$B58,'Actuals Data'!$B$4:$B$427,0))</f>
        <v>625742</v>
      </c>
      <c r="AA58" s="19">
        <f>INDEX('Actuals Data'!AA$4:AA$427,MATCH('Actuals Summary'!$B58,'Actuals Data'!$B$4:$B$427,0))</f>
        <v>186913</v>
      </c>
      <c r="AB58" s="19">
        <f>INDEX('Actuals Data'!AB$4:AB$427,MATCH('Actuals Summary'!$B58,'Actuals Data'!$B$4:$B$427,0))</f>
        <v>1318290</v>
      </c>
      <c r="AC58" s="19">
        <f>INDEX('Actuals Data'!AC$4:AC$427,MATCH('Actuals Summary'!$B58,'Actuals Data'!$B$4:$B$427,0))</f>
        <v>1602813</v>
      </c>
      <c r="AD58" s="19">
        <f>INDEX('Actuals Data'!AD$4:AD$427,MATCH('Actuals Summary'!$B58,'Actuals Data'!$B$4:$B$427,0))</f>
        <v>638565</v>
      </c>
      <c r="AE58" s="19">
        <f>INDEX('Actuals Data'!AE$4:AE$427,MATCH('Actuals Summary'!$B58,'Actuals Data'!$B$4:$B$427,0))</f>
        <v>859855</v>
      </c>
      <c r="AF58" s="19">
        <f>INDEX('Actuals Data'!AF$4:AF$427,MATCH('Actuals Summary'!$B58,'Actuals Data'!$B$4:$B$427,0))</f>
        <v>856028</v>
      </c>
      <c r="AG58" s="19">
        <f>INDEX('Actuals Data'!AG$4:AG$427,MATCH('Actuals Summary'!$B58,'Actuals Data'!$B$4:$B$427,0))</f>
        <v>726955</v>
      </c>
      <c r="AH58" s="19">
        <f>INDEX('Actuals Data'!AH$4:AH$427,MATCH('Actuals Summary'!$B58,'Actuals Data'!$B$4:$B$427,0))</f>
        <v>1156015</v>
      </c>
      <c r="AI58" s="19">
        <f>INDEX('Actuals Data'!AI$4:AI$427,MATCH('Actuals Summary'!$B58,'Actuals Data'!$B$4:$B$427,0))</f>
        <v>718110</v>
      </c>
      <c r="AJ58" s="19">
        <f>INDEX('Actuals Data'!AJ$4:AJ$427,MATCH('Actuals Summary'!$B58,'Actuals Data'!$B$4:$B$427,0))</f>
        <v>281211</v>
      </c>
      <c r="AK58" s="19">
        <f>INDEX('Actuals Data'!AK$4:AK$427,MATCH('Actuals Summary'!$B58,'Actuals Data'!$B$4:$B$427,0))</f>
        <v>1182273</v>
      </c>
      <c r="AL58" s="19">
        <f>INDEX('Actuals Data'!AL$4:AL$427,MATCH('Actuals Summary'!$B58,'Actuals Data'!$B$4:$B$427,0))</f>
        <v>703359</v>
      </c>
      <c r="AM58" s="19">
        <f>INDEX('Actuals Data'!AM$4:AM$427,MATCH('Actuals Summary'!$B58,'Actuals Data'!$B$4:$B$427,0))</f>
        <v>722000</v>
      </c>
      <c r="AN58" s="19">
        <f>INDEX('Actuals Data'!AN$4:AN$427,MATCH('Actuals Summary'!$B58,'Actuals Data'!$B$4:$B$427,0))</f>
        <v>718201</v>
      </c>
      <c r="AO58" s="19">
        <f>INDEX('Actuals Data'!AO$4:AO$427,MATCH('Actuals Summary'!$B58,'Actuals Data'!$B$4:$B$427,0))</f>
        <v>720234</v>
      </c>
      <c r="AP58" s="19">
        <f>INDEX('Actuals Data'!AP$4:AP$427,MATCH('Actuals Summary'!$B58,'Actuals Data'!$B$4:$B$427,0))</f>
        <v>2450687</v>
      </c>
      <c r="AQ58" s="19">
        <f>INDEX('Actuals Data'!AQ$4:AQ$427,MATCH('Actuals Summary'!$B58,'Actuals Data'!$B$4:$B$427,0))</f>
        <v>277738</v>
      </c>
      <c r="AR58" s="88">
        <f>INDEX('Actuals Data'!AR$4:AR$427,MATCH('Actuals Summary'!$B58,'Actuals Data'!$B$4:$B$427,0))</f>
        <v>753861.36</v>
      </c>
      <c r="AS58" s="52">
        <f>INDEX('Actuals Data'!AS$4:AS$427,MATCH('Actuals Summary'!$B58,'Actuals Data'!$B$4:$B$427,0))</f>
        <v>753861.35999998869</v>
      </c>
      <c r="AT58" s="19">
        <f>INDEX('Actuals Data'!AT$4:AT$427,MATCH('Actuals Summary'!$B58,'Actuals Data'!$B$4:$B$427,0))</f>
        <v>705000</v>
      </c>
    </row>
    <row r="59" spans="2:46" outlineLevel="1" x14ac:dyDescent="0.25">
      <c r="B59" s="24" t="s">
        <v>112</v>
      </c>
      <c r="C59" s="24" t="s">
        <v>113</v>
      </c>
      <c r="D59" s="24" t="s">
        <v>114</v>
      </c>
      <c r="E59" s="19">
        <f>INDEX('Actuals Data'!E$4:E$427,MATCH('Actuals Summary'!$B59,'Actuals Data'!$B$4:$B$427,0))</f>
        <v>102700</v>
      </c>
      <c r="F59" s="19">
        <f>INDEX('Actuals Data'!F$4:F$427,MATCH('Actuals Summary'!$B59,'Actuals Data'!$B$4:$B$427,0))</f>
        <v>102700</v>
      </c>
      <c r="G59" s="19">
        <f>INDEX('Actuals Data'!G$4:G$427,MATCH('Actuals Summary'!$B59,'Actuals Data'!$B$4:$B$427,0))</f>
        <v>108992</v>
      </c>
      <c r="H59" s="19">
        <f>INDEX('Actuals Data'!H$4:H$427,MATCH('Actuals Summary'!$B59,'Actuals Data'!$B$4:$B$427,0))</f>
        <v>119264</v>
      </c>
      <c r="I59" s="19">
        <f>INDEX('Actuals Data'!I$4:I$427,MATCH('Actuals Summary'!$B59,'Actuals Data'!$B$4:$B$427,0))</f>
        <v>106742</v>
      </c>
      <c r="J59" s="19">
        <f>INDEX('Actuals Data'!J$4:J$427,MATCH('Actuals Summary'!$B59,'Actuals Data'!$B$4:$B$427,0))</f>
        <v>106742</v>
      </c>
      <c r="K59" s="19">
        <f>INDEX('Actuals Data'!K$4:K$427,MATCH('Actuals Summary'!$B59,'Actuals Data'!$B$4:$B$427,0))</f>
        <v>106742</v>
      </c>
      <c r="L59" s="19">
        <f>INDEX('Actuals Data'!L$4:L$427,MATCH('Actuals Summary'!$B59,'Actuals Data'!$B$4:$B$427,0))</f>
        <v>106129</v>
      </c>
      <c r="M59" s="19">
        <f>INDEX('Actuals Data'!M$4:M$427,MATCH('Actuals Summary'!$B59,'Actuals Data'!$B$4:$B$427,0))</f>
        <v>106129</v>
      </c>
      <c r="N59" s="19">
        <f>INDEX('Actuals Data'!N$4:N$427,MATCH('Actuals Summary'!$B59,'Actuals Data'!$B$4:$B$427,0))</f>
        <v>106129</v>
      </c>
      <c r="O59" s="19">
        <f>INDEX('Actuals Data'!O$4:O$427,MATCH('Actuals Summary'!$B59,'Actuals Data'!$B$4:$B$427,0))</f>
        <v>90586</v>
      </c>
      <c r="P59" s="19">
        <f>INDEX('Actuals Data'!P$4:P$427,MATCH('Actuals Summary'!$B59,'Actuals Data'!$B$4:$B$427,0))</f>
        <v>99912</v>
      </c>
      <c r="Q59" s="19">
        <f>INDEX('Actuals Data'!Q$4:Q$427,MATCH('Actuals Summary'!$B59,'Actuals Data'!$B$4:$B$427,0))</f>
        <v>99912</v>
      </c>
      <c r="R59" s="19">
        <f>INDEX('Actuals Data'!R$4:R$427,MATCH('Actuals Summary'!$B59,'Actuals Data'!$B$4:$B$427,0))</f>
        <v>99912</v>
      </c>
      <c r="S59" s="19">
        <f>INDEX('Actuals Data'!S$4:S$427,MATCH('Actuals Summary'!$B59,'Actuals Data'!$B$4:$B$427,0))</f>
        <v>99912</v>
      </c>
      <c r="T59" s="19">
        <f>INDEX('Actuals Data'!T$4:T$427,MATCH('Actuals Summary'!$B59,'Actuals Data'!$B$4:$B$427,0))</f>
        <v>99912</v>
      </c>
      <c r="U59" s="19">
        <f>INDEX('Actuals Data'!U$4:U$427,MATCH('Actuals Summary'!$B59,'Actuals Data'!$B$4:$B$427,0))</f>
        <v>99912</v>
      </c>
      <c r="V59" s="19">
        <f>INDEX('Actuals Data'!V$4:V$427,MATCH('Actuals Summary'!$B59,'Actuals Data'!$B$4:$B$427,0))</f>
        <v>206574</v>
      </c>
      <c r="W59" s="19">
        <f>INDEX('Actuals Data'!W$4:W$427,MATCH('Actuals Summary'!$B59,'Actuals Data'!$B$4:$B$427,0))</f>
        <v>229010</v>
      </c>
      <c r="X59" s="19">
        <f>INDEX('Actuals Data'!X$4:X$427,MATCH('Actuals Summary'!$B59,'Actuals Data'!$B$4:$B$427,0))</f>
        <v>100755</v>
      </c>
      <c r="Y59" s="19">
        <f>INDEX('Actuals Data'!Y$4:Y$427,MATCH('Actuals Summary'!$B59,'Actuals Data'!$B$4:$B$427,0))</f>
        <v>644770</v>
      </c>
      <c r="Z59" s="19">
        <f>INDEX('Actuals Data'!Z$4:Z$427,MATCH('Actuals Summary'!$B59,'Actuals Data'!$B$4:$B$427,0))</f>
        <v>660063</v>
      </c>
      <c r="AA59" s="19">
        <f>INDEX('Actuals Data'!AA$4:AA$427,MATCH('Actuals Summary'!$B59,'Actuals Data'!$B$4:$B$427,0))</f>
        <v>652535</v>
      </c>
      <c r="AB59" s="19">
        <f>INDEX('Actuals Data'!AB$4:AB$427,MATCH('Actuals Summary'!$B59,'Actuals Data'!$B$4:$B$427,0))</f>
        <v>777694</v>
      </c>
      <c r="AC59" s="19">
        <f>INDEX('Actuals Data'!AC$4:AC$427,MATCH('Actuals Summary'!$B59,'Actuals Data'!$B$4:$B$427,0))</f>
        <v>1075928</v>
      </c>
      <c r="AD59" s="19">
        <f>INDEX('Actuals Data'!AD$4:AD$427,MATCH('Actuals Summary'!$B59,'Actuals Data'!$B$4:$B$427,0))</f>
        <v>1026062</v>
      </c>
      <c r="AE59" s="19">
        <f>INDEX('Actuals Data'!AE$4:AE$427,MATCH('Actuals Summary'!$B59,'Actuals Data'!$B$4:$B$427,0))</f>
        <v>961697</v>
      </c>
      <c r="AF59" s="19">
        <f>INDEX('Actuals Data'!AF$4:AF$427,MATCH('Actuals Summary'!$B59,'Actuals Data'!$B$4:$B$427,0))</f>
        <v>968915</v>
      </c>
      <c r="AG59" s="19">
        <f>INDEX('Actuals Data'!AG$4:AG$427,MATCH('Actuals Summary'!$B59,'Actuals Data'!$B$4:$B$427,0))</f>
        <v>746598</v>
      </c>
      <c r="AH59" s="19">
        <f>INDEX('Actuals Data'!AH$4:AH$427,MATCH('Actuals Summary'!$B59,'Actuals Data'!$B$4:$B$427,0))</f>
        <v>744598</v>
      </c>
      <c r="AI59" s="19">
        <f>INDEX('Actuals Data'!AI$4:AI$427,MATCH('Actuals Summary'!$B59,'Actuals Data'!$B$4:$B$427,0))</f>
        <v>740371</v>
      </c>
      <c r="AJ59" s="19">
        <f>INDEX('Actuals Data'!AJ$4:AJ$427,MATCH('Actuals Summary'!$B59,'Actuals Data'!$B$4:$B$427,0))</f>
        <v>964153</v>
      </c>
      <c r="AK59" s="19">
        <f>INDEX('Actuals Data'!AK$4:AK$427,MATCH('Actuals Summary'!$B59,'Actuals Data'!$B$4:$B$427,0))</f>
        <v>1930564</v>
      </c>
      <c r="AL59" s="19">
        <f>INDEX('Actuals Data'!AL$4:AL$427,MATCH('Actuals Summary'!$B59,'Actuals Data'!$B$4:$B$427,0))</f>
        <v>1204836</v>
      </c>
      <c r="AM59" s="19">
        <f>INDEX('Actuals Data'!AM$4:AM$427,MATCH('Actuals Summary'!$B59,'Actuals Data'!$B$4:$B$427,0))</f>
        <v>1038669</v>
      </c>
      <c r="AN59" s="19">
        <f>INDEX('Actuals Data'!AN$4:AN$427,MATCH('Actuals Summary'!$B59,'Actuals Data'!$B$4:$B$427,0))</f>
        <v>1029696</v>
      </c>
      <c r="AO59" s="19">
        <f>INDEX('Actuals Data'!AO$4:AO$427,MATCH('Actuals Summary'!$B59,'Actuals Data'!$B$4:$B$427,0))</f>
        <v>1002175</v>
      </c>
      <c r="AP59" s="19">
        <f>INDEX('Actuals Data'!AP$4:AP$427,MATCH('Actuals Summary'!$B59,'Actuals Data'!$B$4:$B$427,0))</f>
        <v>1007243</v>
      </c>
      <c r="AQ59" s="19">
        <f>INDEX('Actuals Data'!AQ$4:AQ$427,MATCH('Actuals Summary'!$B59,'Actuals Data'!$B$4:$B$427,0))</f>
        <v>1555195</v>
      </c>
      <c r="AR59" s="88">
        <f>INDEX('Actuals Data'!AR$4:AR$427,MATCH('Actuals Summary'!$B59,'Actuals Data'!$B$4:$B$427,0))</f>
        <v>964458.54</v>
      </c>
      <c r="AS59" s="52">
        <f>INDEX('Actuals Data'!AS$4:AS$427,MATCH('Actuals Summary'!$B59,'Actuals Data'!$B$4:$B$427,0))</f>
        <v>964458.53999999992</v>
      </c>
      <c r="AT59" s="19">
        <f>INDEX('Actuals Data'!AT$4:AT$427,MATCH('Actuals Summary'!$B59,'Actuals Data'!$B$4:$B$427,0))</f>
        <v>995492</v>
      </c>
    </row>
    <row r="60" spans="2:46" outlineLevel="1" x14ac:dyDescent="0.25">
      <c r="B60" s="24" t="s">
        <v>115</v>
      </c>
      <c r="C60" s="24" t="s">
        <v>116</v>
      </c>
      <c r="D60" s="24" t="s">
        <v>117</v>
      </c>
      <c r="E60" s="19">
        <f>INDEX('Actuals Data'!E$4:E$427,MATCH('Actuals Summary'!$B60,'Actuals Data'!$B$4:$B$427,0))</f>
        <v>263267</v>
      </c>
      <c r="F60" s="19">
        <f>INDEX('Actuals Data'!F$4:F$427,MATCH('Actuals Summary'!$B60,'Actuals Data'!$B$4:$B$427,0))</f>
        <v>542005</v>
      </c>
      <c r="G60" s="19">
        <f>INDEX('Actuals Data'!G$4:G$427,MATCH('Actuals Summary'!$B60,'Actuals Data'!$B$4:$B$427,0))</f>
        <v>952218</v>
      </c>
      <c r="H60" s="19">
        <f>INDEX('Actuals Data'!H$4:H$427,MATCH('Actuals Summary'!$B60,'Actuals Data'!$B$4:$B$427,0))</f>
        <v>893156</v>
      </c>
      <c r="I60" s="19">
        <f>INDEX('Actuals Data'!I$4:I$427,MATCH('Actuals Summary'!$B60,'Actuals Data'!$B$4:$B$427,0))</f>
        <v>985944</v>
      </c>
      <c r="J60" s="19">
        <f>INDEX('Actuals Data'!J$4:J$427,MATCH('Actuals Summary'!$B60,'Actuals Data'!$B$4:$B$427,0))</f>
        <v>1847326</v>
      </c>
      <c r="K60" s="19">
        <f>INDEX('Actuals Data'!K$4:K$427,MATCH('Actuals Summary'!$B60,'Actuals Data'!$B$4:$B$427,0))</f>
        <v>1580041</v>
      </c>
      <c r="L60" s="19">
        <f>INDEX('Actuals Data'!L$4:L$427,MATCH('Actuals Summary'!$B60,'Actuals Data'!$B$4:$B$427,0))</f>
        <v>1894306</v>
      </c>
      <c r="M60" s="19">
        <f>INDEX('Actuals Data'!M$4:M$427,MATCH('Actuals Summary'!$B60,'Actuals Data'!$B$4:$B$427,0))</f>
        <v>1780966</v>
      </c>
      <c r="N60" s="19">
        <f>INDEX('Actuals Data'!N$4:N$427,MATCH('Actuals Summary'!$B60,'Actuals Data'!$B$4:$B$427,0))</f>
        <v>2054570</v>
      </c>
      <c r="O60" s="19">
        <f>INDEX('Actuals Data'!O$4:O$427,MATCH('Actuals Summary'!$B60,'Actuals Data'!$B$4:$B$427,0))</f>
        <v>2369005</v>
      </c>
      <c r="P60" s="19">
        <f>INDEX('Actuals Data'!P$4:P$427,MATCH('Actuals Summary'!$B60,'Actuals Data'!$B$4:$B$427,0))</f>
        <v>2370385</v>
      </c>
      <c r="Q60" s="19">
        <f>INDEX('Actuals Data'!Q$4:Q$427,MATCH('Actuals Summary'!$B60,'Actuals Data'!$B$4:$B$427,0))</f>
        <v>2670046</v>
      </c>
      <c r="R60" s="19">
        <f>INDEX('Actuals Data'!R$4:R$427,MATCH('Actuals Summary'!$B60,'Actuals Data'!$B$4:$B$427,0))</f>
        <v>2825898</v>
      </c>
      <c r="S60" s="19">
        <f>INDEX('Actuals Data'!S$4:S$427,MATCH('Actuals Summary'!$B60,'Actuals Data'!$B$4:$B$427,0))</f>
        <v>2924927</v>
      </c>
      <c r="T60" s="19">
        <f>INDEX('Actuals Data'!T$4:T$427,MATCH('Actuals Summary'!$B60,'Actuals Data'!$B$4:$B$427,0))</f>
        <v>3203073</v>
      </c>
      <c r="U60" s="19">
        <f>INDEX('Actuals Data'!U$4:U$427,MATCH('Actuals Summary'!$B60,'Actuals Data'!$B$4:$B$427,0))</f>
        <v>3245224</v>
      </c>
      <c r="V60" s="19">
        <f>INDEX('Actuals Data'!V$4:V$427,MATCH('Actuals Summary'!$B60,'Actuals Data'!$B$4:$B$427,0))</f>
        <v>3344509</v>
      </c>
      <c r="W60" s="19">
        <f>INDEX('Actuals Data'!W$4:W$427,MATCH('Actuals Summary'!$B60,'Actuals Data'!$B$4:$B$427,0))</f>
        <v>3377939</v>
      </c>
      <c r="X60" s="19">
        <f>INDEX('Actuals Data'!X$4:X$427,MATCH('Actuals Summary'!$B60,'Actuals Data'!$B$4:$B$427,0))</f>
        <v>3316515</v>
      </c>
      <c r="Y60" s="19">
        <f>INDEX('Actuals Data'!Y$4:Y$427,MATCH('Actuals Summary'!$B60,'Actuals Data'!$B$4:$B$427,0))</f>
        <v>3677462</v>
      </c>
      <c r="Z60" s="19">
        <f>INDEX('Actuals Data'!Z$4:Z$427,MATCH('Actuals Summary'!$B60,'Actuals Data'!$B$4:$B$427,0))</f>
        <v>3317810</v>
      </c>
      <c r="AA60" s="19">
        <f>INDEX('Actuals Data'!AA$4:AA$427,MATCH('Actuals Summary'!$B60,'Actuals Data'!$B$4:$B$427,0))</f>
        <v>3979579</v>
      </c>
      <c r="AB60" s="19">
        <f>INDEX('Actuals Data'!AB$4:AB$427,MATCH('Actuals Summary'!$B60,'Actuals Data'!$B$4:$B$427,0))</f>
        <v>3476888</v>
      </c>
      <c r="AC60" s="19">
        <f>INDEX('Actuals Data'!AC$4:AC$427,MATCH('Actuals Summary'!$B60,'Actuals Data'!$B$4:$B$427,0))</f>
        <v>3631990</v>
      </c>
      <c r="AD60" s="19">
        <f>INDEX('Actuals Data'!AD$4:AD$427,MATCH('Actuals Summary'!$B60,'Actuals Data'!$B$4:$B$427,0))</f>
        <v>3687991</v>
      </c>
      <c r="AE60" s="19">
        <f>INDEX('Actuals Data'!AE$4:AE$427,MATCH('Actuals Summary'!$B60,'Actuals Data'!$B$4:$B$427,0))</f>
        <v>3407630</v>
      </c>
      <c r="AF60" s="19">
        <f>INDEX('Actuals Data'!AF$4:AF$427,MATCH('Actuals Summary'!$B60,'Actuals Data'!$B$4:$B$427,0))</f>
        <v>3304411</v>
      </c>
      <c r="AG60" s="19">
        <f>INDEX('Actuals Data'!AG$4:AG$427,MATCH('Actuals Summary'!$B60,'Actuals Data'!$B$4:$B$427,0))</f>
        <v>3427013</v>
      </c>
      <c r="AH60" s="19">
        <f>INDEX('Actuals Data'!AH$4:AH$427,MATCH('Actuals Summary'!$B60,'Actuals Data'!$B$4:$B$427,0))</f>
        <v>3256040</v>
      </c>
      <c r="AI60" s="19">
        <f>INDEX('Actuals Data'!AI$4:AI$427,MATCH('Actuals Summary'!$B60,'Actuals Data'!$B$4:$B$427,0))</f>
        <v>3681081</v>
      </c>
      <c r="AJ60" s="19">
        <f>INDEX('Actuals Data'!AJ$4:AJ$427,MATCH('Actuals Summary'!$B60,'Actuals Data'!$B$4:$B$427,0))</f>
        <v>3482013</v>
      </c>
      <c r="AK60" s="19">
        <f>INDEX('Actuals Data'!AK$4:AK$427,MATCH('Actuals Summary'!$B60,'Actuals Data'!$B$4:$B$427,0))</f>
        <v>3475215</v>
      </c>
      <c r="AL60" s="19">
        <f>INDEX('Actuals Data'!AL$4:AL$427,MATCH('Actuals Summary'!$B60,'Actuals Data'!$B$4:$B$427,0))</f>
        <v>3502437</v>
      </c>
      <c r="AM60" s="19">
        <f>INDEX('Actuals Data'!AM$4:AM$427,MATCH('Actuals Summary'!$B60,'Actuals Data'!$B$4:$B$427,0))</f>
        <v>2352559</v>
      </c>
      <c r="AN60" s="19">
        <f>INDEX('Actuals Data'!AN$4:AN$427,MATCH('Actuals Summary'!$B60,'Actuals Data'!$B$4:$B$427,0))</f>
        <v>3184383</v>
      </c>
      <c r="AO60" s="19">
        <f>INDEX('Actuals Data'!AO$4:AO$427,MATCH('Actuals Summary'!$B60,'Actuals Data'!$B$4:$B$427,0))</f>
        <v>3889827</v>
      </c>
      <c r="AP60" s="19">
        <f>INDEX('Actuals Data'!AP$4:AP$427,MATCH('Actuals Summary'!$B60,'Actuals Data'!$B$4:$B$427,0))</f>
        <v>3449032</v>
      </c>
      <c r="AQ60" s="19">
        <f>INDEX('Actuals Data'!AQ$4:AQ$427,MATCH('Actuals Summary'!$B60,'Actuals Data'!$B$4:$B$427,0))</f>
        <v>3624259</v>
      </c>
      <c r="AR60" s="88">
        <f>INDEX('Actuals Data'!AR$4:AR$427,MATCH('Actuals Summary'!$B60,'Actuals Data'!$B$4:$B$427,0))</f>
        <v>4363342.04</v>
      </c>
      <c r="AS60" s="52">
        <f>INDEX('Actuals Data'!AS$4:AS$427,MATCH('Actuals Summary'!$B60,'Actuals Data'!$B$4:$B$427,0))</f>
        <v>4350884.5499999933</v>
      </c>
      <c r="AT60" s="19">
        <f>INDEX('Actuals Data'!AT$4:AT$427,MATCH('Actuals Summary'!$B60,'Actuals Data'!$B$4:$B$427,0))</f>
        <v>3372612</v>
      </c>
    </row>
    <row r="61" spans="2:46" outlineLevel="1" x14ac:dyDescent="0.25">
      <c r="B61" s="24" t="s">
        <v>118</v>
      </c>
      <c r="C61" s="24" t="s">
        <v>119</v>
      </c>
      <c r="D61" s="24" t="s">
        <v>120</v>
      </c>
      <c r="E61" s="19">
        <f>INDEX('Actuals Data'!E$4:E$427,MATCH('Actuals Summary'!$B61,'Actuals Data'!$B$4:$B$427,0))</f>
        <v>312835</v>
      </c>
      <c r="F61" s="19">
        <f>INDEX('Actuals Data'!F$4:F$427,MATCH('Actuals Summary'!$B61,'Actuals Data'!$B$4:$B$427,0))</f>
        <v>415749</v>
      </c>
      <c r="G61" s="19">
        <f>INDEX('Actuals Data'!G$4:G$427,MATCH('Actuals Summary'!$B61,'Actuals Data'!$B$4:$B$427,0))</f>
        <v>429973</v>
      </c>
      <c r="H61" s="19">
        <f>INDEX('Actuals Data'!H$4:H$427,MATCH('Actuals Summary'!$B61,'Actuals Data'!$B$4:$B$427,0))</f>
        <v>518221</v>
      </c>
      <c r="I61" s="19">
        <f>INDEX('Actuals Data'!I$4:I$427,MATCH('Actuals Summary'!$B61,'Actuals Data'!$B$4:$B$427,0))</f>
        <v>477738</v>
      </c>
      <c r="J61" s="19">
        <f>INDEX('Actuals Data'!J$4:J$427,MATCH('Actuals Summary'!$B61,'Actuals Data'!$B$4:$B$427,0))</f>
        <v>560307</v>
      </c>
      <c r="K61" s="19">
        <f>INDEX('Actuals Data'!K$4:K$427,MATCH('Actuals Summary'!$B61,'Actuals Data'!$B$4:$B$427,0))</f>
        <v>555731</v>
      </c>
      <c r="L61" s="19">
        <f>INDEX('Actuals Data'!L$4:L$427,MATCH('Actuals Summary'!$B61,'Actuals Data'!$B$4:$B$427,0))</f>
        <v>484960</v>
      </c>
      <c r="M61" s="19">
        <f>INDEX('Actuals Data'!M$4:M$427,MATCH('Actuals Summary'!$B61,'Actuals Data'!$B$4:$B$427,0))</f>
        <v>488191</v>
      </c>
      <c r="N61" s="19">
        <f>INDEX('Actuals Data'!N$4:N$427,MATCH('Actuals Summary'!$B61,'Actuals Data'!$B$4:$B$427,0))</f>
        <v>520358</v>
      </c>
      <c r="O61" s="19">
        <f>INDEX('Actuals Data'!O$4:O$427,MATCH('Actuals Summary'!$B61,'Actuals Data'!$B$4:$B$427,0))</f>
        <v>156802</v>
      </c>
      <c r="P61" s="19">
        <f>INDEX('Actuals Data'!P$4:P$427,MATCH('Actuals Summary'!$B61,'Actuals Data'!$B$4:$B$427,0))</f>
        <v>362294</v>
      </c>
      <c r="Q61" s="19">
        <f>INDEX('Actuals Data'!Q$4:Q$427,MATCH('Actuals Summary'!$B61,'Actuals Data'!$B$4:$B$427,0))</f>
        <v>326476</v>
      </c>
      <c r="R61" s="19">
        <f>INDEX('Actuals Data'!R$4:R$427,MATCH('Actuals Summary'!$B61,'Actuals Data'!$B$4:$B$427,0))</f>
        <v>283485</v>
      </c>
      <c r="S61" s="19">
        <f>INDEX('Actuals Data'!S$4:S$427,MATCH('Actuals Summary'!$B61,'Actuals Data'!$B$4:$B$427,0))</f>
        <v>264878</v>
      </c>
      <c r="T61" s="19">
        <f>INDEX('Actuals Data'!T$4:T$427,MATCH('Actuals Summary'!$B61,'Actuals Data'!$B$4:$B$427,0))</f>
        <v>271110</v>
      </c>
      <c r="U61" s="19">
        <f>INDEX('Actuals Data'!U$4:U$427,MATCH('Actuals Summary'!$B61,'Actuals Data'!$B$4:$B$427,0))</f>
        <v>218355</v>
      </c>
      <c r="V61" s="19">
        <f>INDEX('Actuals Data'!V$4:V$427,MATCH('Actuals Summary'!$B61,'Actuals Data'!$B$4:$B$427,0))</f>
        <v>220191</v>
      </c>
      <c r="W61" s="19">
        <f>INDEX('Actuals Data'!W$4:W$427,MATCH('Actuals Summary'!$B61,'Actuals Data'!$B$4:$B$427,0))</f>
        <v>106779</v>
      </c>
      <c r="X61" s="19">
        <f>INDEX('Actuals Data'!X$4:X$427,MATCH('Actuals Summary'!$B61,'Actuals Data'!$B$4:$B$427,0))</f>
        <v>517341</v>
      </c>
      <c r="Y61" s="19">
        <f>INDEX('Actuals Data'!Y$4:Y$427,MATCH('Actuals Summary'!$B61,'Actuals Data'!$B$4:$B$427,0))</f>
        <v>96243</v>
      </c>
      <c r="Z61" s="19">
        <f>INDEX('Actuals Data'!Z$4:Z$427,MATCH('Actuals Summary'!$B61,'Actuals Data'!$B$4:$B$427,0))</f>
        <v>76728</v>
      </c>
      <c r="AA61" s="19">
        <f>INDEX('Actuals Data'!AA$4:AA$427,MATCH('Actuals Summary'!$B61,'Actuals Data'!$B$4:$B$427,0))</f>
        <v>47841</v>
      </c>
      <c r="AB61" s="19">
        <f>INDEX('Actuals Data'!AB$4:AB$427,MATCH('Actuals Summary'!$B61,'Actuals Data'!$B$4:$B$427,0))</f>
        <v>163436</v>
      </c>
      <c r="AC61" s="19">
        <f>INDEX('Actuals Data'!AC$4:AC$427,MATCH('Actuals Summary'!$B61,'Actuals Data'!$B$4:$B$427,0))</f>
        <v>57283</v>
      </c>
      <c r="AD61" s="19">
        <f>INDEX('Actuals Data'!AD$4:AD$427,MATCH('Actuals Summary'!$B61,'Actuals Data'!$B$4:$B$427,0))</f>
        <v>97966</v>
      </c>
      <c r="AE61" s="19">
        <f>INDEX('Actuals Data'!AE$4:AE$427,MATCH('Actuals Summary'!$B61,'Actuals Data'!$B$4:$B$427,0))</f>
        <v>192652</v>
      </c>
      <c r="AF61" s="19">
        <f>INDEX('Actuals Data'!AF$4:AF$427,MATCH('Actuals Summary'!$B61,'Actuals Data'!$B$4:$B$427,0))</f>
        <v>272843</v>
      </c>
      <c r="AG61" s="19">
        <f>INDEX('Actuals Data'!AG$4:AG$427,MATCH('Actuals Summary'!$B61,'Actuals Data'!$B$4:$B$427,0))</f>
        <v>457010</v>
      </c>
      <c r="AH61" s="19">
        <f>INDEX('Actuals Data'!AH$4:AH$427,MATCH('Actuals Summary'!$B61,'Actuals Data'!$B$4:$B$427,0))</f>
        <v>722017</v>
      </c>
      <c r="AI61" s="19">
        <f>INDEX('Actuals Data'!AI$4:AI$427,MATCH('Actuals Summary'!$B61,'Actuals Data'!$B$4:$B$427,0))</f>
        <v>895381</v>
      </c>
      <c r="AJ61" s="19">
        <f>INDEX('Actuals Data'!AJ$4:AJ$427,MATCH('Actuals Summary'!$B61,'Actuals Data'!$B$4:$B$427,0))</f>
        <v>798966</v>
      </c>
      <c r="AK61" s="19">
        <f>INDEX('Actuals Data'!AK$4:AK$427,MATCH('Actuals Summary'!$B61,'Actuals Data'!$B$4:$B$427,0))</f>
        <v>970179</v>
      </c>
      <c r="AL61" s="19">
        <f>INDEX('Actuals Data'!AL$4:AL$427,MATCH('Actuals Summary'!$B61,'Actuals Data'!$B$4:$B$427,0))</f>
        <v>904627</v>
      </c>
      <c r="AM61" s="19">
        <f>INDEX('Actuals Data'!AM$4:AM$427,MATCH('Actuals Summary'!$B61,'Actuals Data'!$B$4:$B$427,0))</f>
        <v>1021058</v>
      </c>
      <c r="AN61" s="19">
        <f>INDEX('Actuals Data'!AN$4:AN$427,MATCH('Actuals Summary'!$B61,'Actuals Data'!$B$4:$B$427,0))</f>
        <v>1098191</v>
      </c>
      <c r="AO61" s="19">
        <f>INDEX('Actuals Data'!AO$4:AO$427,MATCH('Actuals Summary'!$B61,'Actuals Data'!$B$4:$B$427,0))</f>
        <v>1068349</v>
      </c>
      <c r="AP61" s="19">
        <f>INDEX('Actuals Data'!AP$4:AP$427,MATCH('Actuals Summary'!$B61,'Actuals Data'!$B$4:$B$427,0))</f>
        <v>1494685</v>
      </c>
      <c r="AQ61" s="19">
        <f>INDEX('Actuals Data'!AQ$4:AQ$427,MATCH('Actuals Summary'!$B61,'Actuals Data'!$B$4:$B$427,0))</f>
        <v>1858064</v>
      </c>
      <c r="AR61" s="88">
        <f>INDEX('Actuals Data'!AR$4:AR$427,MATCH('Actuals Summary'!$B61,'Actuals Data'!$B$4:$B$427,0))</f>
        <v>1460841.5</v>
      </c>
      <c r="AS61" s="52">
        <f>INDEX('Actuals Data'!AS$4:AS$427,MATCH('Actuals Summary'!$B61,'Actuals Data'!$B$4:$B$427,0))</f>
        <v>1460841.4999999988</v>
      </c>
      <c r="AT61" s="19">
        <f>INDEX('Actuals Data'!AT$4:AT$427,MATCH('Actuals Summary'!$B61,'Actuals Data'!$B$4:$B$427,0))</f>
        <v>1500000</v>
      </c>
    </row>
    <row r="62" spans="2:46" outlineLevel="1" x14ac:dyDescent="0.25">
      <c r="B62" s="24" t="s">
        <v>121</v>
      </c>
      <c r="C62" s="24" t="s">
        <v>122</v>
      </c>
      <c r="D62" s="24" t="s">
        <v>123</v>
      </c>
      <c r="E62" s="19">
        <f>INDEX('Actuals Data'!E$4:E$427,MATCH('Actuals Summary'!$B62,'Actuals Data'!$B$4:$B$427,0))</f>
        <v>0</v>
      </c>
      <c r="F62" s="19">
        <f>INDEX('Actuals Data'!F$4:F$427,MATCH('Actuals Summary'!$B62,'Actuals Data'!$B$4:$B$427,0))</f>
        <v>0</v>
      </c>
      <c r="G62" s="19">
        <f>INDEX('Actuals Data'!G$4:G$427,MATCH('Actuals Summary'!$B62,'Actuals Data'!$B$4:$B$427,0))</f>
        <v>0</v>
      </c>
      <c r="H62" s="19">
        <f>INDEX('Actuals Data'!H$4:H$427,MATCH('Actuals Summary'!$B62,'Actuals Data'!$B$4:$B$427,0))</f>
        <v>0</v>
      </c>
      <c r="I62" s="19">
        <f>INDEX('Actuals Data'!I$4:I$427,MATCH('Actuals Summary'!$B62,'Actuals Data'!$B$4:$B$427,0))</f>
        <v>0</v>
      </c>
      <c r="J62" s="19">
        <f>INDEX('Actuals Data'!J$4:J$427,MATCH('Actuals Summary'!$B62,'Actuals Data'!$B$4:$B$427,0))</f>
        <v>0</v>
      </c>
      <c r="K62" s="19">
        <f>INDEX('Actuals Data'!K$4:K$427,MATCH('Actuals Summary'!$B62,'Actuals Data'!$B$4:$B$427,0))</f>
        <v>0</v>
      </c>
      <c r="L62" s="19">
        <f>INDEX('Actuals Data'!L$4:L$427,MATCH('Actuals Summary'!$B62,'Actuals Data'!$B$4:$B$427,0))</f>
        <v>0</v>
      </c>
      <c r="M62" s="19">
        <f>INDEX('Actuals Data'!M$4:M$427,MATCH('Actuals Summary'!$B62,'Actuals Data'!$B$4:$B$427,0))</f>
        <v>0</v>
      </c>
      <c r="N62" s="19">
        <f>INDEX('Actuals Data'!N$4:N$427,MATCH('Actuals Summary'!$B62,'Actuals Data'!$B$4:$B$427,0))</f>
        <v>0</v>
      </c>
      <c r="O62" s="19">
        <f>INDEX('Actuals Data'!O$4:O$427,MATCH('Actuals Summary'!$B62,'Actuals Data'!$B$4:$B$427,0))</f>
        <v>0</v>
      </c>
      <c r="P62" s="19">
        <f>INDEX('Actuals Data'!P$4:P$427,MATCH('Actuals Summary'!$B62,'Actuals Data'!$B$4:$B$427,0))</f>
        <v>0</v>
      </c>
      <c r="Q62" s="19">
        <f>INDEX('Actuals Data'!Q$4:Q$427,MATCH('Actuals Summary'!$B62,'Actuals Data'!$B$4:$B$427,0))</f>
        <v>0</v>
      </c>
      <c r="R62" s="19">
        <f>INDEX('Actuals Data'!R$4:R$427,MATCH('Actuals Summary'!$B62,'Actuals Data'!$B$4:$B$427,0))</f>
        <v>0</v>
      </c>
      <c r="S62" s="19">
        <f>INDEX('Actuals Data'!S$4:S$427,MATCH('Actuals Summary'!$B62,'Actuals Data'!$B$4:$B$427,0))</f>
        <v>0</v>
      </c>
      <c r="T62" s="19">
        <f>INDEX('Actuals Data'!T$4:T$427,MATCH('Actuals Summary'!$B62,'Actuals Data'!$B$4:$B$427,0))</f>
        <v>0</v>
      </c>
      <c r="U62" s="19">
        <f>INDEX('Actuals Data'!U$4:U$427,MATCH('Actuals Summary'!$B62,'Actuals Data'!$B$4:$B$427,0))</f>
        <v>0</v>
      </c>
      <c r="V62" s="19">
        <f>INDEX('Actuals Data'!V$4:V$427,MATCH('Actuals Summary'!$B62,'Actuals Data'!$B$4:$B$427,0))</f>
        <v>0</v>
      </c>
      <c r="W62" s="19">
        <f>INDEX('Actuals Data'!W$4:W$427,MATCH('Actuals Summary'!$B62,'Actuals Data'!$B$4:$B$427,0))</f>
        <v>0</v>
      </c>
      <c r="X62" s="19">
        <f>INDEX('Actuals Data'!X$4:X$427,MATCH('Actuals Summary'!$B62,'Actuals Data'!$B$4:$B$427,0))</f>
        <v>0</v>
      </c>
      <c r="Y62" s="19">
        <f>INDEX('Actuals Data'!Y$4:Y$427,MATCH('Actuals Summary'!$B62,'Actuals Data'!$B$4:$B$427,0))</f>
        <v>0</v>
      </c>
      <c r="Z62" s="19">
        <f>INDEX('Actuals Data'!Z$4:Z$427,MATCH('Actuals Summary'!$B62,'Actuals Data'!$B$4:$B$427,0))</f>
        <v>0</v>
      </c>
      <c r="AA62" s="19">
        <f>INDEX('Actuals Data'!AA$4:AA$427,MATCH('Actuals Summary'!$B62,'Actuals Data'!$B$4:$B$427,0))</f>
        <v>0</v>
      </c>
      <c r="AB62" s="19">
        <f>INDEX('Actuals Data'!AB$4:AB$427,MATCH('Actuals Summary'!$B62,'Actuals Data'!$B$4:$B$427,0))</f>
        <v>0</v>
      </c>
      <c r="AC62" s="19">
        <f>INDEX('Actuals Data'!AC$4:AC$427,MATCH('Actuals Summary'!$B62,'Actuals Data'!$B$4:$B$427,0))</f>
        <v>0</v>
      </c>
      <c r="AD62" s="19">
        <f>INDEX('Actuals Data'!AD$4:AD$427,MATCH('Actuals Summary'!$B62,'Actuals Data'!$B$4:$B$427,0))</f>
        <v>0</v>
      </c>
      <c r="AE62" s="19">
        <f>INDEX('Actuals Data'!AE$4:AE$427,MATCH('Actuals Summary'!$B62,'Actuals Data'!$B$4:$B$427,0))</f>
        <v>0</v>
      </c>
      <c r="AF62" s="19">
        <f>INDEX('Actuals Data'!AF$4:AF$427,MATCH('Actuals Summary'!$B62,'Actuals Data'!$B$4:$B$427,0))</f>
        <v>0</v>
      </c>
      <c r="AG62" s="19">
        <f>INDEX('Actuals Data'!AG$4:AG$427,MATCH('Actuals Summary'!$B62,'Actuals Data'!$B$4:$B$427,0))</f>
        <v>0</v>
      </c>
      <c r="AH62" s="19">
        <f>INDEX('Actuals Data'!AH$4:AH$427,MATCH('Actuals Summary'!$B62,'Actuals Data'!$B$4:$B$427,0))</f>
        <v>0</v>
      </c>
      <c r="AI62" s="19">
        <f>INDEX('Actuals Data'!AI$4:AI$427,MATCH('Actuals Summary'!$B62,'Actuals Data'!$B$4:$B$427,0))</f>
        <v>0</v>
      </c>
      <c r="AJ62" s="19">
        <f>INDEX('Actuals Data'!AJ$4:AJ$427,MATCH('Actuals Summary'!$B62,'Actuals Data'!$B$4:$B$427,0))</f>
        <v>0</v>
      </c>
      <c r="AK62" s="19">
        <f>INDEX('Actuals Data'!AK$4:AK$427,MATCH('Actuals Summary'!$B62,'Actuals Data'!$B$4:$B$427,0))</f>
        <v>0</v>
      </c>
      <c r="AL62" s="19">
        <f>INDEX('Actuals Data'!AL$4:AL$427,MATCH('Actuals Summary'!$B62,'Actuals Data'!$B$4:$B$427,0))</f>
        <v>5400002</v>
      </c>
      <c r="AM62" s="19">
        <f>INDEX('Actuals Data'!AM$4:AM$427,MATCH('Actuals Summary'!$B62,'Actuals Data'!$B$4:$B$427,0))</f>
        <v>5400000</v>
      </c>
      <c r="AN62" s="19">
        <f>INDEX('Actuals Data'!AN$4:AN$427,MATCH('Actuals Summary'!$B62,'Actuals Data'!$B$4:$B$427,0))</f>
        <v>2941022</v>
      </c>
      <c r="AO62" s="19">
        <f>INDEX('Actuals Data'!AO$4:AO$427,MATCH('Actuals Summary'!$B62,'Actuals Data'!$B$4:$B$427,0))</f>
        <v>2389287</v>
      </c>
      <c r="AP62" s="19">
        <f>INDEX('Actuals Data'!AP$4:AP$427,MATCH('Actuals Summary'!$B62,'Actuals Data'!$B$4:$B$427,0))</f>
        <v>2411533</v>
      </c>
      <c r="AQ62" s="19">
        <f>INDEX('Actuals Data'!AQ$4:AQ$427,MATCH('Actuals Summary'!$B62,'Actuals Data'!$B$4:$B$427,0))</f>
        <v>1061713</v>
      </c>
      <c r="AR62" s="88">
        <f>INDEX('Actuals Data'!AR$4:AR$427,MATCH('Actuals Summary'!$B62,'Actuals Data'!$B$4:$B$427,0))</f>
        <v>6000000</v>
      </c>
      <c r="AS62" s="52">
        <f>INDEX('Actuals Data'!AS$4:AS$427,MATCH('Actuals Summary'!$B62,'Actuals Data'!$B$4:$B$427,0))</f>
        <v>6325491.2800000003</v>
      </c>
      <c r="AT62" s="19">
        <f>INDEX('Actuals Data'!AT$4:AT$427,MATCH('Actuals Summary'!$B62,'Actuals Data'!$B$4:$B$427,0))</f>
        <v>6000000</v>
      </c>
    </row>
    <row r="63" spans="2:46" outlineLevel="1" x14ac:dyDescent="0.25">
      <c r="D63" s="15" t="s">
        <v>948</v>
      </c>
      <c r="E63" s="20">
        <f t="shared" ref="E63:AG63" si="12">SUM(E56:E62)</f>
        <v>920526</v>
      </c>
      <c r="F63" s="20">
        <f t="shared" si="12"/>
        <v>1361031</v>
      </c>
      <c r="G63" s="20">
        <f t="shared" si="12"/>
        <v>1729379</v>
      </c>
      <c r="H63" s="20">
        <f t="shared" si="12"/>
        <v>1693084</v>
      </c>
      <c r="I63" s="20">
        <f t="shared" si="12"/>
        <v>1947392</v>
      </c>
      <c r="J63" s="20">
        <f t="shared" si="12"/>
        <v>2801529</v>
      </c>
      <c r="K63" s="20">
        <f t="shared" si="12"/>
        <v>2491201</v>
      </c>
      <c r="L63" s="20">
        <f t="shared" si="12"/>
        <v>2825377</v>
      </c>
      <c r="M63" s="20">
        <f t="shared" si="12"/>
        <v>2783480</v>
      </c>
      <c r="N63" s="20">
        <f t="shared" si="12"/>
        <v>3265440</v>
      </c>
      <c r="O63" s="20">
        <f t="shared" si="12"/>
        <v>3287040</v>
      </c>
      <c r="P63" s="20">
        <f t="shared" si="12"/>
        <v>4183997</v>
      </c>
      <c r="Q63" s="20">
        <f t="shared" si="12"/>
        <v>4508353</v>
      </c>
      <c r="R63" s="20">
        <f t="shared" si="12"/>
        <v>5176816</v>
      </c>
      <c r="S63" s="20">
        <f t="shared" si="12"/>
        <v>4567005</v>
      </c>
      <c r="T63" s="20">
        <f t="shared" si="12"/>
        <v>4483857</v>
      </c>
      <c r="U63" s="20">
        <f t="shared" si="12"/>
        <v>4821138</v>
      </c>
      <c r="V63" s="20">
        <f t="shared" si="12"/>
        <v>4954705</v>
      </c>
      <c r="W63" s="20">
        <f t="shared" si="12"/>
        <v>5593921</v>
      </c>
      <c r="X63" s="20">
        <f t="shared" si="12"/>
        <v>5282725</v>
      </c>
      <c r="Y63" s="20">
        <f t="shared" si="12"/>
        <v>5604618</v>
      </c>
      <c r="Z63" s="20">
        <f t="shared" si="12"/>
        <v>5217612</v>
      </c>
      <c r="AA63" s="20">
        <f t="shared" si="12"/>
        <v>5598040</v>
      </c>
      <c r="AB63" s="20">
        <f t="shared" si="12"/>
        <v>6479929</v>
      </c>
      <c r="AC63" s="20">
        <f t="shared" si="12"/>
        <v>6760487</v>
      </c>
      <c r="AD63" s="20">
        <f t="shared" si="12"/>
        <v>6102346</v>
      </c>
      <c r="AE63" s="20">
        <f t="shared" si="12"/>
        <v>5862468</v>
      </c>
      <c r="AF63" s="20">
        <f t="shared" si="12"/>
        <v>5839970</v>
      </c>
      <c r="AG63" s="20">
        <f t="shared" si="12"/>
        <v>5550333</v>
      </c>
      <c r="AH63" s="20">
        <f t="shared" ref="AH63" si="13">SUM(AH56:AH62)</f>
        <v>5917724</v>
      </c>
      <c r="AI63" s="20">
        <f t="shared" ref="AI63" si="14">SUM(AI56:AI62)</f>
        <v>6076549</v>
      </c>
      <c r="AJ63" s="20">
        <f t="shared" ref="AJ63" si="15">SUM(AJ56:AJ62)</f>
        <v>5681366</v>
      </c>
      <c r="AK63" s="20">
        <f t="shared" ref="AK63" si="16">SUM(AK56:AK62)</f>
        <v>7654400</v>
      </c>
      <c r="AL63" s="20">
        <f t="shared" ref="AL63" si="17">SUM(AL56:AL62)</f>
        <v>12501560</v>
      </c>
      <c r="AM63" s="20">
        <f t="shared" ref="AM63" si="18">SUM(AM56:AM62)</f>
        <v>10986855</v>
      </c>
      <c r="AN63" s="20">
        <f t="shared" ref="AN63" si="19">SUM(AN56:AN62)</f>
        <v>9773747</v>
      </c>
      <c r="AO63" s="20">
        <f t="shared" ref="AO63" si="20">SUM(AO56:AO62)</f>
        <v>9896737</v>
      </c>
      <c r="AP63" s="20">
        <f t="shared" ref="AP63" si="21">SUM(AP56:AP62)</f>
        <v>11392877</v>
      </c>
      <c r="AQ63" s="20">
        <f t="shared" ref="AQ63:AR63" si="22">SUM(AQ56:AQ62)</f>
        <v>8816756</v>
      </c>
      <c r="AR63" s="89">
        <f t="shared" si="22"/>
        <v>14324793.75</v>
      </c>
      <c r="AS63" s="65">
        <f t="shared" ref="AS63" si="23">SUM(AS56:AS62)</f>
        <v>14637827.53999998</v>
      </c>
      <c r="AT63" s="20">
        <f t="shared" ref="AT63" si="24">SUM(AT56:AT62)</f>
        <v>13128104</v>
      </c>
    </row>
    <row r="64" spans="2:46" outlineLevel="1" x14ac:dyDescent="0.2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87"/>
      <c r="AS64" s="64"/>
      <c r="AT64" s="11"/>
    </row>
    <row r="65" spans="2:46" outlineLevel="1" x14ac:dyDescent="0.25">
      <c r="D65" s="14" t="s">
        <v>949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0"/>
      <c r="AJ65" s="19"/>
      <c r="AK65" s="19"/>
      <c r="AL65" s="19"/>
      <c r="AM65" s="19"/>
      <c r="AN65" s="19"/>
      <c r="AO65" s="19"/>
      <c r="AP65" s="19"/>
      <c r="AQ65" s="19"/>
      <c r="AR65" s="88"/>
      <c r="AS65" s="52"/>
      <c r="AT65" s="19"/>
    </row>
    <row r="66" spans="2:46" outlineLevel="1" x14ac:dyDescent="0.25">
      <c r="B66" s="24" t="s">
        <v>124</v>
      </c>
      <c r="C66" s="24" t="s">
        <v>125</v>
      </c>
      <c r="D66" s="24" t="s">
        <v>126</v>
      </c>
      <c r="E66" s="19">
        <f>INDEX('Actuals Data'!E$4:E$427,MATCH('Actuals Summary'!$B66,'Actuals Data'!$B$4:$B$427,0))</f>
        <v>386081</v>
      </c>
      <c r="F66" s="19">
        <f>INDEX('Actuals Data'!F$4:F$427,MATCH('Actuals Summary'!$B66,'Actuals Data'!$B$4:$B$427,0))</f>
        <v>278817</v>
      </c>
      <c r="G66" s="19">
        <f>INDEX('Actuals Data'!G$4:G$427,MATCH('Actuals Summary'!$B66,'Actuals Data'!$B$4:$B$427,0))</f>
        <v>209613</v>
      </c>
      <c r="H66" s="19">
        <f>INDEX('Actuals Data'!H$4:H$427,MATCH('Actuals Summary'!$B66,'Actuals Data'!$B$4:$B$427,0))</f>
        <v>242636</v>
      </c>
      <c r="I66" s="19">
        <f>INDEX('Actuals Data'!I$4:I$427,MATCH('Actuals Summary'!$B66,'Actuals Data'!$B$4:$B$427,0))</f>
        <v>244009</v>
      </c>
      <c r="J66" s="19">
        <f>INDEX('Actuals Data'!J$4:J$427,MATCH('Actuals Summary'!$B66,'Actuals Data'!$B$4:$B$427,0))</f>
        <v>268744</v>
      </c>
      <c r="K66" s="19">
        <f>INDEX('Actuals Data'!K$4:K$427,MATCH('Actuals Summary'!$B66,'Actuals Data'!$B$4:$B$427,0))</f>
        <v>61348</v>
      </c>
      <c r="L66" s="19">
        <f>INDEX('Actuals Data'!L$4:L$427,MATCH('Actuals Summary'!$B66,'Actuals Data'!$B$4:$B$427,0))</f>
        <v>419433</v>
      </c>
      <c r="M66" s="19">
        <f>INDEX('Actuals Data'!M$4:M$427,MATCH('Actuals Summary'!$B66,'Actuals Data'!$B$4:$B$427,0))</f>
        <v>310766</v>
      </c>
      <c r="N66" s="19">
        <f>INDEX('Actuals Data'!N$4:N$427,MATCH('Actuals Summary'!$B66,'Actuals Data'!$B$4:$B$427,0))</f>
        <v>308095</v>
      </c>
      <c r="O66" s="19">
        <f>INDEX('Actuals Data'!O$4:O$427,MATCH('Actuals Summary'!$B66,'Actuals Data'!$B$4:$B$427,0))</f>
        <v>369014</v>
      </c>
      <c r="P66" s="19">
        <f>INDEX('Actuals Data'!P$4:P$427,MATCH('Actuals Summary'!$B66,'Actuals Data'!$B$4:$B$427,0))</f>
        <v>410986</v>
      </c>
      <c r="Q66" s="19">
        <f>INDEX('Actuals Data'!Q$4:Q$427,MATCH('Actuals Summary'!$B66,'Actuals Data'!$B$4:$B$427,0))</f>
        <v>518960</v>
      </c>
      <c r="R66" s="19">
        <f>INDEX('Actuals Data'!R$4:R$427,MATCH('Actuals Summary'!$B66,'Actuals Data'!$B$4:$B$427,0))</f>
        <v>614282</v>
      </c>
      <c r="S66" s="19">
        <f>INDEX('Actuals Data'!S$4:S$427,MATCH('Actuals Summary'!$B66,'Actuals Data'!$B$4:$B$427,0))</f>
        <v>823542</v>
      </c>
      <c r="T66" s="19">
        <f>INDEX('Actuals Data'!T$4:T$427,MATCH('Actuals Summary'!$B66,'Actuals Data'!$B$4:$B$427,0))</f>
        <v>920299</v>
      </c>
      <c r="U66" s="19">
        <f>INDEX('Actuals Data'!U$4:U$427,MATCH('Actuals Summary'!$B66,'Actuals Data'!$B$4:$B$427,0))</f>
        <v>896580</v>
      </c>
      <c r="V66" s="19">
        <f>INDEX('Actuals Data'!V$4:V$427,MATCH('Actuals Summary'!$B66,'Actuals Data'!$B$4:$B$427,0))</f>
        <v>1272406</v>
      </c>
      <c r="W66" s="19">
        <f>INDEX('Actuals Data'!W$4:W$427,MATCH('Actuals Summary'!$B66,'Actuals Data'!$B$4:$B$427,0))</f>
        <v>1025184</v>
      </c>
      <c r="X66" s="19">
        <f>INDEX('Actuals Data'!X$4:X$427,MATCH('Actuals Summary'!$B66,'Actuals Data'!$B$4:$B$427,0))</f>
        <v>1135389</v>
      </c>
      <c r="Y66" s="19">
        <f>INDEX('Actuals Data'!Y$4:Y$427,MATCH('Actuals Summary'!$B66,'Actuals Data'!$B$4:$B$427,0))</f>
        <v>934559</v>
      </c>
      <c r="Z66" s="19">
        <f>INDEX('Actuals Data'!Z$4:Z$427,MATCH('Actuals Summary'!$B66,'Actuals Data'!$B$4:$B$427,0))</f>
        <v>1434995</v>
      </c>
      <c r="AA66" s="19">
        <f>INDEX('Actuals Data'!AA$4:AA$427,MATCH('Actuals Summary'!$B66,'Actuals Data'!$B$4:$B$427,0))</f>
        <v>1183589</v>
      </c>
      <c r="AB66" s="19">
        <f>INDEX('Actuals Data'!AB$4:AB$427,MATCH('Actuals Summary'!$B66,'Actuals Data'!$B$4:$B$427,0))</f>
        <v>1546785</v>
      </c>
      <c r="AC66" s="19">
        <f>INDEX('Actuals Data'!AC$4:AC$427,MATCH('Actuals Summary'!$B66,'Actuals Data'!$B$4:$B$427,0))</f>
        <v>1192225</v>
      </c>
      <c r="AD66" s="19">
        <f>INDEX('Actuals Data'!AD$4:AD$427,MATCH('Actuals Summary'!$B66,'Actuals Data'!$B$4:$B$427,0))</f>
        <v>498143</v>
      </c>
      <c r="AE66" s="19">
        <f>INDEX('Actuals Data'!AE$4:AE$427,MATCH('Actuals Summary'!$B66,'Actuals Data'!$B$4:$B$427,0))</f>
        <v>434811</v>
      </c>
      <c r="AF66" s="19">
        <f>INDEX('Actuals Data'!AF$4:AF$427,MATCH('Actuals Summary'!$B66,'Actuals Data'!$B$4:$B$427,0))</f>
        <v>518928</v>
      </c>
      <c r="AG66" s="19">
        <f>INDEX('Actuals Data'!AG$4:AG$427,MATCH('Actuals Summary'!$B66,'Actuals Data'!$B$4:$B$427,0))</f>
        <v>791698</v>
      </c>
      <c r="AH66" s="19">
        <f>INDEX('Actuals Data'!AH$4:AH$427,MATCH('Actuals Summary'!$B66,'Actuals Data'!$B$4:$B$427,0))</f>
        <v>460094</v>
      </c>
      <c r="AI66" s="19">
        <f>INDEX('Actuals Data'!AI$4:AI$427,MATCH('Actuals Summary'!$B66,'Actuals Data'!$B$4:$B$427,0))</f>
        <v>242325</v>
      </c>
      <c r="AJ66" s="19">
        <f>INDEX('Actuals Data'!AJ$4:AJ$427,MATCH('Actuals Summary'!$B66,'Actuals Data'!$B$4:$B$427,0))</f>
        <v>209736</v>
      </c>
      <c r="AK66" s="19">
        <f>INDEX('Actuals Data'!AK$4:AK$427,MATCH('Actuals Summary'!$B66,'Actuals Data'!$B$4:$B$427,0))</f>
        <v>1420028</v>
      </c>
      <c r="AL66" s="19">
        <f>INDEX('Actuals Data'!AL$4:AL$427,MATCH('Actuals Summary'!$B66,'Actuals Data'!$B$4:$B$427,0))</f>
        <v>1179761</v>
      </c>
      <c r="AM66" s="19">
        <f>INDEX('Actuals Data'!AM$4:AM$427,MATCH('Actuals Summary'!$B66,'Actuals Data'!$B$4:$B$427,0))</f>
        <v>385447</v>
      </c>
      <c r="AN66" s="19">
        <f>INDEX('Actuals Data'!AN$4:AN$427,MATCH('Actuals Summary'!$B66,'Actuals Data'!$B$4:$B$427,0))</f>
        <v>260269</v>
      </c>
      <c r="AO66" s="19">
        <f>INDEX('Actuals Data'!AO$4:AO$427,MATCH('Actuals Summary'!$B66,'Actuals Data'!$B$4:$B$427,0))</f>
        <v>532083</v>
      </c>
      <c r="AP66" s="19">
        <f>INDEX('Actuals Data'!AP$4:AP$427,MATCH('Actuals Summary'!$B66,'Actuals Data'!$B$4:$B$427,0))</f>
        <v>61018</v>
      </c>
      <c r="AQ66" s="19">
        <f>INDEX('Actuals Data'!AQ$4:AQ$427,MATCH('Actuals Summary'!$B66,'Actuals Data'!$B$4:$B$427,0))</f>
        <v>493193</v>
      </c>
      <c r="AR66" s="88">
        <f>INDEX('Actuals Data'!AR$4:AR$427,MATCH('Actuals Summary'!$B66,'Actuals Data'!$B$4:$B$427,0))</f>
        <v>595901.28</v>
      </c>
      <c r="AS66" s="52">
        <f>INDEX('Actuals Data'!AS$4:AS$427,MATCH('Actuals Summary'!$B66,'Actuals Data'!$B$4:$B$427,0))</f>
        <v>595901.28</v>
      </c>
      <c r="AT66" s="19">
        <f>INDEX('Actuals Data'!AT$4:AT$427,MATCH('Actuals Summary'!$B66,'Actuals Data'!$B$4:$B$427,0))</f>
        <v>400000</v>
      </c>
    </row>
    <row r="67" spans="2:46" outlineLevel="1" x14ac:dyDescent="0.25">
      <c r="B67" s="24" t="s">
        <v>127</v>
      </c>
      <c r="C67" s="24" t="s">
        <v>128</v>
      </c>
      <c r="D67" s="24" t="s">
        <v>129</v>
      </c>
      <c r="E67" s="19">
        <f>INDEX('Actuals Data'!E$4:E$427,MATCH('Actuals Summary'!$B67,'Actuals Data'!$B$4:$B$427,0))</f>
        <v>0</v>
      </c>
      <c r="F67" s="19">
        <f>INDEX('Actuals Data'!F$4:F$427,MATCH('Actuals Summary'!$B67,'Actuals Data'!$B$4:$B$427,0))</f>
        <v>0</v>
      </c>
      <c r="G67" s="19">
        <f>INDEX('Actuals Data'!G$4:G$427,MATCH('Actuals Summary'!$B67,'Actuals Data'!$B$4:$B$427,0))</f>
        <v>0</v>
      </c>
      <c r="H67" s="19">
        <f>INDEX('Actuals Data'!H$4:H$427,MATCH('Actuals Summary'!$B67,'Actuals Data'!$B$4:$B$427,0))</f>
        <v>0</v>
      </c>
      <c r="I67" s="19">
        <f>INDEX('Actuals Data'!I$4:I$427,MATCH('Actuals Summary'!$B67,'Actuals Data'!$B$4:$B$427,0))</f>
        <v>0</v>
      </c>
      <c r="J67" s="19">
        <f>INDEX('Actuals Data'!J$4:J$427,MATCH('Actuals Summary'!$B67,'Actuals Data'!$B$4:$B$427,0))</f>
        <v>0</v>
      </c>
      <c r="K67" s="19">
        <f>INDEX('Actuals Data'!K$4:K$427,MATCH('Actuals Summary'!$B67,'Actuals Data'!$B$4:$B$427,0))</f>
        <v>0</v>
      </c>
      <c r="L67" s="19">
        <f>INDEX('Actuals Data'!L$4:L$427,MATCH('Actuals Summary'!$B67,'Actuals Data'!$B$4:$B$427,0))</f>
        <v>0</v>
      </c>
      <c r="M67" s="19">
        <f>INDEX('Actuals Data'!M$4:M$427,MATCH('Actuals Summary'!$B67,'Actuals Data'!$B$4:$B$427,0))</f>
        <v>0</v>
      </c>
      <c r="N67" s="19">
        <f>INDEX('Actuals Data'!N$4:N$427,MATCH('Actuals Summary'!$B67,'Actuals Data'!$B$4:$B$427,0))</f>
        <v>0</v>
      </c>
      <c r="O67" s="19">
        <f>INDEX('Actuals Data'!O$4:O$427,MATCH('Actuals Summary'!$B67,'Actuals Data'!$B$4:$B$427,0))</f>
        <v>0</v>
      </c>
      <c r="P67" s="19">
        <f>INDEX('Actuals Data'!P$4:P$427,MATCH('Actuals Summary'!$B67,'Actuals Data'!$B$4:$B$427,0))</f>
        <v>0</v>
      </c>
      <c r="Q67" s="19">
        <f>INDEX('Actuals Data'!Q$4:Q$427,MATCH('Actuals Summary'!$B67,'Actuals Data'!$B$4:$B$427,0))</f>
        <v>0</v>
      </c>
      <c r="R67" s="19">
        <f>INDEX('Actuals Data'!R$4:R$427,MATCH('Actuals Summary'!$B67,'Actuals Data'!$B$4:$B$427,0))</f>
        <v>0</v>
      </c>
      <c r="S67" s="19">
        <f>INDEX('Actuals Data'!S$4:S$427,MATCH('Actuals Summary'!$B67,'Actuals Data'!$B$4:$B$427,0))</f>
        <v>0</v>
      </c>
      <c r="T67" s="19">
        <f>INDEX('Actuals Data'!T$4:T$427,MATCH('Actuals Summary'!$B67,'Actuals Data'!$B$4:$B$427,0))</f>
        <v>0</v>
      </c>
      <c r="U67" s="19">
        <f>INDEX('Actuals Data'!U$4:U$427,MATCH('Actuals Summary'!$B67,'Actuals Data'!$B$4:$B$427,0))</f>
        <v>0</v>
      </c>
      <c r="V67" s="19">
        <f>INDEX('Actuals Data'!V$4:V$427,MATCH('Actuals Summary'!$B67,'Actuals Data'!$B$4:$B$427,0))</f>
        <v>0</v>
      </c>
      <c r="W67" s="19">
        <f>INDEX('Actuals Data'!W$4:W$427,MATCH('Actuals Summary'!$B67,'Actuals Data'!$B$4:$B$427,0))</f>
        <v>0</v>
      </c>
      <c r="X67" s="19">
        <f>INDEX('Actuals Data'!X$4:X$427,MATCH('Actuals Summary'!$B67,'Actuals Data'!$B$4:$B$427,0))</f>
        <v>0</v>
      </c>
      <c r="Y67" s="19">
        <f>INDEX('Actuals Data'!Y$4:Y$427,MATCH('Actuals Summary'!$B67,'Actuals Data'!$B$4:$B$427,0))</f>
        <v>0</v>
      </c>
      <c r="Z67" s="19">
        <f>INDEX('Actuals Data'!Z$4:Z$427,MATCH('Actuals Summary'!$B67,'Actuals Data'!$B$4:$B$427,0))</f>
        <v>0</v>
      </c>
      <c r="AA67" s="19">
        <f>INDEX('Actuals Data'!AA$4:AA$427,MATCH('Actuals Summary'!$B67,'Actuals Data'!$B$4:$B$427,0))</f>
        <v>0</v>
      </c>
      <c r="AB67" s="19">
        <f>INDEX('Actuals Data'!AB$4:AB$427,MATCH('Actuals Summary'!$B67,'Actuals Data'!$B$4:$B$427,0))</f>
        <v>0</v>
      </c>
      <c r="AC67" s="19">
        <f>INDEX('Actuals Data'!AC$4:AC$427,MATCH('Actuals Summary'!$B67,'Actuals Data'!$B$4:$B$427,0))</f>
        <v>0</v>
      </c>
      <c r="AD67" s="19">
        <f>INDEX('Actuals Data'!AD$4:AD$427,MATCH('Actuals Summary'!$B67,'Actuals Data'!$B$4:$B$427,0))</f>
        <v>0</v>
      </c>
      <c r="AE67" s="19">
        <f>INDEX('Actuals Data'!AE$4:AE$427,MATCH('Actuals Summary'!$B67,'Actuals Data'!$B$4:$B$427,0))</f>
        <v>0</v>
      </c>
      <c r="AF67" s="19">
        <f>INDEX('Actuals Data'!AF$4:AF$427,MATCH('Actuals Summary'!$B67,'Actuals Data'!$B$4:$B$427,0))</f>
        <v>0</v>
      </c>
      <c r="AG67" s="19">
        <f>INDEX('Actuals Data'!AG$4:AG$427,MATCH('Actuals Summary'!$B67,'Actuals Data'!$B$4:$B$427,0))</f>
        <v>0</v>
      </c>
      <c r="AH67" s="19">
        <f>INDEX('Actuals Data'!AH$4:AH$427,MATCH('Actuals Summary'!$B67,'Actuals Data'!$B$4:$B$427,0))</f>
        <v>0</v>
      </c>
      <c r="AI67" s="19">
        <f>INDEX('Actuals Data'!AI$4:AI$427,MATCH('Actuals Summary'!$B67,'Actuals Data'!$B$4:$B$427,0))</f>
        <v>0</v>
      </c>
      <c r="AJ67" s="19">
        <f>INDEX('Actuals Data'!AJ$4:AJ$427,MATCH('Actuals Summary'!$B67,'Actuals Data'!$B$4:$B$427,0))</f>
        <v>0</v>
      </c>
      <c r="AK67" s="19">
        <f>INDEX('Actuals Data'!AK$4:AK$427,MATCH('Actuals Summary'!$B67,'Actuals Data'!$B$4:$B$427,0))</f>
        <v>0</v>
      </c>
      <c r="AL67" s="19">
        <f>INDEX('Actuals Data'!AL$4:AL$427,MATCH('Actuals Summary'!$B67,'Actuals Data'!$B$4:$B$427,0))</f>
        <v>854878</v>
      </c>
      <c r="AM67" s="19">
        <f>INDEX('Actuals Data'!AM$4:AM$427,MATCH('Actuals Summary'!$B67,'Actuals Data'!$B$4:$B$427,0))</f>
        <v>1066225</v>
      </c>
      <c r="AN67" s="19">
        <f>INDEX('Actuals Data'!AN$4:AN$427,MATCH('Actuals Summary'!$B67,'Actuals Data'!$B$4:$B$427,0))</f>
        <v>178435</v>
      </c>
      <c r="AO67" s="19">
        <f>INDEX('Actuals Data'!AO$4:AO$427,MATCH('Actuals Summary'!$B67,'Actuals Data'!$B$4:$B$427,0))</f>
        <v>634245</v>
      </c>
      <c r="AP67" s="19">
        <f>INDEX('Actuals Data'!AP$4:AP$427,MATCH('Actuals Summary'!$B67,'Actuals Data'!$B$4:$B$427,0))</f>
        <v>1751633</v>
      </c>
      <c r="AQ67" s="19">
        <f>INDEX('Actuals Data'!AQ$4:AQ$427,MATCH('Actuals Summary'!$B67,'Actuals Data'!$B$4:$B$427,0))</f>
        <v>1324839</v>
      </c>
      <c r="AR67" s="88">
        <f>INDEX('Actuals Data'!AR$4:AR$427,MATCH('Actuals Summary'!$B67,'Actuals Data'!$B$4:$B$427,0))</f>
        <v>1058050.1000000001</v>
      </c>
      <c r="AS67" s="52">
        <f>INDEX('Actuals Data'!AS$4:AS$427,MATCH('Actuals Summary'!$B67,'Actuals Data'!$B$4:$B$427,0))</f>
        <v>1058050.1000000001</v>
      </c>
      <c r="AT67" s="19">
        <f>INDEX('Actuals Data'!AT$4:AT$427,MATCH('Actuals Summary'!$B67,'Actuals Data'!$B$4:$B$427,0))</f>
        <v>1000000</v>
      </c>
    </row>
    <row r="68" spans="2:46" outlineLevel="1" x14ac:dyDescent="0.25">
      <c r="B68" s="24" t="s">
        <v>130</v>
      </c>
      <c r="C68" s="24" t="s">
        <v>131</v>
      </c>
      <c r="D68" s="24" t="s">
        <v>950</v>
      </c>
      <c r="E68" s="19" t="str">
        <f>INDEX('Actuals Data'!E$4:E$427,MATCH('Actuals Summary'!$B68,'Actuals Data'!$B$4:$B$427,0))</f>
        <v/>
      </c>
      <c r="F68" s="19" t="str">
        <f>INDEX('Actuals Data'!F$4:F$427,MATCH('Actuals Summary'!$B68,'Actuals Data'!$B$4:$B$427,0))</f>
        <v/>
      </c>
      <c r="G68" s="19" t="str">
        <f>INDEX('Actuals Data'!G$4:G$427,MATCH('Actuals Summary'!$B68,'Actuals Data'!$B$4:$B$427,0))</f>
        <v/>
      </c>
      <c r="H68" s="19" t="str">
        <f>INDEX('Actuals Data'!H$4:H$427,MATCH('Actuals Summary'!$B68,'Actuals Data'!$B$4:$B$427,0))</f>
        <v/>
      </c>
      <c r="I68" s="19" t="str">
        <f>INDEX('Actuals Data'!I$4:I$427,MATCH('Actuals Summary'!$B68,'Actuals Data'!$B$4:$B$427,0))</f>
        <v/>
      </c>
      <c r="J68" s="19" t="str">
        <f>INDEX('Actuals Data'!J$4:J$427,MATCH('Actuals Summary'!$B68,'Actuals Data'!$B$4:$B$427,0))</f>
        <v/>
      </c>
      <c r="K68" s="19" t="str">
        <f>INDEX('Actuals Data'!K$4:K$427,MATCH('Actuals Summary'!$B68,'Actuals Data'!$B$4:$B$427,0))</f>
        <v/>
      </c>
      <c r="L68" s="19" t="str">
        <f>INDEX('Actuals Data'!L$4:L$427,MATCH('Actuals Summary'!$B68,'Actuals Data'!$B$4:$B$427,0))</f>
        <v/>
      </c>
      <c r="M68" s="19" t="str">
        <f>INDEX('Actuals Data'!M$4:M$427,MATCH('Actuals Summary'!$B68,'Actuals Data'!$B$4:$B$427,0))</f>
        <v/>
      </c>
      <c r="N68" s="19" t="str">
        <f>INDEX('Actuals Data'!N$4:N$427,MATCH('Actuals Summary'!$B68,'Actuals Data'!$B$4:$B$427,0))</f>
        <v/>
      </c>
      <c r="O68" s="19" t="str">
        <f>INDEX('Actuals Data'!O$4:O$427,MATCH('Actuals Summary'!$B68,'Actuals Data'!$B$4:$B$427,0))</f>
        <v/>
      </c>
      <c r="P68" s="19" t="str">
        <f>INDEX('Actuals Data'!P$4:P$427,MATCH('Actuals Summary'!$B68,'Actuals Data'!$B$4:$B$427,0))</f>
        <v/>
      </c>
      <c r="Q68" s="19" t="str">
        <f>INDEX('Actuals Data'!Q$4:Q$427,MATCH('Actuals Summary'!$B68,'Actuals Data'!$B$4:$B$427,0))</f>
        <v/>
      </c>
      <c r="R68" s="19" t="str">
        <f>INDEX('Actuals Data'!R$4:R$427,MATCH('Actuals Summary'!$B68,'Actuals Data'!$B$4:$B$427,0))</f>
        <v/>
      </c>
      <c r="S68" s="19" t="str">
        <f>INDEX('Actuals Data'!S$4:S$427,MATCH('Actuals Summary'!$B68,'Actuals Data'!$B$4:$B$427,0))</f>
        <v/>
      </c>
      <c r="T68" s="19" t="str">
        <f>INDEX('Actuals Data'!T$4:T$427,MATCH('Actuals Summary'!$B68,'Actuals Data'!$B$4:$B$427,0))</f>
        <v/>
      </c>
      <c r="U68" s="19" t="str">
        <f>INDEX('Actuals Data'!U$4:U$427,MATCH('Actuals Summary'!$B68,'Actuals Data'!$B$4:$B$427,0))</f>
        <v/>
      </c>
      <c r="V68" s="19" t="str">
        <f>INDEX('Actuals Data'!V$4:V$427,MATCH('Actuals Summary'!$B68,'Actuals Data'!$B$4:$B$427,0))</f>
        <v/>
      </c>
      <c r="W68" s="19" t="str">
        <f>INDEX('Actuals Data'!W$4:W$427,MATCH('Actuals Summary'!$B68,'Actuals Data'!$B$4:$B$427,0))</f>
        <v/>
      </c>
      <c r="X68" s="19" t="str">
        <f>INDEX('Actuals Data'!X$4:X$427,MATCH('Actuals Summary'!$B68,'Actuals Data'!$B$4:$B$427,0))</f>
        <v/>
      </c>
      <c r="Y68" s="19" t="str">
        <f>INDEX('Actuals Data'!Y$4:Y$427,MATCH('Actuals Summary'!$B68,'Actuals Data'!$B$4:$B$427,0))</f>
        <v/>
      </c>
      <c r="Z68" s="19" t="str">
        <f>INDEX('Actuals Data'!Z$4:Z$427,MATCH('Actuals Summary'!$B68,'Actuals Data'!$B$4:$B$427,0))</f>
        <v/>
      </c>
      <c r="AA68" s="19" t="str">
        <f>INDEX('Actuals Data'!AA$4:AA$427,MATCH('Actuals Summary'!$B68,'Actuals Data'!$B$4:$B$427,0))</f>
        <v/>
      </c>
      <c r="AB68" s="19" t="str">
        <f>INDEX('Actuals Data'!AB$4:AB$427,MATCH('Actuals Summary'!$B68,'Actuals Data'!$B$4:$B$427,0))</f>
        <v/>
      </c>
      <c r="AC68" s="19" t="str">
        <f>INDEX('Actuals Data'!AC$4:AC$427,MATCH('Actuals Summary'!$B68,'Actuals Data'!$B$4:$B$427,0))</f>
        <v/>
      </c>
      <c r="AD68" s="19" t="str">
        <f>INDEX('Actuals Data'!AD$4:AD$427,MATCH('Actuals Summary'!$B68,'Actuals Data'!$B$4:$B$427,0))</f>
        <v/>
      </c>
      <c r="AE68" s="19" t="str">
        <f>INDEX('Actuals Data'!AE$4:AE$427,MATCH('Actuals Summary'!$B68,'Actuals Data'!$B$4:$B$427,0))</f>
        <v/>
      </c>
      <c r="AF68" s="19" t="str">
        <f>INDEX('Actuals Data'!AF$4:AF$427,MATCH('Actuals Summary'!$B68,'Actuals Data'!$B$4:$B$427,0))</f>
        <v/>
      </c>
      <c r="AG68" s="19" t="str">
        <f>INDEX('Actuals Data'!AG$4:AG$427,MATCH('Actuals Summary'!$B68,'Actuals Data'!$B$4:$B$427,0))</f>
        <v/>
      </c>
      <c r="AH68" s="19" t="str">
        <f>INDEX('Actuals Data'!AH$4:AH$427,MATCH('Actuals Summary'!$B68,'Actuals Data'!$B$4:$B$427,0))</f>
        <v/>
      </c>
      <c r="AI68" s="19" t="str">
        <f>INDEX('Actuals Data'!AI$4:AI$427,MATCH('Actuals Summary'!$B68,'Actuals Data'!$B$4:$B$427,0))</f>
        <v/>
      </c>
      <c r="AJ68" s="19" t="str">
        <f>INDEX('Actuals Data'!AJ$4:AJ$427,MATCH('Actuals Summary'!$B68,'Actuals Data'!$B$4:$B$427,0))</f>
        <v/>
      </c>
      <c r="AK68" s="19" t="str">
        <f>INDEX('Actuals Data'!AK$4:AK$427,MATCH('Actuals Summary'!$B68,'Actuals Data'!$B$4:$B$427,0))</f>
        <v/>
      </c>
      <c r="AL68" s="19" t="str">
        <f>INDEX('Actuals Data'!AL$4:AL$427,MATCH('Actuals Summary'!$B68,'Actuals Data'!$B$4:$B$427,0))</f>
        <v/>
      </c>
      <c r="AM68" s="19">
        <f>INDEX('Actuals Data'!AM$4:AM$427,MATCH('Actuals Summary'!$B68,'Actuals Data'!$B$4:$B$427,0))</f>
        <v>0</v>
      </c>
      <c r="AN68" s="19">
        <f>INDEX('Actuals Data'!AN$4:AN$427,MATCH('Actuals Summary'!$B68,'Actuals Data'!$B$4:$B$427,0))</f>
        <v>0</v>
      </c>
      <c r="AO68" s="19">
        <f>INDEX('Actuals Data'!AO$4:AO$427,MATCH('Actuals Summary'!$B68,'Actuals Data'!$B$4:$B$427,0))</f>
        <v>100000</v>
      </c>
      <c r="AP68" s="19">
        <f>INDEX('Actuals Data'!AP$4:AP$427,MATCH('Actuals Summary'!$B68,'Actuals Data'!$B$4:$B$427,0))</f>
        <v>0</v>
      </c>
      <c r="AQ68" s="19">
        <f>INDEX('Actuals Data'!AQ$4:AQ$427,MATCH('Actuals Summary'!$B68,'Actuals Data'!$B$4:$B$427,0))</f>
        <v>4525725</v>
      </c>
      <c r="AR68" s="88">
        <f>INDEX('Actuals Data'!AR$4:AR$427,MATCH('Actuals Summary'!$B68,'Actuals Data'!$B$4:$B$427,0))</f>
        <v>1672850.7</v>
      </c>
      <c r="AS68" s="52">
        <f>INDEX('Actuals Data'!AS$4:AS$427,MATCH('Actuals Summary'!$B68,'Actuals Data'!$B$4:$B$427,0))</f>
        <v>1673235</v>
      </c>
      <c r="AT68" s="19">
        <f>INDEX('Actuals Data'!AT$4:AT$427,MATCH('Actuals Summary'!$B68,'Actuals Data'!$B$4:$B$427,0))</f>
        <v>1700000</v>
      </c>
    </row>
    <row r="69" spans="2:46" outlineLevel="1" x14ac:dyDescent="0.25">
      <c r="B69" s="24" t="s">
        <v>133</v>
      </c>
      <c r="C69" s="24" t="s">
        <v>134</v>
      </c>
      <c r="D69" s="24" t="s">
        <v>951</v>
      </c>
      <c r="E69" s="19" t="str">
        <f>INDEX('Actuals Data'!E$4:E$427,MATCH('Actuals Summary'!$B69,'Actuals Data'!$B$4:$B$427,0))</f>
        <v/>
      </c>
      <c r="F69" s="19" t="str">
        <f>INDEX('Actuals Data'!F$4:F$427,MATCH('Actuals Summary'!$B69,'Actuals Data'!$B$4:$B$427,0))</f>
        <v/>
      </c>
      <c r="G69" s="19" t="str">
        <f>INDEX('Actuals Data'!G$4:G$427,MATCH('Actuals Summary'!$B69,'Actuals Data'!$B$4:$B$427,0))</f>
        <v/>
      </c>
      <c r="H69" s="19" t="str">
        <f>INDEX('Actuals Data'!H$4:H$427,MATCH('Actuals Summary'!$B69,'Actuals Data'!$B$4:$B$427,0))</f>
        <v/>
      </c>
      <c r="I69" s="19" t="str">
        <f>INDEX('Actuals Data'!I$4:I$427,MATCH('Actuals Summary'!$B69,'Actuals Data'!$B$4:$B$427,0))</f>
        <v/>
      </c>
      <c r="J69" s="19" t="str">
        <f>INDEX('Actuals Data'!J$4:J$427,MATCH('Actuals Summary'!$B69,'Actuals Data'!$B$4:$B$427,0))</f>
        <v/>
      </c>
      <c r="K69" s="19" t="str">
        <f>INDEX('Actuals Data'!K$4:K$427,MATCH('Actuals Summary'!$B69,'Actuals Data'!$B$4:$B$427,0))</f>
        <v/>
      </c>
      <c r="L69" s="19" t="str">
        <f>INDEX('Actuals Data'!L$4:L$427,MATCH('Actuals Summary'!$B69,'Actuals Data'!$B$4:$B$427,0))</f>
        <v/>
      </c>
      <c r="M69" s="19" t="str">
        <f>INDEX('Actuals Data'!M$4:M$427,MATCH('Actuals Summary'!$B69,'Actuals Data'!$B$4:$B$427,0))</f>
        <v/>
      </c>
      <c r="N69" s="19" t="str">
        <f>INDEX('Actuals Data'!N$4:N$427,MATCH('Actuals Summary'!$B69,'Actuals Data'!$B$4:$B$427,0))</f>
        <v/>
      </c>
      <c r="O69" s="19" t="str">
        <f>INDEX('Actuals Data'!O$4:O$427,MATCH('Actuals Summary'!$B69,'Actuals Data'!$B$4:$B$427,0))</f>
        <v/>
      </c>
      <c r="P69" s="19" t="str">
        <f>INDEX('Actuals Data'!P$4:P$427,MATCH('Actuals Summary'!$B69,'Actuals Data'!$B$4:$B$427,0))</f>
        <v/>
      </c>
      <c r="Q69" s="19" t="str">
        <f>INDEX('Actuals Data'!Q$4:Q$427,MATCH('Actuals Summary'!$B69,'Actuals Data'!$B$4:$B$427,0))</f>
        <v/>
      </c>
      <c r="R69" s="19" t="str">
        <f>INDEX('Actuals Data'!R$4:R$427,MATCH('Actuals Summary'!$B69,'Actuals Data'!$B$4:$B$427,0))</f>
        <v/>
      </c>
      <c r="S69" s="19" t="str">
        <f>INDEX('Actuals Data'!S$4:S$427,MATCH('Actuals Summary'!$B69,'Actuals Data'!$B$4:$B$427,0))</f>
        <v/>
      </c>
      <c r="T69" s="19" t="str">
        <f>INDEX('Actuals Data'!T$4:T$427,MATCH('Actuals Summary'!$B69,'Actuals Data'!$B$4:$B$427,0))</f>
        <v/>
      </c>
      <c r="U69" s="19" t="str">
        <f>INDEX('Actuals Data'!U$4:U$427,MATCH('Actuals Summary'!$B69,'Actuals Data'!$B$4:$B$427,0))</f>
        <v/>
      </c>
      <c r="V69" s="19" t="str">
        <f>INDEX('Actuals Data'!V$4:V$427,MATCH('Actuals Summary'!$B69,'Actuals Data'!$B$4:$B$427,0))</f>
        <v/>
      </c>
      <c r="W69" s="19" t="str">
        <f>INDEX('Actuals Data'!W$4:W$427,MATCH('Actuals Summary'!$B69,'Actuals Data'!$B$4:$B$427,0))</f>
        <v/>
      </c>
      <c r="X69" s="19" t="str">
        <f>INDEX('Actuals Data'!X$4:X$427,MATCH('Actuals Summary'!$B69,'Actuals Data'!$B$4:$B$427,0))</f>
        <v/>
      </c>
      <c r="Y69" s="19" t="str">
        <f>INDEX('Actuals Data'!Y$4:Y$427,MATCH('Actuals Summary'!$B69,'Actuals Data'!$B$4:$B$427,0))</f>
        <v/>
      </c>
      <c r="Z69" s="19" t="str">
        <f>INDEX('Actuals Data'!Z$4:Z$427,MATCH('Actuals Summary'!$B69,'Actuals Data'!$B$4:$B$427,0))</f>
        <v/>
      </c>
      <c r="AA69" s="19" t="str">
        <f>INDEX('Actuals Data'!AA$4:AA$427,MATCH('Actuals Summary'!$B69,'Actuals Data'!$B$4:$B$427,0))</f>
        <v/>
      </c>
      <c r="AB69" s="19" t="str">
        <f>INDEX('Actuals Data'!AB$4:AB$427,MATCH('Actuals Summary'!$B69,'Actuals Data'!$B$4:$B$427,0))</f>
        <v/>
      </c>
      <c r="AC69" s="19" t="str">
        <f>INDEX('Actuals Data'!AC$4:AC$427,MATCH('Actuals Summary'!$B69,'Actuals Data'!$B$4:$B$427,0))</f>
        <v/>
      </c>
      <c r="AD69" s="19" t="str">
        <f>INDEX('Actuals Data'!AD$4:AD$427,MATCH('Actuals Summary'!$B69,'Actuals Data'!$B$4:$B$427,0))</f>
        <v/>
      </c>
      <c r="AE69" s="19" t="str">
        <f>INDEX('Actuals Data'!AE$4:AE$427,MATCH('Actuals Summary'!$B69,'Actuals Data'!$B$4:$B$427,0))</f>
        <v/>
      </c>
      <c r="AF69" s="19" t="str">
        <f>INDEX('Actuals Data'!AF$4:AF$427,MATCH('Actuals Summary'!$B69,'Actuals Data'!$B$4:$B$427,0))</f>
        <v/>
      </c>
      <c r="AG69" s="19" t="str">
        <f>INDEX('Actuals Data'!AG$4:AG$427,MATCH('Actuals Summary'!$B69,'Actuals Data'!$B$4:$B$427,0))</f>
        <v/>
      </c>
      <c r="AH69" s="19" t="str">
        <f>INDEX('Actuals Data'!AH$4:AH$427,MATCH('Actuals Summary'!$B69,'Actuals Data'!$B$4:$B$427,0))</f>
        <v/>
      </c>
      <c r="AI69" s="19" t="str">
        <f>INDEX('Actuals Data'!AI$4:AI$427,MATCH('Actuals Summary'!$B69,'Actuals Data'!$B$4:$B$427,0))</f>
        <v/>
      </c>
      <c r="AJ69" s="19" t="str">
        <f>INDEX('Actuals Data'!AJ$4:AJ$427,MATCH('Actuals Summary'!$B69,'Actuals Data'!$B$4:$B$427,0))</f>
        <v/>
      </c>
      <c r="AK69" s="19" t="str">
        <f>INDEX('Actuals Data'!AK$4:AK$427,MATCH('Actuals Summary'!$B69,'Actuals Data'!$B$4:$B$427,0))</f>
        <v/>
      </c>
      <c r="AL69" s="19" t="str">
        <f>INDEX('Actuals Data'!AL$4:AL$427,MATCH('Actuals Summary'!$B69,'Actuals Data'!$B$4:$B$427,0))</f>
        <v/>
      </c>
      <c r="AM69" s="19">
        <f>INDEX('Actuals Data'!AM$4:AM$427,MATCH('Actuals Summary'!$B69,'Actuals Data'!$B$4:$B$427,0))</f>
        <v>0</v>
      </c>
      <c r="AN69" s="19">
        <f>INDEX('Actuals Data'!AN$4:AN$427,MATCH('Actuals Summary'!$B69,'Actuals Data'!$B$4:$B$427,0))</f>
        <v>0</v>
      </c>
      <c r="AO69" s="19">
        <f>INDEX('Actuals Data'!AO$4:AO$427,MATCH('Actuals Summary'!$B69,'Actuals Data'!$B$4:$B$427,0))</f>
        <v>57362</v>
      </c>
      <c r="AP69" s="19">
        <f>INDEX('Actuals Data'!AP$4:AP$427,MATCH('Actuals Summary'!$B69,'Actuals Data'!$B$4:$B$427,0))</f>
        <v>135802</v>
      </c>
      <c r="AQ69" s="19">
        <f>INDEX('Actuals Data'!AQ$4:AQ$427,MATCH('Actuals Summary'!$B69,'Actuals Data'!$B$4:$B$427,0))</f>
        <v>45617</v>
      </c>
      <c r="AR69" s="88">
        <f>INDEX('Actuals Data'!AR$4:AR$427,MATCH('Actuals Summary'!$B69,'Actuals Data'!$B$4:$B$427,0))</f>
        <v>25495.32</v>
      </c>
      <c r="AS69" s="52">
        <f>INDEX('Actuals Data'!AS$4:AS$427,MATCH('Actuals Summary'!$B69,'Actuals Data'!$B$4:$B$427,0))</f>
        <v>25495.32</v>
      </c>
      <c r="AT69" s="19">
        <f>INDEX('Actuals Data'!AT$4:AT$427,MATCH('Actuals Summary'!$B69,'Actuals Data'!$B$4:$B$427,0))</f>
        <v>50000</v>
      </c>
    </row>
    <row r="70" spans="2:46" outlineLevel="1" x14ac:dyDescent="0.25">
      <c r="D70" s="15" t="s">
        <v>995</v>
      </c>
      <c r="E70" s="20">
        <f t="shared" ref="E70:AG70" si="25">SUM(E66:E69)</f>
        <v>386081</v>
      </c>
      <c r="F70" s="20">
        <f t="shared" si="25"/>
        <v>278817</v>
      </c>
      <c r="G70" s="20">
        <f t="shared" si="25"/>
        <v>209613</v>
      </c>
      <c r="H70" s="20">
        <f t="shared" si="25"/>
        <v>242636</v>
      </c>
      <c r="I70" s="20">
        <f t="shared" si="25"/>
        <v>244009</v>
      </c>
      <c r="J70" s="20">
        <f t="shared" si="25"/>
        <v>268744</v>
      </c>
      <c r="K70" s="20">
        <f t="shared" si="25"/>
        <v>61348</v>
      </c>
      <c r="L70" s="20">
        <f t="shared" si="25"/>
        <v>419433</v>
      </c>
      <c r="M70" s="20">
        <f t="shared" si="25"/>
        <v>310766</v>
      </c>
      <c r="N70" s="20">
        <f t="shared" si="25"/>
        <v>308095</v>
      </c>
      <c r="O70" s="20">
        <f t="shared" si="25"/>
        <v>369014</v>
      </c>
      <c r="P70" s="20">
        <f t="shared" si="25"/>
        <v>410986</v>
      </c>
      <c r="Q70" s="20">
        <f t="shared" si="25"/>
        <v>518960</v>
      </c>
      <c r="R70" s="20">
        <f t="shared" si="25"/>
        <v>614282</v>
      </c>
      <c r="S70" s="20">
        <f t="shared" si="25"/>
        <v>823542</v>
      </c>
      <c r="T70" s="20">
        <f t="shared" si="25"/>
        <v>920299</v>
      </c>
      <c r="U70" s="20">
        <f t="shared" si="25"/>
        <v>896580</v>
      </c>
      <c r="V70" s="20">
        <f t="shared" si="25"/>
        <v>1272406</v>
      </c>
      <c r="W70" s="20">
        <f t="shared" si="25"/>
        <v>1025184</v>
      </c>
      <c r="X70" s="20">
        <f t="shared" si="25"/>
        <v>1135389</v>
      </c>
      <c r="Y70" s="20">
        <f t="shared" si="25"/>
        <v>934559</v>
      </c>
      <c r="Z70" s="20">
        <f t="shared" si="25"/>
        <v>1434995</v>
      </c>
      <c r="AA70" s="20">
        <f t="shared" si="25"/>
        <v>1183589</v>
      </c>
      <c r="AB70" s="20">
        <f t="shared" si="25"/>
        <v>1546785</v>
      </c>
      <c r="AC70" s="20">
        <f t="shared" si="25"/>
        <v>1192225</v>
      </c>
      <c r="AD70" s="20">
        <f t="shared" si="25"/>
        <v>498143</v>
      </c>
      <c r="AE70" s="20">
        <f t="shared" si="25"/>
        <v>434811</v>
      </c>
      <c r="AF70" s="20">
        <f t="shared" si="25"/>
        <v>518928</v>
      </c>
      <c r="AG70" s="20">
        <f t="shared" si="25"/>
        <v>791698</v>
      </c>
      <c r="AH70" s="20">
        <f t="shared" ref="AH70" si="26">SUM(AH66:AH69)</f>
        <v>460094</v>
      </c>
      <c r="AI70" s="20">
        <f t="shared" ref="AI70" si="27">SUM(AI66:AI69)</f>
        <v>242325</v>
      </c>
      <c r="AJ70" s="20">
        <f t="shared" ref="AJ70" si="28">SUM(AJ66:AJ69)</f>
        <v>209736</v>
      </c>
      <c r="AK70" s="20">
        <f t="shared" ref="AK70" si="29">SUM(AK66:AK69)</f>
        <v>1420028</v>
      </c>
      <c r="AL70" s="20">
        <f t="shared" ref="AL70" si="30">SUM(AL66:AL69)</f>
        <v>2034639</v>
      </c>
      <c r="AM70" s="20">
        <f t="shared" ref="AM70" si="31">SUM(AM66:AM69)</f>
        <v>1451672</v>
      </c>
      <c r="AN70" s="20">
        <f t="shared" ref="AN70" si="32">SUM(AN66:AN69)</f>
        <v>438704</v>
      </c>
      <c r="AO70" s="20">
        <f t="shared" ref="AO70" si="33">SUM(AO66:AO69)</f>
        <v>1323690</v>
      </c>
      <c r="AP70" s="20">
        <f t="shared" ref="AP70:AT70" si="34">SUM(AP66:AP69)</f>
        <v>1948453</v>
      </c>
      <c r="AQ70" s="20">
        <f t="shared" si="34"/>
        <v>6389374</v>
      </c>
      <c r="AR70" s="89">
        <f t="shared" ref="AR70:AS70" si="35">SUM(AR66:AR69)</f>
        <v>3352297.4</v>
      </c>
      <c r="AS70" s="65">
        <f t="shared" si="35"/>
        <v>3352681.6999999997</v>
      </c>
      <c r="AT70" s="20">
        <f t="shared" si="34"/>
        <v>3150000</v>
      </c>
    </row>
    <row r="71" spans="2:46" outlineLevel="1" x14ac:dyDescent="0.25"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88"/>
      <c r="AS71" s="52"/>
      <c r="AT71" s="19"/>
    </row>
    <row r="72" spans="2:46" outlineLevel="1" x14ac:dyDescent="0.25">
      <c r="D72" s="14" t="s">
        <v>952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0"/>
      <c r="AJ72" s="19"/>
      <c r="AK72" s="19"/>
      <c r="AL72" s="19"/>
      <c r="AM72" s="19"/>
      <c r="AN72" s="19"/>
      <c r="AO72" s="19"/>
      <c r="AP72" s="19"/>
      <c r="AQ72" s="19"/>
      <c r="AR72" s="88"/>
      <c r="AS72" s="52"/>
      <c r="AT72" s="19"/>
    </row>
    <row r="73" spans="2:46" outlineLevel="1" x14ac:dyDescent="0.25">
      <c r="B73" s="24" t="s">
        <v>136</v>
      </c>
      <c r="C73" s="24" t="s">
        <v>137</v>
      </c>
      <c r="D73" s="24" t="s">
        <v>138</v>
      </c>
      <c r="E73" s="19">
        <f>INDEX('Actuals Data'!E$4:E$427,MATCH('Actuals Summary'!$B73,'Actuals Data'!$B$4:$B$427,0))</f>
        <v>57969520</v>
      </c>
      <c r="F73" s="19">
        <f>INDEX('Actuals Data'!F$4:F$427,MATCH('Actuals Summary'!$B73,'Actuals Data'!$B$4:$B$427,0))</f>
        <v>57596601</v>
      </c>
      <c r="G73" s="19">
        <f>INDEX('Actuals Data'!G$4:G$427,MATCH('Actuals Summary'!$B73,'Actuals Data'!$B$4:$B$427,0))</f>
        <v>67439211</v>
      </c>
      <c r="H73" s="19">
        <f>INDEX('Actuals Data'!H$4:H$427,MATCH('Actuals Summary'!$B73,'Actuals Data'!$B$4:$B$427,0))</f>
        <v>72519733</v>
      </c>
      <c r="I73" s="19">
        <f>INDEX('Actuals Data'!I$4:I$427,MATCH('Actuals Summary'!$B73,'Actuals Data'!$B$4:$B$427,0))</f>
        <v>78099713</v>
      </c>
      <c r="J73" s="19">
        <f>INDEX('Actuals Data'!J$4:J$427,MATCH('Actuals Summary'!$B73,'Actuals Data'!$B$4:$B$427,0))</f>
        <v>80153044</v>
      </c>
      <c r="K73" s="19">
        <f>INDEX('Actuals Data'!K$4:K$427,MATCH('Actuals Summary'!$B73,'Actuals Data'!$B$4:$B$427,0))</f>
        <v>83262539</v>
      </c>
      <c r="L73" s="19">
        <f>INDEX('Actuals Data'!L$4:L$427,MATCH('Actuals Summary'!$B73,'Actuals Data'!$B$4:$B$427,0))</f>
        <v>90646650</v>
      </c>
      <c r="M73" s="19">
        <f>INDEX('Actuals Data'!M$4:M$427,MATCH('Actuals Summary'!$B73,'Actuals Data'!$B$4:$B$427,0))</f>
        <v>96550990</v>
      </c>
      <c r="N73" s="19">
        <f>INDEX('Actuals Data'!N$4:N$427,MATCH('Actuals Summary'!$B73,'Actuals Data'!$B$4:$B$427,0))</f>
        <v>100721253</v>
      </c>
      <c r="O73" s="19">
        <f>INDEX('Actuals Data'!O$4:O$427,MATCH('Actuals Summary'!$B73,'Actuals Data'!$B$4:$B$427,0))</f>
        <v>113445780</v>
      </c>
      <c r="P73" s="19">
        <f>INDEX('Actuals Data'!P$4:P$427,MATCH('Actuals Summary'!$B73,'Actuals Data'!$B$4:$B$427,0))</f>
        <v>105430798</v>
      </c>
      <c r="Q73" s="19">
        <f>INDEX('Actuals Data'!Q$4:Q$427,MATCH('Actuals Summary'!$B73,'Actuals Data'!$B$4:$B$427,0))</f>
        <v>113468464</v>
      </c>
      <c r="R73" s="19">
        <f>INDEX('Actuals Data'!R$4:R$427,MATCH('Actuals Summary'!$B73,'Actuals Data'!$B$4:$B$427,0))</f>
        <v>117877558</v>
      </c>
      <c r="S73" s="19">
        <f>INDEX('Actuals Data'!S$4:S$427,MATCH('Actuals Summary'!$B73,'Actuals Data'!$B$4:$B$427,0))</f>
        <v>114696658</v>
      </c>
      <c r="T73" s="19">
        <f>INDEX('Actuals Data'!T$4:T$427,MATCH('Actuals Summary'!$B73,'Actuals Data'!$B$4:$B$427,0))</f>
        <v>117019648</v>
      </c>
      <c r="U73" s="19">
        <f>INDEX('Actuals Data'!U$4:U$427,MATCH('Actuals Summary'!$B73,'Actuals Data'!$B$4:$B$427,0))</f>
        <v>119326796</v>
      </c>
      <c r="V73" s="19">
        <f>INDEX('Actuals Data'!V$4:V$427,MATCH('Actuals Summary'!$B73,'Actuals Data'!$B$4:$B$427,0))</f>
        <v>113168384</v>
      </c>
      <c r="W73" s="19">
        <f>INDEX('Actuals Data'!W$4:W$427,MATCH('Actuals Summary'!$B73,'Actuals Data'!$B$4:$B$427,0))</f>
        <v>115102802</v>
      </c>
      <c r="X73" s="19">
        <f>INDEX('Actuals Data'!X$4:X$427,MATCH('Actuals Summary'!$B73,'Actuals Data'!$B$4:$B$427,0))</f>
        <v>121077459</v>
      </c>
      <c r="Y73" s="19">
        <f>INDEX('Actuals Data'!Y$4:Y$427,MATCH('Actuals Summary'!$B73,'Actuals Data'!$B$4:$B$427,0))</f>
        <v>130862223</v>
      </c>
      <c r="Z73" s="19">
        <f>INDEX('Actuals Data'!Z$4:Z$427,MATCH('Actuals Summary'!$B73,'Actuals Data'!$B$4:$B$427,0))</f>
        <v>138354250</v>
      </c>
      <c r="AA73" s="19">
        <f>INDEX('Actuals Data'!AA$4:AA$427,MATCH('Actuals Summary'!$B73,'Actuals Data'!$B$4:$B$427,0))</f>
        <v>139119994</v>
      </c>
      <c r="AB73" s="19">
        <f>INDEX('Actuals Data'!AB$4:AB$427,MATCH('Actuals Summary'!$B73,'Actuals Data'!$B$4:$B$427,0))</f>
        <v>149782645</v>
      </c>
      <c r="AC73" s="19">
        <f>INDEX('Actuals Data'!AC$4:AC$427,MATCH('Actuals Summary'!$B73,'Actuals Data'!$B$4:$B$427,0))</f>
        <v>166173478</v>
      </c>
      <c r="AD73" s="19">
        <f>INDEX('Actuals Data'!AD$4:AD$427,MATCH('Actuals Summary'!$B73,'Actuals Data'!$B$4:$B$427,0))</f>
        <v>164396261</v>
      </c>
      <c r="AE73" s="19">
        <f>INDEX('Actuals Data'!AE$4:AE$427,MATCH('Actuals Summary'!$B73,'Actuals Data'!$B$4:$B$427,0))</f>
        <v>173254387</v>
      </c>
      <c r="AF73" s="19">
        <f>INDEX('Actuals Data'!AF$4:AF$427,MATCH('Actuals Summary'!$B73,'Actuals Data'!$B$4:$B$427,0))</f>
        <v>188222096</v>
      </c>
      <c r="AG73" s="19">
        <f>INDEX('Actuals Data'!AG$4:AG$427,MATCH('Actuals Summary'!$B73,'Actuals Data'!$B$4:$B$427,0))</f>
        <v>206262389</v>
      </c>
      <c r="AH73" s="19">
        <f>INDEX('Actuals Data'!AH$4:AH$427,MATCH('Actuals Summary'!$B73,'Actuals Data'!$B$4:$B$427,0))</f>
        <v>229015908</v>
      </c>
      <c r="AI73" s="19">
        <f>INDEX('Actuals Data'!AI$4:AI$427,MATCH('Actuals Summary'!$B73,'Actuals Data'!$B$4:$B$427,0))</f>
        <v>251640756</v>
      </c>
      <c r="AJ73" s="19">
        <f>INDEX('Actuals Data'!AJ$4:AJ$427,MATCH('Actuals Summary'!$B73,'Actuals Data'!$B$4:$B$427,0))</f>
        <v>250162547</v>
      </c>
      <c r="AK73" s="19">
        <f>INDEX('Actuals Data'!AK$4:AK$427,MATCH('Actuals Summary'!$B73,'Actuals Data'!$B$4:$B$427,0))</f>
        <v>208714274</v>
      </c>
      <c r="AL73" s="19">
        <f>INDEX('Actuals Data'!AL$4:AL$427,MATCH('Actuals Summary'!$B73,'Actuals Data'!$B$4:$B$427,0))</f>
        <v>224463361</v>
      </c>
      <c r="AM73" s="19">
        <f>INDEX('Actuals Data'!AM$4:AM$427,MATCH('Actuals Summary'!$B73,'Actuals Data'!$B$4:$B$427,0))</f>
        <v>249042604</v>
      </c>
      <c r="AN73" s="19">
        <f>INDEX('Actuals Data'!AN$4:AN$427,MATCH('Actuals Summary'!$B73,'Actuals Data'!$B$4:$B$427,0))</f>
        <v>265351167</v>
      </c>
      <c r="AO73" s="19">
        <f>INDEX('Actuals Data'!AO$4:AO$427,MATCH('Actuals Summary'!$B73,'Actuals Data'!$B$4:$B$427,0))</f>
        <v>270817755</v>
      </c>
      <c r="AP73" s="19">
        <f>INDEX('Actuals Data'!AP$4:AP$427,MATCH('Actuals Summary'!$B73,'Actuals Data'!$B$4:$B$427,0))</f>
        <v>291089345</v>
      </c>
      <c r="AQ73" s="19">
        <f>INDEX('Actuals Data'!AQ$4:AQ$427,MATCH('Actuals Summary'!$B73,'Actuals Data'!$B$4:$B$427,0))</f>
        <v>327337285</v>
      </c>
      <c r="AR73" s="88">
        <f>INDEX('Actuals Data'!AR$4:AR$427,MATCH('Actuals Summary'!$B73,'Actuals Data'!$B$4:$B$427,0))</f>
        <v>318077636.38999999</v>
      </c>
      <c r="AS73" s="52">
        <f>INDEX('Actuals Data'!AS$4:AS$427,MATCH('Actuals Summary'!$B73,'Actuals Data'!$B$4:$B$427,0))</f>
        <v>317749559.94999897</v>
      </c>
      <c r="AT73" s="19">
        <f>INDEX('Actuals Data'!AT$4:AT$427,MATCH('Actuals Summary'!$B73,'Actuals Data'!$B$4:$B$427,0))</f>
        <v>332808000</v>
      </c>
    </row>
    <row r="74" spans="2:46" outlineLevel="1" x14ac:dyDescent="0.25">
      <c r="B74" s="24" t="s">
        <v>139</v>
      </c>
      <c r="C74" s="24" t="s">
        <v>140</v>
      </c>
      <c r="D74" s="24" t="s">
        <v>141</v>
      </c>
      <c r="E74" s="19">
        <f>INDEX('Actuals Data'!E$4:E$427,MATCH('Actuals Summary'!$B74,'Actuals Data'!$B$4:$B$427,0))</f>
        <v>0</v>
      </c>
      <c r="F74" s="19">
        <f>INDEX('Actuals Data'!F$4:F$427,MATCH('Actuals Summary'!$B74,'Actuals Data'!$B$4:$B$427,0))</f>
        <v>0</v>
      </c>
      <c r="G74" s="19">
        <f>INDEX('Actuals Data'!G$4:G$427,MATCH('Actuals Summary'!$B74,'Actuals Data'!$B$4:$B$427,0))</f>
        <v>744623</v>
      </c>
      <c r="H74" s="19">
        <f>INDEX('Actuals Data'!H$4:H$427,MATCH('Actuals Summary'!$B74,'Actuals Data'!$B$4:$B$427,0))</f>
        <v>826327</v>
      </c>
      <c r="I74" s="19">
        <f>INDEX('Actuals Data'!I$4:I$427,MATCH('Actuals Summary'!$B74,'Actuals Data'!$B$4:$B$427,0))</f>
        <v>1008832</v>
      </c>
      <c r="J74" s="19">
        <f>INDEX('Actuals Data'!J$4:J$427,MATCH('Actuals Summary'!$B74,'Actuals Data'!$B$4:$B$427,0))</f>
        <v>930058</v>
      </c>
      <c r="K74" s="19">
        <f>INDEX('Actuals Data'!K$4:K$427,MATCH('Actuals Summary'!$B74,'Actuals Data'!$B$4:$B$427,0))</f>
        <v>988954</v>
      </c>
      <c r="L74" s="19">
        <f>INDEX('Actuals Data'!L$4:L$427,MATCH('Actuals Summary'!$B74,'Actuals Data'!$B$4:$B$427,0))</f>
        <v>1363313</v>
      </c>
      <c r="M74" s="19">
        <f>INDEX('Actuals Data'!M$4:M$427,MATCH('Actuals Summary'!$B74,'Actuals Data'!$B$4:$B$427,0))</f>
        <v>1295583</v>
      </c>
      <c r="N74" s="19">
        <f>INDEX('Actuals Data'!N$4:N$427,MATCH('Actuals Summary'!$B74,'Actuals Data'!$B$4:$B$427,0))</f>
        <v>1464378</v>
      </c>
      <c r="O74" s="19">
        <f>INDEX('Actuals Data'!O$4:O$427,MATCH('Actuals Summary'!$B74,'Actuals Data'!$B$4:$B$427,0))</f>
        <v>1686456</v>
      </c>
      <c r="P74" s="19">
        <f>INDEX('Actuals Data'!P$4:P$427,MATCH('Actuals Summary'!$B74,'Actuals Data'!$B$4:$B$427,0))</f>
        <v>1935027</v>
      </c>
      <c r="Q74" s="19">
        <f>INDEX('Actuals Data'!Q$4:Q$427,MATCH('Actuals Summary'!$B74,'Actuals Data'!$B$4:$B$427,0))</f>
        <v>2041337</v>
      </c>
      <c r="R74" s="19">
        <f>INDEX('Actuals Data'!R$4:R$427,MATCH('Actuals Summary'!$B74,'Actuals Data'!$B$4:$B$427,0))</f>
        <v>2441592</v>
      </c>
      <c r="S74" s="19">
        <f>INDEX('Actuals Data'!S$4:S$427,MATCH('Actuals Summary'!$B74,'Actuals Data'!$B$4:$B$427,0))</f>
        <v>2695692</v>
      </c>
      <c r="T74" s="19">
        <f>INDEX('Actuals Data'!T$4:T$427,MATCH('Actuals Summary'!$B74,'Actuals Data'!$B$4:$B$427,0))</f>
        <v>2642949</v>
      </c>
      <c r="U74" s="19">
        <f>INDEX('Actuals Data'!U$4:U$427,MATCH('Actuals Summary'!$B74,'Actuals Data'!$B$4:$B$427,0))</f>
        <v>3401433</v>
      </c>
      <c r="V74" s="19">
        <f>INDEX('Actuals Data'!V$4:V$427,MATCH('Actuals Summary'!$B74,'Actuals Data'!$B$4:$B$427,0))</f>
        <v>2919092</v>
      </c>
      <c r="W74" s="19">
        <f>INDEX('Actuals Data'!W$4:W$427,MATCH('Actuals Summary'!$B74,'Actuals Data'!$B$4:$B$427,0))</f>
        <v>2867498</v>
      </c>
      <c r="X74" s="19">
        <f>INDEX('Actuals Data'!X$4:X$427,MATCH('Actuals Summary'!$B74,'Actuals Data'!$B$4:$B$427,0))</f>
        <v>2944568</v>
      </c>
      <c r="Y74" s="19">
        <f>INDEX('Actuals Data'!Y$4:Y$427,MATCH('Actuals Summary'!$B74,'Actuals Data'!$B$4:$B$427,0))</f>
        <v>3023966</v>
      </c>
      <c r="Z74" s="19">
        <f>INDEX('Actuals Data'!Z$4:Z$427,MATCH('Actuals Summary'!$B74,'Actuals Data'!$B$4:$B$427,0))</f>
        <v>2939029</v>
      </c>
      <c r="AA74" s="19">
        <f>INDEX('Actuals Data'!AA$4:AA$427,MATCH('Actuals Summary'!$B74,'Actuals Data'!$B$4:$B$427,0))</f>
        <v>3075557</v>
      </c>
      <c r="AB74" s="19">
        <f>INDEX('Actuals Data'!AB$4:AB$427,MATCH('Actuals Summary'!$B74,'Actuals Data'!$B$4:$B$427,0))</f>
        <v>3086628</v>
      </c>
      <c r="AC74" s="19">
        <f>INDEX('Actuals Data'!AC$4:AC$427,MATCH('Actuals Summary'!$B74,'Actuals Data'!$B$4:$B$427,0))</f>
        <v>3079018</v>
      </c>
      <c r="AD74" s="19">
        <f>INDEX('Actuals Data'!AD$4:AD$427,MATCH('Actuals Summary'!$B74,'Actuals Data'!$B$4:$B$427,0))</f>
        <v>3455535</v>
      </c>
      <c r="AE74" s="19">
        <f>INDEX('Actuals Data'!AE$4:AE$427,MATCH('Actuals Summary'!$B74,'Actuals Data'!$B$4:$B$427,0))</f>
        <v>3840624</v>
      </c>
      <c r="AF74" s="19">
        <f>INDEX('Actuals Data'!AF$4:AF$427,MATCH('Actuals Summary'!$B74,'Actuals Data'!$B$4:$B$427,0))</f>
        <v>5663849</v>
      </c>
      <c r="AG74" s="19">
        <f>INDEX('Actuals Data'!AG$4:AG$427,MATCH('Actuals Summary'!$B74,'Actuals Data'!$B$4:$B$427,0))</f>
        <v>5901969</v>
      </c>
      <c r="AH74" s="19">
        <f>INDEX('Actuals Data'!AH$4:AH$427,MATCH('Actuals Summary'!$B74,'Actuals Data'!$B$4:$B$427,0))</f>
        <v>7691249</v>
      </c>
      <c r="AI74" s="19">
        <f>INDEX('Actuals Data'!AI$4:AI$427,MATCH('Actuals Summary'!$B74,'Actuals Data'!$B$4:$B$427,0))</f>
        <v>7515995</v>
      </c>
      <c r="AJ74" s="19">
        <f>INDEX('Actuals Data'!AJ$4:AJ$427,MATCH('Actuals Summary'!$B74,'Actuals Data'!$B$4:$B$427,0))</f>
        <v>15402484</v>
      </c>
      <c r="AK74" s="19">
        <f>INDEX('Actuals Data'!AK$4:AK$427,MATCH('Actuals Summary'!$B74,'Actuals Data'!$B$4:$B$427,0))</f>
        <v>9314325</v>
      </c>
      <c r="AL74" s="19">
        <f>INDEX('Actuals Data'!AL$4:AL$427,MATCH('Actuals Summary'!$B74,'Actuals Data'!$B$4:$B$427,0))</f>
        <v>9291861</v>
      </c>
      <c r="AM74" s="19">
        <f>INDEX('Actuals Data'!AM$4:AM$427,MATCH('Actuals Summary'!$B74,'Actuals Data'!$B$4:$B$427,0))</f>
        <v>9178516</v>
      </c>
      <c r="AN74" s="19">
        <f>INDEX('Actuals Data'!AN$4:AN$427,MATCH('Actuals Summary'!$B74,'Actuals Data'!$B$4:$B$427,0))</f>
        <v>9079307</v>
      </c>
      <c r="AO74" s="19">
        <f>INDEX('Actuals Data'!AO$4:AO$427,MATCH('Actuals Summary'!$B74,'Actuals Data'!$B$4:$B$427,0))</f>
        <v>6942867</v>
      </c>
      <c r="AP74" s="19">
        <f>INDEX('Actuals Data'!AP$4:AP$427,MATCH('Actuals Summary'!$B74,'Actuals Data'!$B$4:$B$427,0))</f>
        <v>8637916</v>
      </c>
      <c r="AQ74" s="19">
        <f>INDEX('Actuals Data'!AQ$4:AQ$427,MATCH('Actuals Summary'!$B74,'Actuals Data'!$B$4:$B$427,0))</f>
        <v>8851259</v>
      </c>
      <c r="AR74" s="88">
        <f>INDEX('Actuals Data'!AR$4:AR$427,MATCH('Actuals Summary'!$B74,'Actuals Data'!$B$4:$B$427,0))</f>
        <v>8842340.3800000008</v>
      </c>
      <c r="AS74" s="52">
        <f>INDEX('Actuals Data'!AS$4:AS$427,MATCH('Actuals Summary'!$B74,'Actuals Data'!$B$4:$B$427,0))</f>
        <v>8842340.3800000008</v>
      </c>
      <c r="AT74" s="19">
        <f>INDEX('Actuals Data'!AT$4:AT$427,MATCH('Actuals Summary'!$B74,'Actuals Data'!$B$4:$B$427,0))</f>
        <v>8500000</v>
      </c>
    </row>
    <row r="75" spans="2:46" outlineLevel="1" x14ac:dyDescent="0.25">
      <c r="B75" s="24" t="s">
        <v>142</v>
      </c>
      <c r="C75" s="24" t="s">
        <v>143</v>
      </c>
      <c r="D75" s="24" t="s">
        <v>144</v>
      </c>
      <c r="E75" s="19">
        <f>INDEX('Actuals Data'!E$4:E$427,MATCH('Actuals Summary'!$B75,'Actuals Data'!$B$4:$B$427,0))</f>
        <v>0</v>
      </c>
      <c r="F75" s="19">
        <f>INDEX('Actuals Data'!F$4:F$427,MATCH('Actuals Summary'!$B75,'Actuals Data'!$B$4:$B$427,0))</f>
        <v>0</v>
      </c>
      <c r="G75" s="19">
        <f>INDEX('Actuals Data'!G$4:G$427,MATCH('Actuals Summary'!$B75,'Actuals Data'!$B$4:$B$427,0))</f>
        <v>0</v>
      </c>
      <c r="H75" s="19">
        <f>INDEX('Actuals Data'!H$4:H$427,MATCH('Actuals Summary'!$B75,'Actuals Data'!$B$4:$B$427,0))</f>
        <v>0</v>
      </c>
      <c r="I75" s="19">
        <f>INDEX('Actuals Data'!I$4:I$427,MATCH('Actuals Summary'!$B75,'Actuals Data'!$B$4:$B$427,0))</f>
        <v>0</v>
      </c>
      <c r="J75" s="19">
        <f>INDEX('Actuals Data'!J$4:J$427,MATCH('Actuals Summary'!$B75,'Actuals Data'!$B$4:$B$427,0))</f>
        <v>0</v>
      </c>
      <c r="K75" s="19">
        <f>INDEX('Actuals Data'!K$4:K$427,MATCH('Actuals Summary'!$B75,'Actuals Data'!$B$4:$B$427,0))</f>
        <v>0</v>
      </c>
      <c r="L75" s="19">
        <f>INDEX('Actuals Data'!L$4:L$427,MATCH('Actuals Summary'!$B75,'Actuals Data'!$B$4:$B$427,0))</f>
        <v>0</v>
      </c>
      <c r="M75" s="19">
        <f>INDEX('Actuals Data'!M$4:M$427,MATCH('Actuals Summary'!$B75,'Actuals Data'!$B$4:$B$427,0))</f>
        <v>0</v>
      </c>
      <c r="N75" s="19">
        <f>INDEX('Actuals Data'!N$4:N$427,MATCH('Actuals Summary'!$B75,'Actuals Data'!$B$4:$B$427,0))</f>
        <v>0</v>
      </c>
      <c r="O75" s="19">
        <f>INDEX('Actuals Data'!O$4:O$427,MATCH('Actuals Summary'!$B75,'Actuals Data'!$B$4:$B$427,0))</f>
        <v>8142827</v>
      </c>
      <c r="P75" s="19">
        <f>INDEX('Actuals Data'!P$4:P$427,MATCH('Actuals Summary'!$B75,'Actuals Data'!$B$4:$B$427,0))</f>
        <v>3354651</v>
      </c>
      <c r="Q75" s="19">
        <f>INDEX('Actuals Data'!Q$4:Q$427,MATCH('Actuals Summary'!$B75,'Actuals Data'!$B$4:$B$427,0))</f>
        <v>2379389</v>
      </c>
      <c r="R75" s="19">
        <f>INDEX('Actuals Data'!R$4:R$427,MATCH('Actuals Summary'!$B75,'Actuals Data'!$B$4:$B$427,0))</f>
        <v>3140932</v>
      </c>
      <c r="S75" s="19">
        <f>INDEX('Actuals Data'!S$4:S$427,MATCH('Actuals Summary'!$B75,'Actuals Data'!$B$4:$B$427,0))</f>
        <v>2449993</v>
      </c>
      <c r="T75" s="19">
        <f>INDEX('Actuals Data'!T$4:T$427,MATCH('Actuals Summary'!$B75,'Actuals Data'!$B$4:$B$427,0))</f>
        <v>2379333</v>
      </c>
      <c r="U75" s="19">
        <f>INDEX('Actuals Data'!U$4:U$427,MATCH('Actuals Summary'!$B75,'Actuals Data'!$B$4:$B$427,0))</f>
        <v>3129797</v>
      </c>
      <c r="V75" s="19">
        <f>INDEX('Actuals Data'!V$4:V$427,MATCH('Actuals Summary'!$B75,'Actuals Data'!$B$4:$B$427,0))</f>
        <v>2857621</v>
      </c>
      <c r="W75" s="19">
        <f>INDEX('Actuals Data'!W$4:W$427,MATCH('Actuals Summary'!$B75,'Actuals Data'!$B$4:$B$427,0))</f>
        <v>3221566</v>
      </c>
      <c r="X75" s="19">
        <f>INDEX('Actuals Data'!X$4:X$427,MATCH('Actuals Summary'!$B75,'Actuals Data'!$B$4:$B$427,0))</f>
        <v>2452836</v>
      </c>
      <c r="Y75" s="19">
        <f>INDEX('Actuals Data'!Y$4:Y$427,MATCH('Actuals Summary'!$B75,'Actuals Data'!$B$4:$B$427,0))</f>
        <v>3861491</v>
      </c>
      <c r="Z75" s="19">
        <f>INDEX('Actuals Data'!Z$4:Z$427,MATCH('Actuals Summary'!$B75,'Actuals Data'!$B$4:$B$427,0))</f>
        <v>3976483</v>
      </c>
      <c r="AA75" s="19">
        <f>INDEX('Actuals Data'!AA$4:AA$427,MATCH('Actuals Summary'!$B75,'Actuals Data'!$B$4:$B$427,0))</f>
        <v>4611879</v>
      </c>
      <c r="AB75" s="19">
        <f>INDEX('Actuals Data'!AB$4:AB$427,MATCH('Actuals Summary'!$B75,'Actuals Data'!$B$4:$B$427,0))</f>
        <v>17976059</v>
      </c>
      <c r="AC75" s="19">
        <f>INDEX('Actuals Data'!AC$4:AC$427,MATCH('Actuals Summary'!$B75,'Actuals Data'!$B$4:$B$427,0))</f>
        <v>12321163</v>
      </c>
      <c r="AD75" s="19">
        <f>INDEX('Actuals Data'!AD$4:AD$427,MATCH('Actuals Summary'!$B75,'Actuals Data'!$B$4:$B$427,0))</f>
        <v>7718386</v>
      </c>
      <c r="AE75" s="19">
        <f>INDEX('Actuals Data'!AE$4:AE$427,MATCH('Actuals Summary'!$B75,'Actuals Data'!$B$4:$B$427,0))</f>
        <v>5411328</v>
      </c>
      <c r="AF75" s="19">
        <f>INDEX('Actuals Data'!AF$4:AF$427,MATCH('Actuals Summary'!$B75,'Actuals Data'!$B$4:$B$427,0))</f>
        <v>5749292</v>
      </c>
      <c r="AG75" s="19">
        <f>INDEX('Actuals Data'!AG$4:AG$427,MATCH('Actuals Summary'!$B75,'Actuals Data'!$B$4:$B$427,0))</f>
        <v>13085496</v>
      </c>
      <c r="AH75" s="19">
        <f>INDEX('Actuals Data'!AH$4:AH$427,MATCH('Actuals Summary'!$B75,'Actuals Data'!$B$4:$B$427,0))</f>
        <v>6903725</v>
      </c>
      <c r="AI75" s="19">
        <f>INDEX('Actuals Data'!AI$4:AI$427,MATCH('Actuals Summary'!$B75,'Actuals Data'!$B$4:$B$427,0))</f>
        <v>8468188</v>
      </c>
      <c r="AJ75" s="19">
        <f>INDEX('Actuals Data'!AJ$4:AJ$427,MATCH('Actuals Summary'!$B75,'Actuals Data'!$B$4:$B$427,0))</f>
        <v>5037462</v>
      </c>
      <c r="AK75" s="19">
        <f>INDEX('Actuals Data'!AK$4:AK$427,MATCH('Actuals Summary'!$B75,'Actuals Data'!$B$4:$B$427,0))</f>
        <v>4347118</v>
      </c>
      <c r="AL75" s="19">
        <f>INDEX('Actuals Data'!AL$4:AL$427,MATCH('Actuals Summary'!$B75,'Actuals Data'!$B$4:$B$427,0))</f>
        <v>1199789</v>
      </c>
      <c r="AM75" s="19">
        <f>INDEX('Actuals Data'!AM$4:AM$427,MATCH('Actuals Summary'!$B75,'Actuals Data'!$B$4:$B$427,0))</f>
        <v>3954769</v>
      </c>
      <c r="AN75" s="19">
        <f>INDEX('Actuals Data'!AN$4:AN$427,MATCH('Actuals Summary'!$B75,'Actuals Data'!$B$4:$B$427,0))</f>
        <v>4038776</v>
      </c>
      <c r="AO75" s="19">
        <f>INDEX('Actuals Data'!AO$4:AO$427,MATCH('Actuals Summary'!$B75,'Actuals Data'!$B$4:$B$427,0))</f>
        <v>6676867</v>
      </c>
      <c r="AP75" s="19">
        <f>INDEX('Actuals Data'!AP$4:AP$427,MATCH('Actuals Summary'!$B75,'Actuals Data'!$B$4:$B$427,0))</f>
        <v>8036761</v>
      </c>
      <c r="AQ75" s="19">
        <f>INDEX('Actuals Data'!AQ$4:AQ$427,MATCH('Actuals Summary'!$B75,'Actuals Data'!$B$4:$B$427,0))</f>
        <v>10538720</v>
      </c>
      <c r="AR75" s="88">
        <f>INDEX('Actuals Data'!AR$4:AR$427,MATCH('Actuals Summary'!$B75,'Actuals Data'!$B$4:$B$427,0))</f>
        <v>8259114.79</v>
      </c>
      <c r="AS75" s="52">
        <f>INDEX('Actuals Data'!AS$4:AS$427,MATCH('Actuals Summary'!$B75,'Actuals Data'!$B$4:$B$427,0))</f>
        <v>8259114.79</v>
      </c>
      <c r="AT75" s="19">
        <f>INDEX('Actuals Data'!AT$4:AT$427,MATCH('Actuals Summary'!$B75,'Actuals Data'!$B$4:$B$427,0))</f>
        <v>9500000</v>
      </c>
    </row>
    <row r="76" spans="2:46" outlineLevel="1" x14ac:dyDescent="0.25">
      <c r="D76" s="15" t="s">
        <v>988</v>
      </c>
      <c r="E76" s="20">
        <f t="shared" ref="E76:AG76" si="36">SUM(E73:E75)</f>
        <v>57969520</v>
      </c>
      <c r="F76" s="20">
        <f t="shared" si="36"/>
        <v>57596601</v>
      </c>
      <c r="G76" s="20">
        <f t="shared" si="36"/>
        <v>68183834</v>
      </c>
      <c r="H76" s="20">
        <f t="shared" si="36"/>
        <v>73346060</v>
      </c>
      <c r="I76" s="20">
        <f t="shared" si="36"/>
        <v>79108545</v>
      </c>
      <c r="J76" s="20">
        <f t="shared" si="36"/>
        <v>81083102</v>
      </c>
      <c r="K76" s="20">
        <f t="shared" si="36"/>
        <v>84251493</v>
      </c>
      <c r="L76" s="20">
        <f t="shared" si="36"/>
        <v>92009963</v>
      </c>
      <c r="M76" s="20">
        <f t="shared" si="36"/>
        <v>97846573</v>
      </c>
      <c r="N76" s="20">
        <f t="shared" si="36"/>
        <v>102185631</v>
      </c>
      <c r="O76" s="20">
        <f t="shared" si="36"/>
        <v>123275063</v>
      </c>
      <c r="P76" s="20">
        <f t="shared" si="36"/>
        <v>110720476</v>
      </c>
      <c r="Q76" s="20">
        <f t="shared" si="36"/>
        <v>117889190</v>
      </c>
      <c r="R76" s="20">
        <f t="shared" si="36"/>
        <v>123460082</v>
      </c>
      <c r="S76" s="20">
        <f t="shared" si="36"/>
        <v>119842343</v>
      </c>
      <c r="T76" s="20">
        <f t="shared" si="36"/>
        <v>122041930</v>
      </c>
      <c r="U76" s="20">
        <f t="shared" si="36"/>
        <v>125858026</v>
      </c>
      <c r="V76" s="20">
        <f t="shared" si="36"/>
        <v>118945097</v>
      </c>
      <c r="W76" s="20">
        <f t="shared" si="36"/>
        <v>121191866</v>
      </c>
      <c r="X76" s="20">
        <f t="shared" si="36"/>
        <v>126474863</v>
      </c>
      <c r="Y76" s="20">
        <f t="shared" si="36"/>
        <v>137747680</v>
      </c>
      <c r="Z76" s="20">
        <f t="shared" si="36"/>
        <v>145269762</v>
      </c>
      <c r="AA76" s="20">
        <f t="shared" si="36"/>
        <v>146807430</v>
      </c>
      <c r="AB76" s="20">
        <f t="shared" si="36"/>
        <v>170845332</v>
      </c>
      <c r="AC76" s="20">
        <f t="shared" si="36"/>
        <v>181573659</v>
      </c>
      <c r="AD76" s="20">
        <f t="shared" si="36"/>
        <v>175570182</v>
      </c>
      <c r="AE76" s="20">
        <f t="shared" si="36"/>
        <v>182506339</v>
      </c>
      <c r="AF76" s="20">
        <f t="shared" si="36"/>
        <v>199635237</v>
      </c>
      <c r="AG76" s="20">
        <f t="shared" si="36"/>
        <v>225249854</v>
      </c>
      <c r="AH76" s="20">
        <f t="shared" ref="AH76" si="37">SUM(AH73:AH75)</f>
        <v>243610882</v>
      </c>
      <c r="AI76" s="20">
        <f>SUM(AI73:AI75)</f>
        <v>267624939</v>
      </c>
      <c r="AJ76" s="20">
        <f t="shared" ref="AJ76:AT76" si="38">SUM(AJ73:AJ75)</f>
        <v>270602493</v>
      </c>
      <c r="AK76" s="20">
        <f t="shared" si="38"/>
        <v>222375717</v>
      </c>
      <c r="AL76" s="20">
        <f t="shared" si="38"/>
        <v>234955011</v>
      </c>
      <c r="AM76" s="20">
        <f t="shared" si="38"/>
        <v>262175889</v>
      </c>
      <c r="AN76" s="20">
        <f t="shared" si="38"/>
        <v>278469250</v>
      </c>
      <c r="AO76" s="20">
        <f t="shared" si="38"/>
        <v>284437489</v>
      </c>
      <c r="AP76" s="20">
        <f t="shared" si="38"/>
        <v>307764022</v>
      </c>
      <c r="AQ76" s="20">
        <f t="shared" si="38"/>
        <v>346727264</v>
      </c>
      <c r="AR76" s="89">
        <f t="shared" ref="AR76:AS76" si="39">SUM(AR73:AR75)</f>
        <v>335179091.56</v>
      </c>
      <c r="AS76" s="65">
        <f t="shared" si="39"/>
        <v>334851015.11999899</v>
      </c>
      <c r="AT76" s="20">
        <f t="shared" si="38"/>
        <v>350808000</v>
      </c>
    </row>
    <row r="77" spans="2:46" outlineLevel="1" x14ac:dyDescent="0.25"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87"/>
      <c r="AS77" s="64"/>
      <c r="AT77" s="11"/>
    </row>
    <row r="78" spans="2:46" outlineLevel="1" x14ac:dyDescent="0.25">
      <c r="D78" s="14" t="s">
        <v>953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0"/>
      <c r="AJ78" s="19"/>
      <c r="AK78" s="19"/>
      <c r="AL78" s="19"/>
      <c r="AM78" s="19"/>
      <c r="AN78" s="19"/>
      <c r="AO78" s="19"/>
      <c r="AP78" s="19"/>
      <c r="AQ78" s="19"/>
      <c r="AR78" s="88"/>
      <c r="AS78" s="52"/>
      <c r="AT78" s="19"/>
    </row>
    <row r="79" spans="2:46" outlineLevel="1" x14ac:dyDescent="0.25">
      <c r="B79" s="24" t="s">
        <v>145</v>
      </c>
      <c r="C79" s="24" t="s">
        <v>146</v>
      </c>
      <c r="D79" s="24" t="s">
        <v>147</v>
      </c>
      <c r="E79" s="19">
        <f>INDEX('Actuals Data'!E$4:E$427,MATCH('Actuals Summary'!$B79,'Actuals Data'!$B$4:$B$427,0))</f>
        <v>2758139</v>
      </c>
      <c r="F79" s="19">
        <f>INDEX('Actuals Data'!F$4:F$427,MATCH('Actuals Summary'!$B79,'Actuals Data'!$B$4:$B$427,0))</f>
        <v>2029259</v>
      </c>
      <c r="G79" s="19">
        <f>INDEX('Actuals Data'!G$4:G$427,MATCH('Actuals Summary'!$B79,'Actuals Data'!$B$4:$B$427,0))</f>
        <v>2799588</v>
      </c>
      <c r="H79" s="19">
        <f>INDEX('Actuals Data'!H$4:H$427,MATCH('Actuals Summary'!$B79,'Actuals Data'!$B$4:$B$427,0))</f>
        <v>2375127</v>
      </c>
      <c r="I79" s="19">
        <f>INDEX('Actuals Data'!I$4:I$427,MATCH('Actuals Summary'!$B79,'Actuals Data'!$B$4:$B$427,0))</f>
        <v>2851313</v>
      </c>
      <c r="J79" s="19">
        <f>INDEX('Actuals Data'!J$4:J$427,MATCH('Actuals Summary'!$B79,'Actuals Data'!$B$4:$B$427,0))</f>
        <v>2958324</v>
      </c>
      <c r="K79" s="19">
        <f>INDEX('Actuals Data'!K$4:K$427,MATCH('Actuals Summary'!$B79,'Actuals Data'!$B$4:$B$427,0))</f>
        <v>4421136</v>
      </c>
      <c r="L79" s="19">
        <f>INDEX('Actuals Data'!L$4:L$427,MATCH('Actuals Summary'!$B79,'Actuals Data'!$B$4:$B$427,0))</f>
        <v>3413295</v>
      </c>
      <c r="M79" s="19">
        <f>INDEX('Actuals Data'!M$4:M$427,MATCH('Actuals Summary'!$B79,'Actuals Data'!$B$4:$B$427,0))</f>
        <v>4107334</v>
      </c>
      <c r="N79" s="19">
        <f>INDEX('Actuals Data'!N$4:N$427,MATCH('Actuals Summary'!$B79,'Actuals Data'!$B$4:$B$427,0))</f>
        <v>4114478</v>
      </c>
      <c r="O79" s="19">
        <f>INDEX('Actuals Data'!O$4:O$427,MATCH('Actuals Summary'!$B79,'Actuals Data'!$B$4:$B$427,0))</f>
        <v>4369267</v>
      </c>
      <c r="P79" s="19">
        <f>INDEX('Actuals Data'!P$4:P$427,MATCH('Actuals Summary'!$B79,'Actuals Data'!$B$4:$B$427,0))</f>
        <v>4595238</v>
      </c>
      <c r="Q79" s="19">
        <f>INDEX('Actuals Data'!Q$4:Q$427,MATCH('Actuals Summary'!$B79,'Actuals Data'!$B$4:$B$427,0))</f>
        <v>5586639</v>
      </c>
      <c r="R79" s="19">
        <f>INDEX('Actuals Data'!R$4:R$427,MATCH('Actuals Summary'!$B79,'Actuals Data'!$B$4:$B$427,0))</f>
        <v>5288311</v>
      </c>
      <c r="S79" s="19">
        <f>INDEX('Actuals Data'!S$4:S$427,MATCH('Actuals Summary'!$B79,'Actuals Data'!$B$4:$B$427,0))</f>
        <v>4489073</v>
      </c>
      <c r="T79" s="19">
        <f>INDEX('Actuals Data'!T$4:T$427,MATCH('Actuals Summary'!$B79,'Actuals Data'!$B$4:$B$427,0))</f>
        <v>4377318</v>
      </c>
      <c r="U79" s="19">
        <f>INDEX('Actuals Data'!U$4:U$427,MATCH('Actuals Summary'!$B79,'Actuals Data'!$B$4:$B$427,0))</f>
        <v>4760373</v>
      </c>
      <c r="V79" s="19">
        <f>INDEX('Actuals Data'!V$4:V$427,MATCH('Actuals Summary'!$B79,'Actuals Data'!$B$4:$B$427,0))</f>
        <v>4452451</v>
      </c>
      <c r="W79" s="19">
        <f>INDEX('Actuals Data'!W$4:W$427,MATCH('Actuals Summary'!$B79,'Actuals Data'!$B$4:$B$427,0))</f>
        <v>4363203</v>
      </c>
      <c r="X79" s="19">
        <f>INDEX('Actuals Data'!X$4:X$427,MATCH('Actuals Summary'!$B79,'Actuals Data'!$B$4:$B$427,0))</f>
        <v>6159901</v>
      </c>
      <c r="Y79" s="19">
        <f>INDEX('Actuals Data'!Y$4:Y$427,MATCH('Actuals Summary'!$B79,'Actuals Data'!$B$4:$B$427,0))</f>
        <v>6849891</v>
      </c>
      <c r="Z79" s="19">
        <f>INDEX('Actuals Data'!Z$4:Z$427,MATCH('Actuals Summary'!$B79,'Actuals Data'!$B$4:$B$427,0))</f>
        <v>6208547</v>
      </c>
      <c r="AA79" s="19">
        <f>INDEX('Actuals Data'!AA$4:AA$427,MATCH('Actuals Summary'!$B79,'Actuals Data'!$B$4:$B$427,0))</f>
        <v>7250310</v>
      </c>
      <c r="AB79" s="19">
        <f>INDEX('Actuals Data'!AB$4:AB$427,MATCH('Actuals Summary'!$B79,'Actuals Data'!$B$4:$B$427,0))</f>
        <v>7353152</v>
      </c>
      <c r="AC79" s="19">
        <f>INDEX('Actuals Data'!AC$4:AC$427,MATCH('Actuals Summary'!$B79,'Actuals Data'!$B$4:$B$427,0))</f>
        <v>7563496</v>
      </c>
      <c r="AD79" s="19">
        <f>INDEX('Actuals Data'!AD$4:AD$427,MATCH('Actuals Summary'!$B79,'Actuals Data'!$B$4:$B$427,0))</f>
        <v>8121311</v>
      </c>
      <c r="AE79" s="19">
        <f>INDEX('Actuals Data'!AE$4:AE$427,MATCH('Actuals Summary'!$B79,'Actuals Data'!$B$4:$B$427,0))</f>
        <v>7906266</v>
      </c>
      <c r="AF79" s="19">
        <f>INDEX('Actuals Data'!AF$4:AF$427,MATCH('Actuals Summary'!$B79,'Actuals Data'!$B$4:$B$427,0))</f>
        <v>8485184</v>
      </c>
      <c r="AG79" s="19">
        <f>INDEX('Actuals Data'!AG$4:AG$427,MATCH('Actuals Summary'!$B79,'Actuals Data'!$B$4:$B$427,0))</f>
        <v>8562237</v>
      </c>
      <c r="AH79" s="19">
        <f>INDEX('Actuals Data'!AH$4:AH$427,MATCH('Actuals Summary'!$B79,'Actuals Data'!$B$4:$B$427,0))</f>
        <v>9188315</v>
      </c>
      <c r="AI79" s="19">
        <f>INDEX('Actuals Data'!AI$4:AI$427,MATCH('Actuals Summary'!$B79,'Actuals Data'!$B$4:$B$427,0))</f>
        <v>9775308</v>
      </c>
      <c r="AJ79" s="19">
        <f>INDEX('Actuals Data'!AJ$4:AJ$427,MATCH('Actuals Summary'!$B79,'Actuals Data'!$B$4:$B$427,0))</f>
        <v>9432565</v>
      </c>
      <c r="AK79" s="19">
        <f>INDEX('Actuals Data'!AK$4:AK$427,MATCH('Actuals Summary'!$B79,'Actuals Data'!$B$4:$B$427,0))</f>
        <v>7475230</v>
      </c>
      <c r="AL79" s="19">
        <f>INDEX('Actuals Data'!AL$4:AL$427,MATCH('Actuals Summary'!$B79,'Actuals Data'!$B$4:$B$427,0))</f>
        <v>8184509</v>
      </c>
      <c r="AM79" s="19">
        <f>INDEX('Actuals Data'!AM$4:AM$427,MATCH('Actuals Summary'!$B79,'Actuals Data'!$B$4:$B$427,0))</f>
        <v>7581026</v>
      </c>
      <c r="AN79" s="19">
        <f>INDEX('Actuals Data'!AN$4:AN$427,MATCH('Actuals Summary'!$B79,'Actuals Data'!$B$4:$B$427,0))</f>
        <v>9161053</v>
      </c>
      <c r="AO79" s="19">
        <f>INDEX('Actuals Data'!AO$4:AO$427,MATCH('Actuals Summary'!$B79,'Actuals Data'!$B$4:$B$427,0))</f>
        <v>7460404</v>
      </c>
      <c r="AP79" s="19">
        <f>INDEX('Actuals Data'!AP$4:AP$427,MATCH('Actuals Summary'!$B79,'Actuals Data'!$B$4:$B$427,0))</f>
        <v>8235793</v>
      </c>
      <c r="AQ79" s="19">
        <f>INDEX('Actuals Data'!AQ$4:AQ$427,MATCH('Actuals Summary'!$B79,'Actuals Data'!$B$4:$B$427,0))</f>
        <v>7813165</v>
      </c>
      <c r="AR79" s="88">
        <f>INDEX('Actuals Data'!AR$4:AR$427,MATCH('Actuals Summary'!$B79,'Actuals Data'!$B$4:$B$427,0))</f>
        <v>9050608.0399999991</v>
      </c>
      <c r="AS79" s="52">
        <f>INDEX('Actuals Data'!AS$4:AS$427,MATCH('Actuals Summary'!$B79,'Actuals Data'!$B$4:$B$427,0))</f>
        <v>9050608.0399999991</v>
      </c>
      <c r="AT79" s="19">
        <f>INDEX('Actuals Data'!AT$4:AT$427,MATCH('Actuals Summary'!$B79,'Actuals Data'!$B$4:$B$427,0))</f>
        <v>8008856</v>
      </c>
    </row>
    <row r="80" spans="2:46" outlineLevel="1" x14ac:dyDescent="0.25">
      <c r="B80" s="24" t="s">
        <v>148</v>
      </c>
      <c r="C80" s="24" t="s">
        <v>149</v>
      </c>
      <c r="D80" s="24" t="s">
        <v>150</v>
      </c>
      <c r="E80" s="19">
        <f>INDEX('Actuals Data'!E$4:E$427,MATCH('Actuals Summary'!$B80,'Actuals Data'!$B$4:$B$427,0))</f>
        <v>2478493</v>
      </c>
      <c r="F80" s="19">
        <f>INDEX('Actuals Data'!F$4:F$427,MATCH('Actuals Summary'!$B80,'Actuals Data'!$B$4:$B$427,0))</f>
        <v>2371386</v>
      </c>
      <c r="G80" s="19">
        <f>INDEX('Actuals Data'!G$4:G$427,MATCH('Actuals Summary'!$B80,'Actuals Data'!$B$4:$B$427,0))</f>
        <v>2567508</v>
      </c>
      <c r="H80" s="19">
        <f>INDEX('Actuals Data'!H$4:H$427,MATCH('Actuals Summary'!$B80,'Actuals Data'!$B$4:$B$427,0))</f>
        <v>2800617</v>
      </c>
      <c r="I80" s="19">
        <f>INDEX('Actuals Data'!I$4:I$427,MATCH('Actuals Summary'!$B80,'Actuals Data'!$B$4:$B$427,0))</f>
        <v>2238069</v>
      </c>
      <c r="J80" s="19">
        <f>INDEX('Actuals Data'!J$4:J$427,MATCH('Actuals Summary'!$B80,'Actuals Data'!$B$4:$B$427,0))</f>
        <v>3348160</v>
      </c>
      <c r="K80" s="19">
        <f>INDEX('Actuals Data'!K$4:K$427,MATCH('Actuals Summary'!$B80,'Actuals Data'!$B$4:$B$427,0))</f>
        <v>5094377</v>
      </c>
      <c r="L80" s="19">
        <f>INDEX('Actuals Data'!L$4:L$427,MATCH('Actuals Summary'!$B80,'Actuals Data'!$B$4:$B$427,0))</f>
        <v>6476146</v>
      </c>
      <c r="M80" s="19">
        <f>INDEX('Actuals Data'!M$4:M$427,MATCH('Actuals Summary'!$B80,'Actuals Data'!$B$4:$B$427,0))</f>
        <v>6761571</v>
      </c>
      <c r="N80" s="19">
        <f>INDEX('Actuals Data'!N$4:N$427,MATCH('Actuals Summary'!$B80,'Actuals Data'!$B$4:$B$427,0))</f>
        <v>8905168</v>
      </c>
      <c r="O80" s="19">
        <f>INDEX('Actuals Data'!O$4:O$427,MATCH('Actuals Summary'!$B80,'Actuals Data'!$B$4:$B$427,0))</f>
        <v>7891563</v>
      </c>
      <c r="P80" s="19">
        <f>INDEX('Actuals Data'!P$4:P$427,MATCH('Actuals Summary'!$B80,'Actuals Data'!$B$4:$B$427,0))</f>
        <v>8210318</v>
      </c>
      <c r="Q80" s="19">
        <f>INDEX('Actuals Data'!Q$4:Q$427,MATCH('Actuals Summary'!$B80,'Actuals Data'!$B$4:$B$427,0))</f>
        <v>7267321</v>
      </c>
      <c r="R80" s="19">
        <f>INDEX('Actuals Data'!R$4:R$427,MATCH('Actuals Summary'!$B80,'Actuals Data'!$B$4:$B$427,0))</f>
        <v>5908387</v>
      </c>
      <c r="S80" s="19">
        <f>INDEX('Actuals Data'!S$4:S$427,MATCH('Actuals Summary'!$B80,'Actuals Data'!$B$4:$B$427,0))</f>
        <v>5561579</v>
      </c>
      <c r="T80" s="19">
        <f>INDEX('Actuals Data'!T$4:T$427,MATCH('Actuals Summary'!$B80,'Actuals Data'!$B$4:$B$427,0))</f>
        <v>5993219</v>
      </c>
      <c r="U80" s="19">
        <f>INDEX('Actuals Data'!U$4:U$427,MATCH('Actuals Summary'!$B80,'Actuals Data'!$B$4:$B$427,0))</f>
        <v>6391292</v>
      </c>
      <c r="V80" s="19">
        <f>INDEX('Actuals Data'!V$4:V$427,MATCH('Actuals Summary'!$B80,'Actuals Data'!$B$4:$B$427,0))</f>
        <v>6052301</v>
      </c>
      <c r="W80" s="19">
        <f>INDEX('Actuals Data'!W$4:W$427,MATCH('Actuals Summary'!$B80,'Actuals Data'!$B$4:$B$427,0))</f>
        <v>6316545</v>
      </c>
      <c r="X80" s="19">
        <f>INDEX('Actuals Data'!X$4:X$427,MATCH('Actuals Summary'!$B80,'Actuals Data'!$B$4:$B$427,0))</f>
        <v>8365745</v>
      </c>
      <c r="Y80" s="19">
        <f>INDEX('Actuals Data'!Y$4:Y$427,MATCH('Actuals Summary'!$B80,'Actuals Data'!$B$4:$B$427,0))</f>
        <v>9429066</v>
      </c>
      <c r="Z80" s="19">
        <f>INDEX('Actuals Data'!Z$4:Z$427,MATCH('Actuals Summary'!$B80,'Actuals Data'!$B$4:$B$427,0))</f>
        <v>10286135</v>
      </c>
      <c r="AA80" s="19">
        <f>INDEX('Actuals Data'!AA$4:AA$427,MATCH('Actuals Summary'!$B80,'Actuals Data'!$B$4:$B$427,0))</f>
        <v>10049724</v>
      </c>
      <c r="AB80" s="19">
        <f>INDEX('Actuals Data'!AB$4:AB$427,MATCH('Actuals Summary'!$B80,'Actuals Data'!$B$4:$B$427,0))</f>
        <v>9965394</v>
      </c>
      <c r="AC80" s="19">
        <f>INDEX('Actuals Data'!AC$4:AC$427,MATCH('Actuals Summary'!$B80,'Actuals Data'!$B$4:$B$427,0))</f>
        <v>12385604</v>
      </c>
      <c r="AD80" s="19">
        <f>INDEX('Actuals Data'!AD$4:AD$427,MATCH('Actuals Summary'!$B80,'Actuals Data'!$B$4:$B$427,0))</f>
        <v>13883662</v>
      </c>
      <c r="AE80" s="19">
        <f>INDEX('Actuals Data'!AE$4:AE$427,MATCH('Actuals Summary'!$B80,'Actuals Data'!$B$4:$B$427,0))</f>
        <v>17990206</v>
      </c>
      <c r="AF80" s="19">
        <f>INDEX('Actuals Data'!AF$4:AF$427,MATCH('Actuals Summary'!$B80,'Actuals Data'!$B$4:$B$427,0))</f>
        <v>36581644</v>
      </c>
      <c r="AG80" s="19">
        <f>INDEX('Actuals Data'!AG$4:AG$427,MATCH('Actuals Summary'!$B80,'Actuals Data'!$B$4:$B$427,0))</f>
        <v>55610381</v>
      </c>
      <c r="AH80" s="19">
        <f>INDEX('Actuals Data'!AH$4:AH$427,MATCH('Actuals Summary'!$B80,'Actuals Data'!$B$4:$B$427,0))</f>
        <v>52662603</v>
      </c>
      <c r="AI80" s="19">
        <f>INDEX('Actuals Data'!AI$4:AI$427,MATCH('Actuals Summary'!$B80,'Actuals Data'!$B$4:$B$427,0))</f>
        <v>39186697</v>
      </c>
      <c r="AJ80" s="19">
        <f>INDEX('Actuals Data'!AJ$4:AJ$427,MATCH('Actuals Summary'!$B80,'Actuals Data'!$B$4:$B$427,0))</f>
        <v>22779063</v>
      </c>
      <c r="AK80" s="19">
        <f>INDEX('Actuals Data'!AK$4:AK$427,MATCH('Actuals Summary'!$B80,'Actuals Data'!$B$4:$B$427,0))</f>
        <v>20942367</v>
      </c>
      <c r="AL80" s="19">
        <f>INDEX('Actuals Data'!AL$4:AL$427,MATCH('Actuals Summary'!$B80,'Actuals Data'!$B$4:$B$427,0))</f>
        <v>19425608</v>
      </c>
      <c r="AM80" s="19">
        <f>INDEX('Actuals Data'!AM$4:AM$427,MATCH('Actuals Summary'!$B80,'Actuals Data'!$B$4:$B$427,0))</f>
        <v>20137264</v>
      </c>
      <c r="AN80" s="19">
        <f>INDEX('Actuals Data'!AN$4:AN$427,MATCH('Actuals Summary'!$B80,'Actuals Data'!$B$4:$B$427,0))</f>
        <v>28424774</v>
      </c>
      <c r="AO80" s="19">
        <f>INDEX('Actuals Data'!AO$4:AO$427,MATCH('Actuals Summary'!$B80,'Actuals Data'!$B$4:$B$427,0))</f>
        <v>37777173</v>
      </c>
      <c r="AP80" s="19">
        <f>INDEX('Actuals Data'!AP$4:AP$427,MATCH('Actuals Summary'!$B80,'Actuals Data'!$B$4:$B$427,0))</f>
        <v>34111424</v>
      </c>
      <c r="AQ80" s="19">
        <f>INDEX('Actuals Data'!AQ$4:AQ$427,MATCH('Actuals Summary'!$B80,'Actuals Data'!$B$4:$B$427,0))</f>
        <v>44273451</v>
      </c>
      <c r="AR80" s="88">
        <f>INDEX('Actuals Data'!AR$4:AR$427,MATCH('Actuals Summary'!$B80,'Actuals Data'!$B$4:$B$427,0))</f>
        <v>42241474.340000004</v>
      </c>
      <c r="AS80" s="52">
        <f>INDEX('Actuals Data'!AS$4:AS$427,MATCH('Actuals Summary'!$B80,'Actuals Data'!$B$4:$B$427,0))</f>
        <v>42241474.339999899</v>
      </c>
      <c r="AT80" s="19">
        <f>INDEX('Actuals Data'!AT$4:AT$427,MATCH('Actuals Summary'!$B80,'Actuals Data'!$B$4:$B$427,0))</f>
        <v>33641294</v>
      </c>
    </row>
    <row r="81" spans="2:46" outlineLevel="1" x14ac:dyDescent="0.25">
      <c r="B81" s="24" t="s">
        <v>151</v>
      </c>
      <c r="C81" s="24">
        <v>101</v>
      </c>
      <c r="D81" s="24" t="s">
        <v>152</v>
      </c>
      <c r="E81" s="19">
        <f>INDEX('Actuals Data'!E$4:E$427,MATCH('Actuals Summary'!$B81,'Actuals Data'!$B$4:$B$427,0))</f>
        <v>0</v>
      </c>
      <c r="F81" s="19">
        <f>INDEX('Actuals Data'!F$4:F$427,MATCH('Actuals Summary'!$B81,'Actuals Data'!$B$4:$B$427,0))</f>
        <v>0</v>
      </c>
      <c r="G81" s="19">
        <f>INDEX('Actuals Data'!G$4:G$427,MATCH('Actuals Summary'!$B81,'Actuals Data'!$B$4:$B$427,0))</f>
        <v>0</v>
      </c>
      <c r="H81" s="19">
        <f>INDEX('Actuals Data'!H$4:H$427,MATCH('Actuals Summary'!$B81,'Actuals Data'!$B$4:$B$427,0))</f>
        <v>0</v>
      </c>
      <c r="I81" s="19">
        <f>INDEX('Actuals Data'!I$4:I$427,MATCH('Actuals Summary'!$B81,'Actuals Data'!$B$4:$B$427,0))</f>
        <v>0</v>
      </c>
      <c r="J81" s="19">
        <f>INDEX('Actuals Data'!J$4:J$427,MATCH('Actuals Summary'!$B81,'Actuals Data'!$B$4:$B$427,0))</f>
        <v>0</v>
      </c>
      <c r="K81" s="19">
        <f>INDEX('Actuals Data'!K$4:K$427,MATCH('Actuals Summary'!$B81,'Actuals Data'!$B$4:$B$427,0))</f>
        <v>0</v>
      </c>
      <c r="L81" s="19">
        <f>INDEX('Actuals Data'!L$4:L$427,MATCH('Actuals Summary'!$B81,'Actuals Data'!$B$4:$B$427,0))</f>
        <v>0</v>
      </c>
      <c r="M81" s="19">
        <f>INDEX('Actuals Data'!M$4:M$427,MATCH('Actuals Summary'!$B81,'Actuals Data'!$B$4:$B$427,0))</f>
        <v>0</v>
      </c>
      <c r="N81" s="19">
        <f>INDEX('Actuals Data'!N$4:N$427,MATCH('Actuals Summary'!$B81,'Actuals Data'!$B$4:$B$427,0))</f>
        <v>0</v>
      </c>
      <c r="O81" s="19">
        <f>INDEX('Actuals Data'!O$4:O$427,MATCH('Actuals Summary'!$B81,'Actuals Data'!$B$4:$B$427,0))</f>
        <v>0</v>
      </c>
      <c r="P81" s="19">
        <f>INDEX('Actuals Data'!P$4:P$427,MATCH('Actuals Summary'!$B81,'Actuals Data'!$B$4:$B$427,0))</f>
        <v>0</v>
      </c>
      <c r="Q81" s="19">
        <f>INDEX('Actuals Data'!Q$4:Q$427,MATCH('Actuals Summary'!$B81,'Actuals Data'!$B$4:$B$427,0))</f>
        <v>0</v>
      </c>
      <c r="R81" s="19">
        <f>INDEX('Actuals Data'!R$4:R$427,MATCH('Actuals Summary'!$B81,'Actuals Data'!$B$4:$B$427,0))</f>
        <v>0</v>
      </c>
      <c r="S81" s="19">
        <f>INDEX('Actuals Data'!S$4:S$427,MATCH('Actuals Summary'!$B81,'Actuals Data'!$B$4:$B$427,0))</f>
        <v>0</v>
      </c>
      <c r="T81" s="19">
        <f>INDEX('Actuals Data'!T$4:T$427,MATCH('Actuals Summary'!$B81,'Actuals Data'!$B$4:$B$427,0))</f>
        <v>0</v>
      </c>
      <c r="U81" s="19">
        <f>INDEX('Actuals Data'!U$4:U$427,MATCH('Actuals Summary'!$B81,'Actuals Data'!$B$4:$B$427,0))</f>
        <v>0</v>
      </c>
      <c r="V81" s="19">
        <f>INDEX('Actuals Data'!V$4:V$427,MATCH('Actuals Summary'!$B81,'Actuals Data'!$B$4:$B$427,0))</f>
        <v>0</v>
      </c>
      <c r="W81" s="19">
        <f>INDEX('Actuals Data'!W$4:W$427,MATCH('Actuals Summary'!$B81,'Actuals Data'!$B$4:$B$427,0))</f>
        <v>0</v>
      </c>
      <c r="X81" s="19">
        <f>INDEX('Actuals Data'!X$4:X$427,MATCH('Actuals Summary'!$B81,'Actuals Data'!$B$4:$B$427,0))</f>
        <v>0</v>
      </c>
      <c r="Y81" s="19">
        <f>INDEX('Actuals Data'!Y$4:Y$427,MATCH('Actuals Summary'!$B81,'Actuals Data'!$B$4:$B$427,0))</f>
        <v>157662144</v>
      </c>
      <c r="Z81" s="19">
        <f>INDEX('Actuals Data'!Z$4:Z$427,MATCH('Actuals Summary'!$B81,'Actuals Data'!$B$4:$B$427,0))</f>
        <v>158466103</v>
      </c>
      <c r="AA81" s="19">
        <f>INDEX('Actuals Data'!AA$4:AA$427,MATCH('Actuals Summary'!$B81,'Actuals Data'!$B$4:$B$427,0))</f>
        <v>164833673</v>
      </c>
      <c r="AB81" s="19">
        <f>INDEX('Actuals Data'!AB$4:AB$427,MATCH('Actuals Summary'!$B81,'Actuals Data'!$B$4:$B$427,0))</f>
        <v>174356780</v>
      </c>
      <c r="AC81" s="19">
        <f>INDEX('Actuals Data'!AC$4:AC$427,MATCH('Actuals Summary'!$B81,'Actuals Data'!$B$4:$B$427,0))</f>
        <v>173935174</v>
      </c>
      <c r="AD81" s="19">
        <f>INDEX('Actuals Data'!AD$4:AD$427,MATCH('Actuals Summary'!$B81,'Actuals Data'!$B$4:$B$427,0))</f>
        <v>173825699</v>
      </c>
      <c r="AE81" s="19">
        <f>INDEX('Actuals Data'!AE$4:AE$427,MATCH('Actuals Summary'!$B81,'Actuals Data'!$B$4:$B$427,0))</f>
        <v>170004600</v>
      </c>
      <c r="AF81" s="19">
        <f>INDEX('Actuals Data'!AF$4:AF$427,MATCH('Actuals Summary'!$B81,'Actuals Data'!$B$4:$B$427,0))</f>
        <v>200604908</v>
      </c>
      <c r="AG81" s="19">
        <f>INDEX('Actuals Data'!AG$4:AG$427,MATCH('Actuals Summary'!$B81,'Actuals Data'!$B$4:$B$427,0))</f>
        <v>223205618</v>
      </c>
      <c r="AH81" s="19">
        <f>INDEX('Actuals Data'!AH$4:AH$427,MATCH('Actuals Summary'!$B81,'Actuals Data'!$B$4:$B$427,0))</f>
        <v>227279509</v>
      </c>
      <c r="AI81" s="19">
        <f>INDEX('Actuals Data'!AI$4:AI$427,MATCH('Actuals Summary'!$B81,'Actuals Data'!$B$4:$B$427,0))</f>
        <v>214400068</v>
      </c>
      <c r="AJ81" s="19">
        <f>INDEX('Actuals Data'!AJ$4:AJ$427,MATCH('Actuals Summary'!$B81,'Actuals Data'!$B$4:$B$427,0))</f>
        <v>188715254</v>
      </c>
      <c r="AK81" s="19">
        <f>INDEX('Actuals Data'!AK$4:AK$427,MATCH('Actuals Summary'!$B81,'Actuals Data'!$B$4:$B$427,0))</f>
        <v>132655208</v>
      </c>
      <c r="AL81" s="19">
        <f>INDEX('Actuals Data'!AL$4:AL$427,MATCH('Actuals Summary'!$B81,'Actuals Data'!$B$4:$B$427,0))</f>
        <v>127994456</v>
      </c>
      <c r="AM81" s="19">
        <f>INDEX('Actuals Data'!AM$4:AM$427,MATCH('Actuals Summary'!$B81,'Actuals Data'!$B$4:$B$427,0))</f>
        <v>129295350</v>
      </c>
      <c r="AN81" s="19">
        <f>INDEX('Actuals Data'!AN$4:AN$427,MATCH('Actuals Summary'!$B81,'Actuals Data'!$B$4:$B$427,0))</f>
        <v>129854777</v>
      </c>
      <c r="AO81" s="19">
        <f>INDEX('Actuals Data'!AO$4:AO$427,MATCH('Actuals Summary'!$B81,'Actuals Data'!$B$4:$B$427,0))</f>
        <v>132276865</v>
      </c>
      <c r="AP81" s="19">
        <f>INDEX('Actuals Data'!AP$4:AP$427,MATCH('Actuals Summary'!$B81,'Actuals Data'!$B$4:$B$427,0))</f>
        <v>133685316</v>
      </c>
      <c r="AQ81" s="19">
        <f>INDEX('Actuals Data'!AQ$4:AQ$427,MATCH('Actuals Summary'!$B81,'Actuals Data'!$B$4:$B$427,0))</f>
        <v>142212569</v>
      </c>
      <c r="AR81" s="88">
        <f>INDEX('Actuals Data'!AR$4:AR$427,MATCH('Actuals Summary'!$B81,'Actuals Data'!$B$4:$B$427,0))</f>
        <v>139309632.47</v>
      </c>
      <c r="AS81" s="52">
        <f>INDEX('Actuals Data'!AS$4:AS$427,MATCH('Actuals Summary'!$B81,'Actuals Data'!$B$4:$B$427,0))</f>
        <v>140452484.28999898</v>
      </c>
      <c r="AT81" s="19">
        <f>INDEX('Actuals Data'!AT$4:AT$427,MATCH('Actuals Summary'!$B81,'Actuals Data'!$B$4:$B$427,0))</f>
        <v>146251280</v>
      </c>
    </row>
    <row r="82" spans="2:46" outlineLevel="1" x14ac:dyDescent="0.25">
      <c r="D82" s="15" t="s">
        <v>989</v>
      </c>
      <c r="E82" s="20">
        <f t="shared" ref="E82:AG82" si="40">SUM(E79:E81)</f>
        <v>5236632</v>
      </c>
      <c r="F82" s="20">
        <f t="shared" si="40"/>
        <v>4400645</v>
      </c>
      <c r="G82" s="20">
        <f t="shared" si="40"/>
        <v>5367096</v>
      </c>
      <c r="H82" s="20">
        <f t="shared" si="40"/>
        <v>5175744</v>
      </c>
      <c r="I82" s="20">
        <f t="shared" si="40"/>
        <v>5089382</v>
      </c>
      <c r="J82" s="20">
        <f t="shared" si="40"/>
        <v>6306484</v>
      </c>
      <c r="K82" s="20">
        <f t="shared" si="40"/>
        <v>9515513</v>
      </c>
      <c r="L82" s="20">
        <f t="shared" si="40"/>
        <v>9889441</v>
      </c>
      <c r="M82" s="20">
        <f t="shared" si="40"/>
        <v>10868905</v>
      </c>
      <c r="N82" s="20">
        <f t="shared" si="40"/>
        <v>13019646</v>
      </c>
      <c r="O82" s="20">
        <f t="shared" si="40"/>
        <v>12260830</v>
      </c>
      <c r="P82" s="20">
        <f t="shared" si="40"/>
        <v>12805556</v>
      </c>
      <c r="Q82" s="20">
        <f t="shared" si="40"/>
        <v>12853960</v>
      </c>
      <c r="R82" s="20">
        <f t="shared" si="40"/>
        <v>11196698</v>
      </c>
      <c r="S82" s="20">
        <f t="shared" si="40"/>
        <v>10050652</v>
      </c>
      <c r="T82" s="20">
        <f t="shared" si="40"/>
        <v>10370537</v>
      </c>
      <c r="U82" s="20">
        <f t="shared" si="40"/>
        <v>11151665</v>
      </c>
      <c r="V82" s="20">
        <f t="shared" si="40"/>
        <v>10504752</v>
      </c>
      <c r="W82" s="20">
        <f t="shared" si="40"/>
        <v>10679748</v>
      </c>
      <c r="X82" s="20">
        <f t="shared" si="40"/>
        <v>14525646</v>
      </c>
      <c r="Y82" s="20">
        <f t="shared" si="40"/>
        <v>173941101</v>
      </c>
      <c r="Z82" s="20">
        <f t="shared" si="40"/>
        <v>174960785</v>
      </c>
      <c r="AA82" s="20">
        <f t="shared" si="40"/>
        <v>182133707</v>
      </c>
      <c r="AB82" s="20">
        <f t="shared" si="40"/>
        <v>191675326</v>
      </c>
      <c r="AC82" s="20">
        <f t="shared" si="40"/>
        <v>193884274</v>
      </c>
      <c r="AD82" s="20">
        <f t="shared" si="40"/>
        <v>195830672</v>
      </c>
      <c r="AE82" s="20">
        <f t="shared" si="40"/>
        <v>195901072</v>
      </c>
      <c r="AF82" s="20">
        <f t="shared" si="40"/>
        <v>245671736</v>
      </c>
      <c r="AG82" s="20">
        <f t="shared" si="40"/>
        <v>287378236</v>
      </c>
      <c r="AH82" s="20">
        <f t="shared" ref="AH82:AT82" si="41">SUM(AH79:AH81)</f>
        <v>289130427</v>
      </c>
      <c r="AI82" s="20">
        <f t="shared" si="41"/>
        <v>263362073</v>
      </c>
      <c r="AJ82" s="20">
        <f t="shared" si="41"/>
        <v>220926882</v>
      </c>
      <c r="AK82" s="20">
        <f t="shared" si="41"/>
        <v>161072805</v>
      </c>
      <c r="AL82" s="20">
        <f t="shared" si="41"/>
        <v>155604573</v>
      </c>
      <c r="AM82" s="20">
        <f t="shared" si="41"/>
        <v>157013640</v>
      </c>
      <c r="AN82" s="20">
        <f t="shared" si="41"/>
        <v>167440604</v>
      </c>
      <c r="AO82" s="20">
        <f t="shared" si="41"/>
        <v>177514442</v>
      </c>
      <c r="AP82" s="20">
        <f t="shared" si="41"/>
        <v>176032533</v>
      </c>
      <c r="AQ82" s="20">
        <f t="shared" si="41"/>
        <v>194299185</v>
      </c>
      <c r="AR82" s="89">
        <f t="shared" ref="AR82:AS82" si="42">SUM(AR79:AR81)</f>
        <v>190601714.84999999</v>
      </c>
      <c r="AS82" s="65">
        <f t="shared" si="42"/>
        <v>191744566.66999888</v>
      </c>
      <c r="AT82" s="20">
        <f t="shared" si="41"/>
        <v>187901430</v>
      </c>
    </row>
    <row r="83" spans="2:46" outlineLevel="1" x14ac:dyDescent="0.25"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87"/>
      <c r="AS83" s="64"/>
      <c r="AT83" s="11"/>
    </row>
    <row r="84" spans="2:46" outlineLevel="1" x14ac:dyDescent="0.25">
      <c r="D84" s="22" t="s">
        <v>954</v>
      </c>
      <c r="E84" s="23">
        <f t="shared" ref="E84:AG84" si="43">E13+E18+E36+E53+E63+E70+E76+E82</f>
        <v>305148011</v>
      </c>
      <c r="F84" s="23">
        <f t="shared" si="43"/>
        <v>300234447</v>
      </c>
      <c r="G84" s="23">
        <f t="shared" si="43"/>
        <v>323132360</v>
      </c>
      <c r="H84" s="23">
        <f t="shared" si="43"/>
        <v>337195636</v>
      </c>
      <c r="I84" s="23">
        <f t="shared" si="43"/>
        <v>358675148</v>
      </c>
      <c r="J84" s="23">
        <f t="shared" si="43"/>
        <v>383175301</v>
      </c>
      <c r="K84" s="23">
        <f t="shared" si="43"/>
        <v>408519882</v>
      </c>
      <c r="L84" s="23">
        <f t="shared" si="43"/>
        <v>447826535</v>
      </c>
      <c r="M84" s="23">
        <f t="shared" si="43"/>
        <v>487471668</v>
      </c>
      <c r="N84" s="23">
        <f t="shared" si="43"/>
        <v>518227154</v>
      </c>
      <c r="O84" s="23">
        <f t="shared" si="43"/>
        <v>569966084</v>
      </c>
      <c r="P84" s="23">
        <f t="shared" si="43"/>
        <v>590604570</v>
      </c>
      <c r="Q84" s="23">
        <f t="shared" si="43"/>
        <v>623536759</v>
      </c>
      <c r="R84" s="23">
        <f t="shared" si="43"/>
        <v>647481867</v>
      </c>
      <c r="S84" s="23">
        <f t="shared" si="43"/>
        <v>650209113</v>
      </c>
      <c r="T84" s="23">
        <f t="shared" si="43"/>
        <v>664003664</v>
      </c>
      <c r="U84" s="23">
        <f t="shared" si="43"/>
        <v>668925610</v>
      </c>
      <c r="V84" s="23">
        <f t="shared" si="43"/>
        <v>655248259</v>
      </c>
      <c r="W84" s="23">
        <f t="shared" si="43"/>
        <v>653186328</v>
      </c>
      <c r="X84" s="23">
        <f t="shared" si="43"/>
        <v>674533023</v>
      </c>
      <c r="Y84" s="23">
        <f t="shared" si="43"/>
        <v>834632696</v>
      </c>
      <c r="Z84" s="23">
        <f t="shared" si="43"/>
        <v>855230878</v>
      </c>
      <c r="AA84" s="23">
        <f t="shared" si="43"/>
        <v>872424632</v>
      </c>
      <c r="AB84" s="23">
        <f t="shared" si="43"/>
        <v>918849093</v>
      </c>
      <c r="AC84" s="23">
        <f t="shared" si="43"/>
        <v>935875579</v>
      </c>
      <c r="AD84" s="23">
        <f t="shared" si="43"/>
        <v>957800216</v>
      </c>
      <c r="AE84" s="23">
        <f t="shared" si="43"/>
        <v>987128720</v>
      </c>
      <c r="AF84" s="23">
        <f t="shared" si="43"/>
        <v>1104696074</v>
      </c>
      <c r="AG84" s="23">
        <f t="shared" si="43"/>
        <v>1214660392</v>
      </c>
      <c r="AH84" s="23">
        <f>AH13+AH18+AH36+AH53+AH63+AH70+AH76+AH82</f>
        <v>1264231248</v>
      </c>
      <c r="AI84" s="23">
        <f>AI13+AI18+AI36+AI53+AI63+AI70+AI76+AI82</f>
        <v>1284116262</v>
      </c>
      <c r="AJ84" s="23">
        <f t="shared" ref="AJ84:AT84" si="44">AJ13+AJ18+AJ36+AJ53+AJ63+AJ70+AJ76+AJ82</f>
        <v>1295504677</v>
      </c>
      <c r="AK84" s="23">
        <f t="shared" si="44"/>
        <v>1250751845</v>
      </c>
      <c r="AL84" s="23">
        <f t="shared" si="44"/>
        <v>1320445151</v>
      </c>
      <c r="AM84" s="23">
        <f t="shared" si="44"/>
        <v>1329000109</v>
      </c>
      <c r="AN84" s="23">
        <f t="shared" si="44"/>
        <v>1352795042</v>
      </c>
      <c r="AO84" s="23">
        <f t="shared" si="44"/>
        <v>1378768123</v>
      </c>
      <c r="AP84" s="23">
        <f t="shared" si="44"/>
        <v>1426394100</v>
      </c>
      <c r="AQ84" s="23">
        <f t="shared" si="44"/>
        <v>1541034393</v>
      </c>
      <c r="AR84" s="90">
        <f t="shared" ref="AR84:AS84" si="45">AR13+AR18+AR36+AR53+AR63+AR70+AR76+AR82</f>
        <v>1532089770.6999998</v>
      </c>
      <c r="AS84" s="66">
        <f t="shared" si="45"/>
        <v>1546367135.8799977</v>
      </c>
      <c r="AT84" s="23">
        <f t="shared" si="44"/>
        <v>1566182093</v>
      </c>
    </row>
    <row r="85" spans="2:46" outlineLevel="1" x14ac:dyDescent="0.25">
      <c r="D85" s="14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87"/>
      <c r="AS85" s="64"/>
      <c r="AT85" s="11"/>
    </row>
    <row r="86" spans="2:46" outlineLevel="1" x14ac:dyDescent="0.25">
      <c r="D86" s="14" t="s">
        <v>955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0"/>
      <c r="AJ86" s="19"/>
      <c r="AK86" s="19"/>
      <c r="AL86" s="19"/>
      <c r="AM86" s="19"/>
      <c r="AN86" s="19"/>
      <c r="AO86" s="19"/>
      <c r="AP86" s="19"/>
      <c r="AQ86" s="19"/>
      <c r="AR86" s="88"/>
      <c r="AS86" s="52"/>
      <c r="AT86" s="19"/>
    </row>
    <row r="87" spans="2:46" outlineLevel="1" x14ac:dyDescent="0.25">
      <c r="D87" s="14" t="s">
        <v>956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0"/>
      <c r="AJ87" s="19"/>
      <c r="AK87" s="19"/>
      <c r="AL87" s="19"/>
      <c r="AM87" s="19"/>
      <c r="AN87" s="19"/>
      <c r="AO87" s="19"/>
      <c r="AP87" s="19"/>
      <c r="AQ87" s="19"/>
      <c r="AR87" s="88"/>
      <c r="AS87" s="52"/>
      <c r="AT87" s="19"/>
    </row>
    <row r="88" spans="2:46" outlineLevel="1" x14ac:dyDescent="0.25">
      <c r="B88" s="24" t="s">
        <v>153</v>
      </c>
      <c r="C88" s="24" t="s">
        <v>154</v>
      </c>
      <c r="D88" s="24" t="s">
        <v>155</v>
      </c>
      <c r="E88" s="19">
        <f>INDEX('Actuals Data'!E$4:E$427,MATCH('Actuals Summary'!$B88,'Actuals Data'!$B$4:$B$427,0))</f>
        <v>852407</v>
      </c>
      <c r="F88" s="19">
        <f>INDEX('Actuals Data'!F$4:F$427,MATCH('Actuals Summary'!$B88,'Actuals Data'!$B$4:$B$427,0))</f>
        <v>690845</v>
      </c>
      <c r="G88" s="19">
        <f>INDEX('Actuals Data'!G$4:G$427,MATCH('Actuals Summary'!$B88,'Actuals Data'!$B$4:$B$427,0))</f>
        <v>806091</v>
      </c>
      <c r="H88" s="19">
        <f>INDEX('Actuals Data'!H$4:H$427,MATCH('Actuals Summary'!$B88,'Actuals Data'!$B$4:$B$427,0))</f>
        <v>887599</v>
      </c>
      <c r="I88" s="19">
        <f>INDEX('Actuals Data'!I$4:I$427,MATCH('Actuals Summary'!$B88,'Actuals Data'!$B$4:$B$427,0))</f>
        <v>905430</v>
      </c>
      <c r="J88" s="19">
        <f>INDEX('Actuals Data'!J$4:J$427,MATCH('Actuals Summary'!$B88,'Actuals Data'!$B$4:$B$427,0))</f>
        <v>922613</v>
      </c>
      <c r="K88" s="19">
        <f>INDEX('Actuals Data'!K$4:K$427,MATCH('Actuals Summary'!$B88,'Actuals Data'!$B$4:$B$427,0))</f>
        <v>1321235</v>
      </c>
      <c r="L88" s="19">
        <f>INDEX('Actuals Data'!L$4:L$427,MATCH('Actuals Summary'!$B88,'Actuals Data'!$B$4:$B$427,0))</f>
        <v>1517046</v>
      </c>
      <c r="M88" s="19">
        <f>INDEX('Actuals Data'!M$4:M$427,MATCH('Actuals Summary'!$B88,'Actuals Data'!$B$4:$B$427,0))</f>
        <v>1532867</v>
      </c>
      <c r="N88" s="19">
        <f>INDEX('Actuals Data'!N$4:N$427,MATCH('Actuals Summary'!$B88,'Actuals Data'!$B$4:$B$427,0))</f>
        <v>1495945</v>
      </c>
      <c r="O88" s="19">
        <f>INDEX('Actuals Data'!O$4:O$427,MATCH('Actuals Summary'!$B88,'Actuals Data'!$B$4:$B$427,0))</f>
        <v>1606388</v>
      </c>
      <c r="P88" s="19">
        <f>INDEX('Actuals Data'!P$4:P$427,MATCH('Actuals Summary'!$B88,'Actuals Data'!$B$4:$B$427,0))</f>
        <v>1524036</v>
      </c>
      <c r="Q88" s="19">
        <f>INDEX('Actuals Data'!Q$4:Q$427,MATCH('Actuals Summary'!$B88,'Actuals Data'!$B$4:$B$427,0))</f>
        <v>1597227</v>
      </c>
      <c r="R88" s="19">
        <f>INDEX('Actuals Data'!R$4:R$427,MATCH('Actuals Summary'!$B88,'Actuals Data'!$B$4:$B$427,0))</f>
        <v>1899848</v>
      </c>
      <c r="S88" s="19">
        <f>INDEX('Actuals Data'!S$4:S$427,MATCH('Actuals Summary'!$B88,'Actuals Data'!$B$4:$B$427,0))</f>
        <v>1969471</v>
      </c>
      <c r="T88" s="19">
        <f>INDEX('Actuals Data'!T$4:T$427,MATCH('Actuals Summary'!$B88,'Actuals Data'!$B$4:$B$427,0))</f>
        <v>1950878</v>
      </c>
      <c r="U88" s="19">
        <f>INDEX('Actuals Data'!U$4:U$427,MATCH('Actuals Summary'!$B88,'Actuals Data'!$B$4:$B$427,0))</f>
        <v>1796025</v>
      </c>
      <c r="V88" s="19">
        <f>INDEX('Actuals Data'!V$4:V$427,MATCH('Actuals Summary'!$B88,'Actuals Data'!$B$4:$B$427,0))</f>
        <v>1926687</v>
      </c>
      <c r="W88" s="19">
        <f>INDEX('Actuals Data'!W$4:W$427,MATCH('Actuals Summary'!$B88,'Actuals Data'!$B$4:$B$427,0))</f>
        <v>1629425</v>
      </c>
      <c r="X88" s="19">
        <f>INDEX('Actuals Data'!X$4:X$427,MATCH('Actuals Summary'!$B88,'Actuals Data'!$B$4:$B$427,0))</f>
        <v>2066140</v>
      </c>
      <c r="Y88" s="19">
        <f>INDEX('Actuals Data'!Y$4:Y$427,MATCH('Actuals Summary'!$B88,'Actuals Data'!$B$4:$B$427,0))</f>
        <v>1834450</v>
      </c>
      <c r="Z88" s="19">
        <f>INDEX('Actuals Data'!Z$4:Z$427,MATCH('Actuals Summary'!$B88,'Actuals Data'!$B$4:$B$427,0))</f>
        <v>977340</v>
      </c>
      <c r="AA88" s="19">
        <f>INDEX('Actuals Data'!AA$4:AA$427,MATCH('Actuals Summary'!$B88,'Actuals Data'!$B$4:$B$427,0))</f>
        <v>1757417</v>
      </c>
      <c r="AB88" s="19">
        <f>INDEX('Actuals Data'!AB$4:AB$427,MATCH('Actuals Summary'!$B88,'Actuals Data'!$B$4:$B$427,0))</f>
        <v>1805249</v>
      </c>
      <c r="AC88" s="19">
        <f>INDEX('Actuals Data'!AC$4:AC$427,MATCH('Actuals Summary'!$B88,'Actuals Data'!$B$4:$B$427,0))</f>
        <v>2586404</v>
      </c>
      <c r="AD88" s="19">
        <f>INDEX('Actuals Data'!AD$4:AD$427,MATCH('Actuals Summary'!$B88,'Actuals Data'!$B$4:$B$427,0))</f>
        <v>1707813</v>
      </c>
      <c r="AE88" s="19">
        <f>INDEX('Actuals Data'!AE$4:AE$427,MATCH('Actuals Summary'!$B88,'Actuals Data'!$B$4:$B$427,0))</f>
        <v>1857380</v>
      </c>
      <c r="AF88" s="19">
        <f>INDEX('Actuals Data'!AF$4:AF$427,MATCH('Actuals Summary'!$B88,'Actuals Data'!$B$4:$B$427,0))</f>
        <v>1518342</v>
      </c>
      <c r="AG88" s="19">
        <f>INDEX('Actuals Data'!AG$4:AG$427,MATCH('Actuals Summary'!$B88,'Actuals Data'!$B$4:$B$427,0))</f>
        <v>1814035</v>
      </c>
      <c r="AH88" s="19">
        <f>INDEX('Actuals Data'!AH$4:AH$427,MATCH('Actuals Summary'!$B88,'Actuals Data'!$B$4:$B$427,0))</f>
        <v>1821508</v>
      </c>
      <c r="AI88" s="19">
        <f>INDEX('Actuals Data'!AI$4:AI$427,MATCH('Actuals Summary'!$B88,'Actuals Data'!$B$4:$B$427,0))</f>
        <v>1801658</v>
      </c>
      <c r="AJ88" s="19">
        <f>INDEX('Actuals Data'!AJ$4:AJ$427,MATCH('Actuals Summary'!$B88,'Actuals Data'!$B$4:$B$427,0))</f>
        <v>1845461</v>
      </c>
      <c r="AK88" s="19">
        <f>INDEX('Actuals Data'!AK$4:AK$427,MATCH('Actuals Summary'!$B88,'Actuals Data'!$B$4:$B$427,0))</f>
        <v>1399061</v>
      </c>
      <c r="AL88" s="19">
        <f>INDEX('Actuals Data'!AL$4:AL$427,MATCH('Actuals Summary'!$B88,'Actuals Data'!$B$4:$B$427,0))</f>
        <v>1818511</v>
      </c>
      <c r="AM88" s="19">
        <f>INDEX('Actuals Data'!AM$4:AM$427,MATCH('Actuals Summary'!$B88,'Actuals Data'!$B$4:$B$427,0))</f>
        <v>1761276</v>
      </c>
      <c r="AN88" s="19">
        <f>INDEX('Actuals Data'!AN$4:AN$427,MATCH('Actuals Summary'!$B88,'Actuals Data'!$B$4:$B$427,0))</f>
        <v>1686387</v>
      </c>
      <c r="AO88" s="19">
        <f>INDEX('Actuals Data'!AO$4:AO$427,MATCH('Actuals Summary'!$B88,'Actuals Data'!$B$4:$B$427,0))</f>
        <v>1900000</v>
      </c>
      <c r="AP88" s="19">
        <f>INDEX('Actuals Data'!AP$4:AP$427,MATCH('Actuals Summary'!$B88,'Actuals Data'!$B$4:$B$427,0))</f>
        <v>1900000</v>
      </c>
      <c r="AQ88" s="19">
        <f>INDEX('Actuals Data'!AQ$4:AQ$427,MATCH('Actuals Summary'!$B88,'Actuals Data'!$B$4:$B$427,0))</f>
        <v>1725229</v>
      </c>
      <c r="AR88" s="88">
        <f>INDEX('Actuals Data'!AR$4:AR$427,MATCH('Actuals Summary'!$B88,'Actuals Data'!$B$4:$B$427,0))</f>
        <v>1700001.49</v>
      </c>
      <c r="AS88" s="52">
        <f>INDEX('Actuals Data'!AS$4:AS$427,MATCH('Actuals Summary'!$B88,'Actuals Data'!$B$4:$B$427,0))</f>
        <v>1603523.26999999</v>
      </c>
      <c r="AT88" s="19">
        <f>INDEX('Actuals Data'!AT$4:AT$427,MATCH('Actuals Summary'!$B88,'Actuals Data'!$B$4:$B$427,0))</f>
        <v>1700000</v>
      </c>
    </row>
    <row r="89" spans="2:46" outlineLevel="1" x14ac:dyDescent="0.25">
      <c r="B89" s="24" t="s">
        <v>156</v>
      </c>
      <c r="C89" s="24" t="s">
        <v>157</v>
      </c>
      <c r="D89" s="24" t="s">
        <v>158</v>
      </c>
      <c r="E89" s="19">
        <f>INDEX('Actuals Data'!E$4:E$427,MATCH('Actuals Summary'!$B89,'Actuals Data'!$B$4:$B$427,0))</f>
        <v>1446049</v>
      </c>
      <c r="F89" s="19">
        <f>INDEX('Actuals Data'!F$4:F$427,MATCH('Actuals Summary'!$B89,'Actuals Data'!$B$4:$B$427,0))</f>
        <v>1443647</v>
      </c>
      <c r="G89" s="19">
        <f>INDEX('Actuals Data'!G$4:G$427,MATCH('Actuals Summary'!$B89,'Actuals Data'!$B$4:$B$427,0))</f>
        <v>1397744</v>
      </c>
      <c r="H89" s="19">
        <f>INDEX('Actuals Data'!H$4:H$427,MATCH('Actuals Summary'!$B89,'Actuals Data'!$B$4:$B$427,0))</f>
        <v>1438809</v>
      </c>
      <c r="I89" s="19">
        <f>INDEX('Actuals Data'!I$4:I$427,MATCH('Actuals Summary'!$B89,'Actuals Data'!$B$4:$B$427,0))</f>
        <v>1429352</v>
      </c>
      <c r="J89" s="19">
        <f>INDEX('Actuals Data'!J$4:J$427,MATCH('Actuals Summary'!$B89,'Actuals Data'!$B$4:$B$427,0))</f>
        <v>1347670</v>
      </c>
      <c r="K89" s="19">
        <f>INDEX('Actuals Data'!K$4:K$427,MATCH('Actuals Summary'!$B89,'Actuals Data'!$B$4:$B$427,0))</f>
        <v>1379870</v>
      </c>
      <c r="L89" s="19">
        <f>INDEX('Actuals Data'!L$4:L$427,MATCH('Actuals Summary'!$B89,'Actuals Data'!$B$4:$B$427,0))</f>
        <v>1413923</v>
      </c>
      <c r="M89" s="19">
        <f>INDEX('Actuals Data'!M$4:M$427,MATCH('Actuals Summary'!$B89,'Actuals Data'!$B$4:$B$427,0))</f>
        <v>1412926</v>
      </c>
      <c r="N89" s="19">
        <f>INDEX('Actuals Data'!N$4:N$427,MATCH('Actuals Summary'!$B89,'Actuals Data'!$B$4:$B$427,0))</f>
        <v>1424636</v>
      </c>
      <c r="O89" s="19">
        <f>INDEX('Actuals Data'!O$4:O$427,MATCH('Actuals Summary'!$B89,'Actuals Data'!$B$4:$B$427,0))</f>
        <v>1420065</v>
      </c>
      <c r="P89" s="19">
        <f>INDEX('Actuals Data'!P$4:P$427,MATCH('Actuals Summary'!$B89,'Actuals Data'!$B$4:$B$427,0))</f>
        <v>1404907</v>
      </c>
      <c r="Q89" s="19">
        <f>INDEX('Actuals Data'!Q$4:Q$427,MATCH('Actuals Summary'!$B89,'Actuals Data'!$B$4:$B$427,0))</f>
        <v>1479608</v>
      </c>
      <c r="R89" s="19">
        <f>INDEX('Actuals Data'!R$4:R$427,MATCH('Actuals Summary'!$B89,'Actuals Data'!$B$4:$B$427,0))</f>
        <v>1443852</v>
      </c>
      <c r="S89" s="19">
        <f>INDEX('Actuals Data'!S$4:S$427,MATCH('Actuals Summary'!$B89,'Actuals Data'!$B$4:$B$427,0))</f>
        <v>1467321</v>
      </c>
      <c r="T89" s="19">
        <f>INDEX('Actuals Data'!T$4:T$427,MATCH('Actuals Summary'!$B89,'Actuals Data'!$B$4:$B$427,0))</f>
        <v>1397776</v>
      </c>
      <c r="U89" s="19">
        <f>INDEX('Actuals Data'!U$4:U$427,MATCH('Actuals Summary'!$B89,'Actuals Data'!$B$4:$B$427,0))</f>
        <v>1459483</v>
      </c>
      <c r="V89" s="19">
        <f>INDEX('Actuals Data'!V$4:V$427,MATCH('Actuals Summary'!$B89,'Actuals Data'!$B$4:$B$427,0))</f>
        <v>1450946</v>
      </c>
      <c r="W89" s="19">
        <f>INDEX('Actuals Data'!W$4:W$427,MATCH('Actuals Summary'!$B89,'Actuals Data'!$B$4:$B$427,0))</f>
        <v>1499948</v>
      </c>
      <c r="X89" s="19">
        <f>INDEX('Actuals Data'!X$4:X$427,MATCH('Actuals Summary'!$B89,'Actuals Data'!$B$4:$B$427,0))</f>
        <v>1454558</v>
      </c>
      <c r="Y89" s="19">
        <f>INDEX('Actuals Data'!Y$4:Y$427,MATCH('Actuals Summary'!$B89,'Actuals Data'!$B$4:$B$427,0))</f>
        <v>1425136</v>
      </c>
      <c r="Z89" s="19">
        <f>INDEX('Actuals Data'!Z$4:Z$427,MATCH('Actuals Summary'!$B89,'Actuals Data'!$B$4:$B$427,0))</f>
        <v>1494271</v>
      </c>
      <c r="AA89" s="19">
        <f>INDEX('Actuals Data'!AA$4:AA$427,MATCH('Actuals Summary'!$B89,'Actuals Data'!$B$4:$B$427,0))</f>
        <v>1507929</v>
      </c>
      <c r="AB89" s="19">
        <f>INDEX('Actuals Data'!AB$4:AB$427,MATCH('Actuals Summary'!$B89,'Actuals Data'!$B$4:$B$427,0))</f>
        <v>1706951</v>
      </c>
      <c r="AC89" s="19">
        <f>INDEX('Actuals Data'!AC$4:AC$427,MATCH('Actuals Summary'!$B89,'Actuals Data'!$B$4:$B$427,0))</f>
        <v>1674940</v>
      </c>
      <c r="AD89" s="19">
        <f>INDEX('Actuals Data'!AD$4:AD$427,MATCH('Actuals Summary'!$B89,'Actuals Data'!$B$4:$B$427,0))</f>
        <v>1622364</v>
      </c>
      <c r="AE89" s="19">
        <f>INDEX('Actuals Data'!AE$4:AE$427,MATCH('Actuals Summary'!$B89,'Actuals Data'!$B$4:$B$427,0))</f>
        <v>1614036</v>
      </c>
      <c r="AF89" s="19">
        <f>INDEX('Actuals Data'!AF$4:AF$427,MATCH('Actuals Summary'!$B89,'Actuals Data'!$B$4:$B$427,0))</f>
        <v>1678477</v>
      </c>
      <c r="AG89" s="19">
        <f>INDEX('Actuals Data'!AG$4:AG$427,MATCH('Actuals Summary'!$B89,'Actuals Data'!$B$4:$B$427,0))</f>
        <v>1644685</v>
      </c>
      <c r="AH89" s="19">
        <f>INDEX('Actuals Data'!AH$4:AH$427,MATCH('Actuals Summary'!$B89,'Actuals Data'!$B$4:$B$427,0))</f>
        <v>1640344</v>
      </c>
      <c r="AI89" s="19">
        <f>INDEX('Actuals Data'!AI$4:AI$427,MATCH('Actuals Summary'!$B89,'Actuals Data'!$B$4:$B$427,0))</f>
        <v>1623002</v>
      </c>
      <c r="AJ89" s="19">
        <f>INDEX('Actuals Data'!AJ$4:AJ$427,MATCH('Actuals Summary'!$B89,'Actuals Data'!$B$4:$B$427,0))</f>
        <v>1961796</v>
      </c>
      <c r="AK89" s="19">
        <f>INDEX('Actuals Data'!AK$4:AK$427,MATCH('Actuals Summary'!$B89,'Actuals Data'!$B$4:$B$427,0))</f>
        <v>2048320</v>
      </c>
      <c r="AL89" s="19">
        <f>INDEX('Actuals Data'!AL$4:AL$427,MATCH('Actuals Summary'!$B89,'Actuals Data'!$B$4:$B$427,0))</f>
        <v>2004195</v>
      </c>
      <c r="AM89" s="19">
        <f>INDEX('Actuals Data'!AM$4:AM$427,MATCH('Actuals Summary'!$B89,'Actuals Data'!$B$4:$B$427,0))</f>
        <v>1990290</v>
      </c>
      <c r="AN89" s="19">
        <f>INDEX('Actuals Data'!AN$4:AN$427,MATCH('Actuals Summary'!$B89,'Actuals Data'!$B$4:$B$427,0))</f>
        <v>1748542</v>
      </c>
      <c r="AO89" s="19">
        <f>INDEX('Actuals Data'!AO$4:AO$427,MATCH('Actuals Summary'!$B89,'Actuals Data'!$B$4:$B$427,0))</f>
        <v>1640967</v>
      </c>
      <c r="AP89" s="19">
        <f>INDEX('Actuals Data'!AP$4:AP$427,MATCH('Actuals Summary'!$B89,'Actuals Data'!$B$4:$B$427,0))</f>
        <v>1729626</v>
      </c>
      <c r="AQ89" s="19">
        <f>INDEX('Actuals Data'!AQ$4:AQ$427,MATCH('Actuals Summary'!$B89,'Actuals Data'!$B$4:$B$427,0))</f>
        <v>2446565</v>
      </c>
      <c r="AR89" s="88">
        <f>INDEX('Actuals Data'!AR$4:AR$427,MATCH('Actuals Summary'!$B89,'Actuals Data'!$B$4:$B$427,0))</f>
        <v>2109601.5</v>
      </c>
      <c r="AS89" s="52">
        <f>INDEX('Actuals Data'!AS$4:AS$427,MATCH('Actuals Summary'!$B89,'Actuals Data'!$B$4:$B$427,0))</f>
        <v>2109601.5</v>
      </c>
      <c r="AT89" s="19">
        <f>INDEX('Actuals Data'!AT$4:AT$427,MATCH('Actuals Summary'!$B89,'Actuals Data'!$B$4:$B$427,0))</f>
        <v>2000000</v>
      </c>
    </row>
    <row r="90" spans="2:46" outlineLevel="1" x14ac:dyDescent="0.25">
      <c r="B90" s="24" t="s">
        <v>159</v>
      </c>
      <c r="C90" s="24" t="s">
        <v>160</v>
      </c>
      <c r="D90" s="24" t="s">
        <v>161</v>
      </c>
      <c r="E90" s="19">
        <f>INDEX('Actuals Data'!E$4:E$427,MATCH('Actuals Summary'!$B90,'Actuals Data'!$B$4:$B$427,0))</f>
        <v>0</v>
      </c>
      <c r="F90" s="19">
        <f>INDEX('Actuals Data'!F$4:F$427,MATCH('Actuals Summary'!$B90,'Actuals Data'!$B$4:$B$427,0))</f>
        <v>0</v>
      </c>
      <c r="G90" s="19">
        <f>INDEX('Actuals Data'!G$4:G$427,MATCH('Actuals Summary'!$B90,'Actuals Data'!$B$4:$B$427,0))</f>
        <v>0</v>
      </c>
      <c r="H90" s="19">
        <f>INDEX('Actuals Data'!H$4:H$427,MATCH('Actuals Summary'!$B90,'Actuals Data'!$B$4:$B$427,0))</f>
        <v>0</v>
      </c>
      <c r="I90" s="19">
        <f>INDEX('Actuals Data'!I$4:I$427,MATCH('Actuals Summary'!$B90,'Actuals Data'!$B$4:$B$427,0))</f>
        <v>0</v>
      </c>
      <c r="J90" s="19">
        <f>INDEX('Actuals Data'!J$4:J$427,MATCH('Actuals Summary'!$B90,'Actuals Data'!$B$4:$B$427,0))</f>
        <v>35140</v>
      </c>
      <c r="K90" s="19">
        <f>INDEX('Actuals Data'!K$4:K$427,MATCH('Actuals Summary'!$B90,'Actuals Data'!$B$4:$B$427,0))</f>
        <v>36270</v>
      </c>
      <c r="L90" s="19">
        <f>INDEX('Actuals Data'!L$4:L$427,MATCH('Actuals Summary'!$B90,'Actuals Data'!$B$4:$B$427,0))</f>
        <v>34695</v>
      </c>
      <c r="M90" s="19">
        <f>INDEX('Actuals Data'!M$4:M$427,MATCH('Actuals Summary'!$B90,'Actuals Data'!$B$4:$B$427,0))</f>
        <v>39010</v>
      </c>
      <c r="N90" s="19">
        <f>INDEX('Actuals Data'!N$4:N$427,MATCH('Actuals Summary'!$B90,'Actuals Data'!$B$4:$B$427,0))</f>
        <v>35185</v>
      </c>
      <c r="O90" s="19">
        <f>INDEX('Actuals Data'!O$4:O$427,MATCH('Actuals Summary'!$B90,'Actuals Data'!$B$4:$B$427,0))</f>
        <v>37782</v>
      </c>
      <c r="P90" s="19">
        <f>INDEX('Actuals Data'!P$4:P$427,MATCH('Actuals Summary'!$B90,'Actuals Data'!$B$4:$B$427,0))</f>
        <v>37669</v>
      </c>
      <c r="Q90" s="19">
        <f>INDEX('Actuals Data'!Q$4:Q$427,MATCH('Actuals Summary'!$B90,'Actuals Data'!$B$4:$B$427,0))</f>
        <v>37056</v>
      </c>
      <c r="R90" s="19">
        <f>INDEX('Actuals Data'!R$4:R$427,MATCH('Actuals Summary'!$B90,'Actuals Data'!$B$4:$B$427,0))</f>
        <v>32470</v>
      </c>
      <c r="S90" s="19">
        <f>INDEX('Actuals Data'!S$4:S$427,MATCH('Actuals Summary'!$B90,'Actuals Data'!$B$4:$B$427,0))</f>
        <v>32100</v>
      </c>
      <c r="T90" s="19">
        <f>INDEX('Actuals Data'!T$4:T$427,MATCH('Actuals Summary'!$B90,'Actuals Data'!$B$4:$B$427,0))</f>
        <v>31960</v>
      </c>
      <c r="U90" s="19">
        <f>INDEX('Actuals Data'!U$4:U$427,MATCH('Actuals Summary'!$B90,'Actuals Data'!$B$4:$B$427,0))</f>
        <v>30950</v>
      </c>
      <c r="V90" s="19">
        <f>INDEX('Actuals Data'!V$4:V$427,MATCH('Actuals Summary'!$B90,'Actuals Data'!$B$4:$B$427,0))</f>
        <v>29684</v>
      </c>
      <c r="W90" s="19">
        <f>INDEX('Actuals Data'!W$4:W$427,MATCH('Actuals Summary'!$B90,'Actuals Data'!$B$4:$B$427,0))</f>
        <v>27919</v>
      </c>
      <c r="X90" s="19">
        <f>INDEX('Actuals Data'!X$4:X$427,MATCH('Actuals Summary'!$B90,'Actuals Data'!$B$4:$B$427,0))</f>
        <v>30204</v>
      </c>
      <c r="Y90" s="19">
        <f>INDEX('Actuals Data'!Y$4:Y$427,MATCH('Actuals Summary'!$B90,'Actuals Data'!$B$4:$B$427,0))</f>
        <v>28975</v>
      </c>
      <c r="Z90" s="19">
        <f>INDEX('Actuals Data'!Z$4:Z$427,MATCH('Actuals Summary'!$B90,'Actuals Data'!$B$4:$B$427,0))</f>
        <v>28575</v>
      </c>
      <c r="AA90" s="19">
        <f>INDEX('Actuals Data'!AA$4:AA$427,MATCH('Actuals Summary'!$B90,'Actuals Data'!$B$4:$B$427,0))</f>
        <v>29630</v>
      </c>
      <c r="AB90" s="19">
        <f>INDEX('Actuals Data'!AB$4:AB$427,MATCH('Actuals Summary'!$B90,'Actuals Data'!$B$4:$B$427,0))</f>
        <v>27980</v>
      </c>
      <c r="AC90" s="19">
        <f>INDEX('Actuals Data'!AC$4:AC$427,MATCH('Actuals Summary'!$B90,'Actuals Data'!$B$4:$B$427,0))</f>
        <v>33439</v>
      </c>
      <c r="AD90" s="19">
        <f>INDEX('Actuals Data'!AD$4:AD$427,MATCH('Actuals Summary'!$B90,'Actuals Data'!$B$4:$B$427,0))</f>
        <v>30115</v>
      </c>
      <c r="AE90" s="19">
        <f>INDEX('Actuals Data'!AE$4:AE$427,MATCH('Actuals Summary'!$B90,'Actuals Data'!$B$4:$B$427,0))</f>
        <v>25530</v>
      </c>
      <c r="AF90" s="19">
        <f>INDEX('Actuals Data'!AF$4:AF$427,MATCH('Actuals Summary'!$B90,'Actuals Data'!$B$4:$B$427,0))</f>
        <v>24920</v>
      </c>
      <c r="AG90" s="19">
        <f>INDEX('Actuals Data'!AG$4:AG$427,MATCH('Actuals Summary'!$B90,'Actuals Data'!$B$4:$B$427,0))</f>
        <v>27295</v>
      </c>
      <c r="AH90" s="19">
        <f>INDEX('Actuals Data'!AH$4:AH$427,MATCH('Actuals Summary'!$B90,'Actuals Data'!$B$4:$B$427,0))</f>
        <v>20590</v>
      </c>
      <c r="AI90" s="19">
        <f>INDEX('Actuals Data'!AI$4:AI$427,MATCH('Actuals Summary'!$B90,'Actuals Data'!$B$4:$B$427,0))</f>
        <v>22645</v>
      </c>
      <c r="AJ90" s="19">
        <f>INDEX('Actuals Data'!AJ$4:AJ$427,MATCH('Actuals Summary'!$B90,'Actuals Data'!$B$4:$B$427,0))</f>
        <v>21890</v>
      </c>
      <c r="AK90" s="19">
        <f>INDEX('Actuals Data'!AK$4:AK$427,MATCH('Actuals Summary'!$B90,'Actuals Data'!$B$4:$B$427,0))</f>
        <v>21240</v>
      </c>
      <c r="AL90" s="19">
        <f>INDEX('Actuals Data'!AL$4:AL$427,MATCH('Actuals Summary'!$B90,'Actuals Data'!$B$4:$B$427,0))</f>
        <v>21020</v>
      </c>
      <c r="AM90" s="19">
        <f>INDEX('Actuals Data'!AM$4:AM$427,MATCH('Actuals Summary'!$B90,'Actuals Data'!$B$4:$B$427,0))</f>
        <v>18790</v>
      </c>
      <c r="AN90" s="19">
        <f>INDEX('Actuals Data'!AN$4:AN$427,MATCH('Actuals Summary'!$B90,'Actuals Data'!$B$4:$B$427,0))</f>
        <v>17495</v>
      </c>
      <c r="AO90" s="19">
        <f>INDEX('Actuals Data'!AO$4:AO$427,MATCH('Actuals Summary'!$B90,'Actuals Data'!$B$4:$B$427,0))</f>
        <v>18910</v>
      </c>
      <c r="AP90" s="19">
        <f>INDEX('Actuals Data'!AP$4:AP$427,MATCH('Actuals Summary'!$B90,'Actuals Data'!$B$4:$B$427,0))</f>
        <v>65892</v>
      </c>
      <c r="AQ90" s="19">
        <f>INDEX('Actuals Data'!AQ$4:AQ$427,MATCH('Actuals Summary'!$B90,'Actuals Data'!$B$4:$B$427,0))</f>
        <v>19090</v>
      </c>
      <c r="AR90" s="88">
        <f>INDEX('Actuals Data'!AR$4:AR$427,MATCH('Actuals Summary'!$B90,'Actuals Data'!$B$4:$B$427,0))</f>
        <v>24857.07</v>
      </c>
      <c r="AS90" s="52">
        <f>INDEX('Actuals Data'!AS$4:AS$427,MATCH('Actuals Summary'!$B90,'Actuals Data'!$B$4:$B$427,0))</f>
        <v>24857.07</v>
      </c>
      <c r="AT90" s="19">
        <f>INDEX('Actuals Data'!AT$4:AT$427,MATCH('Actuals Summary'!$B90,'Actuals Data'!$B$4:$B$427,0))</f>
        <v>20000</v>
      </c>
    </row>
    <row r="91" spans="2:46" outlineLevel="1" x14ac:dyDescent="0.25">
      <c r="D91" s="15" t="s">
        <v>996</v>
      </c>
      <c r="E91" s="20">
        <f t="shared" ref="E91:AG91" si="46">SUM(E88:E90)</f>
        <v>2298456</v>
      </c>
      <c r="F91" s="20">
        <f t="shared" si="46"/>
        <v>2134492</v>
      </c>
      <c r="G91" s="20">
        <f t="shared" si="46"/>
        <v>2203835</v>
      </c>
      <c r="H91" s="20">
        <f t="shared" si="46"/>
        <v>2326408</v>
      </c>
      <c r="I91" s="20">
        <f t="shared" si="46"/>
        <v>2334782</v>
      </c>
      <c r="J91" s="20">
        <f t="shared" si="46"/>
        <v>2305423</v>
      </c>
      <c r="K91" s="20">
        <f t="shared" si="46"/>
        <v>2737375</v>
      </c>
      <c r="L91" s="20">
        <f t="shared" si="46"/>
        <v>2965664</v>
      </c>
      <c r="M91" s="20">
        <f t="shared" si="46"/>
        <v>2984803</v>
      </c>
      <c r="N91" s="20">
        <f t="shared" si="46"/>
        <v>2955766</v>
      </c>
      <c r="O91" s="20">
        <f t="shared" si="46"/>
        <v>3064235</v>
      </c>
      <c r="P91" s="20">
        <f t="shared" si="46"/>
        <v>2966612</v>
      </c>
      <c r="Q91" s="20">
        <f t="shared" si="46"/>
        <v>3113891</v>
      </c>
      <c r="R91" s="20">
        <f t="shared" si="46"/>
        <v>3376170</v>
      </c>
      <c r="S91" s="20">
        <f t="shared" si="46"/>
        <v>3468892</v>
      </c>
      <c r="T91" s="20">
        <f t="shared" si="46"/>
        <v>3380614</v>
      </c>
      <c r="U91" s="20">
        <f t="shared" si="46"/>
        <v>3286458</v>
      </c>
      <c r="V91" s="20">
        <f t="shared" si="46"/>
        <v>3407317</v>
      </c>
      <c r="W91" s="20">
        <f t="shared" si="46"/>
        <v>3157292</v>
      </c>
      <c r="X91" s="20">
        <f t="shared" si="46"/>
        <v>3550902</v>
      </c>
      <c r="Y91" s="20">
        <f t="shared" si="46"/>
        <v>3288561</v>
      </c>
      <c r="Z91" s="20">
        <f t="shared" si="46"/>
        <v>2500186</v>
      </c>
      <c r="AA91" s="20">
        <f t="shared" si="46"/>
        <v>3294976</v>
      </c>
      <c r="AB91" s="20">
        <f t="shared" si="46"/>
        <v>3540180</v>
      </c>
      <c r="AC91" s="20">
        <f t="shared" si="46"/>
        <v>4294783</v>
      </c>
      <c r="AD91" s="20">
        <f t="shared" si="46"/>
        <v>3360292</v>
      </c>
      <c r="AE91" s="20">
        <f t="shared" si="46"/>
        <v>3496946</v>
      </c>
      <c r="AF91" s="20">
        <f t="shared" si="46"/>
        <v>3221739</v>
      </c>
      <c r="AG91" s="20">
        <f t="shared" si="46"/>
        <v>3486015</v>
      </c>
      <c r="AH91" s="20">
        <f t="shared" ref="AH91:AT91" si="47">SUM(AH88:AH90)</f>
        <v>3482442</v>
      </c>
      <c r="AI91" s="20">
        <f t="shared" si="47"/>
        <v>3447305</v>
      </c>
      <c r="AJ91" s="20">
        <f t="shared" si="47"/>
        <v>3829147</v>
      </c>
      <c r="AK91" s="20">
        <f t="shared" si="47"/>
        <v>3468621</v>
      </c>
      <c r="AL91" s="20">
        <f t="shared" si="47"/>
        <v>3843726</v>
      </c>
      <c r="AM91" s="20">
        <f t="shared" si="47"/>
        <v>3770356</v>
      </c>
      <c r="AN91" s="20">
        <f t="shared" si="47"/>
        <v>3452424</v>
      </c>
      <c r="AO91" s="20">
        <f t="shared" si="47"/>
        <v>3559877</v>
      </c>
      <c r="AP91" s="20">
        <f t="shared" si="47"/>
        <v>3695518</v>
      </c>
      <c r="AQ91" s="20">
        <f t="shared" si="47"/>
        <v>4190884</v>
      </c>
      <c r="AR91" s="89">
        <f t="shared" ref="AR91:AS91" si="48">SUM(AR88:AR90)</f>
        <v>3834460.06</v>
      </c>
      <c r="AS91" s="65">
        <f t="shared" si="48"/>
        <v>3737981.8399999901</v>
      </c>
      <c r="AT91" s="20">
        <f t="shared" si="47"/>
        <v>3720000</v>
      </c>
    </row>
    <row r="92" spans="2:46" outlineLevel="1" x14ac:dyDescent="0.25">
      <c r="D92" s="25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91"/>
      <c r="AS92" s="67"/>
      <c r="AT92" s="12"/>
    </row>
    <row r="93" spans="2:46" outlineLevel="1" x14ac:dyDescent="0.25">
      <c r="D93" s="14" t="s">
        <v>957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0"/>
      <c r="AJ93" s="19"/>
      <c r="AK93" s="19"/>
      <c r="AL93" s="19"/>
      <c r="AM93" s="19"/>
      <c r="AN93" s="19"/>
      <c r="AO93" s="19"/>
      <c r="AP93" s="19"/>
      <c r="AQ93" s="19"/>
      <c r="AR93" s="88"/>
      <c r="AS93" s="52"/>
      <c r="AT93" s="19"/>
    </row>
    <row r="94" spans="2:46" outlineLevel="1" x14ac:dyDescent="0.25">
      <c r="B94" s="24" t="s">
        <v>162</v>
      </c>
      <c r="C94" s="24">
        <v>126</v>
      </c>
      <c r="D94" s="24" t="s">
        <v>163</v>
      </c>
      <c r="E94" s="19">
        <f>INDEX('Actuals Data'!E$4:E$427,MATCH('Actuals Summary'!$B94,'Actuals Data'!$B$4:$B$427,0))</f>
        <v>0</v>
      </c>
      <c r="F94" s="19">
        <f>INDEX('Actuals Data'!F$4:F$427,MATCH('Actuals Summary'!$B94,'Actuals Data'!$B$4:$B$427,0))</f>
        <v>0</v>
      </c>
      <c r="G94" s="19">
        <f>INDEX('Actuals Data'!G$4:G$427,MATCH('Actuals Summary'!$B94,'Actuals Data'!$B$4:$B$427,0))</f>
        <v>0</v>
      </c>
      <c r="H94" s="19">
        <f>INDEX('Actuals Data'!H$4:H$427,MATCH('Actuals Summary'!$B94,'Actuals Data'!$B$4:$B$427,0))</f>
        <v>0</v>
      </c>
      <c r="I94" s="19">
        <f>INDEX('Actuals Data'!I$4:I$427,MATCH('Actuals Summary'!$B94,'Actuals Data'!$B$4:$B$427,0))</f>
        <v>0</v>
      </c>
      <c r="J94" s="19">
        <f>INDEX('Actuals Data'!J$4:J$427,MATCH('Actuals Summary'!$B94,'Actuals Data'!$B$4:$B$427,0))</f>
        <v>0</v>
      </c>
      <c r="K94" s="19">
        <f>INDEX('Actuals Data'!K$4:K$427,MATCH('Actuals Summary'!$B94,'Actuals Data'!$B$4:$B$427,0))</f>
        <v>0</v>
      </c>
      <c r="L94" s="19">
        <f>INDEX('Actuals Data'!L$4:L$427,MATCH('Actuals Summary'!$B94,'Actuals Data'!$B$4:$B$427,0))</f>
        <v>0</v>
      </c>
      <c r="M94" s="19">
        <f>INDEX('Actuals Data'!M$4:M$427,MATCH('Actuals Summary'!$B94,'Actuals Data'!$B$4:$B$427,0))</f>
        <v>0</v>
      </c>
      <c r="N94" s="19">
        <f>INDEX('Actuals Data'!N$4:N$427,MATCH('Actuals Summary'!$B94,'Actuals Data'!$B$4:$B$427,0))</f>
        <v>0</v>
      </c>
      <c r="O94" s="19">
        <f>INDEX('Actuals Data'!O$4:O$427,MATCH('Actuals Summary'!$B94,'Actuals Data'!$B$4:$B$427,0))</f>
        <v>0</v>
      </c>
      <c r="P94" s="19">
        <f>INDEX('Actuals Data'!P$4:P$427,MATCH('Actuals Summary'!$B94,'Actuals Data'!$B$4:$B$427,0))</f>
        <v>0</v>
      </c>
      <c r="Q94" s="19">
        <f>INDEX('Actuals Data'!Q$4:Q$427,MATCH('Actuals Summary'!$B94,'Actuals Data'!$B$4:$B$427,0))</f>
        <v>0</v>
      </c>
      <c r="R94" s="19">
        <f>INDEX('Actuals Data'!R$4:R$427,MATCH('Actuals Summary'!$B94,'Actuals Data'!$B$4:$B$427,0))</f>
        <v>0</v>
      </c>
      <c r="S94" s="19">
        <f>INDEX('Actuals Data'!S$4:S$427,MATCH('Actuals Summary'!$B94,'Actuals Data'!$B$4:$B$427,0))</f>
        <v>0</v>
      </c>
      <c r="T94" s="19">
        <f>INDEX('Actuals Data'!T$4:T$427,MATCH('Actuals Summary'!$B94,'Actuals Data'!$B$4:$B$427,0))</f>
        <v>0</v>
      </c>
      <c r="U94" s="19">
        <f>INDEX('Actuals Data'!U$4:U$427,MATCH('Actuals Summary'!$B94,'Actuals Data'!$B$4:$B$427,0))</f>
        <v>0</v>
      </c>
      <c r="V94" s="19">
        <f>INDEX('Actuals Data'!V$4:V$427,MATCH('Actuals Summary'!$B94,'Actuals Data'!$B$4:$B$427,0))</f>
        <v>0</v>
      </c>
      <c r="W94" s="19">
        <f>INDEX('Actuals Data'!W$4:W$427,MATCH('Actuals Summary'!$B94,'Actuals Data'!$B$4:$B$427,0))</f>
        <v>0</v>
      </c>
      <c r="X94" s="19">
        <f>INDEX('Actuals Data'!X$4:X$427,MATCH('Actuals Summary'!$B94,'Actuals Data'!$B$4:$B$427,0))</f>
        <v>0</v>
      </c>
      <c r="Y94" s="19">
        <f>INDEX('Actuals Data'!Y$4:Y$427,MATCH('Actuals Summary'!$B94,'Actuals Data'!$B$4:$B$427,0))</f>
        <v>0</v>
      </c>
      <c r="Z94" s="19">
        <f>INDEX('Actuals Data'!Z$4:Z$427,MATCH('Actuals Summary'!$B94,'Actuals Data'!$B$4:$B$427,0))</f>
        <v>0</v>
      </c>
      <c r="AA94" s="19">
        <f>INDEX('Actuals Data'!AA$4:AA$427,MATCH('Actuals Summary'!$B94,'Actuals Data'!$B$4:$B$427,0))</f>
        <v>0</v>
      </c>
      <c r="AB94" s="19">
        <f>INDEX('Actuals Data'!AB$4:AB$427,MATCH('Actuals Summary'!$B94,'Actuals Data'!$B$4:$B$427,0))</f>
        <v>0</v>
      </c>
      <c r="AC94" s="19">
        <f>INDEX('Actuals Data'!AC$4:AC$427,MATCH('Actuals Summary'!$B94,'Actuals Data'!$B$4:$B$427,0))</f>
        <v>0</v>
      </c>
      <c r="AD94" s="19">
        <f>INDEX('Actuals Data'!AD$4:AD$427,MATCH('Actuals Summary'!$B94,'Actuals Data'!$B$4:$B$427,0))</f>
        <v>0</v>
      </c>
      <c r="AE94" s="19">
        <f>INDEX('Actuals Data'!AE$4:AE$427,MATCH('Actuals Summary'!$B94,'Actuals Data'!$B$4:$B$427,0))</f>
        <v>0</v>
      </c>
      <c r="AF94" s="19">
        <f>INDEX('Actuals Data'!AF$4:AF$427,MATCH('Actuals Summary'!$B94,'Actuals Data'!$B$4:$B$427,0))</f>
        <v>0</v>
      </c>
      <c r="AG94" s="19">
        <f>INDEX('Actuals Data'!AG$4:AG$427,MATCH('Actuals Summary'!$B94,'Actuals Data'!$B$4:$B$427,0))</f>
        <v>0</v>
      </c>
      <c r="AH94" s="19">
        <f>INDEX('Actuals Data'!AH$4:AH$427,MATCH('Actuals Summary'!$B94,'Actuals Data'!$B$4:$B$427,0))</f>
        <v>0</v>
      </c>
      <c r="AI94" s="19">
        <f>INDEX('Actuals Data'!AI$4:AI$427,MATCH('Actuals Summary'!$B94,'Actuals Data'!$B$4:$B$427,0))</f>
        <v>0</v>
      </c>
      <c r="AJ94" s="19">
        <f>INDEX('Actuals Data'!AJ$4:AJ$427,MATCH('Actuals Summary'!$B94,'Actuals Data'!$B$4:$B$427,0))</f>
        <v>0</v>
      </c>
      <c r="AK94" s="19">
        <f>INDEX('Actuals Data'!AK$4:AK$427,MATCH('Actuals Summary'!$B94,'Actuals Data'!$B$4:$B$427,0))</f>
        <v>0</v>
      </c>
      <c r="AL94" s="19">
        <f>INDEX('Actuals Data'!AL$4:AL$427,MATCH('Actuals Summary'!$B94,'Actuals Data'!$B$4:$B$427,0))</f>
        <v>0</v>
      </c>
      <c r="AM94" s="19">
        <f>INDEX('Actuals Data'!AM$4:AM$427,MATCH('Actuals Summary'!$B94,'Actuals Data'!$B$4:$B$427,0))</f>
        <v>29620</v>
      </c>
      <c r="AN94" s="19">
        <f>INDEX('Actuals Data'!AN$4:AN$427,MATCH('Actuals Summary'!$B94,'Actuals Data'!$B$4:$B$427,0))</f>
        <v>30681</v>
      </c>
      <c r="AO94" s="19">
        <f>INDEX('Actuals Data'!AO$4:AO$427,MATCH('Actuals Summary'!$B94,'Actuals Data'!$B$4:$B$427,0))</f>
        <v>50955</v>
      </c>
      <c r="AP94" s="19">
        <f>INDEX('Actuals Data'!AP$4:AP$427,MATCH('Actuals Summary'!$B94,'Actuals Data'!$B$4:$B$427,0))</f>
        <v>0</v>
      </c>
      <c r="AQ94" s="19">
        <f>INDEX('Actuals Data'!AQ$4:AQ$427,MATCH('Actuals Summary'!$B94,'Actuals Data'!$B$4:$B$427,0))</f>
        <v>12975</v>
      </c>
      <c r="AR94" s="88">
        <f>INDEX('Actuals Data'!AR$4:AR$427,MATCH('Actuals Summary'!$B94,'Actuals Data'!$B$4:$B$427,0))</f>
        <v>77161.5</v>
      </c>
      <c r="AS94" s="52">
        <f>INDEX('Actuals Data'!AS$4:AS$427,MATCH('Actuals Summary'!$B94,'Actuals Data'!$B$4:$B$427,0))</f>
        <v>77161.5</v>
      </c>
      <c r="AT94" s="19">
        <f>INDEX('Actuals Data'!AT$4:AT$427,MATCH('Actuals Summary'!$B94,'Actuals Data'!$B$4:$B$427,0))</f>
        <v>30600</v>
      </c>
    </row>
    <row r="95" spans="2:46" outlineLevel="1" x14ac:dyDescent="0.25">
      <c r="B95" s="24" t="s">
        <v>164</v>
      </c>
      <c r="C95" s="24" t="s">
        <v>165</v>
      </c>
      <c r="D95" s="24" t="s">
        <v>166</v>
      </c>
      <c r="E95" s="19">
        <f>INDEX('Actuals Data'!E$4:E$427,MATCH('Actuals Summary'!$B95,'Actuals Data'!$B$4:$B$427,0))</f>
        <v>0</v>
      </c>
      <c r="F95" s="19">
        <f>INDEX('Actuals Data'!F$4:F$427,MATCH('Actuals Summary'!$B95,'Actuals Data'!$B$4:$B$427,0))</f>
        <v>0</v>
      </c>
      <c r="G95" s="19">
        <f>INDEX('Actuals Data'!G$4:G$427,MATCH('Actuals Summary'!$B95,'Actuals Data'!$B$4:$B$427,0))</f>
        <v>0</v>
      </c>
      <c r="H95" s="19">
        <f>INDEX('Actuals Data'!H$4:H$427,MATCH('Actuals Summary'!$B95,'Actuals Data'!$B$4:$B$427,0))</f>
        <v>0</v>
      </c>
      <c r="I95" s="19">
        <f>INDEX('Actuals Data'!I$4:I$427,MATCH('Actuals Summary'!$B95,'Actuals Data'!$B$4:$B$427,0))</f>
        <v>0</v>
      </c>
      <c r="J95" s="19">
        <f>INDEX('Actuals Data'!J$4:J$427,MATCH('Actuals Summary'!$B95,'Actuals Data'!$B$4:$B$427,0))</f>
        <v>0</v>
      </c>
      <c r="K95" s="19">
        <f>INDEX('Actuals Data'!K$4:K$427,MATCH('Actuals Summary'!$B95,'Actuals Data'!$B$4:$B$427,0))</f>
        <v>0</v>
      </c>
      <c r="L95" s="19">
        <f>INDEX('Actuals Data'!L$4:L$427,MATCH('Actuals Summary'!$B95,'Actuals Data'!$B$4:$B$427,0))</f>
        <v>0</v>
      </c>
      <c r="M95" s="19">
        <f>INDEX('Actuals Data'!M$4:M$427,MATCH('Actuals Summary'!$B95,'Actuals Data'!$B$4:$B$427,0))</f>
        <v>0</v>
      </c>
      <c r="N95" s="19">
        <f>INDEX('Actuals Data'!N$4:N$427,MATCH('Actuals Summary'!$B95,'Actuals Data'!$B$4:$B$427,0))</f>
        <v>12265</v>
      </c>
      <c r="O95" s="19">
        <f>INDEX('Actuals Data'!O$4:O$427,MATCH('Actuals Summary'!$B95,'Actuals Data'!$B$4:$B$427,0))</f>
        <v>270783</v>
      </c>
      <c r="P95" s="19">
        <f>INDEX('Actuals Data'!P$4:P$427,MATCH('Actuals Summary'!$B95,'Actuals Data'!$B$4:$B$427,0))</f>
        <v>755581</v>
      </c>
      <c r="Q95" s="19">
        <f>INDEX('Actuals Data'!Q$4:Q$427,MATCH('Actuals Summary'!$B95,'Actuals Data'!$B$4:$B$427,0))</f>
        <v>1345468</v>
      </c>
      <c r="R95" s="19">
        <f>INDEX('Actuals Data'!R$4:R$427,MATCH('Actuals Summary'!$B95,'Actuals Data'!$B$4:$B$427,0))</f>
        <v>2091047</v>
      </c>
      <c r="S95" s="19">
        <f>INDEX('Actuals Data'!S$4:S$427,MATCH('Actuals Summary'!$B95,'Actuals Data'!$B$4:$B$427,0))</f>
        <v>2366440</v>
      </c>
      <c r="T95" s="19">
        <f>INDEX('Actuals Data'!T$4:T$427,MATCH('Actuals Summary'!$B95,'Actuals Data'!$B$4:$B$427,0))</f>
        <v>2453909</v>
      </c>
      <c r="U95" s="19">
        <f>INDEX('Actuals Data'!U$4:U$427,MATCH('Actuals Summary'!$B95,'Actuals Data'!$B$4:$B$427,0))</f>
        <v>2708616</v>
      </c>
      <c r="V95" s="19">
        <f>INDEX('Actuals Data'!V$4:V$427,MATCH('Actuals Summary'!$B95,'Actuals Data'!$B$4:$B$427,0))</f>
        <v>2616058</v>
      </c>
      <c r="W95" s="19">
        <f>INDEX('Actuals Data'!W$4:W$427,MATCH('Actuals Summary'!$B95,'Actuals Data'!$B$4:$B$427,0))</f>
        <v>2777554</v>
      </c>
      <c r="X95" s="19">
        <f>INDEX('Actuals Data'!X$4:X$427,MATCH('Actuals Summary'!$B95,'Actuals Data'!$B$4:$B$427,0))</f>
        <v>3084708</v>
      </c>
      <c r="Y95" s="19">
        <f>INDEX('Actuals Data'!Y$4:Y$427,MATCH('Actuals Summary'!$B95,'Actuals Data'!$B$4:$B$427,0))</f>
        <v>3229811</v>
      </c>
      <c r="Z95" s="19">
        <f>INDEX('Actuals Data'!Z$4:Z$427,MATCH('Actuals Summary'!$B95,'Actuals Data'!$B$4:$B$427,0))</f>
        <v>3395943</v>
      </c>
      <c r="AA95" s="19">
        <f>INDEX('Actuals Data'!AA$4:AA$427,MATCH('Actuals Summary'!$B95,'Actuals Data'!$B$4:$B$427,0))</f>
        <v>3596419</v>
      </c>
      <c r="AB95" s="19">
        <f>INDEX('Actuals Data'!AB$4:AB$427,MATCH('Actuals Summary'!$B95,'Actuals Data'!$B$4:$B$427,0))</f>
        <v>3780931</v>
      </c>
      <c r="AC95" s="19">
        <f>INDEX('Actuals Data'!AC$4:AC$427,MATCH('Actuals Summary'!$B95,'Actuals Data'!$B$4:$B$427,0))</f>
        <v>3955852</v>
      </c>
      <c r="AD95" s="19">
        <f>INDEX('Actuals Data'!AD$4:AD$427,MATCH('Actuals Summary'!$B95,'Actuals Data'!$B$4:$B$427,0))</f>
        <v>4131537</v>
      </c>
      <c r="AE95" s="19">
        <f>INDEX('Actuals Data'!AE$4:AE$427,MATCH('Actuals Summary'!$B95,'Actuals Data'!$B$4:$B$427,0))</f>
        <v>4359732</v>
      </c>
      <c r="AF95" s="19">
        <f>INDEX('Actuals Data'!AF$4:AF$427,MATCH('Actuals Summary'!$B95,'Actuals Data'!$B$4:$B$427,0))</f>
        <v>4476834</v>
      </c>
      <c r="AG95" s="19">
        <f>INDEX('Actuals Data'!AG$4:AG$427,MATCH('Actuals Summary'!$B95,'Actuals Data'!$B$4:$B$427,0))</f>
        <v>4645920</v>
      </c>
      <c r="AH95" s="19">
        <f>INDEX('Actuals Data'!AH$4:AH$427,MATCH('Actuals Summary'!$B95,'Actuals Data'!$B$4:$B$427,0))</f>
        <v>4953240</v>
      </c>
      <c r="AI95" s="19">
        <f>INDEX('Actuals Data'!AI$4:AI$427,MATCH('Actuals Summary'!$B95,'Actuals Data'!$B$4:$B$427,0))</f>
        <v>5290052</v>
      </c>
      <c r="AJ95" s="19">
        <f>INDEX('Actuals Data'!AJ$4:AJ$427,MATCH('Actuals Summary'!$B95,'Actuals Data'!$B$4:$B$427,0))</f>
        <v>5732178</v>
      </c>
      <c r="AK95" s="19">
        <f>INDEX('Actuals Data'!AK$4:AK$427,MATCH('Actuals Summary'!$B95,'Actuals Data'!$B$4:$B$427,0))</f>
        <v>5811911</v>
      </c>
      <c r="AL95" s="19">
        <f>INDEX('Actuals Data'!AL$4:AL$427,MATCH('Actuals Summary'!$B95,'Actuals Data'!$B$4:$B$427,0))</f>
        <v>6130459</v>
      </c>
      <c r="AM95" s="19">
        <f>INDEX('Actuals Data'!AM$4:AM$427,MATCH('Actuals Summary'!$B95,'Actuals Data'!$B$4:$B$427,0))</f>
        <v>6124849</v>
      </c>
      <c r="AN95" s="19">
        <f>INDEX('Actuals Data'!AN$4:AN$427,MATCH('Actuals Summary'!$B95,'Actuals Data'!$B$4:$B$427,0))</f>
        <v>6588294</v>
      </c>
      <c r="AO95" s="19">
        <f>INDEX('Actuals Data'!AO$4:AO$427,MATCH('Actuals Summary'!$B95,'Actuals Data'!$B$4:$B$427,0))</f>
        <v>6790917</v>
      </c>
      <c r="AP95" s="19">
        <f>INDEX('Actuals Data'!AP$4:AP$427,MATCH('Actuals Summary'!$B95,'Actuals Data'!$B$4:$B$427,0))</f>
        <v>7051308</v>
      </c>
      <c r="AQ95" s="19">
        <f>INDEX('Actuals Data'!AQ$4:AQ$427,MATCH('Actuals Summary'!$B95,'Actuals Data'!$B$4:$B$427,0))</f>
        <v>5490599</v>
      </c>
      <c r="AR95" s="88">
        <f>INDEX('Actuals Data'!AR$4:AR$427,MATCH('Actuals Summary'!$B95,'Actuals Data'!$B$4:$B$427,0))</f>
        <v>7522175.1600000001</v>
      </c>
      <c r="AS95" s="52">
        <f>INDEX('Actuals Data'!AS$4:AS$427,MATCH('Actuals Summary'!$B95,'Actuals Data'!$B$4:$B$427,0))</f>
        <v>7474120.1500000004</v>
      </c>
      <c r="AT95" s="19">
        <f>INDEX('Actuals Data'!AT$4:AT$427,MATCH('Actuals Summary'!$B95,'Actuals Data'!$B$4:$B$427,0))</f>
        <v>7871400</v>
      </c>
    </row>
    <row r="96" spans="2:46" outlineLevel="1" x14ac:dyDescent="0.25">
      <c r="B96" s="24" t="s">
        <v>167</v>
      </c>
      <c r="C96" s="24" t="s">
        <v>168</v>
      </c>
      <c r="D96" s="24" t="s">
        <v>169</v>
      </c>
      <c r="E96" s="19">
        <f>INDEX('Actuals Data'!E$4:E$427,MATCH('Actuals Summary'!$B96,'Actuals Data'!$B$4:$B$427,0))</f>
        <v>0</v>
      </c>
      <c r="F96" s="19">
        <f>INDEX('Actuals Data'!F$4:F$427,MATCH('Actuals Summary'!$B96,'Actuals Data'!$B$4:$B$427,0))</f>
        <v>0</v>
      </c>
      <c r="G96" s="19">
        <f>INDEX('Actuals Data'!G$4:G$427,MATCH('Actuals Summary'!$B96,'Actuals Data'!$B$4:$B$427,0))</f>
        <v>0</v>
      </c>
      <c r="H96" s="19">
        <f>INDEX('Actuals Data'!H$4:H$427,MATCH('Actuals Summary'!$B96,'Actuals Data'!$B$4:$B$427,0))</f>
        <v>0</v>
      </c>
      <c r="I96" s="19">
        <f>INDEX('Actuals Data'!I$4:I$427,MATCH('Actuals Summary'!$B96,'Actuals Data'!$B$4:$B$427,0))</f>
        <v>0</v>
      </c>
      <c r="J96" s="19">
        <f>INDEX('Actuals Data'!J$4:J$427,MATCH('Actuals Summary'!$B96,'Actuals Data'!$B$4:$B$427,0))</f>
        <v>0</v>
      </c>
      <c r="K96" s="19">
        <f>INDEX('Actuals Data'!K$4:K$427,MATCH('Actuals Summary'!$B96,'Actuals Data'!$B$4:$B$427,0))</f>
        <v>53105</v>
      </c>
      <c r="L96" s="19">
        <f>INDEX('Actuals Data'!L$4:L$427,MATCH('Actuals Summary'!$B96,'Actuals Data'!$B$4:$B$427,0))</f>
        <v>78395</v>
      </c>
      <c r="M96" s="19">
        <f>INDEX('Actuals Data'!M$4:M$427,MATCH('Actuals Summary'!$B96,'Actuals Data'!$B$4:$B$427,0))</f>
        <v>93430</v>
      </c>
      <c r="N96" s="19">
        <f>INDEX('Actuals Data'!N$4:N$427,MATCH('Actuals Summary'!$B96,'Actuals Data'!$B$4:$B$427,0))</f>
        <v>96230</v>
      </c>
      <c r="O96" s="19">
        <f>INDEX('Actuals Data'!O$4:O$427,MATCH('Actuals Summary'!$B96,'Actuals Data'!$B$4:$B$427,0))</f>
        <v>117406</v>
      </c>
      <c r="P96" s="19">
        <f>INDEX('Actuals Data'!P$4:P$427,MATCH('Actuals Summary'!$B96,'Actuals Data'!$B$4:$B$427,0))</f>
        <v>180693</v>
      </c>
      <c r="Q96" s="19">
        <f>INDEX('Actuals Data'!Q$4:Q$427,MATCH('Actuals Summary'!$B96,'Actuals Data'!$B$4:$B$427,0))</f>
        <v>182257</v>
      </c>
      <c r="R96" s="19">
        <f>INDEX('Actuals Data'!R$4:R$427,MATCH('Actuals Summary'!$B96,'Actuals Data'!$B$4:$B$427,0))</f>
        <v>183115</v>
      </c>
      <c r="S96" s="19">
        <f>INDEX('Actuals Data'!S$4:S$427,MATCH('Actuals Summary'!$B96,'Actuals Data'!$B$4:$B$427,0))</f>
        <v>231235</v>
      </c>
      <c r="T96" s="19">
        <f>INDEX('Actuals Data'!T$4:T$427,MATCH('Actuals Summary'!$B96,'Actuals Data'!$B$4:$B$427,0))</f>
        <v>232840</v>
      </c>
      <c r="U96" s="19">
        <f>INDEX('Actuals Data'!U$4:U$427,MATCH('Actuals Summary'!$B96,'Actuals Data'!$B$4:$B$427,0))</f>
        <v>222207</v>
      </c>
      <c r="V96" s="19">
        <f>INDEX('Actuals Data'!V$4:V$427,MATCH('Actuals Summary'!$B96,'Actuals Data'!$B$4:$B$427,0))</f>
        <v>266870</v>
      </c>
      <c r="W96" s="19">
        <f>INDEX('Actuals Data'!W$4:W$427,MATCH('Actuals Summary'!$B96,'Actuals Data'!$B$4:$B$427,0))</f>
        <v>372789</v>
      </c>
      <c r="X96" s="19">
        <f>INDEX('Actuals Data'!X$4:X$427,MATCH('Actuals Summary'!$B96,'Actuals Data'!$B$4:$B$427,0))</f>
        <v>380832</v>
      </c>
      <c r="Y96" s="19">
        <f>INDEX('Actuals Data'!Y$4:Y$427,MATCH('Actuals Summary'!$B96,'Actuals Data'!$B$4:$B$427,0))</f>
        <v>385703</v>
      </c>
      <c r="Z96" s="19">
        <f>INDEX('Actuals Data'!Z$4:Z$427,MATCH('Actuals Summary'!$B96,'Actuals Data'!$B$4:$B$427,0))</f>
        <v>571009</v>
      </c>
      <c r="AA96" s="19">
        <f>INDEX('Actuals Data'!AA$4:AA$427,MATCH('Actuals Summary'!$B96,'Actuals Data'!$B$4:$B$427,0))</f>
        <v>572830</v>
      </c>
      <c r="AB96" s="19">
        <f>INDEX('Actuals Data'!AB$4:AB$427,MATCH('Actuals Summary'!$B96,'Actuals Data'!$B$4:$B$427,0))</f>
        <v>585663</v>
      </c>
      <c r="AC96" s="19">
        <f>INDEX('Actuals Data'!AC$4:AC$427,MATCH('Actuals Summary'!$B96,'Actuals Data'!$B$4:$B$427,0))</f>
        <v>560522</v>
      </c>
      <c r="AD96" s="19">
        <f>INDEX('Actuals Data'!AD$4:AD$427,MATCH('Actuals Summary'!$B96,'Actuals Data'!$B$4:$B$427,0))</f>
        <v>814154</v>
      </c>
      <c r="AE96" s="19">
        <f>INDEX('Actuals Data'!AE$4:AE$427,MATCH('Actuals Summary'!$B96,'Actuals Data'!$B$4:$B$427,0))</f>
        <v>975189</v>
      </c>
      <c r="AF96" s="19">
        <f>INDEX('Actuals Data'!AF$4:AF$427,MATCH('Actuals Summary'!$B96,'Actuals Data'!$B$4:$B$427,0))</f>
        <v>1125274</v>
      </c>
      <c r="AG96" s="19">
        <f>INDEX('Actuals Data'!AG$4:AG$427,MATCH('Actuals Summary'!$B96,'Actuals Data'!$B$4:$B$427,0))</f>
        <v>1203702</v>
      </c>
      <c r="AH96" s="19">
        <f>INDEX('Actuals Data'!AH$4:AH$427,MATCH('Actuals Summary'!$B96,'Actuals Data'!$B$4:$B$427,0))</f>
        <v>1271630</v>
      </c>
      <c r="AI96" s="19">
        <f>INDEX('Actuals Data'!AI$4:AI$427,MATCH('Actuals Summary'!$B96,'Actuals Data'!$B$4:$B$427,0))</f>
        <v>1452427</v>
      </c>
      <c r="AJ96" s="19">
        <f>INDEX('Actuals Data'!AJ$4:AJ$427,MATCH('Actuals Summary'!$B96,'Actuals Data'!$B$4:$B$427,0))</f>
        <v>1390961</v>
      </c>
      <c r="AK96" s="19">
        <f>INDEX('Actuals Data'!AK$4:AK$427,MATCH('Actuals Summary'!$B96,'Actuals Data'!$B$4:$B$427,0))</f>
        <v>1383084</v>
      </c>
      <c r="AL96" s="19">
        <f>INDEX('Actuals Data'!AL$4:AL$427,MATCH('Actuals Summary'!$B96,'Actuals Data'!$B$4:$B$427,0))</f>
        <v>1156310</v>
      </c>
      <c r="AM96" s="19">
        <f>INDEX('Actuals Data'!AM$4:AM$427,MATCH('Actuals Summary'!$B96,'Actuals Data'!$B$4:$B$427,0))</f>
        <v>1578355</v>
      </c>
      <c r="AN96" s="19">
        <f>INDEX('Actuals Data'!AN$4:AN$427,MATCH('Actuals Summary'!$B96,'Actuals Data'!$B$4:$B$427,0))</f>
        <v>1776257</v>
      </c>
      <c r="AO96" s="19">
        <f>INDEX('Actuals Data'!AO$4:AO$427,MATCH('Actuals Summary'!$B96,'Actuals Data'!$B$4:$B$427,0))</f>
        <v>1121280</v>
      </c>
      <c r="AP96" s="19">
        <f>INDEX('Actuals Data'!AP$4:AP$427,MATCH('Actuals Summary'!$B96,'Actuals Data'!$B$4:$B$427,0))</f>
        <v>1656864</v>
      </c>
      <c r="AQ96" s="19">
        <f>INDEX('Actuals Data'!AQ$4:AQ$427,MATCH('Actuals Summary'!$B96,'Actuals Data'!$B$4:$B$427,0))</f>
        <v>1417567</v>
      </c>
      <c r="AR96" s="88">
        <f>INDEX('Actuals Data'!AR$4:AR$427,MATCH('Actuals Summary'!$B96,'Actuals Data'!$B$4:$B$427,0))</f>
        <v>1948357.25</v>
      </c>
      <c r="AS96" s="52">
        <f>INDEX('Actuals Data'!AS$4:AS$427,MATCH('Actuals Summary'!$B96,'Actuals Data'!$B$4:$B$427,0))</f>
        <v>1948357.25</v>
      </c>
      <c r="AT96" s="19">
        <f>INDEX('Actuals Data'!AT$4:AT$427,MATCH('Actuals Summary'!$B96,'Actuals Data'!$B$4:$B$427,0))</f>
        <v>1400000</v>
      </c>
    </row>
    <row r="97" spans="2:46" outlineLevel="1" x14ac:dyDescent="0.25">
      <c r="B97" s="24" t="s">
        <v>170</v>
      </c>
      <c r="C97" s="24" t="s">
        <v>171</v>
      </c>
      <c r="D97" s="24" t="s">
        <v>172</v>
      </c>
      <c r="E97" s="19">
        <f>INDEX('Actuals Data'!E$4:E$427,MATCH('Actuals Summary'!$B97,'Actuals Data'!$B$4:$B$427,0))</f>
        <v>0</v>
      </c>
      <c r="F97" s="19">
        <f>INDEX('Actuals Data'!F$4:F$427,MATCH('Actuals Summary'!$B97,'Actuals Data'!$B$4:$B$427,0))</f>
        <v>0</v>
      </c>
      <c r="G97" s="19">
        <f>INDEX('Actuals Data'!G$4:G$427,MATCH('Actuals Summary'!$B97,'Actuals Data'!$B$4:$B$427,0))</f>
        <v>0</v>
      </c>
      <c r="H97" s="19">
        <f>INDEX('Actuals Data'!H$4:H$427,MATCH('Actuals Summary'!$B97,'Actuals Data'!$B$4:$B$427,0))</f>
        <v>0</v>
      </c>
      <c r="I97" s="19">
        <f>INDEX('Actuals Data'!I$4:I$427,MATCH('Actuals Summary'!$B97,'Actuals Data'!$B$4:$B$427,0))</f>
        <v>478102</v>
      </c>
      <c r="J97" s="19">
        <f>INDEX('Actuals Data'!J$4:J$427,MATCH('Actuals Summary'!$B97,'Actuals Data'!$B$4:$B$427,0))</f>
        <v>463552</v>
      </c>
      <c r="K97" s="19">
        <f>INDEX('Actuals Data'!K$4:K$427,MATCH('Actuals Summary'!$B97,'Actuals Data'!$B$4:$B$427,0))</f>
        <v>450288</v>
      </c>
      <c r="L97" s="19">
        <f>INDEX('Actuals Data'!L$4:L$427,MATCH('Actuals Summary'!$B97,'Actuals Data'!$B$4:$B$427,0))</f>
        <v>462801</v>
      </c>
      <c r="M97" s="19">
        <f>INDEX('Actuals Data'!M$4:M$427,MATCH('Actuals Summary'!$B97,'Actuals Data'!$B$4:$B$427,0))</f>
        <v>421101</v>
      </c>
      <c r="N97" s="19">
        <f>INDEX('Actuals Data'!N$4:N$427,MATCH('Actuals Summary'!$B97,'Actuals Data'!$B$4:$B$427,0))</f>
        <v>423454</v>
      </c>
      <c r="O97" s="19">
        <f>INDEX('Actuals Data'!O$4:O$427,MATCH('Actuals Summary'!$B97,'Actuals Data'!$B$4:$B$427,0))</f>
        <v>398900</v>
      </c>
      <c r="P97" s="19">
        <f>INDEX('Actuals Data'!P$4:P$427,MATCH('Actuals Summary'!$B97,'Actuals Data'!$B$4:$B$427,0))</f>
        <v>413454</v>
      </c>
      <c r="Q97" s="19">
        <f>INDEX('Actuals Data'!Q$4:Q$427,MATCH('Actuals Summary'!$B97,'Actuals Data'!$B$4:$B$427,0))</f>
        <v>420823</v>
      </c>
      <c r="R97" s="19">
        <f>INDEX('Actuals Data'!R$4:R$427,MATCH('Actuals Summary'!$B97,'Actuals Data'!$B$4:$B$427,0))</f>
        <v>436882</v>
      </c>
      <c r="S97" s="19">
        <f>INDEX('Actuals Data'!S$4:S$427,MATCH('Actuals Summary'!$B97,'Actuals Data'!$B$4:$B$427,0))</f>
        <v>417752</v>
      </c>
      <c r="T97" s="19">
        <f>INDEX('Actuals Data'!T$4:T$427,MATCH('Actuals Summary'!$B97,'Actuals Data'!$B$4:$B$427,0))</f>
        <v>420607</v>
      </c>
      <c r="U97" s="19">
        <f>INDEX('Actuals Data'!U$4:U$427,MATCH('Actuals Summary'!$B97,'Actuals Data'!$B$4:$B$427,0))</f>
        <v>571559</v>
      </c>
      <c r="V97" s="19">
        <f>INDEX('Actuals Data'!V$4:V$427,MATCH('Actuals Summary'!$B97,'Actuals Data'!$B$4:$B$427,0))</f>
        <v>546698</v>
      </c>
      <c r="W97" s="19">
        <f>INDEX('Actuals Data'!W$4:W$427,MATCH('Actuals Summary'!$B97,'Actuals Data'!$B$4:$B$427,0))</f>
        <v>509808</v>
      </c>
      <c r="X97" s="19">
        <f>INDEX('Actuals Data'!X$4:X$427,MATCH('Actuals Summary'!$B97,'Actuals Data'!$B$4:$B$427,0))</f>
        <v>556651</v>
      </c>
      <c r="Y97" s="19">
        <f>INDEX('Actuals Data'!Y$4:Y$427,MATCH('Actuals Summary'!$B97,'Actuals Data'!$B$4:$B$427,0))</f>
        <v>492600</v>
      </c>
      <c r="Z97" s="19">
        <f>INDEX('Actuals Data'!Z$4:Z$427,MATCH('Actuals Summary'!$B97,'Actuals Data'!$B$4:$B$427,0))</f>
        <v>452459</v>
      </c>
      <c r="AA97" s="19">
        <f>INDEX('Actuals Data'!AA$4:AA$427,MATCH('Actuals Summary'!$B97,'Actuals Data'!$B$4:$B$427,0))</f>
        <v>390263</v>
      </c>
      <c r="AB97" s="19">
        <f>INDEX('Actuals Data'!AB$4:AB$427,MATCH('Actuals Summary'!$B97,'Actuals Data'!$B$4:$B$427,0))</f>
        <v>408634</v>
      </c>
      <c r="AC97" s="19">
        <f>INDEX('Actuals Data'!AC$4:AC$427,MATCH('Actuals Summary'!$B97,'Actuals Data'!$B$4:$B$427,0))</f>
        <v>742672</v>
      </c>
      <c r="AD97" s="19">
        <f>INDEX('Actuals Data'!AD$4:AD$427,MATCH('Actuals Summary'!$B97,'Actuals Data'!$B$4:$B$427,0))</f>
        <v>831899</v>
      </c>
      <c r="AE97" s="19">
        <f>INDEX('Actuals Data'!AE$4:AE$427,MATCH('Actuals Summary'!$B97,'Actuals Data'!$B$4:$B$427,0))</f>
        <v>1024024</v>
      </c>
      <c r="AF97" s="19">
        <f>INDEX('Actuals Data'!AF$4:AF$427,MATCH('Actuals Summary'!$B97,'Actuals Data'!$B$4:$B$427,0))</f>
        <v>1453970</v>
      </c>
      <c r="AG97" s="19">
        <f>INDEX('Actuals Data'!AG$4:AG$427,MATCH('Actuals Summary'!$B97,'Actuals Data'!$B$4:$B$427,0))</f>
        <v>1747200</v>
      </c>
      <c r="AH97" s="19">
        <f>INDEX('Actuals Data'!AH$4:AH$427,MATCH('Actuals Summary'!$B97,'Actuals Data'!$B$4:$B$427,0))</f>
        <v>1314322</v>
      </c>
      <c r="AI97" s="19">
        <f>INDEX('Actuals Data'!AI$4:AI$427,MATCH('Actuals Summary'!$B97,'Actuals Data'!$B$4:$B$427,0))</f>
        <v>1558294</v>
      </c>
      <c r="AJ97" s="19">
        <f>INDEX('Actuals Data'!AJ$4:AJ$427,MATCH('Actuals Summary'!$B97,'Actuals Data'!$B$4:$B$427,0))</f>
        <v>1643701</v>
      </c>
      <c r="AK97" s="19">
        <f>INDEX('Actuals Data'!AK$4:AK$427,MATCH('Actuals Summary'!$B97,'Actuals Data'!$B$4:$B$427,0))</f>
        <v>1719798</v>
      </c>
      <c r="AL97" s="19">
        <f>INDEX('Actuals Data'!AL$4:AL$427,MATCH('Actuals Summary'!$B97,'Actuals Data'!$B$4:$B$427,0))</f>
        <v>1578979</v>
      </c>
      <c r="AM97" s="19">
        <f>INDEX('Actuals Data'!AM$4:AM$427,MATCH('Actuals Summary'!$B97,'Actuals Data'!$B$4:$B$427,0))</f>
        <v>4968526</v>
      </c>
      <c r="AN97" s="19">
        <f>INDEX('Actuals Data'!AN$4:AN$427,MATCH('Actuals Summary'!$B97,'Actuals Data'!$B$4:$B$427,0))</f>
        <v>4691724</v>
      </c>
      <c r="AO97" s="19">
        <f>INDEX('Actuals Data'!AO$4:AO$427,MATCH('Actuals Summary'!$B97,'Actuals Data'!$B$4:$B$427,0))</f>
        <v>4750445</v>
      </c>
      <c r="AP97" s="19">
        <f>INDEX('Actuals Data'!AP$4:AP$427,MATCH('Actuals Summary'!$B97,'Actuals Data'!$B$4:$B$427,0))</f>
        <v>4805846</v>
      </c>
      <c r="AQ97" s="19">
        <f>INDEX('Actuals Data'!AQ$4:AQ$427,MATCH('Actuals Summary'!$B97,'Actuals Data'!$B$4:$B$427,0))</f>
        <v>4870890</v>
      </c>
      <c r="AR97" s="88">
        <f>INDEX('Actuals Data'!AR$4:AR$427,MATCH('Actuals Summary'!$B97,'Actuals Data'!$B$4:$B$427,0))</f>
        <v>5118153.62</v>
      </c>
      <c r="AS97" s="52">
        <f>INDEX('Actuals Data'!AS$4:AS$427,MATCH('Actuals Summary'!$B97,'Actuals Data'!$B$4:$B$427,0))</f>
        <v>5118153.6199999899</v>
      </c>
      <c r="AT97" s="19">
        <f>INDEX('Actuals Data'!AT$4:AT$427,MATCH('Actuals Summary'!$B97,'Actuals Data'!$B$4:$B$427,0))</f>
        <v>4997945</v>
      </c>
    </row>
    <row r="98" spans="2:46" outlineLevel="1" x14ac:dyDescent="0.25">
      <c r="B98" s="24" t="s">
        <v>173</v>
      </c>
      <c r="C98" s="24" t="s">
        <v>174</v>
      </c>
      <c r="D98" s="24" t="s">
        <v>175</v>
      </c>
      <c r="E98" s="19">
        <f>INDEX('Actuals Data'!E$4:E$427,MATCH('Actuals Summary'!$B98,'Actuals Data'!$B$4:$B$427,0))</f>
        <v>581073</v>
      </c>
      <c r="F98" s="19">
        <f>INDEX('Actuals Data'!F$4:F$427,MATCH('Actuals Summary'!$B98,'Actuals Data'!$B$4:$B$427,0))</f>
        <v>551021</v>
      </c>
      <c r="G98" s="19">
        <f>INDEX('Actuals Data'!G$4:G$427,MATCH('Actuals Summary'!$B98,'Actuals Data'!$B$4:$B$427,0))</f>
        <v>544075</v>
      </c>
      <c r="H98" s="19">
        <f>INDEX('Actuals Data'!H$4:H$427,MATCH('Actuals Summary'!$B98,'Actuals Data'!$B$4:$B$427,0))</f>
        <v>551211</v>
      </c>
      <c r="I98" s="19">
        <f>INDEX('Actuals Data'!I$4:I$427,MATCH('Actuals Summary'!$B98,'Actuals Data'!$B$4:$B$427,0))</f>
        <v>668014</v>
      </c>
      <c r="J98" s="19">
        <f>INDEX('Actuals Data'!J$4:J$427,MATCH('Actuals Summary'!$B98,'Actuals Data'!$B$4:$B$427,0))</f>
        <v>701395</v>
      </c>
      <c r="K98" s="19">
        <f>INDEX('Actuals Data'!K$4:K$427,MATCH('Actuals Summary'!$B98,'Actuals Data'!$B$4:$B$427,0))</f>
        <v>1376485</v>
      </c>
      <c r="L98" s="19">
        <f>INDEX('Actuals Data'!L$4:L$427,MATCH('Actuals Summary'!$B98,'Actuals Data'!$B$4:$B$427,0))</f>
        <v>1478684</v>
      </c>
      <c r="M98" s="19">
        <f>INDEX('Actuals Data'!M$4:M$427,MATCH('Actuals Summary'!$B98,'Actuals Data'!$B$4:$B$427,0))</f>
        <v>1564091</v>
      </c>
      <c r="N98" s="19">
        <f>INDEX('Actuals Data'!N$4:N$427,MATCH('Actuals Summary'!$B98,'Actuals Data'!$B$4:$B$427,0))</f>
        <v>1519448</v>
      </c>
      <c r="O98" s="19">
        <f>INDEX('Actuals Data'!O$4:O$427,MATCH('Actuals Summary'!$B98,'Actuals Data'!$B$4:$B$427,0))</f>
        <v>1538103</v>
      </c>
      <c r="P98" s="19">
        <f>INDEX('Actuals Data'!P$4:P$427,MATCH('Actuals Summary'!$B98,'Actuals Data'!$B$4:$B$427,0))</f>
        <v>1491422</v>
      </c>
      <c r="Q98" s="19">
        <f>INDEX('Actuals Data'!Q$4:Q$427,MATCH('Actuals Summary'!$B98,'Actuals Data'!$B$4:$B$427,0))</f>
        <v>1527069</v>
      </c>
      <c r="R98" s="19">
        <f>INDEX('Actuals Data'!R$4:R$427,MATCH('Actuals Summary'!$B98,'Actuals Data'!$B$4:$B$427,0))</f>
        <v>1527618</v>
      </c>
      <c r="S98" s="19">
        <f>INDEX('Actuals Data'!S$4:S$427,MATCH('Actuals Summary'!$B98,'Actuals Data'!$B$4:$B$427,0))</f>
        <v>1506057</v>
      </c>
      <c r="T98" s="19">
        <f>INDEX('Actuals Data'!T$4:T$427,MATCH('Actuals Summary'!$B98,'Actuals Data'!$B$4:$B$427,0))</f>
        <v>1796768</v>
      </c>
      <c r="U98" s="19">
        <f>INDEX('Actuals Data'!U$4:U$427,MATCH('Actuals Summary'!$B98,'Actuals Data'!$B$4:$B$427,0))</f>
        <v>1813041</v>
      </c>
      <c r="V98" s="19">
        <f>INDEX('Actuals Data'!V$4:V$427,MATCH('Actuals Summary'!$B98,'Actuals Data'!$B$4:$B$427,0))</f>
        <v>1755392</v>
      </c>
      <c r="W98" s="19">
        <f>INDEX('Actuals Data'!W$4:W$427,MATCH('Actuals Summary'!$B98,'Actuals Data'!$B$4:$B$427,0))</f>
        <v>1798747</v>
      </c>
      <c r="X98" s="19">
        <f>INDEX('Actuals Data'!X$4:X$427,MATCH('Actuals Summary'!$B98,'Actuals Data'!$B$4:$B$427,0))</f>
        <v>1760694</v>
      </c>
      <c r="Y98" s="19">
        <f>INDEX('Actuals Data'!Y$4:Y$427,MATCH('Actuals Summary'!$B98,'Actuals Data'!$B$4:$B$427,0))</f>
        <v>1810499</v>
      </c>
      <c r="Z98" s="19">
        <f>INDEX('Actuals Data'!Z$4:Z$427,MATCH('Actuals Summary'!$B98,'Actuals Data'!$B$4:$B$427,0))</f>
        <v>1782003</v>
      </c>
      <c r="AA98" s="19">
        <f>INDEX('Actuals Data'!AA$4:AA$427,MATCH('Actuals Summary'!$B98,'Actuals Data'!$B$4:$B$427,0))</f>
        <v>1682634</v>
      </c>
      <c r="AB98" s="19">
        <f>INDEX('Actuals Data'!AB$4:AB$427,MATCH('Actuals Summary'!$B98,'Actuals Data'!$B$4:$B$427,0))</f>
        <v>2540885</v>
      </c>
      <c r="AC98" s="19">
        <f>INDEX('Actuals Data'!AC$4:AC$427,MATCH('Actuals Summary'!$B98,'Actuals Data'!$B$4:$B$427,0))</f>
        <v>2596320</v>
      </c>
      <c r="AD98" s="19">
        <f>INDEX('Actuals Data'!AD$4:AD$427,MATCH('Actuals Summary'!$B98,'Actuals Data'!$B$4:$B$427,0))</f>
        <v>2496899</v>
      </c>
      <c r="AE98" s="19">
        <f>INDEX('Actuals Data'!AE$4:AE$427,MATCH('Actuals Summary'!$B98,'Actuals Data'!$B$4:$B$427,0))</f>
        <v>2580317</v>
      </c>
      <c r="AF98" s="19">
        <f>INDEX('Actuals Data'!AF$4:AF$427,MATCH('Actuals Summary'!$B98,'Actuals Data'!$B$4:$B$427,0))</f>
        <v>2486140</v>
      </c>
      <c r="AG98" s="19">
        <f>INDEX('Actuals Data'!AG$4:AG$427,MATCH('Actuals Summary'!$B98,'Actuals Data'!$B$4:$B$427,0))</f>
        <v>2503328</v>
      </c>
      <c r="AH98" s="19">
        <f>INDEX('Actuals Data'!AH$4:AH$427,MATCH('Actuals Summary'!$B98,'Actuals Data'!$B$4:$B$427,0))</f>
        <v>2511891</v>
      </c>
      <c r="AI98" s="19">
        <f>INDEX('Actuals Data'!AI$4:AI$427,MATCH('Actuals Summary'!$B98,'Actuals Data'!$B$4:$B$427,0))</f>
        <v>2404830</v>
      </c>
      <c r="AJ98" s="19">
        <f>INDEX('Actuals Data'!AJ$4:AJ$427,MATCH('Actuals Summary'!$B98,'Actuals Data'!$B$4:$B$427,0))</f>
        <v>2491041</v>
      </c>
      <c r="AK98" s="19">
        <f>INDEX('Actuals Data'!AK$4:AK$427,MATCH('Actuals Summary'!$B98,'Actuals Data'!$B$4:$B$427,0))</f>
        <v>2479360</v>
      </c>
      <c r="AL98" s="19">
        <f>INDEX('Actuals Data'!AL$4:AL$427,MATCH('Actuals Summary'!$B98,'Actuals Data'!$B$4:$B$427,0))</f>
        <v>2558997</v>
      </c>
      <c r="AM98" s="19">
        <f>INDEX('Actuals Data'!AM$4:AM$427,MATCH('Actuals Summary'!$B98,'Actuals Data'!$B$4:$B$427,0))</f>
        <v>12602</v>
      </c>
      <c r="AN98" s="19">
        <f>INDEX('Actuals Data'!AN$4:AN$427,MATCH('Actuals Summary'!$B98,'Actuals Data'!$B$4:$B$427,0))</f>
        <v>16341</v>
      </c>
      <c r="AO98" s="19">
        <f>INDEX('Actuals Data'!AO$4:AO$427,MATCH('Actuals Summary'!$B98,'Actuals Data'!$B$4:$B$427,0))</f>
        <v>2815</v>
      </c>
      <c r="AP98" s="19">
        <f>INDEX('Actuals Data'!AP$4:AP$427,MATCH('Actuals Summary'!$B98,'Actuals Data'!$B$4:$B$427,0))</f>
        <v>1778</v>
      </c>
      <c r="AQ98" s="19">
        <f>INDEX('Actuals Data'!AQ$4:AQ$427,MATCH('Actuals Summary'!$B98,'Actuals Data'!$B$4:$B$427,0))</f>
        <v>0</v>
      </c>
      <c r="AR98" s="88">
        <f>INDEX('Actuals Data'!AR$4:AR$427,MATCH('Actuals Summary'!$B98,'Actuals Data'!$B$4:$B$427,0))</f>
        <v>0</v>
      </c>
      <c r="AS98" s="52">
        <f>INDEX('Actuals Data'!AS$4:AS$427,MATCH('Actuals Summary'!$B98,'Actuals Data'!$B$4:$B$427,0))</f>
        <v>0</v>
      </c>
      <c r="AT98" s="19">
        <f>INDEX('Actuals Data'!AT$4:AT$427,MATCH('Actuals Summary'!$B98,'Actuals Data'!$B$4:$B$427,0))</f>
        <v>0</v>
      </c>
    </row>
    <row r="99" spans="2:46" outlineLevel="1" x14ac:dyDescent="0.25">
      <c r="B99" s="24" t="s">
        <v>176</v>
      </c>
      <c r="C99" s="24" t="s">
        <v>177</v>
      </c>
      <c r="D99" s="24" t="s">
        <v>178</v>
      </c>
      <c r="E99" s="19">
        <f>INDEX('Actuals Data'!E$4:E$427,MATCH('Actuals Summary'!$B99,'Actuals Data'!$B$4:$B$427,0))</f>
        <v>125304</v>
      </c>
      <c r="F99" s="19">
        <f>INDEX('Actuals Data'!F$4:F$427,MATCH('Actuals Summary'!$B99,'Actuals Data'!$B$4:$B$427,0))</f>
        <v>58270</v>
      </c>
      <c r="G99" s="19">
        <f>INDEX('Actuals Data'!G$4:G$427,MATCH('Actuals Summary'!$B99,'Actuals Data'!$B$4:$B$427,0))</f>
        <v>168691</v>
      </c>
      <c r="H99" s="19">
        <f>INDEX('Actuals Data'!H$4:H$427,MATCH('Actuals Summary'!$B99,'Actuals Data'!$B$4:$B$427,0))</f>
        <v>178925</v>
      </c>
      <c r="I99" s="19">
        <f>INDEX('Actuals Data'!I$4:I$427,MATCH('Actuals Summary'!$B99,'Actuals Data'!$B$4:$B$427,0))</f>
        <v>215440</v>
      </c>
      <c r="J99" s="19">
        <f>INDEX('Actuals Data'!J$4:J$427,MATCH('Actuals Summary'!$B99,'Actuals Data'!$B$4:$B$427,0))</f>
        <v>225396</v>
      </c>
      <c r="K99" s="19">
        <f>INDEX('Actuals Data'!K$4:K$427,MATCH('Actuals Summary'!$B99,'Actuals Data'!$B$4:$B$427,0))</f>
        <v>101067</v>
      </c>
      <c r="L99" s="19">
        <f>INDEX('Actuals Data'!L$4:L$427,MATCH('Actuals Summary'!$B99,'Actuals Data'!$B$4:$B$427,0))</f>
        <v>501763</v>
      </c>
      <c r="M99" s="19">
        <f>INDEX('Actuals Data'!M$4:M$427,MATCH('Actuals Summary'!$B99,'Actuals Data'!$B$4:$B$427,0))</f>
        <v>308030</v>
      </c>
      <c r="N99" s="19">
        <f>INDEX('Actuals Data'!N$4:N$427,MATCH('Actuals Summary'!$B99,'Actuals Data'!$B$4:$B$427,0))</f>
        <v>626083</v>
      </c>
      <c r="O99" s="19">
        <f>INDEX('Actuals Data'!O$4:O$427,MATCH('Actuals Summary'!$B99,'Actuals Data'!$B$4:$B$427,0))</f>
        <v>675869</v>
      </c>
      <c r="P99" s="19">
        <f>INDEX('Actuals Data'!P$4:P$427,MATCH('Actuals Summary'!$B99,'Actuals Data'!$B$4:$B$427,0))</f>
        <v>505718</v>
      </c>
      <c r="Q99" s="19">
        <f>INDEX('Actuals Data'!Q$4:Q$427,MATCH('Actuals Summary'!$B99,'Actuals Data'!$B$4:$B$427,0))</f>
        <v>876640</v>
      </c>
      <c r="R99" s="19">
        <f>INDEX('Actuals Data'!R$4:R$427,MATCH('Actuals Summary'!$B99,'Actuals Data'!$B$4:$B$427,0))</f>
        <v>567252</v>
      </c>
      <c r="S99" s="19">
        <f>INDEX('Actuals Data'!S$4:S$427,MATCH('Actuals Summary'!$B99,'Actuals Data'!$B$4:$B$427,0))</f>
        <v>565331</v>
      </c>
      <c r="T99" s="19">
        <f>INDEX('Actuals Data'!T$4:T$427,MATCH('Actuals Summary'!$B99,'Actuals Data'!$B$4:$B$427,0))</f>
        <v>328979</v>
      </c>
      <c r="U99" s="19">
        <f>INDEX('Actuals Data'!U$4:U$427,MATCH('Actuals Summary'!$B99,'Actuals Data'!$B$4:$B$427,0))</f>
        <v>501402</v>
      </c>
      <c r="V99" s="19">
        <f>INDEX('Actuals Data'!V$4:V$427,MATCH('Actuals Summary'!$B99,'Actuals Data'!$B$4:$B$427,0))</f>
        <v>1466659</v>
      </c>
      <c r="W99" s="19">
        <f>INDEX('Actuals Data'!W$4:W$427,MATCH('Actuals Summary'!$B99,'Actuals Data'!$B$4:$B$427,0))</f>
        <v>881491</v>
      </c>
      <c r="X99" s="19">
        <f>INDEX('Actuals Data'!X$4:X$427,MATCH('Actuals Summary'!$B99,'Actuals Data'!$B$4:$B$427,0))</f>
        <v>1366735</v>
      </c>
      <c r="Y99" s="19">
        <f>INDEX('Actuals Data'!Y$4:Y$427,MATCH('Actuals Summary'!$B99,'Actuals Data'!$B$4:$B$427,0))</f>
        <v>1329434</v>
      </c>
      <c r="Z99" s="19">
        <f>INDEX('Actuals Data'!Z$4:Z$427,MATCH('Actuals Summary'!$B99,'Actuals Data'!$B$4:$B$427,0))</f>
        <v>730610</v>
      </c>
      <c r="AA99" s="19">
        <f>INDEX('Actuals Data'!AA$4:AA$427,MATCH('Actuals Summary'!$B99,'Actuals Data'!$B$4:$B$427,0))</f>
        <v>3128308</v>
      </c>
      <c r="AB99" s="19">
        <f>INDEX('Actuals Data'!AB$4:AB$427,MATCH('Actuals Summary'!$B99,'Actuals Data'!$B$4:$B$427,0))</f>
        <v>505638</v>
      </c>
      <c r="AC99" s="19">
        <f>INDEX('Actuals Data'!AC$4:AC$427,MATCH('Actuals Summary'!$B99,'Actuals Data'!$B$4:$B$427,0))</f>
        <v>342846</v>
      </c>
      <c r="AD99" s="19">
        <f>INDEX('Actuals Data'!AD$4:AD$427,MATCH('Actuals Summary'!$B99,'Actuals Data'!$B$4:$B$427,0))</f>
        <v>441298</v>
      </c>
      <c r="AE99" s="19">
        <f>INDEX('Actuals Data'!AE$4:AE$427,MATCH('Actuals Summary'!$B99,'Actuals Data'!$B$4:$B$427,0))</f>
        <v>566453</v>
      </c>
      <c r="AF99" s="19">
        <f>INDEX('Actuals Data'!AF$4:AF$427,MATCH('Actuals Summary'!$B99,'Actuals Data'!$B$4:$B$427,0))</f>
        <v>1060032</v>
      </c>
      <c r="AG99" s="19">
        <f>INDEX('Actuals Data'!AG$4:AG$427,MATCH('Actuals Summary'!$B99,'Actuals Data'!$B$4:$B$427,0))</f>
        <v>1164191</v>
      </c>
      <c r="AH99" s="19">
        <f>INDEX('Actuals Data'!AH$4:AH$427,MATCH('Actuals Summary'!$B99,'Actuals Data'!$B$4:$B$427,0))</f>
        <v>1834250</v>
      </c>
      <c r="AI99" s="19">
        <f>INDEX('Actuals Data'!AI$4:AI$427,MATCH('Actuals Summary'!$B99,'Actuals Data'!$B$4:$B$427,0))</f>
        <v>1471805</v>
      </c>
      <c r="AJ99" s="19">
        <f>INDEX('Actuals Data'!AJ$4:AJ$427,MATCH('Actuals Summary'!$B99,'Actuals Data'!$B$4:$B$427,0))</f>
        <v>1144419</v>
      </c>
      <c r="AK99" s="19">
        <f>INDEX('Actuals Data'!AK$4:AK$427,MATCH('Actuals Summary'!$B99,'Actuals Data'!$B$4:$B$427,0))</f>
        <v>929759</v>
      </c>
      <c r="AL99" s="19">
        <f>INDEX('Actuals Data'!AL$4:AL$427,MATCH('Actuals Summary'!$B99,'Actuals Data'!$B$4:$B$427,0))</f>
        <v>976035</v>
      </c>
      <c r="AM99" s="19">
        <f>INDEX('Actuals Data'!AM$4:AM$427,MATCH('Actuals Summary'!$B99,'Actuals Data'!$B$4:$B$427,0))</f>
        <v>878440</v>
      </c>
      <c r="AN99" s="19">
        <f>INDEX('Actuals Data'!AN$4:AN$427,MATCH('Actuals Summary'!$B99,'Actuals Data'!$B$4:$B$427,0))</f>
        <v>986583</v>
      </c>
      <c r="AO99" s="19">
        <f>INDEX('Actuals Data'!AO$4:AO$427,MATCH('Actuals Summary'!$B99,'Actuals Data'!$B$4:$B$427,0))</f>
        <v>1098213</v>
      </c>
      <c r="AP99" s="19">
        <f>INDEX('Actuals Data'!AP$4:AP$427,MATCH('Actuals Summary'!$B99,'Actuals Data'!$B$4:$B$427,0))</f>
        <v>996038</v>
      </c>
      <c r="AQ99" s="19">
        <f>INDEX('Actuals Data'!AQ$4:AQ$427,MATCH('Actuals Summary'!$B99,'Actuals Data'!$B$4:$B$427,0))</f>
        <v>1027830</v>
      </c>
      <c r="AR99" s="88">
        <f>INDEX('Actuals Data'!AR$4:AR$427,MATCH('Actuals Summary'!$B99,'Actuals Data'!$B$4:$B$427,0))</f>
        <v>1009128.42</v>
      </c>
      <c r="AS99" s="52">
        <f>INDEX('Actuals Data'!AS$4:AS$427,MATCH('Actuals Summary'!$B99,'Actuals Data'!$B$4:$B$427,0))</f>
        <v>1009128.42</v>
      </c>
      <c r="AT99" s="19">
        <f>INDEX('Actuals Data'!AT$4:AT$427,MATCH('Actuals Summary'!$B99,'Actuals Data'!$B$4:$B$427,0))</f>
        <v>1049764</v>
      </c>
    </row>
    <row r="100" spans="2:46" outlineLevel="1" x14ac:dyDescent="0.25">
      <c r="B100" s="24" t="s">
        <v>179</v>
      </c>
      <c r="C100" s="24" t="s">
        <v>180</v>
      </c>
      <c r="D100" s="24" t="s">
        <v>181</v>
      </c>
      <c r="E100" s="19">
        <f>INDEX('Actuals Data'!E$4:E$427,MATCH('Actuals Summary'!$B100,'Actuals Data'!$B$4:$B$427,0))</f>
        <v>330604</v>
      </c>
      <c r="F100" s="19">
        <f>INDEX('Actuals Data'!F$4:F$427,MATCH('Actuals Summary'!$B100,'Actuals Data'!$B$4:$B$427,0))</f>
        <v>348325</v>
      </c>
      <c r="G100" s="19">
        <f>INDEX('Actuals Data'!G$4:G$427,MATCH('Actuals Summary'!$B100,'Actuals Data'!$B$4:$B$427,0))</f>
        <v>586916</v>
      </c>
      <c r="H100" s="19">
        <f>INDEX('Actuals Data'!H$4:H$427,MATCH('Actuals Summary'!$B100,'Actuals Data'!$B$4:$B$427,0))</f>
        <v>592119</v>
      </c>
      <c r="I100" s="19">
        <f>INDEX('Actuals Data'!I$4:I$427,MATCH('Actuals Summary'!$B100,'Actuals Data'!$B$4:$B$427,0))</f>
        <v>601944</v>
      </c>
      <c r="J100" s="19">
        <f>INDEX('Actuals Data'!J$4:J$427,MATCH('Actuals Summary'!$B100,'Actuals Data'!$B$4:$B$427,0))</f>
        <v>718760</v>
      </c>
      <c r="K100" s="19">
        <f>INDEX('Actuals Data'!K$4:K$427,MATCH('Actuals Summary'!$B100,'Actuals Data'!$B$4:$B$427,0))</f>
        <v>707067</v>
      </c>
      <c r="L100" s="19">
        <f>INDEX('Actuals Data'!L$4:L$427,MATCH('Actuals Summary'!$B100,'Actuals Data'!$B$4:$B$427,0))</f>
        <v>717095</v>
      </c>
      <c r="M100" s="19">
        <f>INDEX('Actuals Data'!M$4:M$427,MATCH('Actuals Summary'!$B100,'Actuals Data'!$B$4:$B$427,0))</f>
        <v>848635</v>
      </c>
      <c r="N100" s="19">
        <f>INDEX('Actuals Data'!N$4:N$427,MATCH('Actuals Summary'!$B100,'Actuals Data'!$B$4:$B$427,0))</f>
        <v>716900</v>
      </c>
      <c r="O100" s="19">
        <f>INDEX('Actuals Data'!O$4:O$427,MATCH('Actuals Summary'!$B100,'Actuals Data'!$B$4:$B$427,0))</f>
        <v>801802</v>
      </c>
      <c r="P100" s="19">
        <f>INDEX('Actuals Data'!P$4:P$427,MATCH('Actuals Summary'!$B100,'Actuals Data'!$B$4:$B$427,0))</f>
        <v>774118</v>
      </c>
      <c r="Q100" s="19">
        <f>INDEX('Actuals Data'!Q$4:Q$427,MATCH('Actuals Summary'!$B100,'Actuals Data'!$B$4:$B$427,0))</f>
        <v>876364</v>
      </c>
      <c r="R100" s="19">
        <f>INDEX('Actuals Data'!R$4:R$427,MATCH('Actuals Summary'!$B100,'Actuals Data'!$B$4:$B$427,0))</f>
        <v>787392</v>
      </c>
      <c r="S100" s="19">
        <f>INDEX('Actuals Data'!S$4:S$427,MATCH('Actuals Summary'!$B100,'Actuals Data'!$B$4:$B$427,0))</f>
        <v>750874</v>
      </c>
      <c r="T100" s="19">
        <f>INDEX('Actuals Data'!T$4:T$427,MATCH('Actuals Summary'!$B100,'Actuals Data'!$B$4:$B$427,0))</f>
        <v>647445</v>
      </c>
      <c r="U100" s="19">
        <f>INDEX('Actuals Data'!U$4:U$427,MATCH('Actuals Summary'!$B100,'Actuals Data'!$B$4:$B$427,0))</f>
        <v>562135</v>
      </c>
      <c r="V100" s="19">
        <f>INDEX('Actuals Data'!V$4:V$427,MATCH('Actuals Summary'!$B100,'Actuals Data'!$B$4:$B$427,0))</f>
        <v>961620</v>
      </c>
      <c r="W100" s="19">
        <f>INDEX('Actuals Data'!W$4:W$427,MATCH('Actuals Summary'!$B100,'Actuals Data'!$B$4:$B$427,0))</f>
        <v>950020</v>
      </c>
      <c r="X100" s="19">
        <f>INDEX('Actuals Data'!X$4:X$427,MATCH('Actuals Summary'!$B100,'Actuals Data'!$B$4:$B$427,0))</f>
        <v>743535</v>
      </c>
      <c r="Y100" s="19">
        <f>INDEX('Actuals Data'!Y$4:Y$427,MATCH('Actuals Summary'!$B100,'Actuals Data'!$B$4:$B$427,0))</f>
        <v>1563697</v>
      </c>
      <c r="Z100" s="19">
        <f>INDEX('Actuals Data'!Z$4:Z$427,MATCH('Actuals Summary'!$B100,'Actuals Data'!$B$4:$B$427,0))</f>
        <v>2090659</v>
      </c>
      <c r="AA100" s="19">
        <f>INDEX('Actuals Data'!AA$4:AA$427,MATCH('Actuals Summary'!$B100,'Actuals Data'!$B$4:$B$427,0))</f>
        <v>2822324</v>
      </c>
      <c r="AB100" s="19">
        <f>INDEX('Actuals Data'!AB$4:AB$427,MATCH('Actuals Summary'!$B100,'Actuals Data'!$B$4:$B$427,0))</f>
        <v>2684137</v>
      </c>
      <c r="AC100" s="19">
        <f>INDEX('Actuals Data'!AC$4:AC$427,MATCH('Actuals Summary'!$B100,'Actuals Data'!$B$4:$B$427,0))</f>
        <v>3798972</v>
      </c>
      <c r="AD100" s="19">
        <f>INDEX('Actuals Data'!AD$4:AD$427,MATCH('Actuals Summary'!$B100,'Actuals Data'!$B$4:$B$427,0))</f>
        <v>3190900</v>
      </c>
      <c r="AE100" s="19">
        <f>INDEX('Actuals Data'!AE$4:AE$427,MATCH('Actuals Summary'!$B100,'Actuals Data'!$B$4:$B$427,0))</f>
        <v>4284656</v>
      </c>
      <c r="AF100" s="19">
        <f>INDEX('Actuals Data'!AF$4:AF$427,MATCH('Actuals Summary'!$B100,'Actuals Data'!$B$4:$B$427,0))</f>
        <v>4464598</v>
      </c>
      <c r="AG100" s="19">
        <f>INDEX('Actuals Data'!AG$4:AG$427,MATCH('Actuals Summary'!$B100,'Actuals Data'!$B$4:$B$427,0))</f>
        <v>5392231</v>
      </c>
      <c r="AH100" s="19">
        <f>INDEX('Actuals Data'!AH$4:AH$427,MATCH('Actuals Summary'!$B100,'Actuals Data'!$B$4:$B$427,0))</f>
        <v>6457881</v>
      </c>
      <c r="AI100" s="19">
        <f>INDEX('Actuals Data'!AI$4:AI$427,MATCH('Actuals Summary'!$B100,'Actuals Data'!$B$4:$B$427,0))</f>
        <v>7617431</v>
      </c>
      <c r="AJ100" s="19">
        <f>INDEX('Actuals Data'!AJ$4:AJ$427,MATCH('Actuals Summary'!$B100,'Actuals Data'!$B$4:$B$427,0))</f>
        <v>4695045</v>
      </c>
      <c r="AK100" s="19">
        <f>INDEX('Actuals Data'!AK$4:AK$427,MATCH('Actuals Summary'!$B100,'Actuals Data'!$B$4:$B$427,0))</f>
        <v>3992802</v>
      </c>
      <c r="AL100" s="19">
        <f>INDEX('Actuals Data'!AL$4:AL$427,MATCH('Actuals Summary'!$B100,'Actuals Data'!$B$4:$B$427,0))</f>
        <v>3770099</v>
      </c>
      <c r="AM100" s="19">
        <f>INDEX('Actuals Data'!AM$4:AM$427,MATCH('Actuals Summary'!$B100,'Actuals Data'!$B$4:$B$427,0))</f>
        <v>4415449</v>
      </c>
      <c r="AN100" s="19">
        <f>INDEX('Actuals Data'!AN$4:AN$427,MATCH('Actuals Summary'!$B100,'Actuals Data'!$B$4:$B$427,0))</f>
        <v>4461845</v>
      </c>
      <c r="AO100" s="19">
        <f>INDEX('Actuals Data'!AO$4:AO$427,MATCH('Actuals Summary'!$B100,'Actuals Data'!$B$4:$B$427,0))</f>
        <v>5487336</v>
      </c>
      <c r="AP100" s="19">
        <f>INDEX('Actuals Data'!AP$4:AP$427,MATCH('Actuals Summary'!$B100,'Actuals Data'!$B$4:$B$427,0))</f>
        <v>4348743</v>
      </c>
      <c r="AQ100" s="19">
        <f>INDEX('Actuals Data'!AQ$4:AQ$427,MATCH('Actuals Summary'!$B100,'Actuals Data'!$B$4:$B$427,0))</f>
        <v>5488286</v>
      </c>
      <c r="AR100" s="88">
        <f>INDEX('Actuals Data'!AR$4:AR$427,MATCH('Actuals Summary'!$B100,'Actuals Data'!$B$4:$B$427,0))</f>
        <v>5636944.4800000004</v>
      </c>
      <c r="AS100" s="52">
        <f>INDEX('Actuals Data'!AS$4:AS$427,MATCH('Actuals Summary'!$B100,'Actuals Data'!$B$4:$B$427,0))</f>
        <v>5636947.4800000004</v>
      </c>
      <c r="AT100" s="19">
        <f>INDEX('Actuals Data'!AT$4:AT$427,MATCH('Actuals Summary'!$B100,'Actuals Data'!$B$4:$B$427,0))</f>
        <v>5250000</v>
      </c>
    </row>
    <row r="101" spans="2:46" outlineLevel="1" x14ac:dyDescent="0.25">
      <c r="B101" s="24" t="s">
        <v>182</v>
      </c>
      <c r="C101" s="24" t="s">
        <v>183</v>
      </c>
      <c r="D101" s="24" t="s">
        <v>184</v>
      </c>
      <c r="E101" s="19">
        <f>INDEX('Actuals Data'!E$4:E$427,MATCH('Actuals Summary'!$B101,'Actuals Data'!$B$4:$B$427,0))</f>
        <v>207545</v>
      </c>
      <c r="F101" s="19">
        <f>INDEX('Actuals Data'!F$4:F$427,MATCH('Actuals Summary'!$B101,'Actuals Data'!$B$4:$B$427,0))</f>
        <v>281160</v>
      </c>
      <c r="G101" s="19">
        <f>INDEX('Actuals Data'!G$4:G$427,MATCH('Actuals Summary'!$B101,'Actuals Data'!$B$4:$B$427,0))</f>
        <v>390254</v>
      </c>
      <c r="H101" s="19">
        <f>INDEX('Actuals Data'!H$4:H$427,MATCH('Actuals Summary'!$B101,'Actuals Data'!$B$4:$B$427,0))</f>
        <v>350815</v>
      </c>
      <c r="I101" s="19">
        <f>INDEX('Actuals Data'!I$4:I$427,MATCH('Actuals Summary'!$B101,'Actuals Data'!$B$4:$B$427,0))</f>
        <v>320966</v>
      </c>
      <c r="J101" s="19">
        <f>INDEX('Actuals Data'!J$4:J$427,MATCH('Actuals Summary'!$B101,'Actuals Data'!$B$4:$B$427,0))</f>
        <v>372360</v>
      </c>
      <c r="K101" s="19">
        <f>INDEX('Actuals Data'!K$4:K$427,MATCH('Actuals Summary'!$B101,'Actuals Data'!$B$4:$B$427,0))</f>
        <v>332532</v>
      </c>
      <c r="L101" s="19">
        <f>INDEX('Actuals Data'!L$4:L$427,MATCH('Actuals Summary'!$B101,'Actuals Data'!$B$4:$B$427,0))</f>
        <v>332917</v>
      </c>
      <c r="M101" s="19">
        <f>INDEX('Actuals Data'!M$4:M$427,MATCH('Actuals Summary'!$B101,'Actuals Data'!$B$4:$B$427,0))</f>
        <v>382862</v>
      </c>
      <c r="N101" s="19">
        <f>INDEX('Actuals Data'!N$4:N$427,MATCH('Actuals Summary'!$B101,'Actuals Data'!$B$4:$B$427,0))</f>
        <v>329482</v>
      </c>
      <c r="O101" s="19">
        <f>INDEX('Actuals Data'!O$4:O$427,MATCH('Actuals Summary'!$B101,'Actuals Data'!$B$4:$B$427,0))</f>
        <v>297039</v>
      </c>
      <c r="P101" s="19">
        <f>INDEX('Actuals Data'!P$4:P$427,MATCH('Actuals Summary'!$B101,'Actuals Data'!$B$4:$B$427,0))</f>
        <v>350137</v>
      </c>
      <c r="Q101" s="19">
        <f>INDEX('Actuals Data'!Q$4:Q$427,MATCH('Actuals Summary'!$B101,'Actuals Data'!$B$4:$B$427,0))</f>
        <v>438661</v>
      </c>
      <c r="R101" s="19">
        <f>INDEX('Actuals Data'!R$4:R$427,MATCH('Actuals Summary'!$B101,'Actuals Data'!$B$4:$B$427,0))</f>
        <v>416981</v>
      </c>
      <c r="S101" s="19">
        <f>INDEX('Actuals Data'!S$4:S$427,MATCH('Actuals Summary'!$B101,'Actuals Data'!$B$4:$B$427,0))</f>
        <v>369152</v>
      </c>
      <c r="T101" s="19">
        <f>INDEX('Actuals Data'!T$4:T$427,MATCH('Actuals Summary'!$B101,'Actuals Data'!$B$4:$B$427,0))</f>
        <v>338081</v>
      </c>
      <c r="U101" s="19">
        <f>INDEX('Actuals Data'!U$4:U$427,MATCH('Actuals Summary'!$B101,'Actuals Data'!$B$4:$B$427,0))</f>
        <v>315033</v>
      </c>
      <c r="V101" s="19">
        <f>INDEX('Actuals Data'!V$4:V$427,MATCH('Actuals Summary'!$B101,'Actuals Data'!$B$4:$B$427,0))</f>
        <v>391992</v>
      </c>
      <c r="W101" s="19">
        <f>INDEX('Actuals Data'!W$4:W$427,MATCH('Actuals Summary'!$B101,'Actuals Data'!$B$4:$B$427,0))</f>
        <v>393201</v>
      </c>
      <c r="X101" s="19">
        <f>INDEX('Actuals Data'!X$4:X$427,MATCH('Actuals Summary'!$B101,'Actuals Data'!$B$4:$B$427,0))</f>
        <v>390094</v>
      </c>
      <c r="Y101" s="19">
        <f>INDEX('Actuals Data'!Y$4:Y$427,MATCH('Actuals Summary'!$B101,'Actuals Data'!$B$4:$B$427,0))</f>
        <v>579442</v>
      </c>
      <c r="Z101" s="19">
        <f>INDEX('Actuals Data'!Z$4:Z$427,MATCH('Actuals Summary'!$B101,'Actuals Data'!$B$4:$B$427,0))</f>
        <v>726403</v>
      </c>
      <c r="AA101" s="19">
        <f>INDEX('Actuals Data'!AA$4:AA$427,MATCH('Actuals Summary'!$B101,'Actuals Data'!$B$4:$B$427,0))</f>
        <v>870258</v>
      </c>
      <c r="AB101" s="19">
        <f>INDEX('Actuals Data'!AB$4:AB$427,MATCH('Actuals Summary'!$B101,'Actuals Data'!$B$4:$B$427,0))</f>
        <v>865631</v>
      </c>
      <c r="AC101" s="19">
        <f>INDEX('Actuals Data'!AC$4:AC$427,MATCH('Actuals Summary'!$B101,'Actuals Data'!$B$4:$B$427,0))</f>
        <v>896962</v>
      </c>
      <c r="AD101" s="19">
        <f>INDEX('Actuals Data'!AD$4:AD$427,MATCH('Actuals Summary'!$B101,'Actuals Data'!$B$4:$B$427,0))</f>
        <v>951720</v>
      </c>
      <c r="AE101" s="19">
        <f>INDEX('Actuals Data'!AE$4:AE$427,MATCH('Actuals Summary'!$B101,'Actuals Data'!$B$4:$B$427,0))</f>
        <v>926557</v>
      </c>
      <c r="AF101" s="19">
        <f>INDEX('Actuals Data'!AF$4:AF$427,MATCH('Actuals Summary'!$B101,'Actuals Data'!$B$4:$B$427,0))</f>
        <v>990430</v>
      </c>
      <c r="AG101" s="19">
        <f>INDEX('Actuals Data'!AG$4:AG$427,MATCH('Actuals Summary'!$B101,'Actuals Data'!$B$4:$B$427,0))</f>
        <v>1089359</v>
      </c>
      <c r="AH101" s="19">
        <f>INDEX('Actuals Data'!AH$4:AH$427,MATCH('Actuals Summary'!$B101,'Actuals Data'!$B$4:$B$427,0))</f>
        <v>1100038</v>
      </c>
      <c r="AI101" s="19">
        <f>INDEX('Actuals Data'!AI$4:AI$427,MATCH('Actuals Summary'!$B101,'Actuals Data'!$B$4:$B$427,0))</f>
        <v>1303516</v>
      </c>
      <c r="AJ101" s="19">
        <f>INDEX('Actuals Data'!AJ$4:AJ$427,MATCH('Actuals Summary'!$B101,'Actuals Data'!$B$4:$B$427,0))</f>
        <v>822588</v>
      </c>
      <c r="AK101" s="19">
        <f>INDEX('Actuals Data'!AK$4:AK$427,MATCH('Actuals Summary'!$B101,'Actuals Data'!$B$4:$B$427,0))</f>
        <v>672042</v>
      </c>
      <c r="AL101" s="19">
        <f>INDEX('Actuals Data'!AL$4:AL$427,MATCH('Actuals Summary'!$B101,'Actuals Data'!$B$4:$B$427,0))</f>
        <v>789442</v>
      </c>
      <c r="AM101" s="19">
        <f>INDEX('Actuals Data'!AM$4:AM$427,MATCH('Actuals Summary'!$B101,'Actuals Data'!$B$4:$B$427,0))</f>
        <v>816979</v>
      </c>
      <c r="AN101" s="19">
        <f>INDEX('Actuals Data'!AN$4:AN$427,MATCH('Actuals Summary'!$B101,'Actuals Data'!$B$4:$B$427,0))</f>
        <v>858473</v>
      </c>
      <c r="AO101" s="19">
        <f>INDEX('Actuals Data'!AO$4:AO$427,MATCH('Actuals Summary'!$B101,'Actuals Data'!$B$4:$B$427,0))</f>
        <v>993329</v>
      </c>
      <c r="AP101" s="19">
        <f>INDEX('Actuals Data'!AP$4:AP$427,MATCH('Actuals Summary'!$B101,'Actuals Data'!$B$4:$B$427,0))</f>
        <v>821494</v>
      </c>
      <c r="AQ101" s="19">
        <f>INDEX('Actuals Data'!AQ$4:AQ$427,MATCH('Actuals Summary'!$B101,'Actuals Data'!$B$4:$B$427,0))</f>
        <v>1157630</v>
      </c>
      <c r="AR101" s="88">
        <f>INDEX('Actuals Data'!AR$4:AR$427,MATCH('Actuals Summary'!$B101,'Actuals Data'!$B$4:$B$427,0))</f>
        <v>1222334</v>
      </c>
      <c r="AS101" s="52">
        <f>INDEX('Actuals Data'!AS$4:AS$427,MATCH('Actuals Summary'!$B101,'Actuals Data'!$B$4:$B$427,0))</f>
        <v>1222334</v>
      </c>
      <c r="AT101" s="19">
        <f>INDEX('Actuals Data'!AT$4:AT$427,MATCH('Actuals Summary'!$B101,'Actuals Data'!$B$4:$B$427,0))</f>
        <v>990818</v>
      </c>
    </row>
    <row r="102" spans="2:46" outlineLevel="1" x14ac:dyDescent="0.25">
      <c r="B102" s="24" t="s">
        <v>185</v>
      </c>
      <c r="C102" s="24" t="s">
        <v>186</v>
      </c>
      <c r="D102" s="24" t="s">
        <v>187</v>
      </c>
      <c r="E102" s="19">
        <f>INDEX('Actuals Data'!E$4:E$427,MATCH('Actuals Summary'!$B102,'Actuals Data'!$B$4:$B$427,0))</f>
        <v>78292</v>
      </c>
      <c r="F102" s="19">
        <f>INDEX('Actuals Data'!F$4:F$427,MATCH('Actuals Summary'!$B102,'Actuals Data'!$B$4:$B$427,0))</f>
        <v>93375</v>
      </c>
      <c r="G102" s="19">
        <f>INDEX('Actuals Data'!G$4:G$427,MATCH('Actuals Summary'!$B102,'Actuals Data'!$B$4:$B$427,0))</f>
        <v>190997</v>
      </c>
      <c r="H102" s="19">
        <f>INDEX('Actuals Data'!H$4:H$427,MATCH('Actuals Summary'!$B102,'Actuals Data'!$B$4:$B$427,0))</f>
        <v>209829</v>
      </c>
      <c r="I102" s="19">
        <f>INDEX('Actuals Data'!I$4:I$427,MATCH('Actuals Summary'!$B102,'Actuals Data'!$B$4:$B$427,0))</f>
        <v>178062</v>
      </c>
      <c r="J102" s="19">
        <f>INDEX('Actuals Data'!J$4:J$427,MATCH('Actuals Summary'!$B102,'Actuals Data'!$B$4:$B$427,0))</f>
        <v>165391</v>
      </c>
      <c r="K102" s="19">
        <f>INDEX('Actuals Data'!K$4:K$427,MATCH('Actuals Summary'!$B102,'Actuals Data'!$B$4:$B$427,0))</f>
        <v>140492</v>
      </c>
      <c r="L102" s="19">
        <f>INDEX('Actuals Data'!L$4:L$427,MATCH('Actuals Summary'!$B102,'Actuals Data'!$B$4:$B$427,0))</f>
        <v>154961</v>
      </c>
      <c r="M102" s="19">
        <f>INDEX('Actuals Data'!M$4:M$427,MATCH('Actuals Summary'!$B102,'Actuals Data'!$B$4:$B$427,0))</f>
        <v>145639</v>
      </c>
      <c r="N102" s="19">
        <f>INDEX('Actuals Data'!N$4:N$427,MATCH('Actuals Summary'!$B102,'Actuals Data'!$B$4:$B$427,0))</f>
        <v>149594</v>
      </c>
      <c r="O102" s="19">
        <f>INDEX('Actuals Data'!O$4:O$427,MATCH('Actuals Summary'!$B102,'Actuals Data'!$B$4:$B$427,0))</f>
        <v>196177</v>
      </c>
      <c r="P102" s="19">
        <f>INDEX('Actuals Data'!P$4:P$427,MATCH('Actuals Summary'!$B102,'Actuals Data'!$B$4:$B$427,0))</f>
        <v>175022</v>
      </c>
      <c r="Q102" s="19">
        <f>INDEX('Actuals Data'!Q$4:Q$427,MATCH('Actuals Summary'!$B102,'Actuals Data'!$B$4:$B$427,0))</f>
        <v>242028</v>
      </c>
      <c r="R102" s="19">
        <f>INDEX('Actuals Data'!R$4:R$427,MATCH('Actuals Summary'!$B102,'Actuals Data'!$B$4:$B$427,0))</f>
        <v>236705</v>
      </c>
      <c r="S102" s="19">
        <f>INDEX('Actuals Data'!S$4:S$427,MATCH('Actuals Summary'!$B102,'Actuals Data'!$B$4:$B$427,0))</f>
        <v>208997</v>
      </c>
      <c r="T102" s="19">
        <f>INDEX('Actuals Data'!T$4:T$427,MATCH('Actuals Summary'!$B102,'Actuals Data'!$B$4:$B$427,0))</f>
        <v>257045</v>
      </c>
      <c r="U102" s="19">
        <f>INDEX('Actuals Data'!U$4:U$427,MATCH('Actuals Summary'!$B102,'Actuals Data'!$B$4:$B$427,0))</f>
        <v>262601</v>
      </c>
      <c r="V102" s="19">
        <f>INDEX('Actuals Data'!V$4:V$427,MATCH('Actuals Summary'!$B102,'Actuals Data'!$B$4:$B$427,0))</f>
        <v>322734</v>
      </c>
      <c r="W102" s="19">
        <f>INDEX('Actuals Data'!W$4:W$427,MATCH('Actuals Summary'!$B102,'Actuals Data'!$B$4:$B$427,0))</f>
        <v>330762</v>
      </c>
      <c r="X102" s="19">
        <f>INDEX('Actuals Data'!X$4:X$427,MATCH('Actuals Summary'!$B102,'Actuals Data'!$B$4:$B$427,0))</f>
        <v>365951</v>
      </c>
      <c r="Y102" s="19">
        <f>INDEX('Actuals Data'!Y$4:Y$427,MATCH('Actuals Summary'!$B102,'Actuals Data'!$B$4:$B$427,0))</f>
        <v>512276</v>
      </c>
      <c r="Z102" s="19">
        <f>INDEX('Actuals Data'!Z$4:Z$427,MATCH('Actuals Summary'!$B102,'Actuals Data'!$B$4:$B$427,0))</f>
        <v>702361</v>
      </c>
      <c r="AA102" s="19">
        <f>INDEX('Actuals Data'!AA$4:AA$427,MATCH('Actuals Summary'!$B102,'Actuals Data'!$B$4:$B$427,0))</f>
        <v>655083</v>
      </c>
      <c r="AB102" s="19">
        <f>INDEX('Actuals Data'!AB$4:AB$427,MATCH('Actuals Summary'!$B102,'Actuals Data'!$B$4:$B$427,0))</f>
        <v>682971</v>
      </c>
      <c r="AC102" s="19">
        <f>INDEX('Actuals Data'!AC$4:AC$427,MATCH('Actuals Summary'!$B102,'Actuals Data'!$B$4:$B$427,0))</f>
        <v>756898</v>
      </c>
      <c r="AD102" s="19">
        <f>INDEX('Actuals Data'!AD$4:AD$427,MATCH('Actuals Summary'!$B102,'Actuals Data'!$B$4:$B$427,0))</f>
        <v>964771</v>
      </c>
      <c r="AE102" s="19">
        <f>INDEX('Actuals Data'!AE$4:AE$427,MATCH('Actuals Summary'!$B102,'Actuals Data'!$B$4:$B$427,0))</f>
        <v>922695</v>
      </c>
      <c r="AF102" s="19">
        <f>INDEX('Actuals Data'!AF$4:AF$427,MATCH('Actuals Summary'!$B102,'Actuals Data'!$B$4:$B$427,0))</f>
        <v>1004796</v>
      </c>
      <c r="AG102" s="19">
        <f>INDEX('Actuals Data'!AG$4:AG$427,MATCH('Actuals Summary'!$B102,'Actuals Data'!$B$4:$B$427,0))</f>
        <v>900589</v>
      </c>
      <c r="AH102" s="19">
        <f>INDEX('Actuals Data'!AH$4:AH$427,MATCH('Actuals Summary'!$B102,'Actuals Data'!$B$4:$B$427,0))</f>
        <v>961119</v>
      </c>
      <c r="AI102" s="19">
        <f>INDEX('Actuals Data'!AI$4:AI$427,MATCH('Actuals Summary'!$B102,'Actuals Data'!$B$4:$B$427,0))</f>
        <v>988782</v>
      </c>
      <c r="AJ102" s="19">
        <f>INDEX('Actuals Data'!AJ$4:AJ$427,MATCH('Actuals Summary'!$B102,'Actuals Data'!$B$4:$B$427,0))</f>
        <v>723793</v>
      </c>
      <c r="AK102" s="19">
        <f>INDEX('Actuals Data'!AK$4:AK$427,MATCH('Actuals Summary'!$B102,'Actuals Data'!$B$4:$B$427,0))</f>
        <v>599922</v>
      </c>
      <c r="AL102" s="19">
        <f>INDEX('Actuals Data'!AL$4:AL$427,MATCH('Actuals Summary'!$B102,'Actuals Data'!$B$4:$B$427,0))</f>
        <v>727629</v>
      </c>
      <c r="AM102" s="19">
        <f>INDEX('Actuals Data'!AM$4:AM$427,MATCH('Actuals Summary'!$B102,'Actuals Data'!$B$4:$B$427,0))</f>
        <v>788213</v>
      </c>
      <c r="AN102" s="19">
        <f>INDEX('Actuals Data'!AN$4:AN$427,MATCH('Actuals Summary'!$B102,'Actuals Data'!$B$4:$B$427,0))</f>
        <v>784339</v>
      </c>
      <c r="AO102" s="19">
        <f>INDEX('Actuals Data'!AO$4:AO$427,MATCH('Actuals Summary'!$B102,'Actuals Data'!$B$4:$B$427,0))</f>
        <v>906680</v>
      </c>
      <c r="AP102" s="19">
        <f>INDEX('Actuals Data'!AP$4:AP$427,MATCH('Actuals Summary'!$B102,'Actuals Data'!$B$4:$B$427,0))</f>
        <v>878815</v>
      </c>
      <c r="AQ102" s="19">
        <f>INDEX('Actuals Data'!AQ$4:AQ$427,MATCH('Actuals Summary'!$B102,'Actuals Data'!$B$4:$B$427,0))</f>
        <v>1071718</v>
      </c>
      <c r="AR102" s="88">
        <f>INDEX('Actuals Data'!AR$4:AR$427,MATCH('Actuals Summary'!$B102,'Actuals Data'!$B$4:$B$427,0))</f>
        <v>1060044</v>
      </c>
      <c r="AS102" s="52">
        <f>INDEX('Actuals Data'!AS$4:AS$427,MATCH('Actuals Summary'!$B102,'Actuals Data'!$B$4:$B$427,0))</f>
        <v>1060044</v>
      </c>
      <c r="AT102" s="19">
        <f>INDEX('Actuals Data'!AT$4:AT$427,MATCH('Actuals Summary'!$B102,'Actuals Data'!$B$4:$B$427,0))</f>
        <v>856613</v>
      </c>
    </row>
    <row r="103" spans="2:46" outlineLevel="1" x14ac:dyDescent="0.25">
      <c r="B103" s="24" t="s">
        <v>188</v>
      </c>
      <c r="C103" s="24" t="s">
        <v>189</v>
      </c>
      <c r="D103" s="24" t="s">
        <v>190</v>
      </c>
      <c r="E103" s="19">
        <f>INDEX('Actuals Data'!E$4:E$427,MATCH('Actuals Summary'!$B103,'Actuals Data'!$B$4:$B$427,0))</f>
        <v>67419</v>
      </c>
      <c r="F103" s="19">
        <f>INDEX('Actuals Data'!F$4:F$427,MATCH('Actuals Summary'!$B103,'Actuals Data'!$B$4:$B$427,0))</f>
        <v>74159</v>
      </c>
      <c r="G103" s="19">
        <f>INDEX('Actuals Data'!G$4:G$427,MATCH('Actuals Summary'!$B103,'Actuals Data'!$B$4:$B$427,0))</f>
        <v>104889</v>
      </c>
      <c r="H103" s="19">
        <f>INDEX('Actuals Data'!H$4:H$427,MATCH('Actuals Summary'!$B103,'Actuals Data'!$B$4:$B$427,0))</f>
        <v>93907</v>
      </c>
      <c r="I103" s="19">
        <f>INDEX('Actuals Data'!I$4:I$427,MATCH('Actuals Summary'!$B103,'Actuals Data'!$B$4:$B$427,0))</f>
        <v>83994</v>
      </c>
      <c r="J103" s="19">
        <f>INDEX('Actuals Data'!J$4:J$427,MATCH('Actuals Summary'!$B103,'Actuals Data'!$B$4:$B$427,0))</f>
        <v>105109</v>
      </c>
      <c r="K103" s="19">
        <f>INDEX('Actuals Data'!K$4:K$427,MATCH('Actuals Summary'!$B103,'Actuals Data'!$B$4:$B$427,0))</f>
        <v>90105</v>
      </c>
      <c r="L103" s="19">
        <f>INDEX('Actuals Data'!L$4:L$427,MATCH('Actuals Summary'!$B103,'Actuals Data'!$B$4:$B$427,0))</f>
        <v>94428</v>
      </c>
      <c r="M103" s="19">
        <f>INDEX('Actuals Data'!M$4:M$427,MATCH('Actuals Summary'!$B103,'Actuals Data'!$B$4:$B$427,0))</f>
        <v>110610</v>
      </c>
      <c r="N103" s="19">
        <f>INDEX('Actuals Data'!N$4:N$427,MATCH('Actuals Summary'!$B103,'Actuals Data'!$B$4:$B$427,0))</f>
        <v>89003</v>
      </c>
      <c r="O103" s="19">
        <f>INDEX('Actuals Data'!O$4:O$427,MATCH('Actuals Summary'!$B103,'Actuals Data'!$B$4:$B$427,0))</f>
        <v>82955</v>
      </c>
      <c r="P103" s="19">
        <f>INDEX('Actuals Data'!P$4:P$427,MATCH('Actuals Summary'!$B103,'Actuals Data'!$B$4:$B$427,0))</f>
        <v>88854</v>
      </c>
      <c r="Q103" s="19">
        <f>INDEX('Actuals Data'!Q$4:Q$427,MATCH('Actuals Summary'!$B103,'Actuals Data'!$B$4:$B$427,0))</f>
        <v>101291</v>
      </c>
      <c r="R103" s="19">
        <f>INDEX('Actuals Data'!R$4:R$427,MATCH('Actuals Summary'!$B103,'Actuals Data'!$B$4:$B$427,0))</f>
        <v>131329</v>
      </c>
      <c r="S103" s="19">
        <f>INDEX('Actuals Data'!S$4:S$427,MATCH('Actuals Summary'!$B103,'Actuals Data'!$B$4:$B$427,0))</f>
        <v>83788</v>
      </c>
      <c r="T103" s="19">
        <f>INDEX('Actuals Data'!T$4:T$427,MATCH('Actuals Summary'!$B103,'Actuals Data'!$B$4:$B$427,0))</f>
        <v>79167</v>
      </c>
      <c r="U103" s="19">
        <f>INDEX('Actuals Data'!U$4:U$427,MATCH('Actuals Summary'!$B103,'Actuals Data'!$B$4:$B$427,0))</f>
        <v>80472</v>
      </c>
      <c r="V103" s="19">
        <f>INDEX('Actuals Data'!V$4:V$427,MATCH('Actuals Summary'!$B103,'Actuals Data'!$B$4:$B$427,0))</f>
        <v>100285</v>
      </c>
      <c r="W103" s="19">
        <f>INDEX('Actuals Data'!W$4:W$427,MATCH('Actuals Summary'!$B103,'Actuals Data'!$B$4:$B$427,0))</f>
        <v>100982</v>
      </c>
      <c r="X103" s="19">
        <f>INDEX('Actuals Data'!X$4:X$427,MATCH('Actuals Summary'!$B103,'Actuals Data'!$B$4:$B$427,0))</f>
        <v>119028</v>
      </c>
      <c r="Y103" s="19">
        <f>INDEX('Actuals Data'!Y$4:Y$427,MATCH('Actuals Summary'!$B103,'Actuals Data'!$B$4:$B$427,0))</f>
        <v>176072</v>
      </c>
      <c r="Z103" s="19">
        <f>INDEX('Actuals Data'!Z$4:Z$427,MATCH('Actuals Summary'!$B103,'Actuals Data'!$B$4:$B$427,0))</f>
        <v>263556</v>
      </c>
      <c r="AA103" s="19">
        <f>INDEX('Actuals Data'!AA$4:AA$427,MATCH('Actuals Summary'!$B103,'Actuals Data'!$B$4:$B$427,0))</f>
        <v>282807</v>
      </c>
      <c r="AB103" s="19">
        <f>INDEX('Actuals Data'!AB$4:AB$427,MATCH('Actuals Summary'!$B103,'Actuals Data'!$B$4:$B$427,0))</f>
        <v>300089</v>
      </c>
      <c r="AC103" s="19">
        <f>INDEX('Actuals Data'!AC$4:AC$427,MATCH('Actuals Summary'!$B103,'Actuals Data'!$B$4:$B$427,0))</f>
        <v>292929</v>
      </c>
      <c r="AD103" s="19">
        <f>INDEX('Actuals Data'!AD$4:AD$427,MATCH('Actuals Summary'!$B103,'Actuals Data'!$B$4:$B$427,0))</f>
        <v>418182</v>
      </c>
      <c r="AE103" s="19">
        <f>INDEX('Actuals Data'!AE$4:AE$427,MATCH('Actuals Summary'!$B103,'Actuals Data'!$B$4:$B$427,0))</f>
        <v>382486</v>
      </c>
      <c r="AF103" s="19">
        <f>INDEX('Actuals Data'!AF$4:AF$427,MATCH('Actuals Summary'!$B103,'Actuals Data'!$B$4:$B$427,0))</f>
        <v>504779</v>
      </c>
      <c r="AG103" s="19">
        <f>INDEX('Actuals Data'!AG$4:AG$427,MATCH('Actuals Summary'!$B103,'Actuals Data'!$B$4:$B$427,0))</f>
        <v>555421</v>
      </c>
      <c r="AH103" s="19">
        <f>INDEX('Actuals Data'!AH$4:AH$427,MATCH('Actuals Summary'!$B103,'Actuals Data'!$B$4:$B$427,0))</f>
        <v>553875</v>
      </c>
      <c r="AI103" s="19">
        <f>INDEX('Actuals Data'!AI$4:AI$427,MATCH('Actuals Summary'!$B103,'Actuals Data'!$B$4:$B$427,0))</f>
        <v>564877</v>
      </c>
      <c r="AJ103" s="19">
        <f>INDEX('Actuals Data'!AJ$4:AJ$427,MATCH('Actuals Summary'!$B103,'Actuals Data'!$B$4:$B$427,0))</f>
        <v>434774</v>
      </c>
      <c r="AK103" s="19">
        <f>INDEX('Actuals Data'!AK$4:AK$427,MATCH('Actuals Summary'!$B103,'Actuals Data'!$B$4:$B$427,0))</f>
        <v>419261</v>
      </c>
      <c r="AL103" s="19">
        <f>INDEX('Actuals Data'!AL$4:AL$427,MATCH('Actuals Summary'!$B103,'Actuals Data'!$B$4:$B$427,0))</f>
        <v>497241</v>
      </c>
      <c r="AM103" s="19">
        <f>INDEX('Actuals Data'!AM$4:AM$427,MATCH('Actuals Summary'!$B103,'Actuals Data'!$B$4:$B$427,0))</f>
        <v>475454</v>
      </c>
      <c r="AN103" s="19">
        <f>INDEX('Actuals Data'!AN$4:AN$427,MATCH('Actuals Summary'!$B103,'Actuals Data'!$B$4:$B$427,0))</f>
        <v>489816</v>
      </c>
      <c r="AO103" s="19">
        <f>INDEX('Actuals Data'!AO$4:AO$427,MATCH('Actuals Summary'!$B103,'Actuals Data'!$B$4:$B$427,0))</f>
        <v>569682</v>
      </c>
      <c r="AP103" s="19">
        <f>INDEX('Actuals Data'!AP$4:AP$427,MATCH('Actuals Summary'!$B103,'Actuals Data'!$B$4:$B$427,0))</f>
        <v>570520</v>
      </c>
      <c r="AQ103" s="19">
        <f>INDEX('Actuals Data'!AQ$4:AQ$427,MATCH('Actuals Summary'!$B103,'Actuals Data'!$B$4:$B$427,0))</f>
        <v>655115</v>
      </c>
      <c r="AR103" s="88">
        <f>INDEX('Actuals Data'!AR$4:AR$427,MATCH('Actuals Summary'!$B103,'Actuals Data'!$B$4:$B$427,0))</f>
        <v>626855</v>
      </c>
      <c r="AS103" s="52">
        <f>INDEX('Actuals Data'!AS$4:AS$427,MATCH('Actuals Summary'!$B103,'Actuals Data'!$B$4:$B$427,0))</f>
        <v>626855</v>
      </c>
      <c r="AT103" s="19">
        <f>INDEX('Actuals Data'!AT$4:AT$427,MATCH('Actuals Summary'!$B103,'Actuals Data'!$B$4:$B$427,0))</f>
        <v>583851</v>
      </c>
    </row>
    <row r="104" spans="2:46" outlineLevel="1" x14ac:dyDescent="0.25">
      <c r="B104" s="24" t="s">
        <v>191</v>
      </c>
      <c r="C104" s="24" t="s">
        <v>192</v>
      </c>
      <c r="D104" s="24" t="s">
        <v>193</v>
      </c>
      <c r="E104" s="19">
        <f>INDEX('Actuals Data'!E$4:E$427,MATCH('Actuals Summary'!$B104,'Actuals Data'!$B$4:$B$427,0))</f>
        <v>85434</v>
      </c>
      <c r="F104" s="19">
        <f>INDEX('Actuals Data'!F$4:F$427,MATCH('Actuals Summary'!$B104,'Actuals Data'!$B$4:$B$427,0))</f>
        <v>85895</v>
      </c>
      <c r="G104" s="19">
        <f>INDEX('Actuals Data'!G$4:G$427,MATCH('Actuals Summary'!$B104,'Actuals Data'!$B$4:$B$427,0))</f>
        <v>4423</v>
      </c>
      <c r="H104" s="19">
        <f>INDEX('Actuals Data'!H$4:H$427,MATCH('Actuals Summary'!$B104,'Actuals Data'!$B$4:$B$427,0))</f>
        <v>3797</v>
      </c>
      <c r="I104" s="19">
        <f>INDEX('Actuals Data'!I$4:I$427,MATCH('Actuals Summary'!$B104,'Actuals Data'!$B$4:$B$427,0))</f>
        <v>2590</v>
      </c>
      <c r="J104" s="19">
        <f>INDEX('Actuals Data'!J$4:J$427,MATCH('Actuals Summary'!$B104,'Actuals Data'!$B$4:$B$427,0))</f>
        <v>3673</v>
      </c>
      <c r="K104" s="19">
        <f>INDEX('Actuals Data'!K$4:K$427,MATCH('Actuals Summary'!$B104,'Actuals Data'!$B$4:$B$427,0))</f>
        <v>2835</v>
      </c>
      <c r="L104" s="19">
        <f>INDEX('Actuals Data'!L$4:L$427,MATCH('Actuals Summary'!$B104,'Actuals Data'!$B$4:$B$427,0))</f>
        <v>6649</v>
      </c>
      <c r="M104" s="19">
        <f>INDEX('Actuals Data'!M$4:M$427,MATCH('Actuals Summary'!$B104,'Actuals Data'!$B$4:$B$427,0))</f>
        <v>3484</v>
      </c>
      <c r="N104" s="19">
        <f>INDEX('Actuals Data'!N$4:N$427,MATCH('Actuals Summary'!$B104,'Actuals Data'!$B$4:$B$427,0))</f>
        <v>6426</v>
      </c>
      <c r="O104" s="19">
        <f>INDEX('Actuals Data'!O$4:O$427,MATCH('Actuals Summary'!$B104,'Actuals Data'!$B$4:$B$427,0))</f>
        <v>4345</v>
      </c>
      <c r="P104" s="19">
        <f>INDEX('Actuals Data'!P$4:P$427,MATCH('Actuals Summary'!$B104,'Actuals Data'!$B$4:$B$427,0))</f>
        <v>3580</v>
      </c>
      <c r="Q104" s="19">
        <f>INDEX('Actuals Data'!Q$4:Q$427,MATCH('Actuals Summary'!$B104,'Actuals Data'!$B$4:$B$427,0))</f>
        <v>3632</v>
      </c>
      <c r="R104" s="19">
        <f>INDEX('Actuals Data'!R$4:R$427,MATCH('Actuals Summary'!$B104,'Actuals Data'!$B$4:$B$427,0))</f>
        <v>4809</v>
      </c>
      <c r="S104" s="19">
        <f>INDEX('Actuals Data'!S$4:S$427,MATCH('Actuals Summary'!$B104,'Actuals Data'!$B$4:$B$427,0))</f>
        <v>4739</v>
      </c>
      <c r="T104" s="19">
        <f>INDEX('Actuals Data'!T$4:T$427,MATCH('Actuals Summary'!$B104,'Actuals Data'!$B$4:$B$427,0))</f>
        <v>2663</v>
      </c>
      <c r="U104" s="19">
        <f>INDEX('Actuals Data'!U$4:U$427,MATCH('Actuals Summary'!$B104,'Actuals Data'!$B$4:$B$427,0))</f>
        <v>1322</v>
      </c>
      <c r="V104" s="19">
        <f>INDEX('Actuals Data'!V$4:V$427,MATCH('Actuals Summary'!$B104,'Actuals Data'!$B$4:$B$427,0))</f>
        <v>2035</v>
      </c>
      <c r="W104" s="19">
        <f>INDEX('Actuals Data'!W$4:W$427,MATCH('Actuals Summary'!$B104,'Actuals Data'!$B$4:$B$427,0))</f>
        <v>721</v>
      </c>
      <c r="X104" s="19">
        <f>INDEX('Actuals Data'!X$4:X$427,MATCH('Actuals Summary'!$B104,'Actuals Data'!$B$4:$B$427,0))</f>
        <v>1490</v>
      </c>
      <c r="Y104" s="19">
        <f>INDEX('Actuals Data'!Y$4:Y$427,MATCH('Actuals Summary'!$B104,'Actuals Data'!$B$4:$B$427,0))</f>
        <v>3091</v>
      </c>
      <c r="Z104" s="19">
        <f>INDEX('Actuals Data'!Z$4:Z$427,MATCH('Actuals Summary'!$B104,'Actuals Data'!$B$4:$B$427,0))</f>
        <v>2855</v>
      </c>
      <c r="AA104" s="19">
        <f>INDEX('Actuals Data'!AA$4:AA$427,MATCH('Actuals Summary'!$B104,'Actuals Data'!$B$4:$B$427,0))</f>
        <v>5136</v>
      </c>
      <c r="AB104" s="19">
        <f>INDEX('Actuals Data'!AB$4:AB$427,MATCH('Actuals Summary'!$B104,'Actuals Data'!$B$4:$B$427,0))</f>
        <v>2330</v>
      </c>
      <c r="AC104" s="19">
        <f>INDEX('Actuals Data'!AC$4:AC$427,MATCH('Actuals Summary'!$B104,'Actuals Data'!$B$4:$B$427,0))</f>
        <v>2640</v>
      </c>
      <c r="AD104" s="19">
        <f>INDEX('Actuals Data'!AD$4:AD$427,MATCH('Actuals Summary'!$B104,'Actuals Data'!$B$4:$B$427,0))</f>
        <v>2560</v>
      </c>
      <c r="AE104" s="19">
        <f>INDEX('Actuals Data'!AE$4:AE$427,MATCH('Actuals Summary'!$B104,'Actuals Data'!$B$4:$B$427,0))</f>
        <v>7390</v>
      </c>
      <c r="AF104" s="19">
        <f>INDEX('Actuals Data'!AF$4:AF$427,MATCH('Actuals Summary'!$B104,'Actuals Data'!$B$4:$B$427,0))</f>
        <v>4035</v>
      </c>
      <c r="AG104" s="19">
        <f>INDEX('Actuals Data'!AG$4:AG$427,MATCH('Actuals Summary'!$B104,'Actuals Data'!$B$4:$B$427,0))</f>
        <v>3725</v>
      </c>
      <c r="AH104" s="19">
        <f>INDEX('Actuals Data'!AH$4:AH$427,MATCH('Actuals Summary'!$B104,'Actuals Data'!$B$4:$B$427,0))</f>
        <v>3330</v>
      </c>
      <c r="AI104" s="19">
        <f>INDEX('Actuals Data'!AI$4:AI$427,MATCH('Actuals Summary'!$B104,'Actuals Data'!$B$4:$B$427,0))</f>
        <v>49</v>
      </c>
      <c r="AJ104" s="19">
        <f>INDEX('Actuals Data'!AJ$4:AJ$427,MATCH('Actuals Summary'!$B104,'Actuals Data'!$B$4:$B$427,0))</f>
        <v>4850</v>
      </c>
      <c r="AK104" s="19">
        <f>INDEX('Actuals Data'!AK$4:AK$427,MATCH('Actuals Summary'!$B104,'Actuals Data'!$B$4:$B$427,0))</f>
        <v>1915</v>
      </c>
      <c r="AL104" s="19">
        <f>INDEX('Actuals Data'!AL$4:AL$427,MATCH('Actuals Summary'!$B104,'Actuals Data'!$B$4:$B$427,0))</f>
        <v>1985</v>
      </c>
      <c r="AM104" s="19">
        <f>INDEX('Actuals Data'!AM$4:AM$427,MATCH('Actuals Summary'!$B104,'Actuals Data'!$B$4:$B$427,0))</f>
        <v>2957</v>
      </c>
      <c r="AN104" s="19">
        <f>INDEX('Actuals Data'!AN$4:AN$427,MATCH('Actuals Summary'!$B104,'Actuals Data'!$B$4:$B$427,0))</f>
        <v>3228</v>
      </c>
      <c r="AO104" s="19">
        <f>INDEX('Actuals Data'!AO$4:AO$427,MATCH('Actuals Summary'!$B104,'Actuals Data'!$B$4:$B$427,0))</f>
        <v>275</v>
      </c>
      <c r="AP104" s="19">
        <f>INDEX('Actuals Data'!AP$4:AP$427,MATCH('Actuals Summary'!$B104,'Actuals Data'!$B$4:$B$427,0))</f>
        <v>1740</v>
      </c>
      <c r="AQ104" s="19">
        <f>INDEX('Actuals Data'!AQ$4:AQ$427,MATCH('Actuals Summary'!$B104,'Actuals Data'!$B$4:$B$427,0))</f>
        <v>1700</v>
      </c>
      <c r="AR104" s="88">
        <f>INDEX('Actuals Data'!AR$4:AR$427,MATCH('Actuals Summary'!$B104,'Actuals Data'!$B$4:$B$427,0))</f>
        <v>815</v>
      </c>
      <c r="AS104" s="52">
        <f>INDEX('Actuals Data'!AS$4:AS$427,MATCH('Actuals Summary'!$B104,'Actuals Data'!$B$4:$B$427,0))</f>
        <v>815</v>
      </c>
      <c r="AT104" s="19">
        <f>INDEX('Actuals Data'!AT$4:AT$427,MATCH('Actuals Summary'!$B104,'Actuals Data'!$B$4:$B$427,0))</f>
        <v>1000</v>
      </c>
    </row>
    <row r="105" spans="2:46" outlineLevel="1" x14ac:dyDescent="0.25">
      <c r="B105" s="24" t="s">
        <v>194</v>
      </c>
      <c r="C105" s="24" t="s">
        <v>195</v>
      </c>
      <c r="D105" s="24" t="s">
        <v>196</v>
      </c>
      <c r="E105" s="19">
        <f>INDEX('Actuals Data'!E$4:E$427,MATCH('Actuals Summary'!$B105,'Actuals Data'!$B$4:$B$427,0))</f>
        <v>0</v>
      </c>
      <c r="F105" s="19">
        <f>INDEX('Actuals Data'!F$4:F$427,MATCH('Actuals Summary'!$B105,'Actuals Data'!$B$4:$B$427,0))</f>
        <v>0</v>
      </c>
      <c r="G105" s="19">
        <f>INDEX('Actuals Data'!G$4:G$427,MATCH('Actuals Summary'!$B105,'Actuals Data'!$B$4:$B$427,0))</f>
        <v>0</v>
      </c>
      <c r="H105" s="19">
        <f>INDEX('Actuals Data'!H$4:H$427,MATCH('Actuals Summary'!$B105,'Actuals Data'!$B$4:$B$427,0))</f>
        <v>0</v>
      </c>
      <c r="I105" s="19">
        <f>INDEX('Actuals Data'!I$4:I$427,MATCH('Actuals Summary'!$B105,'Actuals Data'!$B$4:$B$427,0))</f>
        <v>0</v>
      </c>
      <c r="J105" s="19">
        <f>INDEX('Actuals Data'!J$4:J$427,MATCH('Actuals Summary'!$B105,'Actuals Data'!$B$4:$B$427,0))</f>
        <v>0</v>
      </c>
      <c r="K105" s="19">
        <f>INDEX('Actuals Data'!K$4:K$427,MATCH('Actuals Summary'!$B105,'Actuals Data'!$B$4:$B$427,0))</f>
        <v>0</v>
      </c>
      <c r="L105" s="19">
        <f>INDEX('Actuals Data'!L$4:L$427,MATCH('Actuals Summary'!$B105,'Actuals Data'!$B$4:$B$427,0))</f>
        <v>0</v>
      </c>
      <c r="M105" s="19">
        <f>INDEX('Actuals Data'!M$4:M$427,MATCH('Actuals Summary'!$B105,'Actuals Data'!$B$4:$B$427,0))</f>
        <v>0</v>
      </c>
      <c r="N105" s="19">
        <f>INDEX('Actuals Data'!N$4:N$427,MATCH('Actuals Summary'!$B105,'Actuals Data'!$B$4:$B$427,0))</f>
        <v>0</v>
      </c>
      <c r="O105" s="19">
        <f>INDEX('Actuals Data'!O$4:O$427,MATCH('Actuals Summary'!$B105,'Actuals Data'!$B$4:$B$427,0))</f>
        <v>0</v>
      </c>
      <c r="P105" s="19">
        <f>INDEX('Actuals Data'!P$4:P$427,MATCH('Actuals Summary'!$B105,'Actuals Data'!$B$4:$B$427,0))</f>
        <v>0</v>
      </c>
      <c r="Q105" s="19">
        <f>INDEX('Actuals Data'!Q$4:Q$427,MATCH('Actuals Summary'!$B105,'Actuals Data'!$B$4:$B$427,0))</f>
        <v>0</v>
      </c>
      <c r="R105" s="19">
        <f>INDEX('Actuals Data'!R$4:R$427,MATCH('Actuals Summary'!$B105,'Actuals Data'!$B$4:$B$427,0))</f>
        <v>0</v>
      </c>
      <c r="S105" s="19">
        <f>INDEX('Actuals Data'!S$4:S$427,MATCH('Actuals Summary'!$B105,'Actuals Data'!$B$4:$B$427,0))</f>
        <v>0</v>
      </c>
      <c r="T105" s="19">
        <f>INDEX('Actuals Data'!T$4:T$427,MATCH('Actuals Summary'!$B105,'Actuals Data'!$B$4:$B$427,0))</f>
        <v>0</v>
      </c>
      <c r="U105" s="19">
        <f>INDEX('Actuals Data'!U$4:U$427,MATCH('Actuals Summary'!$B105,'Actuals Data'!$B$4:$B$427,0))</f>
        <v>0</v>
      </c>
      <c r="V105" s="19">
        <f>INDEX('Actuals Data'!V$4:V$427,MATCH('Actuals Summary'!$B105,'Actuals Data'!$B$4:$B$427,0))</f>
        <v>0</v>
      </c>
      <c r="W105" s="19">
        <f>INDEX('Actuals Data'!W$4:W$427,MATCH('Actuals Summary'!$B105,'Actuals Data'!$B$4:$B$427,0))</f>
        <v>0</v>
      </c>
      <c r="X105" s="19">
        <f>INDEX('Actuals Data'!X$4:X$427,MATCH('Actuals Summary'!$B105,'Actuals Data'!$B$4:$B$427,0))</f>
        <v>0</v>
      </c>
      <c r="Y105" s="19">
        <f>INDEX('Actuals Data'!Y$4:Y$427,MATCH('Actuals Summary'!$B105,'Actuals Data'!$B$4:$B$427,0))</f>
        <v>157670</v>
      </c>
      <c r="Z105" s="19">
        <f>INDEX('Actuals Data'!Z$4:Z$427,MATCH('Actuals Summary'!$B105,'Actuals Data'!$B$4:$B$427,0))</f>
        <v>209271</v>
      </c>
      <c r="AA105" s="19">
        <f>INDEX('Actuals Data'!AA$4:AA$427,MATCH('Actuals Summary'!$B105,'Actuals Data'!$B$4:$B$427,0))</f>
        <v>507478</v>
      </c>
      <c r="AB105" s="19">
        <f>INDEX('Actuals Data'!AB$4:AB$427,MATCH('Actuals Summary'!$B105,'Actuals Data'!$B$4:$B$427,0))</f>
        <v>486685</v>
      </c>
      <c r="AC105" s="19">
        <f>INDEX('Actuals Data'!AC$4:AC$427,MATCH('Actuals Summary'!$B105,'Actuals Data'!$B$4:$B$427,0))</f>
        <v>531450</v>
      </c>
      <c r="AD105" s="19">
        <f>INDEX('Actuals Data'!AD$4:AD$427,MATCH('Actuals Summary'!$B105,'Actuals Data'!$B$4:$B$427,0))</f>
        <v>589346</v>
      </c>
      <c r="AE105" s="19">
        <f>INDEX('Actuals Data'!AE$4:AE$427,MATCH('Actuals Summary'!$B105,'Actuals Data'!$B$4:$B$427,0))</f>
        <v>678569</v>
      </c>
      <c r="AF105" s="19">
        <f>INDEX('Actuals Data'!AF$4:AF$427,MATCH('Actuals Summary'!$B105,'Actuals Data'!$B$4:$B$427,0))</f>
        <v>835997</v>
      </c>
      <c r="AG105" s="19">
        <f>INDEX('Actuals Data'!AG$4:AG$427,MATCH('Actuals Summary'!$B105,'Actuals Data'!$B$4:$B$427,0))</f>
        <v>1056364</v>
      </c>
      <c r="AH105" s="19">
        <f>INDEX('Actuals Data'!AH$4:AH$427,MATCH('Actuals Summary'!$B105,'Actuals Data'!$B$4:$B$427,0))</f>
        <v>1111431</v>
      </c>
      <c r="AI105" s="19">
        <f>INDEX('Actuals Data'!AI$4:AI$427,MATCH('Actuals Summary'!$B105,'Actuals Data'!$B$4:$B$427,0))</f>
        <v>1041455</v>
      </c>
      <c r="AJ105" s="19">
        <f>INDEX('Actuals Data'!AJ$4:AJ$427,MATCH('Actuals Summary'!$B105,'Actuals Data'!$B$4:$B$427,0))</f>
        <v>890724</v>
      </c>
      <c r="AK105" s="19">
        <f>INDEX('Actuals Data'!AK$4:AK$427,MATCH('Actuals Summary'!$B105,'Actuals Data'!$B$4:$B$427,0))</f>
        <v>1145102</v>
      </c>
      <c r="AL105" s="19">
        <f>INDEX('Actuals Data'!AL$4:AL$427,MATCH('Actuals Summary'!$B105,'Actuals Data'!$B$4:$B$427,0))</f>
        <v>1185628</v>
      </c>
      <c r="AM105" s="19">
        <f>INDEX('Actuals Data'!AM$4:AM$427,MATCH('Actuals Summary'!$B105,'Actuals Data'!$B$4:$B$427,0))</f>
        <v>1130401</v>
      </c>
      <c r="AN105" s="19">
        <f>INDEX('Actuals Data'!AN$4:AN$427,MATCH('Actuals Summary'!$B105,'Actuals Data'!$B$4:$B$427,0))</f>
        <v>1064476</v>
      </c>
      <c r="AO105" s="19">
        <f>INDEX('Actuals Data'!AO$4:AO$427,MATCH('Actuals Summary'!$B105,'Actuals Data'!$B$4:$B$427,0))</f>
        <v>1347785</v>
      </c>
      <c r="AP105" s="19">
        <f>INDEX('Actuals Data'!AP$4:AP$427,MATCH('Actuals Summary'!$B105,'Actuals Data'!$B$4:$B$427,0))</f>
        <v>1477034</v>
      </c>
      <c r="AQ105" s="19">
        <f>INDEX('Actuals Data'!AQ$4:AQ$427,MATCH('Actuals Summary'!$B105,'Actuals Data'!$B$4:$B$427,0))</f>
        <v>1646408</v>
      </c>
      <c r="AR105" s="88">
        <f>INDEX('Actuals Data'!AR$4:AR$427,MATCH('Actuals Summary'!$B105,'Actuals Data'!$B$4:$B$427,0))</f>
        <v>1423091</v>
      </c>
      <c r="AS105" s="52">
        <f>INDEX('Actuals Data'!AS$4:AS$427,MATCH('Actuals Summary'!$B105,'Actuals Data'!$B$4:$B$427,0))</f>
        <v>1423091</v>
      </c>
      <c r="AT105" s="19">
        <f>INDEX('Actuals Data'!AT$4:AT$427,MATCH('Actuals Summary'!$B105,'Actuals Data'!$B$4:$B$427,0))</f>
        <v>1362552</v>
      </c>
    </row>
    <row r="106" spans="2:46" outlineLevel="1" x14ac:dyDescent="0.25">
      <c r="B106" s="24" t="s">
        <v>197</v>
      </c>
      <c r="C106" s="24" t="s">
        <v>198</v>
      </c>
      <c r="D106" s="24" t="s">
        <v>199</v>
      </c>
      <c r="E106" s="19">
        <f>INDEX('Actuals Data'!E$4:E$427,MATCH('Actuals Summary'!$B106,'Actuals Data'!$B$4:$B$427,0))</f>
        <v>0</v>
      </c>
      <c r="F106" s="19">
        <f>INDEX('Actuals Data'!F$4:F$427,MATCH('Actuals Summary'!$B106,'Actuals Data'!$B$4:$B$427,0))</f>
        <v>0</v>
      </c>
      <c r="G106" s="19">
        <f>INDEX('Actuals Data'!G$4:G$427,MATCH('Actuals Summary'!$B106,'Actuals Data'!$B$4:$B$427,0))</f>
        <v>0</v>
      </c>
      <c r="H106" s="19">
        <f>INDEX('Actuals Data'!H$4:H$427,MATCH('Actuals Summary'!$B106,'Actuals Data'!$B$4:$B$427,0))</f>
        <v>0</v>
      </c>
      <c r="I106" s="19">
        <f>INDEX('Actuals Data'!I$4:I$427,MATCH('Actuals Summary'!$B106,'Actuals Data'!$B$4:$B$427,0))</f>
        <v>0</v>
      </c>
      <c r="J106" s="19">
        <f>INDEX('Actuals Data'!J$4:J$427,MATCH('Actuals Summary'!$B106,'Actuals Data'!$B$4:$B$427,0))</f>
        <v>0</v>
      </c>
      <c r="K106" s="19">
        <f>INDEX('Actuals Data'!K$4:K$427,MATCH('Actuals Summary'!$B106,'Actuals Data'!$B$4:$B$427,0))</f>
        <v>0</v>
      </c>
      <c r="L106" s="19">
        <f>INDEX('Actuals Data'!L$4:L$427,MATCH('Actuals Summary'!$B106,'Actuals Data'!$B$4:$B$427,0))</f>
        <v>0</v>
      </c>
      <c r="M106" s="19">
        <f>INDEX('Actuals Data'!M$4:M$427,MATCH('Actuals Summary'!$B106,'Actuals Data'!$B$4:$B$427,0))</f>
        <v>0</v>
      </c>
      <c r="N106" s="19">
        <f>INDEX('Actuals Data'!N$4:N$427,MATCH('Actuals Summary'!$B106,'Actuals Data'!$B$4:$B$427,0))</f>
        <v>0</v>
      </c>
      <c r="O106" s="19">
        <f>INDEX('Actuals Data'!O$4:O$427,MATCH('Actuals Summary'!$B106,'Actuals Data'!$B$4:$B$427,0))</f>
        <v>0</v>
      </c>
      <c r="P106" s="19">
        <f>INDEX('Actuals Data'!P$4:P$427,MATCH('Actuals Summary'!$B106,'Actuals Data'!$B$4:$B$427,0))</f>
        <v>0</v>
      </c>
      <c r="Q106" s="19">
        <f>INDEX('Actuals Data'!Q$4:Q$427,MATCH('Actuals Summary'!$B106,'Actuals Data'!$B$4:$B$427,0))</f>
        <v>0</v>
      </c>
      <c r="R106" s="19">
        <f>INDEX('Actuals Data'!R$4:R$427,MATCH('Actuals Summary'!$B106,'Actuals Data'!$B$4:$B$427,0))</f>
        <v>0</v>
      </c>
      <c r="S106" s="19">
        <f>INDEX('Actuals Data'!S$4:S$427,MATCH('Actuals Summary'!$B106,'Actuals Data'!$B$4:$B$427,0))</f>
        <v>0</v>
      </c>
      <c r="T106" s="19">
        <f>INDEX('Actuals Data'!T$4:T$427,MATCH('Actuals Summary'!$B106,'Actuals Data'!$B$4:$B$427,0))</f>
        <v>0</v>
      </c>
      <c r="U106" s="19">
        <f>INDEX('Actuals Data'!U$4:U$427,MATCH('Actuals Summary'!$B106,'Actuals Data'!$B$4:$B$427,0))</f>
        <v>0</v>
      </c>
      <c r="V106" s="19">
        <f>INDEX('Actuals Data'!V$4:V$427,MATCH('Actuals Summary'!$B106,'Actuals Data'!$B$4:$B$427,0))</f>
        <v>0</v>
      </c>
      <c r="W106" s="19">
        <f>INDEX('Actuals Data'!W$4:W$427,MATCH('Actuals Summary'!$B106,'Actuals Data'!$B$4:$B$427,0))</f>
        <v>0</v>
      </c>
      <c r="X106" s="19">
        <f>INDEX('Actuals Data'!X$4:X$427,MATCH('Actuals Summary'!$B106,'Actuals Data'!$B$4:$B$427,0))</f>
        <v>0</v>
      </c>
      <c r="Y106" s="19">
        <f>INDEX('Actuals Data'!Y$4:Y$427,MATCH('Actuals Summary'!$B106,'Actuals Data'!$B$4:$B$427,0))</f>
        <v>0</v>
      </c>
      <c r="Z106" s="19">
        <f>INDEX('Actuals Data'!Z$4:Z$427,MATCH('Actuals Summary'!$B106,'Actuals Data'!$B$4:$B$427,0))</f>
        <v>0</v>
      </c>
      <c r="AA106" s="19">
        <f>INDEX('Actuals Data'!AA$4:AA$427,MATCH('Actuals Summary'!$B106,'Actuals Data'!$B$4:$B$427,0))</f>
        <v>0</v>
      </c>
      <c r="AB106" s="19">
        <f>INDEX('Actuals Data'!AB$4:AB$427,MATCH('Actuals Summary'!$B106,'Actuals Data'!$B$4:$B$427,0))</f>
        <v>0</v>
      </c>
      <c r="AC106" s="19">
        <f>INDEX('Actuals Data'!AC$4:AC$427,MATCH('Actuals Summary'!$B106,'Actuals Data'!$B$4:$B$427,0))</f>
        <v>0</v>
      </c>
      <c r="AD106" s="19">
        <f>INDEX('Actuals Data'!AD$4:AD$427,MATCH('Actuals Summary'!$B106,'Actuals Data'!$B$4:$B$427,0))</f>
        <v>0</v>
      </c>
      <c r="AE106" s="19">
        <f>INDEX('Actuals Data'!AE$4:AE$427,MATCH('Actuals Summary'!$B106,'Actuals Data'!$B$4:$B$427,0))</f>
        <v>614238</v>
      </c>
      <c r="AF106" s="19">
        <f>INDEX('Actuals Data'!AF$4:AF$427,MATCH('Actuals Summary'!$B106,'Actuals Data'!$B$4:$B$427,0))</f>
        <v>677590</v>
      </c>
      <c r="AG106" s="19">
        <f>INDEX('Actuals Data'!AG$4:AG$427,MATCH('Actuals Summary'!$B106,'Actuals Data'!$B$4:$B$427,0))</f>
        <v>667934</v>
      </c>
      <c r="AH106" s="19">
        <f>INDEX('Actuals Data'!AH$4:AH$427,MATCH('Actuals Summary'!$B106,'Actuals Data'!$B$4:$B$427,0))</f>
        <v>642700</v>
      </c>
      <c r="AI106" s="19">
        <f>INDEX('Actuals Data'!AI$4:AI$427,MATCH('Actuals Summary'!$B106,'Actuals Data'!$B$4:$B$427,0))</f>
        <v>525642</v>
      </c>
      <c r="AJ106" s="19">
        <f>INDEX('Actuals Data'!AJ$4:AJ$427,MATCH('Actuals Summary'!$B106,'Actuals Data'!$B$4:$B$427,0))</f>
        <v>489319</v>
      </c>
      <c r="AK106" s="19">
        <f>INDEX('Actuals Data'!AK$4:AK$427,MATCH('Actuals Summary'!$B106,'Actuals Data'!$B$4:$B$427,0))</f>
        <v>432601</v>
      </c>
      <c r="AL106" s="19">
        <f>INDEX('Actuals Data'!AL$4:AL$427,MATCH('Actuals Summary'!$B106,'Actuals Data'!$B$4:$B$427,0))</f>
        <v>332070</v>
      </c>
      <c r="AM106" s="19">
        <f>INDEX('Actuals Data'!AM$4:AM$427,MATCH('Actuals Summary'!$B106,'Actuals Data'!$B$4:$B$427,0))</f>
        <v>618063</v>
      </c>
      <c r="AN106" s="19">
        <f>INDEX('Actuals Data'!AN$4:AN$427,MATCH('Actuals Summary'!$B106,'Actuals Data'!$B$4:$B$427,0))</f>
        <v>293856</v>
      </c>
      <c r="AO106" s="19">
        <f>INDEX('Actuals Data'!AO$4:AO$427,MATCH('Actuals Summary'!$B106,'Actuals Data'!$B$4:$B$427,0))</f>
        <v>34865</v>
      </c>
      <c r="AP106" s="19">
        <f>INDEX('Actuals Data'!AP$4:AP$427,MATCH('Actuals Summary'!$B106,'Actuals Data'!$B$4:$B$427,0))</f>
        <v>58005</v>
      </c>
      <c r="AQ106" s="19">
        <f>INDEX('Actuals Data'!AQ$4:AQ$427,MATCH('Actuals Summary'!$B106,'Actuals Data'!$B$4:$B$427,0))</f>
        <v>63499</v>
      </c>
      <c r="AR106" s="88">
        <f>INDEX('Actuals Data'!AR$4:AR$427,MATCH('Actuals Summary'!$B106,'Actuals Data'!$B$4:$B$427,0))</f>
        <v>32576.53</v>
      </c>
      <c r="AS106" s="52">
        <f>INDEX('Actuals Data'!AS$4:AS$427,MATCH('Actuals Summary'!$B106,'Actuals Data'!$B$4:$B$427,0))</f>
        <v>32576.53</v>
      </c>
      <c r="AT106" s="19">
        <f>INDEX('Actuals Data'!AT$4:AT$427,MATCH('Actuals Summary'!$B106,'Actuals Data'!$B$4:$B$427,0))</f>
        <v>0</v>
      </c>
    </row>
    <row r="107" spans="2:46" outlineLevel="1" x14ac:dyDescent="0.25">
      <c r="B107" s="24" t="s">
        <v>200</v>
      </c>
      <c r="C107" s="24" t="s">
        <v>201</v>
      </c>
      <c r="D107" s="24" t="s">
        <v>202</v>
      </c>
      <c r="E107" s="19">
        <f>INDEX('Actuals Data'!E$4:E$427,MATCH('Actuals Summary'!$B107,'Actuals Data'!$B$4:$B$427,0))</f>
        <v>54345</v>
      </c>
      <c r="F107" s="19">
        <f>INDEX('Actuals Data'!F$4:F$427,MATCH('Actuals Summary'!$B107,'Actuals Data'!$B$4:$B$427,0))</f>
        <v>35556</v>
      </c>
      <c r="G107" s="19">
        <f>INDEX('Actuals Data'!G$4:G$427,MATCH('Actuals Summary'!$B107,'Actuals Data'!$B$4:$B$427,0))</f>
        <v>42589</v>
      </c>
      <c r="H107" s="19">
        <f>INDEX('Actuals Data'!H$4:H$427,MATCH('Actuals Summary'!$B107,'Actuals Data'!$B$4:$B$427,0))</f>
        <v>70638</v>
      </c>
      <c r="I107" s="19">
        <f>INDEX('Actuals Data'!I$4:I$427,MATCH('Actuals Summary'!$B107,'Actuals Data'!$B$4:$B$427,0))</f>
        <v>36334</v>
      </c>
      <c r="J107" s="19">
        <f>INDEX('Actuals Data'!J$4:J$427,MATCH('Actuals Summary'!$B107,'Actuals Data'!$B$4:$B$427,0))</f>
        <v>53712</v>
      </c>
      <c r="K107" s="19">
        <f>INDEX('Actuals Data'!K$4:K$427,MATCH('Actuals Summary'!$B107,'Actuals Data'!$B$4:$B$427,0))</f>
        <v>37730</v>
      </c>
      <c r="L107" s="19">
        <f>INDEX('Actuals Data'!L$4:L$427,MATCH('Actuals Summary'!$B107,'Actuals Data'!$B$4:$B$427,0))</f>
        <v>37545</v>
      </c>
      <c r="M107" s="19">
        <f>INDEX('Actuals Data'!M$4:M$427,MATCH('Actuals Summary'!$B107,'Actuals Data'!$B$4:$B$427,0))</f>
        <v>34037</v>
      </c>
      <c r="N107" s="19">
        <f>INDEX('Actuals Data'!N$4:N$427,MATCH('Actuals Summary'!$B107,'Actuals Data'!$B$4:$B$427,0))</f>
        <v>41062</v>
      </c>
      <c r="O107" s="19">
        <f>INDEX('Actuals Data'!O$4:O$427,MATCH('Actuals Summary'!$B107,'Actuals Data'!$B$4:$B$427,0))</f>
        <v>32702</v>
      </c>
      <c r="P107" s="19">
        <f>INDEX('Actuals Data'!P$4:P$427,MATCH('Actuals Summary'!$B107,'Actuals Data'!$B$4:$B$427,0))</f>
        <v>33581</v>
      </c>
      <c r="Q107" s="19">
        <f>INDEX('Actuals Data'!Q$4:Q$427,MATCH('Actuals Summary'!$B107,'Actuals Data'!$B$4:$B$427,0))</f>
        <v>34385</v>
      </c>
      <c r="R107" s="19">
        <f>INDEX('Actuals Data'!R$4:R$427,MATCH('Actuals Summary'!$B107,'Actuals Data'!$B$4:$B$427,0))</f>
        <v>31275</v>
      </c>
      <c r="S107" s="19">
        <f>INDEX('Actuals Data'!S$4:S$427,MATCH('Actuals Summary'!$B107,'Actuals Data'!$B$4:$B$427,0))</f>
        <v>28127</v>
      </c>
      <c r="T107" s="19">
        <f>INDEX('Actuals Data'!T$4:T$427,MATCH('Actuals Summary'!$B107,'Actuals Data'!$B$4:$B$427,0))</f>
        <v>31873</v>
      </c>
      <c r="U107" s="19">
        <f>INDEX('Actuals Data'!U$4:U$427,MATCH('Actuals Summary'!$B107,'Actuals Data'!$B$4:$B$427,0))</f>
        <v>36126</v>
      </c>
      <c r="V107" s="19">
        <f>INDEX('Actuals Data'!V$4:V$427,MATCH('Actuals Summary'!$B107,'Actuals Data'!$B$4:$B$427,0))</f>
        <v>56417</v>
      </c>
      <c r="W107" s="19">
        <f>INDEX('Actuals Data'!W$4:W$427,MATCH('Actuals Summary'!$B107,'Actuals Data'!$B$4:$B$427,0))</f>
        <v>21184</v>
      </c>
      <c r="X107" s="19">
        <f>INDEX('Actuals Data'!X$4:X$427,MATCH('Actuals Summary'!$B107,'Actuals Data'!$B$4:$B$427,0))</f>
        <v>35072</v>
      </c>
      <c r="Y107" s="19">
        <f>INDEX('Actuals Data'!Y$4:Y$427,MATCH('Actuals Summary'!$B107,'Actuals Data'!$B$4:$B$427,0))</f>
        <v>59883</v>
      </c>
      <c r="Z107" s="19">
        <f>INDEX('Actuals Data'!Z$4:Z$427,MATCH('Actuals Summary'!$B107,'Actuals Data'!$B$4:$B$427,0))</f>
        <v>39705</v>
      </c>
      <c r="AA107" s="19">
        <f>INDEX('Actuals Data'!AA$4:AA$427,MATCH('Actuals Summary'!$B107,'Actuals Data'!$B$4:$B$427,0))</f>
        <v>14077</v>
      </c>
      <c r="AB107" s="19">
        <f>INDEX('Actuals Data'!AB$4:AB$427,MATCH('Actuals Summary'!$B107,'Actuals Data'!$B$4:$B$427,0))</f>
        <v>11674</v>
      </c>
      <c r="AC107" s="19">
        <f>INDEX('Actuals Data'!AC$4:AC$427,MATCH('Actuals Summary'!$B107,'Actuals Data'!$B$4:$B$427,0))</f>
        <v>14657</v>
      </c>
      <c r="AD107" s="19">
        <f>INDEX('Actuals Data'!AD$4:AD$427,MATCH('Actuals Summary'!$B107,'Actuals Data'!$B$4:$B$427,0))</f>
        <v>8231</v>
      </c>
      <c r="AE107" s="19">
        <f>INDEX('Actuals Data'!AE$4:AE$427,MATCH('Actuals Summary'!$B107,'Actuals Data'!$B$4:$B$427,0))</f>
        <v>4514</v>
      </c>
      <c r="AF107" s="19">
        <f>INDEX('Actuals Data'!AF$4:AF$427,MATCH('Actuals Summary'!$B107,'Actuals Data'!$B$4:$B$427,0))</f>
        <v>5018</v>
      </c>
      <c r="AG107" s="19">
        <f>INDEX('Actuals Data'!AG$4:AG$427,MATCH('Actuals Summary'!$B107,'Actuals Data'!$B$4:$B$427,0))</f>
        <v>8968</v>
      </c>
      <c r="AH107" s="19">
        <f>INDEX('Actuals Data'!AH$4:AH$427,MATCH('Actuals Summary'!$B107,'Actuals Data'!$B$4:$B$427,0))</f>
        <v>9117</v>
      </c>
      <c r="AI107" s="19">
        <f>INDEX('Actuals Data'!AI$4:AI$427,MATCH('Actuals Summary'!$B107,'Actuals Data'!$B$4:$B$427,0))</f>
        <v>5246</v>
      </c>
      <c r="AJ107" s="19">
        <f>INDEX('Actuals Data'!AJ$4:AJ$427,MATCH('Actuals Summary'!$B107,'Actuals Data'!$B$4:$B$427,0))</f>
        <v>7364</v>
      </c>
      <c r="AK107" s="19">
        <f>INDEX('Actuals Data'!AK$4:AK$427,MATCH('Actuals Summary'!$B107,'Actuals Data'!$B$4:$B$427,0))</f>
        <v>9729</v>
      </c>
      <c r="AL107" s="19">
        <f>INDEX('Actuals Data'!AL$4:AL$427,MATCH('Actuals Summary'!$B107,'Actuals Data'!$B$4:$B$427,0))</f>
        <v>8869</v>
      </c>
      <c r="AM107" s="19">
        <f>INDEX('Actuals Data'!AM$4:AM$427,MATCH('Actuals Summary'!$B107,'Actuals Data'!$B$4:$B$427,0))</f>
        <v>15570</v>
      </c>
      <c r="AN107" s="19">
        <f>INDEX('Actuals Data'!AN$4:AN$427,MATCH('Actuals Summary'!$B107,'Actuals Data'!$B$4:$B$427,0))</f>
        <v>11479</v>
      </c>
      <c r="AO107" s="19">
        <f>INDEX('Actuals Data'!AO$4:AO$427,MATCH('Actuals Summary'!$B107,'Actuals Data'!$B$4:$B$427,0))</f>
        <v>23971</v>
      </c>
      <c r="AP107" s="19">
        <f>INDEX('Actuals Data'!AP$4:AP$427,MATCH('Actuals Summary'!$B107,'Actuals Data'!$B$4:$B$427,0))</f>
        <v>7651</v>
      </c>
      <c r="AQ107" s="19">
        <f>INDEX('Actuals Data'!AQ$4:AQ$427,MATCH('Actuals Summary'!$B107,'Actuals Data'!$B$4:$B$427,0))</f>
        <v>6236</v>
      </c>
      <c r="AR107" s="88">
        <f>INDEX('Actuals Data'!AR$4:AR$427,MATCH('Actuals Summary'!$B107,'Actuals Data'!$B$4:$B$427,0))</f>
        <v>8120</v>
      </c>
      <c r="AS107" s="52">
        <f>INDEX('Actuals Data'!AS$4:AS$427,MATCH('Actuals Summary'!$B107,'Actuals Data'!$B$4:$B$427,0))</f>
        <v>8120</v>
      </c>
      <c r="AT107" s="19">
        <f>INDEX('Actuals Data'!AT$4:AT$427,MATCH('Actuals Summary'!$B107,'Actuals Data'!$B$4:$B$427,0))</f>
        <v>8000</v>
      </c>
    </row>
    <row r="108" spans="2:46" outlineLevel="1" x14ac:dyDescent="0.25">
      <c r="B108" s="24" t="s">
        <v>203</v>
      </c>
      <c r="C108" s="24" t="s">
        <v>204</v>
      </c>
      <c r="D108" s="24" t="s">
        <v>205</v>
      </c>
      <c r="E108" s="19">
        <f>INDEX('Actuals Data'!E$4:E$427,MATCH('Actuals Summary'!$B108,'Actuals Data'!$B$4:$B$427,0))</f>
        <v>52521</v>
      </c>
      <c r="F108" s="19">
        <f>INDEX('Actuals Data'!F$4:F$427,MATCH('Actuals Summary'!$B108,'Actuals Data'!$B$4:$B$427,0))</f>
        <v>45818</v>
      </c>
      <c r="G108" s="19">
        <f>INDEX('Actuals Data'!G$4:G$427,MATCH('Actuals Summary'!$B108,'Actuals Data'!$B$4:$B$427,0))</f>
        <v>49672</v>
      </c>
      <c r="H108" s="19">
        <f>INDEX('Actuals Data'!H$4:H$427,MATCH('Actuals Summary'!$B108,'Actuals Data'!$B$4:$B$427,0))</f>
        <v>49841</v>
      </c>
      <c r="I108" s="19">
        <f>INDEX('Actuals Data'!I$4:I$427,MATCH('Actuals Summary'!$B108,'Actuals Data'!$B$4:$B$427,0))</f>
        <v>48940</v>
      </c>
      <c r="J108" s="19">
        <f>INDEX('Actuals Data'!J$4:J$427,MATCH('Actuals Summary'!$B108,'Actuals Data'!$B$4:$B$427,0))</f>
        <v>49893</v>
      </c>
      <c r="K108" s="19">
        <f>INDEX('Actuals Data'!K$4:K$427,MATCH('Actuals Summary'!$B108,'Actuals Data'!$B$4:$B$427,0))</f>
        <v>45583</v>
      </c>
      <c r="L108" s="19">
        <f>INDEX('Actuals Data'!L$4:L$427,MATCH('Actuals Summary'!$B108,'Actuals Data'!$B$4:$B$427,0))</f>
        <v>71356</v>
      </c>
      <c r="M108" s="19">
        <f>INDEX('Actuals Data'!M$4:M$427,MATCH('Actuals Summary'!$B108,'Actuals Data'!$B$4:$B$427,0))</f>
        <v>70504</v>
      </c>
      <c r="N108" s="19">
        <f>INDEX('Actuals Data'!N$4:N$427,MATCH('Actuals Summary'!$B108,'Actuals Data'!$B$4:$B$427,0))</f>
        <v>69145</v>
      </c>
      <c r="O108" s="19">
        <f>INDEX('Actuals Data'!O$4:O$427,MATCH('Actuals Summary'!$B108,'Actuals Data'!$B$4:$B$427,0))</f>
        <v>73192</v>
      </c>
      <c r="P108" s="19">
        <f>INDEX('Actuals Data'!P$4:P$427,MATCH('Actuals Summary'!$B108,'Actuals Data'!$B$4:$B$427,0))</f>
        <v>94037</v>
      </c>
      <c r="Q108" s="19">
        <f>INDEX('Actuals Data'!Q$4:Q$427,MATCH('Actuals Summary'!$B108,'Actuals Data'!$B$4:$B$427,0))</f>
        <v>85630</v>
      </c>
      <c r="R108" s="19">
        <f>INDEX('Actuals Data'!R$4:R$427,MATCH('Actuals Summary'!$B108,'Actuals Data'!$B$4:$B$427,0))</f>
        <v>156321</v>
      </c>
      <c r="S108" s="19">
        <f>INDEX('Actuals Data'!S$4:S$427,MATCH('Actuals Summary'!$B108,'Actuals Data'!$B$4:$B$427,0))</f>
        <v>184336</v>
      </c>
      <c r="T108" s="19">
        <f>INDEX('Actuals Data'!T$4:T$427,MATCH('Actuals Summary'!$B108,'Actuals Data'!$B$4:$B$427,0))</f>
        <v>191195</v>
      </c>
      <c r="U108" s="19">
        <f>INDEX('Actuals Data'!U$4:U$427,MATCH('Actuals Summary'!$B108,'Actuals Data'!$B$4:$B$427,0))</f>
        <v>202931</v>
      </c>
      <c r="V108" s="19">
        <f>INDEX('Actuals Data'!V$4:V$427,MATCH('Actuals Summary'!$B108,'Actuals Data'!$B$4:$B$427,0))</f>
        <v>220206</v>
      </c>
      <c r="W108" s="19">
        <f>INDEX('Actuals Data'!W$4:W$427,MATCH('Actuals Summary'!$B108,'Actuals Data'!$B$4:$B$427,0))</f>
        <v>224046</v>
      </c>
      <c r="X108" s="19">
        <f>INDEX('Actuals Data'!X$4:X$427,MATCH('Actuals Summary'!$B108,'Actuals Data'!$B$4:$B$427,0))</f>
        <v>203627</v>
      </c>
      <c r="Y108" s="19">
        <f>INDEX('Actuals Data'!Y$4:Y$427,MATCH('Actuals Summary'!$B108,'Actuals Data'!$B$4:$B$427,0))</f>
        <v>213739</v>
      </c>
      <c r="Z108" s="19">
        <f>INDEX('Actuals Data'!Z$4:Z$427,MATCH('Actuals Summary'!$B108,'Actuals Data'!$B$4:$B$427,0))</f>
        <v>205167</v>
      </c>
      <c r="AA108" s="19">
        <f>INDEX('Actuals Data'!AA$4:AA$427,MATCH('Actuals Summary'!$B108,'Actuals Data'!$B$4:$B$427,0))</f>
        <v>190436</v>
      </c>
      <c r="AB108" s="19">
        <f>INDEX('Actuals Data'!AB$4:AB$427,MATCH('Actuals Summary'!$B108,'Actuals Data'!$B$4:$B$427,0))</f>
        <v>190193</v>
      </c>
      <c r="AC108" s="19">
        <f>INDEX('Actuals Data'!AC$4:AC$427,MATCH('Actuals Summary'!$B108,'Actuals Data'!$B$4:$B$427,0))</f>
        <v>205068</v>
      </c>
      <c r="AD108" s="19">
        <f>INDEX('Actuals Data'!AD$4:AD$427,MATCH('Actuals Summary'!$B108,'Actuals Data'!$B$4:$B$427,0))</f>
        <v>215409</v>
      </c>
      <c r="AE108" s="19">
        <f>INDEX('Actuals Data'!AE$4:AE$427,MATCH('Actuals Summary'!$B108,'Actuals Data'!$B$4:$B$427,0))</f>
        <v>253754</v>
      </c>
      <c r="AF108" s="19">
        <f>INDEX('Actuals Data'!AF$4:AF$427,MATCH('Actuals Summary'!$B108,'Actuals Data'!$B$4:$B$427,0))</f>
        <v>184505</v>
      </c>
      <c r="AG108" s="19">
        <f>INDEX('Actuals Data'!AG$4:AG$427,MATCH('Actuals Summary'!$B108,'Actuals Data'!$B$4:$B$427,0))</f>
        <v>196659</v>
      </c>
      <c r="AH108" s="19">
        <f>INDEX('Actuals Data'!AH$4:AH$427,MATCH('Actuals Summary'!$B108,'Actuals Data'!$B$4:$B$427,0))</f>
        <v>1018420</v>
      </c>
      <c r="AI108" s="19">
        <f>INDEX('Actuals Data'!AI$4:AI$427,MATCH('Actuals Summary'!$B108,'Actuals Data'!$B$4:$B$427,0))</f>
        <v>1043542</v>
      </c>
      <c r="AJ108" s="19">
        <f>INDEX('Actuals Data'!AJ$4:AJ$427,MATCH('Actuals Summary'!$B108,'Actuals Data'!$B$4:$B$427,0))</f>
        <v>465331</v>
      </c>
      <c r="AK108" s="19">
        <f>INDEX('Actuals Data'!AK$4:AK$427,MATCH('Actuals Summary'!$B108,'Actuals Data'!$B$4:$B$427,0))</f>
        <v>936736</v>
      </c>
      <c r="AL108" s="19">
        <f>INDEX('Actuals Data'!AL$4:AL$427,MATCH('Actuals Summary'!$B108,'Actuals Data'!$B$4:$B$427,0))</f>
        <v>388448</v>
      </c>
      <c r="AM108" s="19">
        <f>INDEX('Actuals Data'!AM$4:AM$427,MATCH('Actuals Summary'!$B108,'Actuals Data'!$B$4:$B$427,0))</f>
        <v>367276</v>
      </c>
      <c r="AN108" s="19">
        <f>INDEX('Actuals Data'!AN$4:AN$427,MATCH('Actuals Summary'!$B108,'Actuals Data'!$B$4:$B$427,0))</f>
        <v>280817</v>
      </c>
      <c r="AO108" s="19">
        <f>INDEX('Actuals Data'!AO$4:AO$427,MATCH('Actuals Summary'!$B108,'Actuals Data'!$B$4:$B$427,0))</f>
        <v>488289</v>
      </c>
      <c r="AP108" s="19">
        <f>INDEX('Actuals Data'!AP$4:AP$427,MATCH('Actuals Summary'!$B108,'Actuals Data'!$B$4:$B$427,0))</f>
        <v>535455</v>
      </c>
      <c r="AQ108" s="19">
        <f>INDEX('Actuals Data'!AQ$4:AQ$427,MATCH('Actuals Summary'!$B108,'Actuals Data'!$B$4:$B$427,0))</f>
        <v>707259</v>
      </c>
      <c r="AR108" s="88">
        <f>INDEX('Actuals Data'!AR$4:AR$427,MATCH('Actuals Summary'!$B108,'Actuals Data'!$B$4:$B$427,0))</f>
        <v>565515.29</v>
      </c>
      <c r="AS108" s="52">
        <f>INDEX('Actuals Data'!AS$4:AS$427,MATCH('Actuals Summary'!$B108,'Actuals Data'!$B$4:$B$427,0))</f>
        <v>565515.28999999899</v>
      </c>
      <c r="AT108" s="19">
        <f>INDEX('Actuals Data'!AT$4:AT$427,MATCH('Actuals Summary'!$B108,'Actuals Data'!$B$4:$B$427,0))</f>
        <v>514020</v>
      </c>
    </row>
    <row r="109" spans="2:46" outlineLevel="1" x14ac:dyDescent="0.25">
      <c r="B109" s="24" t="s">
        <v>206</v>
      </c>
      <c r="C109" s="24" t="s">
        <v>207</v>
      </c>
      <c r="D109" s="24" t="s">
        <v>208</v>
      </c>
      <c r="E109" s="19">
        <f>INDEX('Actuals Data'!E$4:E$427,MATCH('Actuals Summary'!$B109,'Actuals Data'!$B$4:$B$427,0))</f>
        <v>0</v>
      </c>
      <c r="F109" s="19">
        <f>INDEX('Actuals Data'!F$4:F$427,MATCH('Actuals Summary'!$B109,'Actuals Data'!$B$4:$B$427,0))</f>
        <v>0</v>
      </c>
      <c r="G109" s="19">
        <f>INDEX('Actuals Data'!G$4:G$427,MATCH('Actuals Summary'!$B109,'Actuals Data'!$B$4:$B$427,0))</f>
        <v>0</v>
      </c>
      <c r="H109" s="19">
        <f>INDEX('Actuals Data'!H$4:H$427,MATCH('Actuals Summary'!$B109,'Actuals Data'!$B$4:$B$427,0))</f>
        <v>0</v>
      </c>
      <c r="I109" s="19">
        <f>INDEX('Actuals Data'!I$4:I$427,MATCH('Actuals Summary'!$B109,'Actuals Data'!$B$4:$B$427,0))</f>
        <v>0</v>
      </c>
      <c r="J109" s="19">
        <f>INDEX('Actuals Data'!J$4:J$427,MATCH('Actuals Summary'!$B109,'Actuals Data'!$B$4:$B$427,0))</f>
        <v>0</v>
      </c>
      <c r="K109" s="19">
        <f>INDEX('Actuals Data'!K$4:K$427,MATCH('Actuals Summary'!$B109,'Actuals Data'!$B$4:$B$427,0))</f>
        <v>0</v>
      </c>
      <c r="L109" s="19">
        <f>INDEX('Actuals Data'!L$4:L$427,MATCH('Actuals Summary'!$B109,'Actuals Data'!$B$4:$B$427,0))</f>
        <v>0</v>
      </c>
      <c r="M109" s="19">
        <f>INDEX('Actuals Data'!M$4:M$427,MATCH('Actuals Summary'!$B109,'Actuals Data'!$B$4:$B$427,0))</f>
        <v>0</v>
      </c>
      <c r="N109" s="19">
        <f>INDEX('Actuals Data'!N$4:N$427,MATCH('Actuals Summary'!$B109,'Actuals Data'!$B$4:$B$427,0))</f>
        <v>0</v>
      </c>
      <c r="O109" s="19">
        <f>INDEX('Actuals Data'!O$4:O$427,MATCH('Actuals Summary'!$B109,'Actuals Data'!$B$4:$B$427,0))</f>
        <v>0</v>
      </c>
      <c r="P109" s="19">
        <f>INDEX('Actuals Data'!P$4:P$427,MATCH('Actuals Summary'!$B109,'Actuals Data'!$B$4:$B$427,0))</f>
        <v>0</v>
      </c>
      <c r="Q109" s="19">
        <f>INDEX('Actuals Data'!Q$4:Q$427,MATCH('Actuals Summary'!$B109,'Actuals Data'!$B$4:$B$427,0))</f>
        <v>0</v>
      </c>
      <c r="R109" s="19">
        <f>INDEX('Actuals Data'!R$4:R$427,MATCH('Actuals Summary'!$B109,'Actuals Data'!$B$4:$B$427,0))</f>
        <v>0</v>
      </c>
      <c r="S109" s="19">
        <f>INDEX('Actuals Data'!S$4:S$427,MATCH('Actuals Summary'!$B109,'Actuals Data'!$B$4:$B$427,0))</f>
        <v>0</v>
      </c>
      <c r="T109" s="19">
        <f>INDEX('Actuals Data'!T$4:T$427,MATCH('Actuals Summary'!$B109,'Actuals Data'!$B$4:$B$427,0))</f>
        <v>0</v>
      </c>
      <c r="U109" s="19">
        <f>INDEX('Actuals Data'!U$4:U$427,MATCH('Actuals Summary'!$B109,'Actuals Data'!$B$4:$B$427,0))</f>
        <v>0</v>
      </c>
      <c r="V109" s="19">
        <f>INDEX('Actuals Data'!V$4:V$427,MATCH('Actuals Summary'!$B109,'Actuals Data'!$B$4:$B$427,0))</f>
        <v>0</v>
      </c>
      <c r="W109" s="19">
        <f>INDEX('Actuals Data'!W$4:W$427,MATCH('Actuals Summary'!$B109,'Actuals Data'!$B$4:$B$427,0))</f>
        <v>0</v>
      </c>
      <c r="X109" s="19">
        <f>INDEX('Actuals Data'!X$4:X$427,MATCH('Actuals Summary'!$B109,'Actuals Data'!$B$4:$B$427,0))</f>
        <v>0</v>
      </c>
      <c r="Y109" s="19">
        <f>INDEX('Actuals Data'!Y$4:Y$427,MATCH('Actuals Summary'!$B109,'Actuals Data'!$B$4:$B$427,0))</f>
        <v>0</v>
      </c>
      <c r="Z109" s="19">
        <f>INDEX('Actuals Data'!Z$4:Z$427,MATCH('Actuals Summary'!$B109,'Actuals Data'!$B$4:$B$427,0))</f>
        <v>0</v>
      </c>
      <c r="AA109" s="19">
        <f>INDEX('Actuals Data'!AA$4:AA$427,MATCH('Actuals Summary'!$B109,'Actuals Data'!$B$4:$B$427,0))</f>
        <v>0</v>
      </c>
      <c r="AB109" s="19">
        <f>INDEX('Actuals Data'!AB$4:AB$427,MATCH('Actuals Summary'!$B109,'Actuals Data'!$B$4:$B$427,0))</f>
        <v>0</v>
      </c>
      <c r="AC109" s="19">
        <f>INDEX('Actuals Data'!AC$4:AC$427,MATCH('Actuals Summary'!$B109,'Actuals Data'!$B$4:$B$427,0))</f>
        <v>0</v>
      </c>
      <c r="AD109" s="19">
        <f>INDEX('Actuals Data'!AD$4:AD$427,MATCH('Actuals Summary'!$B109,'Actuals Data'!$B$4:$B$427,0))</f>
        <v>0</v>
      </c>
      <c r="AE109" s="19">
        <f>INDEX('Actuals Data'!AE$4:AE$427,MATCH('Actuals Summary'!$B109,'Actuals Data'!$B$4:$B$427,0))</f>
        <v>0</v>
      </c>
      <c r="AF109" s="19">
        <f>INDEX('Actuals Data'!AF$4:AF$427,MATCH('Actuals Summary'!$B109,'Actuals Data'!$B$4:$B$427,0))</f>
        <v>0</v>
      </c>
      <c r="AG109" s="19">
        <f>INDEX('Actuals Data'!AG$4:AG$427,MATCH('Actuals Summary'!$B109,'Actuals Data'!$B$4:$B$427,0))</f>
        <v>0</v>
      </c>
      <c r="AH109" s="19">
        <f>INDEX('Actuals Data'!AH$4:AH$427,MATCH('Actuals Summary'!$B109,'Actuals Data'!$B$4:$B$427,0))</f>
        <v>0</v>
      </c>
      <c r="AI109" s="19">
        <f>INDEX('Actuals Data'!AI$4:AI$427,MATCH('Actuals Summary'!$B109,'Actuals Data'!$B$4:$B$427,0))</f>
        <v>0</v>
      </c>
      <c r="AJ109" s="19">
        <f>INDEX('Actuals Data'!AJ$4:AJ$427,MATCH('Actuals Summary'!$B109,'Actuals Data'!$B$4:$B$427,0))</f>
        <v>0</v>
      </c>
      <c r="AK109" s="19">
        <f>INDEX('Actuals Data'!AK$4:AK$427,MATCH('Actuals Summary'!$B109,'Actuals Data'!$B$4:$B$427,0))</f>
        <v>0</v>
      </c>
      <c r="AL109" s="19">
        <f>INDEX('Actuals Data'!AL$4:AL$427,MATCH('Actuals Summary'!$B109,'Actuals Data'!$B$4:$B$427,0))</f>
        <v>411950</v>
      </c>
      <c r="AM109" s="19">
        <f>INDEX('Actuals Data'!AM$4:AM$427,MATCH('Actuals Summary'!$B109,'Actuals Data'!$B$4:$B$427,0))</f>
        <v>216052</v>
      </c>
      <c r="AN109" s="19">
        <f>INDEX('Actuals Data'!AN$4:AN$427,MATCH('Actuals Summary'!$B109,'Actuals Data'!$B$4:$B$427,0))</f>
        <v>488045</v>
      </c>
      <c r="AO109" s="19">
        <f>INDEX('Actuals Data'!AO$4:AO$427,MATCH('Actuals Summary'!$B109,'Actuals Data'!$B$4:$B$427,0))</f>
        <v>533021</v>
      </c>
      <c r="AP109" s="19">
        <f>INDEX('Actuals Data'!AP$4:AP$427,MATCH('Actuals Summary'!$B109,'Actuals Data'!$B$4:$B$427,0))</f>
        <v>481026</v>
      </c>
      <c r="AQ109" s="19">
        <f>INDEX('Actuals Data'!AQ$4:AQ$427,MATCH('Actuals Summary'!$B109,'Actuals Data'!$B$4:$B$427,0))</f>
        <v>594996</v>
      </c>
      <c r="AR109" s="88">
        <f>INDEX('Actuals Data'!AR$4:AR$427,MATCH('Actuals Summary'!$B109,'Actuals Data'!$B$4:$B$427,0))</f>
        <v>613630.35</v>
      </c>
      <c r="AS109" s="52">
        <f>INDEX('Actuals Data'!AS$4:AS$427,MATCH('Actuals Summary'!$B109,'Actuals Data'!$B$4:$B$427,0))</f>
        <v>613630.35</v>
      </c>
      <c r="AT109" s="19">
        <f>INDEX('Actuals Data'!AT$4:AT$427,MATCH('Actuals Summary'!$B109,'Actuals Data'!$B$4:$B$427,0))</f>
        <v>535806</v>
      </c>
    </row>
    <row r="110" spans="2:46" outlineLevel="1" x14ac:dyDescent="0.25">
      <c r="B110" s="24" t="s">
        <v>209</v>
      </c>
      <c r="C110" s="24" t="s">
        <v>210</v>
      </c>
      <c r="D110" s="24" t="s">
        <v>211</v>
      </c>
      <c r="E110" s="19">
        <f>INDEX('Actuals Data'!E$4:E$427,MATCH('Actuals Summary'!$B110,'Actuals Data'!$B$4:$B$427,0))</f>
        <v>432209</v>
      </c>
      <c r="F110" s="19">
        <f>INDEX('Actuals Data'!F$4:F$427,MATCH('Actuals Summary'!$B110,'Actuals Data'!$B$4:$B$427,0))</f>
        <v>434054</v>
      </c>
      <c r="G110" s="19">
        <f>INDEX('Actuals Data'!G$4:G$427,MATCH('Actuals Summary'!$B110,'Actuals Data'!$B$4:$B$427,0))</f>
        <v>477360</v>
      </c>
      <c r="H110" s="19">
        <f>INDEX('Actuals Data'!H$4:H$427,MATCH('Actuals Summary'!$B110,'Actuals Data'!$B$4:$B$427,0))</f>
        <v>574917</v>
      </c>
      <c r="I110" s="19">
        <f>INDEX('Actuals Data'!I$4:I$427,MATCH('Actuals Summary'!$B110,'Actuals Data'!$B$4:$B$427,0))</f>
        <v>679781</v>
      </c>
      <c r="J110" s="19">
        <f>INDEX('Actuals Data'!J$4:J$427,MATCH('Actuals Summary'!$B110,'Actuals Data'!$B$4:$B$427,0))</f>
        <v>1364467</v>
      </c>
      <c r="K110" s="19">
        <f>INDEX('Actuals Data'!K$4:K$427,MATCH('Actuals Summary'!$B110,'Actuals Data'!$B$4:$B$427,0))</f>
        <v>1360841</v>
      </c>
      <c r="L110" s="19">
        <f>INDEX('Actuals Data'!L$4:L$427,MATCH('Actuals Summary'!$B110,'Actuals Data'!$B$4:$B$427,0))</f>
        <v>1225225</v>
      </c>
      <c r="M110" s="19">
        <f>INDEX('Actuals Data'!M$4:M$427,MATCH('Actuals Summary'!$B110,'Actuals Data'!$B$4:$B$427,0))</f>
        <v>1106058</v>
      </c>
      <c r="N110" s="19">
        <f>INDEX('Actuals Data'!N$4:N$427,MATCH('Actuals Summary'!$B110,'Actuals Data'!$B$4:$B$427,0))</f>
        <v>1062999</v>
      </c>
      <c r="O110" s="19">
        <f>INDEX('Actuals Data'!O$4:O$427,MATCH('Actuals Summary'!$B110,'Actuals Data'!$B$4:$B$427,0))</f>
        <v>1130814</v>
      </c>
      <c r="P110" s="19">
        <f>INDEX('Actuals Data'!P$4:P$427,MATCH('Actuals Summary'!$B110,'Actuals Data'!$B$4:$B$427,0))</f>
        <v>987096</v>
      </c>
      <c r="Q110" s="19">
        <f>INDEX('Actuals Data'!Q$4:Q$427,MATCH('Actuals Summary'!$B110,'Actuals Data'!$B$4:$B$427,0))</f>
        <v>1209872</v>
      </c>
      <c r="R110" s="19">
        <f>INDEX('Actuals Data'!R$4:R$427,MATCH('Actuals Summary'!$B110,'Actuals Data'!$B$4:$B$427,0))</f>
        <v>1187837</v>
      </c>
      <c r="S110" s="19">
        <f>INDEX('Actuals Data'!S$4:S$427,MATCH('Actuals Summary'!$B110,'Actuals Data'!$B$4:$B$427,0))</f>
        <v>1171013</v>
      </c>
      <c r="T110" s="19">
        <f>INDEX('Actuals Data'!T$4:T$427,MATCH('Actuals Summary'!$B110,'Actuals Data'!$B$4:$B$427,0))</f>
        <v>1119092</v>
      </c>
      <c r="U110" s="19">
        <f>INDEX('Actuals Data'!U$4:U$427,MATCH('Actuals Summary'!$B110,'Actuals Data'!$B$4:$B$427,0))</f>
        <v>1225681</v>
      </c>
      <c r="V110" s="19">
        <f>INDEX('Actuals Data'!V$4:V$427,MATCH('Actuals Summary'!$B110,'Actuals Data'!$B$4:$B$427,0))</f>
        <v>1248877</v>
      </c>
      <c r="W110" s="19">
        <f>INDEX('Actuals Data'!W$4:W$427,MATCH('Actuals Summary'!$B110,'Actuals Data'!$B$4:$B$427,0))</f>
        <v>1157555</v>
      </c>
      <c r="X110" s="19">
        <f>INDEX('Actuals Data'!X$4:X$427,MATCH('Actuals Summary'!$B110,'Actuals Data'!$B$4:$B$427,0))</f>
        <v>1171371</v>
      </c>
      <c r="Y110" s="19">
        <f>INDEX('Actuals Data'!Y$4:Y$427,MATCH('Actuals Summary'!$B110,'Actuals Data'!$B$4:$B$427,0))</f>
        <v>523732</v>
      </c>
      <c r="Z110" s="19">
        <f>INDEX('Actuals Data'!Z$4:Z$427,MATCH('Actuals Summary'!$B110,'Actuals Data'!$B$4:$B$427,0))</f>
        <v>506643</v>
      </c>
      <c r="AA110" s="19">
        <f>INDEX('Actuals Data'!AA$4:AA$427,MATCH('Actuals Summary'!$B110,'Actuals Data'!$B$4:$B$427,0))</f>
        <v>486286</v>
      </c>
      <c r="AB110" s="19">
        <f>INDEX('Actuals Data'!AB$4:AB$427,MATCH('Actuals Summary'!$B110,'Actuals Data'!$B$4:$B$427,0))</f>
        <v>476641</v>
      </c>
      <c r="AC110" s="19">
        <f>INDEX('Actuals Data'!AC$4:AC$427,MATCH('Actuals Summary'!$B110,'Actuals Data'!$B$4:$B$427,0))</f>
        <v>601997</v>
      </c>
      <c r="AD110" s="19">
        <f>INDEX('Actuals Data'!AD$4:AD$427,MATCH('Actuals Summary'!$B110,'Actuals Data'!$B$4:$B$427,0))</f>
        <v>772439</v>
      </c>
      <c r="AE110" s="19">
        <f>INDEX('Actuals Data'!AE$4:AE$427,MATCH('Actuals Summary'!$B110,'Actuals Data'!$B$4:$B$427,0))</f>
        <v>735114</v>
      </c>
      <c r="AF110" s="19">
        <f>INDEX('Actuals Data'!AF$4:AF$427,MATCH('Actuals Summary'!$B110,'Actuals Data'!$B$4:$B$427,0))</f>
        <v>846289</v>
      </c>
      <c r="AG110" s="19">
        <f>INDEX('Actuals Data'!AG$4:AG$427,MATCH('Actuals Summary'!$B110,'Actuals Data'!$B$4:$B$427,0))</f>
        <v>814886</v>
      </c>
      <c r="AH110" s="19">
        <f>INDEX('Actuals Data'!AH$4:AH$427,MATCH('Actuals Summary'!$B110,'Actuals Data'!$B$4:$B$427,0))</f>
        <v>390098</v>
      </c>
      <c r="AI110" s="19">
        <f>INDEX('Actuals Data'!AI$4:AI$427,MATCH('Actuals Summary'!$B110,'Actuals Data'!$B$4:$B$427,0))</f>
        <v>428223</v>
      </c>
      <c r="AJ110" s="19">
        <f>INDEX('Actuals Data'!AJ$4:AJ$427,MATCH('Actuals Summary'!$B110,'Actuals Data'!$B$4:$B$427,0))</f>
        <v>624834</v>
      </c>
      <c r="AK110" s="19">
        <f>INDEX('Actuals Data'!AK$4:AK$427,MATCH('Actuals Summary'!$B110,'Actuals Data'!$B$4:$B$427,0))</f>
        <v>340474</v>
      </c>
      <c r="AL110" s="19">
        <f>INDEX('Actuals Data'!AL$4:AL$427,MATCH('Actuals Summary'!$B110,'Actuals Data'!$B$4:$B$427,0))</f>
        <v>749298</v>
      </c>
      <c r="AM110" s="19">
        <f>INDEX('Actuals Data'!AM$4:AM$427,MATCH('Actuals Summary'!$B110,'Actuals Data'!$B$4:$B$427,0))</f>
        <v>581674</v>
      </c>
      <c r="AN110" s="19">
        <f>INDEX('Actuals Data'!AN$4:AN$427,MATCH('Actuals Summary'!$B110,'Actuals Data'!$B$4:$B$427,0))</f>
        <v>1300164</v>
      </c>
      <c r="AO110" s="19">
        <f>INDEX('Actuals Data'!AO$4:AO$427,MATCH('Actuals Summary'!$B110,'Actuals Data'!$B$4:$B$427,0))</f>
        <v>707092</v>
      </c>
      <c r="AP110" s="19">
        <f>INDEX('Actuals Data'!AP$4:AP$427,MATCH('Actuals Summary'!$B110,'Actuals Data'!$B$4:$B$427,0))</f>
        <v>49451</v>
      </c>
      <c r="AQ110" s="19">
        <f>INDEX('Actuals Data'!AQ$4:AQ$427,MATCH('Actuals Summary'!$B110,'Actuals Data'!$B$4:$B$427,0))</f>
        <v>34230</v>
      </c>
      <c r="AR110" s="88">
        <f>INDEX('Actuals Data'!AR$4:AR$427,MATCH('Actuals Summary'!$B110,'Actuals Data'!$B$4:$B$427,0))</f>
        <v>68.599999999999994</v>
      </c>
      <c r="AS110" s="52">
        <f>INDEX('Actuals Data'!AS$4:AS$427,MATCH('Actuals Summary'!$B110,'Actuals Data'!$B$4:$B$427,0))</f>
        <v>68.599999999999909</v>
      </c>
      <c r="AT110" s="19">
        <f>INDEX('Actuals Data'!AT$4:AT$427,MATCH('Actuals Summary'!$B110,'Actuals Data'!$B$4:$B$427,0))</f>
        <v>40000</v>
      </c>
    </row>
    <row r="111" spans="2:46" outlineLevel="1" x14ac:dyDescent="0.25">
      <c r="B111" s="24" t="s">
        <v>212</v>
      </c>
      <c r="C111" s="24" t="s">
        <v>213</v>
      </c>
      <c r="D111" s="24" t="s">
        <v>214</v>
      </c>
      <c r="E111" s="19">
        <f>INDEX('Actuals Data'!E$4:E$427,MATCH('Actuals Summary'!$B111,'Actuals Data'!$B$4:$B$427,0))</f>
        <v>176252</v>
      </c>
      <c r="F111" s="19">
        <f>INDEX('Actuals Data'!F$4:F$427,MATCH('Actuals Summary'!$B111,'Actuals Data'!$B$4:$B$427,0))</f>
        <v>158857</v>
      </c>
      <c r="G111" s="19">
        <f>INDEX('Actuals Data'!G$4:G$427,MATCH('Actuals Summary'!$B111,'Actuals Data'!$B$4:$B$427,0))</f>
        <v>131888</v>
      </c>
      <c r="H111" s="19">
        <f>INDEX('Actuals Data'!H$4:H$427,MATCH('Actuals Summary'!$B111,'Actuals Data'!$B$4:$B$427,0))</f>
        <v>124667</v>
      </c>
      <c r="I111" s="19">
        <f>INDEX('Actuals Data'!I$4:I$427,MATCH('Actuals Summary'!$B111,'Actuals Data'!$B$4:$B$427,0))</f>
        <v>97045</v>
      </c>
      <c r="J111" s="19">
        <f>INDEX('Actuals Data'!J$4:J$427,MATCH('Actuals Summary'!$B111,'Actuals Data'!$B$4:$B$427,0))</f>
        <v>116742</v>
      </c>
      <c r="K111" s="19">
        <f>INDEX('Actuals Data'!K$4:K$427,MATCH('Actuals Summary'!$B111,'Actuals Data'!$B$4:$B$427,0))</f>
        <v>114997</v>
      </c>
      <c r="L111" s="19">
        <f>INDEX('Actuals Data'!L$4:L$427,MATCH('Actuals Summary'!$B111,'Actuals Data'!$B$4:$B$427,0))</f>
        <v>105219</v>
      </c>
      <c r="M111" s="19">
        <f>INDEX('Actuals Data'!M$4:M$427,MATCH('Actuals Summary'!$B111,'Actuals Data'!$B$4:$B$427,0))</f>
        <v>118533</v>
      </c>
      <c r="N111" s="19">
        <f>INDEX('Actuals Data'!N$4:N$427,MATCH('Actuals Summary'!$B111,'Actuals Data'!$B$4:$B$427,0))</f>
        <v>93957</v>
      </c>
      <c r="O111" s="19">
        <f>INDEX('Actuals Data'!O$4:O$427,MATCH('Actuals Summary'!$B111,'Actuals Data'!$B$4:$B$427,0))</f>
        <v>81235</v>
      </c>
      <c r="P111" s="19">
        <f>INDEX('Actuals Data'!P$4:P$427,MATCH('Actuals Summary'!$B111,'Actuals Data'!$B$4:$B$427,0))</f>
        <v>125960</v>
      </c>
      <c r="Q111" s="19">
        <f>INDEX('Actuals Data'!Q$4:Q$427,MATCH('Actuals Summary'!$B111,'Actuals Data'!$B$4:$B$427,0))</f>
        <v>76781</v>
      </c>
      <c r="R111" s="19">
        <f>INDEX('Actuals Data'!R$4:R$427,MATCH('Actuals Summary'!$B111,'Actuals Data'!$B$4:$B$427,0))</f>
        <v>68716</v>
      </c>
      <c r="S111" s="19">
        <f>INDEX('Actuals Data'!S$4:S$427,MATCH('Actuals Summary'!$B111,'Actuals Data'!$B$4:$B$427,0))</f>
        <v>63499</v>
      </c>
      <c r="T111" s="19">
        <f>INDEX('Actuals Data'!T$4:T$427,MATCH('Actuals Summary'!$B111,'Actuals Data'!$B$4:$B$427,0))</f>
        <v>66027</v>
      </c>
      <c r="U111" s="19">
        <f>INDEX('Actuals Data'!U$4:U$427,MATCH('Actuals Summary'!$B111,'Actuals Data'!$B$4:$B$427,0))</f>
        <v>69015</v>
      </c>
      <c r="V111" s="19">
        <f>INDEX('Actuals Data'!V$4:V$427,MATCH('Actuals Summary'!$B111,'Actuals Data'!$B$4:$B$427,0))</f>
        <v>68167</v>
      </c>
      <c r="W111" s="19">
        <f>INDEX('Actuals Data'!W$4:W$427,MATCH('Actuals Summary'!$B111,'Actuals Data'!$B$4:$B$427,0))</f>
        <v>69578</v>
      </c>
      <c r="X111" s="19">
        <f>INDEX('Actuals Data'!X$4:X$427,MATCH('Actuals Summary'!$B111,'Actuals Data'!$B$4:$B$427,0))</f>
        <v>74284</v>
      </c>
      <c r="Y111" s="19">
        <f>INDEX('Actuals Data'!Y$4:Y$427,MATCH('Actuals Summary'!$B111,'Actuals Data'!$B$4:$B$427,0))</f>
        <v>78923</v>
      </c>
      <c r="Z111" s="19">
        <f>INDEX('Actuals Data'!Z$4:Z$427,MATCH('Actuals Summary'!$B111,'Actuals Data'!$B$4:$B$427,0))</f>
        <v>67479</v>
      </c>
      <c r="AA111" s="19">
        <f>INDEX('Actuals Data'!AA$4:AA$427,MATCH('Actuals Summary'!$B111,'Actuals Data'!$B$4:$B$427,0))</f>
        <v>74755</v>
      </c>
      <c r="AB111" s="19">
        <f>INDEX('Actuals Data'!AB$4:AB$427,MATCH('Actuals Summary'!$B111,'Actuals Data'!$B$4:$B$427,0))</f>
        <v>51367</v>
      </c>
      <c r="AC111" s="19">
        <f>INDEX('Actuals Data'!AC$4:AC$427,MATCH('Actuals Summary'!$B111,'Actuals Data'!$B$4:$B$427,0))</f>
        <v>137069</v>
      </c>
      <c r="AD111" s="19">
        <f>INDEX('Actuals Data'!AD$4:AD$427,MATCH('Actuals Summary'!$B111,'Actuals Data'!$B$4:$B$427,0))</f>
        <v>125825</v>
      </c>
      <c r="AE111" s="19">
        <f>INDEX('Actuals Data'!AE$4:AE$427,MATCH('Actuals Summary'!$B111,'Actuals Data'!$B$4:$B$427,0))</f>
        <v>96881</v>
      </c>
      <c r="AF111" s="19">
        <f>INDEX('Actuals Data'!AF$4:AF$427,MATCH('Actuals Summary'!$B111,'Actuals Data'!$B$4:$B$427,0))</f>
        <v>118159</v>
      </c>
      <c r="AG111" s="19">
        <f>INDEX('Actuals Data'!AG$4:AG$427,MATCH('Actuals Summary'!$B111,'Actuals Data'!$B$4:$B$427,0))</f>
        <v>93810</v>
      </c>
      <c r="AH111" s="19">
        <f>INDEX('Actuals Data'!AH$4:AH$427,MATCH('Actuals Summary'!$B111,'Actuals Data'!$B$4:$B$427,0))</f>
        <v>102743</v>
      </c>
      <c r="AI111" s="19">
        <f>INDEX('Actuals Data'!AI$4:AI$427,MATCH('Actuals Summary'!$B111,'Actuals Data'!$B$4:$B$427,0))</f>
        <v>110626</v>
      </c>
      <c r="AJ111" s="19">
        <f>INDEX('Actuals Data'!AJ$4:AJ$427,MATCH('Actuals Summary'!$B111,'Actuals Data'!$B$4:$B$427,0))</f>
        <v>109113</v>
      </c>
      <c r="AK111" s="19">
        <f>INDEX('Actuals Data'!AK$4:AK$427,MATCH('Actuals Summary'!$B111,'Actuals Data'!$B$4:$B$427,0))</f>
        <v>106803</v>
      </c>
      <c r="AL111" s="19">
        <f>INDEX('Actuals Data'!AL$4:AL$427,MATCH('Actuals Summary'!$B111,'Actuals Data'!$B$4:$B$427,0))</f>
        <v>89487</v>
      </c>
      <c r="AM111" s="19">
        <f>INDEX('Actuals Data'!AM$4:AM$427,MATCH('Actuals Summary'!$B111,'Actuals Data'!$B$4:$B$427,0))</f>
        <v>46546</v>
      </c>
      <c r="AN111" s="19">
        <f>INDEX('Actuals Data'!AN$4:AN$427,MATCH('Actuals Summary'!$B111,'Actuals Data'!$B$4:$B$427,0))</f>
        <v>31618</v>
      </c>
      <c r="AO111" s="19">
        <f>INDEX('Actuals Data'!AO$4:AO$427,MATCH('Actuals Summary'!$B111,'Actuals Data'!$B$4:$B$427,0))</f>
        <v>6650</v>
      </c>
      <c r="AP111" s="19">
        <f>INDEX('Actuals Data'!AP$4:AP$427,MATCH('Actuals Summary'!$B111,'Actuals Data'!$B$4:$B$427,0))</f>
        <v>11340</v>
      </c>
      <c r="AQ111" s="19">
        <f>INDEX('Actuals Data'!AQ$4:AQ$427,MATCH('Actuals Summary'!$B111,'Actuals Data'!$B$4:$B$427,0))</f>
        <v>9990</v>
      </c>
      <c r="AR111" s="88">
        <f>INDEX('Actuals Data'!AR$4:AR$427,MATCH('Actuals Summary'!$B111,'Actuals Data'!$B$4:$B$427,0))</f>
        <v>12130</v>
      </c>
      <c r="AS111" s="52">
        <f>INDEX('Actuals Data'!AS$4:AS$427,MATCH('Actuals Summary'!$B111,'Actuals Data'!$B$4:$B$427,0))</f>
        <v>12130</v>
      </c>
      <c r="AT111" s="19">
        <f>INDEX('Actuals Data'!AT$4:AT$427,MATCH('Actuals Summary'!$B111,'Actuals Data'!$B$4:$B$427,0))</f>
        <v>10000</v>
      </c>
    </row>
    <row r="112" spans="2:46" outlineLevel="1" x14ac:dyDescent="0.25">
      <c r="B112" s="24" t="s">
        <v>215</v>
      </c>
      <c r="C112" s="24" t="s">
        <v>216</v>
      </c>
      <c r="D112" s="24" t="s">
        <v>217</v>
      </c>
      <c r="E112" s="19">
        <f>INDEX('Actuals Data'!E$4:E$427,MATCH('Actuals Summary'!$B112,'Actuals Data'!$B$4:$B$427,0))</f>
        <v>2400</v>
      </c>
      <c r="F112" s="19">
        <f>INDEX('Actuals Data'!F$4:F$427,MATCH('Actuals Summary'!$B112,'Actuals Data'!$B$4:$B$427,0))</f>
        <v>2895</v>
      </c>
      <c r="G112" s="19">
        <f>INDEX('Actuals Data'!G$4:G$427,MATCH('Actuals Summary'!$B112,'Actuals Data'!$B$4:$B$427,0))</f>
        <v>3465</v>
      </c>
      <c r="H112" s="19">
        <f>INDEX('Actuals Data'!H$4:H$427,MATCH('Actuals Summary'!$B112,'Actuals Data'!$B$4:$B$427,0))</f>
        <v>4027</v>
      </c>
      <c r="I112" s="19">
        <f>INDEX('Actuals Data'!I$4:I$427,MATCH('Actuals Summary'!$B112,'Actuals Data'!$B$4:$B$427,0))</f>
        <v>3965</v>
      </c>
      <c r="J112" s="19">
        <f>INDEX('Actuals Data'!J$4:J$427,MATCH('Actuals Summary'!$B112,'Actuals Data'!$B$4:$B$427,0))</f>
        <v>3930</v>
      </c>
      <c r="K112" s="19">
        <f>INDEX('Actuals Data'!K$4:K$427,MATCH('Actuals Summary'!$B112,'Actuals Data'!$B$4:$B$427,0))</f>
        <v>3535</v>
      </c>
      <c r="L112" s="19">
        <f>INDEX('Actuals Data'!L$4:L$427,MATCH('Actuals Summary'!$B112,'Actuals Data'!$B$4:$B$427,0))</f>
        <v>4855</v>
      </c>
      <c r="M112" s="19">
        <f>INDEX('Actuals Data'!M$4:M$427,MATCH('Actuals Summary'!$B112,'Actuals Data'!$B$4:$B$427,0))</f>
        <v>2440</v>
      </c>
      <c r="N112" s="19">
        <f>INDEX('Actuals Data'!N$4:N$427,MATCH('Actuals Summary'!$B112,'Actuals Data'!$B$4:$B$427,0))</f>
        <v>3330</v>
      </c>
      <c r="O112" s="19">
        <f>INDEX('Actuals Data'!O$4:O$427,MATCH('Actuals Summary'!$B112,'Actuals Data'!$B$4:$B$427,0))</f>
        <v>1270</v>
      </c>
      <c r="P112" s="19">
        <f>INDEX('Actuals Data'!P$4:P$427,MATCH('Actuals Summary'!$B112,'Actuals Data'!$B$4:$B$427,0))</f>
        <v>2895</v>
      </c>
      <c r="Q112" s="19">
        <f>INDEX('Actuals Data'!Q$4:Q$427,MATCH('Actuals Summary'!$B112,'Actuals Data'!$B$4:$B$427,0))</f>
        <v>1035</v>
      </c>
      <c r="R112" s="19">
        <f>INDEX('Actuals Data'!R$4:R$427,MATCH('Actuals Summary'!$B112,'Actuals Data'!$B$4:$B$427,0))</f>
        <v>0</v>
      </c>
      <c r="S112" s="19">
        <f>INDEX('Actuals Data'!S$4:S$427,MATCH('Actuals Summary'!$B112,'Actuals Data'!$B$4:$B$427,0))</f>
        <v>0</v>
      </c>
      <c r="T112" s="19">
        <f>INDEX('Actuals Data'!T$4:T$427,MATCH('Actuals Summary'!$B112,'Actuals Data'!$B$4:$B$427,0))</f>
        <v>2060</v>
      </c>
      <c r="U112" s="19">
        <f>INDEX('Actuals Data'!U$4:U$427,MATCH('Actuals Summary'!$B112,'Actuals Data'!$B$4:$B$427,0))</f>
        <v>4365</v>
      </c>
      <c r="V112" s="19">
        <f>INDEX('Actuals Data'!V$4:V$427,MATCH('Actuals Summary'!$B112,'Actuals Data'!$B$4:$B$427,0))</f>
        <v>5640</v>
      </c>
      <c r="W112" s="19">
        <f>INDEX('Actuals Data'!W$4:W$427,MATCH('Actuals Summary'!$B112,'Actuals Data'!$B$4:$B$427,0))</f>
        <v>16308</v>
      </c>
      <c r="X112" s="19">
        <f>INDEX('Actuals Data'!X$4:X$427,MATCH('Actuals Summary'!$B112,'Actuals Data'!$B$4:$B$427,0))</f>
        <v>15854</v>
      </c>
      <c r="Y112" s="19">
        <f>INDEX('Actuals Data'!Y$4:Y$427,MATCH('Actuals Summary'!$B112,'Actuals Data'!$B$4:$B$427,0))</f>
        <v>14308</v>
      </c>
      <c r="Z112" s="19">
        <f>INDEX('Actuals Data'!Z$4:Z$427,MATCH('Actuals Summary'!$B112,'Actuals Data'!$B$4:$B$427,0))</f>
        <v>19360</v>
      </c>
      <c r="AA112" s="19">
        <f>INDEX('Actuals Data'!AA$4:AA$427,MATCH('Actuals Summary'!$B112,'Actuals Data'!$B$4:$B$427,0))</f>
        <v>13243</v>
      </c>
      <c r="AB112" s="19">
        <f>INDEX('Actuals Data'!AB$4:AB$427,MATCH('Actuals Summary'!$B112,'Actuals Data'!$B$4:$B$427,0))</f>
        <v>9278</v>
      </c>
      <c r="AC112" s="19">
        <f>INDEX('Actuals Data'!AC$4:AC$427,MATCH('Actuals Summary'!$B112,'Actuals Data'!$B$4:$B$427,0))</f>
        <v>9768</v>
      </c>
      <c r="AD112" s="19">
        <f>INDEX('Actuals Data'!AD$4:AD$427,MATCH('Actuals Summary'!$B112,'Actuals Data'!$B$4:$B$427,0))</f>
        <v>6688</v>
      </c>
      <c r="AE112" s="19">
        <f>INDEX('Actuals Data'!AE$4:AE$427,MATCH('Actuals Summary'!$B112,'Actuals Data'!$B$4:$B$427,0))</f>
        <v>10544</v>
      </c>
      <c r="AF112" s="19">
        <f>INDEX('Actuals Data'!AF$4:AF$427,MATCH('Actuals Summary'!$B112,'Actuals Data'!$B$4:$B$427,0))</f>
        <v>11329</v>
      </c>
      <c r="AG112" s="19">
        <f>INDEX('Actuals Data'!AG$4:AG$427,MATCH('Actuals Summary'!$B112,'Actuals Data'!$B$4:$B$427,0))</f>
        <v>18616</v>
      </c>
      <c r="AH112" s="19">
        <f>INDEX('Actuals Data'!AH$4:AH$427,MATCH('Actuals Summary'!$B112,'Actuals Data'!$B$4:$B$427,0))</f>
        <v>3862</v>
      </c>
      <c r="AI112" s="19">
        <f>INDEX('Actuals Data'!AI$4:AI$427,MATCH('Actuals Summary'!$B112,'Actuals Data'!$B$4:$B$427,0))</f>
        <v>28005</v>
      </c>
      <c r="AJ112" s="19">
        <f>INDEX('Actuals Data'!AJ$4:AJ$427,MATCH('Actuals Summary'!$B112,'Actuals Data'!$B$4:$B$427,0))</f>
        <v>7649</v>
      </c>
      <c r="AK112" s="19">
        <f>INDEX('Actuals Data'!AK$4:AK$427,MATCH('Actuals Summary'!$B112,'Actuals Data'!$B$4:$B$427,0))</f>
        <v>12044</v>
      </c>
      <c r="AL112" s="19">
        <f>INDEX('Actuals Data'!AL$4:AL$427,MATCH('Actuals Summary'!$B112,'Actuals Data'!$B$4:$B$427,0))</f>
        <v>11749</v>
      </c>
      <c r="AM112" s="19">
        <f>INDEX('Actuals Data'!AM$4:AM$427,MATCH('Actuals Summary'!$B112,'Actuals Data'!$B$4:$B$427,0))</f>
        <v>6468</v>
      </c>
      <c r="AN112" s="19">
        <f>INDEX('Actuals Data'!AN$4:AN$427,MATCH('Actuals Summary'!$B112,'Actuals Data'!$B$4:$B$427,0))</f>
        <v>2779</v>
      </c>
      <c r="AO112" s="19">
        <f>INDEX('Actuals Data'!AO$4:AO$427,MATCH('Actuals Summary'!$B112,'Actuals Data'!$B$4:$B$427,0))</f>
        <v>3066</v>
      </c>
      <c r="AP112" s="19">
        <f>INDEX('Actuals Data'!AP$4:AP$427,MATCH('Actuals Summary'!$B112,'Actuals Data'!$B$4:$B$427,0))</f>
        <v>3948</v>
      </c>
      <c r="AQ112" s="19">
        <f>INDEX('Actuals Data'!AQ$4:AQ$427,MATCH('Actuals Summary'!$B112,'Actuals Data'!$B$4:$B$427,0))</f>
        <v>1722</v>
      </c>
      <c r="AR112" s="88">
        <f>INDEX('Actuals Data'!AR$4:AR$427,MATCH('Actuals Summary'!$B112,'Actuals Data'!$B$4:$B$427,0))</f>
        <v>420</v>
      </c>
      <c r="AS112" s="52">
        <f>INDEX('Actuals Data'!AS$4:AS$427,MATCH('Actuals Summary'!$B112,'Actuals Data'!$B$4:$B$427,0))</f>
        <v>420</v>
      </c>
      <c r="AT112" s="19">
        <f>INDEX('Actuals Data'!AT$4:AT$427,MATCH('Actuals Summary'!$B112,'Actuals Data'!$B$4:$B$427,0))</f>
        <v>3000</v>
      </c>
    </row>
    <row r="113" spans="2:46" outlineLevel="1" x14ac:dyDescent="0.25">
      <c r="B113" s="24" t="s">
        <v>218</v>
      </c>
      <c r="C113" s="24" t="s">
        <v>219</v>
      </c>
      <c r="D113" s="24" t="s">
        <v>220</v>
      </c>
      <c r="E113" s="19">
        <f>INDEX('Actuals Data'!E$4:E$427,MATCH('Actuals Summary'!$B113,'Actuals Data'!$B$4:$B$427,0))</f>
        <v>0</v>
      </c>
      <c r="F113" s="19">
        <f>INDEX('Actuals Data'!F$4:F$427,MATCH('Actuals Summary'!$B113,'Actuals Data'!$B$4:$B$427,0))</f>
        <v>0</v>
      </c>
      <c r="G113" s="19">
        <f>INDEX('Actuals Data'!G$4:G$427,MATCH('Actuals Summary'!$B113,'Actuals Data'!$B$4:$B$427,0))</f>
        <v>0</v>
      </c>
      <c r="H113" s="19">
        <f>INDEX('Actuals Data'!H$4:H$427,MATCH('Actuals Summary'!$B113,'Actuals Data'!$B$4:$B$427,0))</f>
        <v>0</v>
      </c>
      <c r="I113" s="19">
        <f>INDEX('Actuals Data'!I$4:I$427,MATCH('Actuals Summary'!$B113,'Actuals Data'!$B$4:$B$427,0))</f>
        <v>0</v>
      </c>
      <c r="J113" s="19">
        <f>INDEX('Actuals Data'!J$4:J$427,MATCH('Actuals Summary'!$B113,'Actuals Data'!$B$4:$B$427,0))</f>
        <v>36543</v>
      </c>
      <c r="K113" s="19">
        <f>INDEX('Actuals Data'!K$4:K$427,MATCH('Actuals Summary'!$B113,'Actuals Data'!$B$4:$B$427,0))</f>
        <v>36830</v>
      </c>
      <c r="L113" s="19">
        <f>INDEX('Actuals Data'!L$4:L$427,MATCH('Actuals Summary'!$B113,'Actuals Data'!$B$4:$B$427,0))</f>
        <v>38555</v>
      </c>
      <c r="M113" s="19">
        <f>INDEX('Actuals Data'!M$4:M$427,MATCH('Actuals Summary'!$B113,'Actuals Data'!$B$4:$B$427,0))</f>
        <v>35370</v>
      </c>
      <c r="N113" s="19">
        <f>INDEX('Actuals Data'!N$4:N$427,MATCH('Actuals Summary'!$B113,'Actuals Data'!$B$4:$B$427,0))</f>
        <v>34121</v>
      </c>
      <c r="O113" s="19">
        <f>INDEX('Actuals Data'!O$4:O$427,MATCH('Actuals Summary'!$B113,'Actuals Data'!$B$4:$B$427,0))</f>
        <v>30869</v>
      </c>
      <c r="P113" s="19">
        <f>INDEX('Actuals Data'!P$4:P$427,MATCH('Actuals Summary'!$B113,'Actuals Data'!$B$4:$B$427,0))</f>
        <v>28822</v>
      </c>
      <c r="Q113" s="19">
        <f>INDEX('Actuals Data'!Q$4:Q$427,MATCH('Actuals Summary'!$B113,'Actuals Data'!$B$4:$B$427,0))</f>
        <v>26754</v>
      </c>
      <c r="R113" s="19">
        <f>INDEX('Actuals Data'!R$4:R$427,MATCH('Actuals Summary'!$B113,'Actuals Data'!$B$4:$B$427,0))</f>
        <v>26942</v>
      </c>
      <c r="S113" s="19">
        <f>INDEX('Actuals Data'!S$4:S$427,MATCH('Actuals Summary'!$B113,'Actuals Data'!$B$4:$B$427,0))</f>
        <v>22890</v>
      </c>
      <c r="T113" s="19">
        <f>INDEX('Actuals Data'!T$4:T$427,MATCH('Actuals Summary'!$B113,'Actuals Data'!$B$4:$B$427,0))</f>
        <v>24240</v>
      </c>
      <c r="U113" s="19">
        <f>INDEX('Actuals Data'!U$4:U$427,MATCH('Actuals Summary'!$B113,'Actuals Data'!$B$4:$B$427,0))</f>
        <v>22660</v>
      </c>
      <c r="V113" s="19">
        <f>INDEX('Actuals Data'!V$4:V$427,MATCH('Actuals Summary'!$B113,'Actuals Data'!$B$4:$B$427,0))</f>
        <v>20990</v>
      </c>
      <c r="W113" s="19">
        <f>INDEX('Actuals Data'!W$4:W$427,MATCH('Actuals Summary'!$B113,'Actuals Data'!$B$4:$B$427,0))</f>
        <v>20573</v>
      </c>
      <c r="X113" s="19">
        <f>INDEX('Actuals Data'!X$4:X$427,MATCH('Actuals Summary'!$B113,'Actuals Data'!$B$4:$B$427,0))</f>
        <v>19575</v>
      </c>
      <c r="Y113" s="19">
        <f>INDEX('Actuals Data'!Y$4:Y$427,MATCH('Actuals Summary'!$B113,'Actuals Data'!$B$4:$B$427,0))</f>
        <v>17196</v>
      </c>
      <c r="Z113" s="19">
        <f>INDEX('Actuals Data'!Z$4:Z$427,MATCH('Actuals Summary'!$B113,'Actuals Data'!$B$4:$B$427,0))</f>
        <v>18686</v>
      </c>
      <c r="AA113" s="19">
        <f>INDEX('Actuals Data'!AA$4:AA$427,MATCH('Actuals Summary'!$B113,'Actuals Data'!$B$4:$B$427,0))</f>
        <v>22080</v>
      </c>
      <c r="AB113" s="19">
        <f>INDEX('Actuals Data'!AB$4:AB$427,MATCH('Actuals Summary'!$B113,'Actuals Data'!$B$4:$B$427,0))</f>
        <v>19340</v>
      </c>
      <c r="AC113" s="19">
        <f>INDEX('Actuals Data'!AC$4:AC$427,MATCH('Actuals Summary'!$B113,'Actuals Data'!$B$4:$B$427,0))</f>
        <v>18272</v>
      </c>
      <c r="AD113" s="19">
        <f>INDEX('Actuals Data'!AD$4:AD$427,MATCH('Actuals Summary'!$B113,'Actuals Data'!$B$4:$B$427,0))</f>
        <v>18070</v>
      </c>
      <c r="AE113" s="19">
        <f>INDEX('Actuals Data'!AE$4:AE$427,MATCH('Actuals Summary'!$B113,'Actuals Data'!$B$4:$B$427,0))</f>
        <v>31021</v>
      </c>
      <c r="AF113" s="19">
        <f>INDEX('Actuals Data'!AF$4:AF$427,MATCH('Actuals Summary'!$B113,'Actuals Data'!$B$4:$B$427,0))</f>
        <v>17199</v>
      </c>
      <c r="AG113" s="19">
        <f>INDEX('Actuals Data'!AG$4:AG$427,MATCH('Actuals Summary'!$B113,'Actuals Data'!$B$4:$B$427,0))</f>
        <v>47534</v>
      </c>
      <c r="AH113" s="19">
        <f>INDEX('Actuals Data'!AH$4:AH$427,MATCH('Actuals Summary'!$B113,'Actuals Data'!$B$4:$B$427,0))</f>
        <v>45337</v>
      </c>
      <c r="AI113" s="19">
        <f>INDEX('Actuals Data'!AI$4:AI$427,MATCH('Actuals Summary'!$B113,'Actuals Data'!$B$4:$B$427,0))</f>
        <v>110098</v>
      </c>
      <c r="AJ113" s="19">
        <f>INDEX('Actuals Data'!AJ$4:AJ$427,MATCH('Actuals Summary'!$B113,'Actuals Data'!$B$4:$B$427,0))</f>
        <v>128710</v>
      </c>
      <c r="AK113" s="19">
        <f>INDEX('Actuals Data'!AK$4:AK$427,MATCH('Actuals Summary'!$B113,'Actuals Data'!$B$4:$B$427,0))</f>
        <v>108152</v>
      </c>
      <c r="AL113" s="19">
        <f>INDEX('Actuals Data'!AL$4:AL$427,MATCH('Actuals Summary'!$B113,'Actuals Data'!$B$4:$B$427,0))</f>
        <v>120270</v>
      </c>
      <c r="AM113" s="19">
        <f>INDEX('Actuals Data'!AM$4:AM$427,MATCH('Actuals Summary'!$B113,'Actuals Data'!$B$4:$B$427,0))</f>
        <v>27548</v>
      </c>
      <c r="AN113" s="19">
        <f>INDEX('Actuals Data'!AN$4:AN$427,MATCH('Actuals Summary'!$B113,'Actuals Data'!$B$4:$B$427,0))</f>
        <v>135064</v>
      </c>
      <c r="AO113" s="19">
        <f>INDEX('Actuals Data'!AO$4:AO$427,MATCH('Actuals Summary'!$B113,'Actuals Data'!$B$4:$B$427,0))</f>
        <v>111081</v>
      </c>
      <c r="AP113" s="19">
        <f>INDEX('Actuals Data'!AP$4:AP$427,MATCH('Actuals Summary'!$B113,'Actuals Data'!$B$4:$B$427,0))</f>
        <v>134413</v>
      </c>
      <c r="AQ113" s="19">
        <f>INDEX('Actuals Data'!AQ$4:AQ$427,MATCH('Actuals Summary'!$B113,'Actuals Data'!$B$4:$B$427,0))</f>
        <v>174412</v>
      </c>
      <c r="AR113" s="88">
        <f>INDEX('Actuals Data'!AR$4:AR$427,MATCH('Actuals Summary'!$B113,'Actuals Data'!$B$4:$B$427,0))</f>
        <v>113103.47</v>
      </c>
      <c r="AS113" s="52">
        <f>INDEX('Actuals Data'!AS$4:AS$427,MATCH('Actuals Summary'!$B113,'Actuals Data'!$B$4:$B$427,0))</f>
        <v>113103.47</v>
      </c>
      <c r="AT113" s="19">
        <f>INDEX('Actuals Data'!AT$4:AT$427,MATCH('Actuals Summary'!$B113,'Actuals Data'!$B$4:$B$427,0))</f>
        <v>130000</v>
      </c>
    </row>
    <row r="114" spans="2:46" outlineLevel="1" x14ac:dyDescent="0.25">
      <c r="B114" s="24" t="s">
        <v>221</v>
      </c>
      <c r="C114" s="24" t="s">
        <v>222</v>
      </c>
      <c r="D114" s="24" t="s">
        <v>223</v>
      </c>
      <c r="E114" s="19">
        <f>INDEX('Actuals Data'!E$4:E$427,MATCH('Actuals Summary'!$B114,'Actuals Data'!$B$4:$B$427,0))</f>
        <v>0</v>
      </c>
      <c r="F114" s="19">
        <f>INDEX('Actuals Data'!F$4:F$427,MATCH('Actuals Summary'!$B114,'Actuals Data'!$B$4:$B$427,0))</f>
        <v>0</v>
      </c>
      <c r="G114" s="19">
        <f>INDEX('Actuals Data'!G$4:G$427,MATCH('Actuals Summary'!$B114,'Actuals Data'!$B$4:$B$427,0))</f>
        <v>0</v>
      </c>
      <c r="H114" s="19">
        <f>INDEX('Actuals Data'!H$4:H$427,MATCH('Actuals Summary'!$B114,'Actuals Data'!$B$4:$B$427,0))</f>
        <v>0</v>
      </c>
      <c r="I114" s="19">
        <f>INDEX('Actuals Data'!I$4:I$427,MATCH('Actuals Summary'!$B114,'Actuals Data'!$B$4:$B$427,0))</f>
        <v>0</v>
      </c>
      <c r="J114" s="19">
        <f>INDEX('Actuals Data'!J$4:J$427,MATCH('Actuals Summary'!$B114,'Actuals Data'!$B$4:$B$427,0))</f>
        <v>0</v>
      </c>
      <c r="K114" s="19">
        <f>INDEX('Actuals Data'!K$4:K$427,MATCH('Actuals Summary'!$B114,'Actuals Data'!$B$4:$B$427,0))</f>
        <v>59610</v>
      </c>
      <c r="L114" s="19">
        <f>INDEX('Actuals Data'!L$4:L$427,MATCH('Actuals Summary'!$B114,'Actuals Data'!$B$4:$B$427,0))</f>
        <v>63730</v>
      </c>
      <c r="M114" s="19">
        <f>INDEX('Actuals Data'!M$4:M$427,MATCH('Actuals Summary'!$B114,'Actuals Data'!$B$4:$B$427,0))</f>
        <v>62065</v>
      </c>
      <c r="N114" s="19">
        <f>INDEX('Actuals Data'!N$4:N$427,MATCH('Actuals Summary'!$B114,'Actuals Data'!$B$4:$B$427,0))</f>
        <v>62885</v>
      </c>
      <c r="O114" s="19">
        <f>INDEX('Actuals Data'!O$4:O$427,MATCH('Actuals Summary'!$B114,'Actuals Data'!$B$4:$B$427,0))</f>
        <v>62820</v>
      </c>
      <c r="P114" s="19">
        <f>INDEX('Actuals Data'!P$4:P$427,MATCH('Actuals Summary'!$B114,'Actuals Data'!$B$4:$B$427,0))</f>
        <v>64121</v>
      </c>
      <c r="Q114" s="19">
        <f>INDEX('Actuals Data'!Q$4:Q$427,MATCH('Actuals Summary'!$B114,'Actuals Data'!$B$4:$B$427,0))</f>
        <v>145900</v>
      </c>
      <c r="R114" s="19">
        <f>INDEX('Actuals Data'!R$4:R$427,MATCH('Actuals Summary'!$B114,'Actuals Data'!$B$4:$B$427,0))</f>
        <v>173535</v>
      </c>
      <c r="S114" s="19">
        <f>INDEX('Actuals Data'!S$4:S$427,MATCH('Actuals Summary'!$B114,'Actuals Data'!$B$4:$B$427,0))</f>
        <v>174970</v>
      </c>
      <c r="T114" s="19">
        <f>INDEX('Actuals Data'!T$4:T$427,MATCH('Actuals Summary'!$B114,'Actuals Data'!$B$4:$B$427,0))</f>
        <v>176790</v>
      </c>
      <c r="U114" s="19">
        <f>INDEX('Actuals Data'!U$4:U$427,MATCH('Actuals Summary'!$B114,'Actuals Data'!$B$4:$B$427,0))</f>
        <v>179525</v>
      </c>
      <c r="V114" s="19">
        <f>INDEX('Actuals Data'!V$4:V$427,MATCH('Actuals Summary'!$B114,'Actuals Data'!$B$4:$B$427,0))</f>
        <v>183755</v>
      </c>
      <c r="W114" s="19">
        <f>INDEX('Actuals Data'!W$4:W$427,MATCH('Actuals Summary'!$B114,'Actuals Data'!$B$4:$B$427,0))</f>
        <v>175493</v>
      </c>
      <c r="X114" s="19">
        <f>INDEX('Actuals Data'!X$4:X$427,MATCH('Actuals Summary'!$B114,'Actuals Data'!$B$4:$B$427,0))</f>
        <v>202216</v>
      </c>
      <c r="Y114" s="19">
        <f>INDEX('Actuals Data'!Y$4:Y$427,MATCH('Actuals Summary'!$B114,'Actuals Data'!$B$4:$B$427,0))</f>
        <v>198381</v>
      </c>
      <c r="Z114" s="19">
        <f>INDEX('Actuals Data'!Z$4:Z$427,MATCH('Actuals Summary'!$B114,'Actuals Data'!$B$4:$B$427,0))</f>
        <v>202730</v>
      </c>
      <c r="AA114" s="19">
        <f>INDEX('Actuals Data'!AA$4:AA$427,MATCH('Actuals Summary'!$B114,'Actuals Data'!$B$4:$B$427,0))</f>
        <v>194175</v>
      </c>
      <c r="AB114" s="19">
        <f>INDEX('Actuals Data'!AB$4:AB$427,MATCH('Actuals Summary'!$B114,'Actuals Data'!$B$4:$B$427,0))</f>
        <v>205962</v>
      </c>
      <c r="AC114" s="19">
        <f>INDEX('Actuals Data'!AC$4:AC$427,MATCH('Actuals Summary'!$B114,'Actuals Data'!$B$4:$B$427,0))</f>
        <v>155309</v>
      </c>
      <c r="AD114" s="19">
        <f>INDEX('Actuals Data'!AD$4:AD$427,MATCH('Actuals Summary'!$B114,'Actuals Data'!$B$4:$B$427,0))</f>
        <v>126277</v>
      </c>
      <c r="AE114" s="19">
        <f>INDEX('Actuals Data'!AE$4:AE$427,MATCH('Actuals Summary'!$B114,'Actuals Data'!$B$4:$B$427,0))</f>
        <v>126040</v>
      </c>
      <c r="AF114" s="19">
        <f>INDEX('Actuals Data'!AF$4:AF$427,MATCH('Actuals Summary'!$B114,'Actuals Data'!$B$4:$B$427,0))</f>
        <v>128160</v>
      </c>
      <c r="AG114" s="19">
        <f>INDEX('Actuals Data'!AG$4:AG$427,MATCH('Actuals Summary'!$B114,'Actuals Data'!$B$4:$B$427,0))</f>
        <v>136190</v>
      </c>
      <c r="AH114" s="19">
        <f>INDEX('Actuals Data'!AH$4:AH$427,MATCH('Actuals Summary'!$B114,'Actuals Data'!$B$4:$B$427,0))</f>
        <v>143445</v>
      </c>
      <c r="AI114" s="19">
        <f>INDEX('Actuals Data'!AI$4:AI$427,MATCH('Actuals Summary'!$B114,'Actuals Data'!$B$4:$B$427,0))</f>
        <v>142360</v>
      </c>
      <c r="AJ114" s="19">
        <f>INDEX('Actuals Data'!AJ$4:AJ$427,MATCH('Actuals Summary'!$B114,'Actuals Data'!$B$4:$B$427,0))</f>
        <v>145770</v>
      </c>
      <c r="AK114" s="19">
        <f>INDEX('Actuals Data'!AK$4:AK$427,MATCH('Actuals Summary'!$B114,'Actuals Data'!$B$4:$B$427,0))</f>
        <v>147117</v>
      </c>
      <c r="AL114" s="19">
        <f>INDEX('Actuals Data'!AL$4:AL$427,MATCH('Actuals Summary'!$B114,'Actuals Data'!$B$4:$B$427,0))</f>
        <v>143790</v>
      </c>
      <c r="AM114" s="19">
        <f>INDEX('Actuals Data'!AM$4:AM$427,MATCH('Actuals Summary'!$B114,'Actuals Data'!$B$4:$B$427,0))</f>
        <v>144320</v>
      </c>
      <c r="AN114" s="19">
        <f>INDEX('Actuals Data'!AN$4:AN$427,MATCH('Actuals Summary'!$B114,'Actuals Data'!$B$4:$B$427,0))</f>
        <v>133950</v>
      </c>
      <c r="AO114" s="19">
        <f>INDEX('Actuals Data'!AO$4:AO$427,MATCH('Actuals Summary'!$B114,'Actuals Data'!$B$4:$B$427,0))</f>
        <v>133055</v>
      </c>
      <c r="AP114" s="19">
        <f>INDEX('Actuals Data'!AP$4:AP$427,MATCH('Actuals Summary'!$B114,'Actuals Data'!$B$4:$B$427,0))</f>
        <v>132520</v>
      </c>
      <c r="AQ114" s="19">
        <f>INDEX('Actuals Data'!AQ$4:AQ$427,MATCH('Actuals Summary'!$B114,'Actuals Data'!$B$4:$B$427,0))</f>
        <v>131795</v>
      </c>
      <c r="AR114" s="88">
        <f>INDEX('Actuals Data'!AR$4:AR$427,MATCH('Actuals Summary'!$B114,'Actuals Data'!$B$4:$B$427,0))</f>
        <v>127105</v>
      </c>
      <c r="AS114" s="52">
        <f>INDEX('Actuals Data'!AS$4:AS$427,MATCH('Actuals Summary'!$B114,'Actuals Data'!$B$4:$B$427,0))</f>
        <v>127105</v>
      </c>
      <c r="AT114" s="19">
        <f>INDEX('Actuals Data'!AT$4:AT$427,MATCH('Actuals Summary'!$B114,'Actuals Data'!$B$4:$B$427,0))</f>
        <v>132830</v>
      </c>
    </row>
    <row r="115" spans="2:46" outlineLevel="1" x14ac:dyDescent="0.25">
      <c r="D115" s="15" t="s">
        <v>997</v>
      </c>
      <c r="E115" s="20">
        <f t="shared" ref="E115:AG115" si="49">SUM(E94:E114)</f>
        <v>2193398</v>
      </c>
      <c r="F115" s="20">
        <f t="shared" si="49"/>
        <v>2169385</v>
      </c>
      <c r="G115" s="20">
        <f t="shared" si="49"/>
        <v>2695219</v>
      </c>
      <c r="H115" s="20">
        <f t="shared" si="49"/>
        <v>2804693</v>
      </c>
      <c r="I115" s="20">
        <f t="shared" si="49"/>
        <v>3415177</v>
      </c>
      <c r="J115" s="20">
        <f t="shared" si="49"/>
        <v>4380923</v>
      </c>
      <c r="K115" s="20">
        <f t="shared" si="49"/>
        <v>4913102</v>
      </c>
      <c r="L115" s="20">
        <f t="shared" si="49"/>
        <v>5374178</v>
      </c>
      <c r="M115" s="20">
        <f t="shared" si="49"/>
        <v>5306889</v>
      </c>
      <c r="N115" s="20">
        <f t="shared" si="49"/>
        <v>5336384</v>
      </c>
      <c r="O115" s="20">
        <f t="shared" si="49"/>
        <v>5796281</v>
      </c>
      <c r="P115" s="20">
        <f t="shared" si="49"/>
        <v>6075091</v>
      </c>
      <c r="Q115" s="20">
        <f t="shared" si="49"/>
        <v>7594590</v>
      </c>
      <c r="R115" s="20">
        <f t="shared" si="49"/>
        <v>8027756</v>
      </c>
      <c r="S115" s="20">
        <f t="shared" si="49"/>
        <v>8149200</v>
      </c>
      <c r="T115" s="20">
        <f t="shared" si="49"/>
        <v>8168781</v>
      </c>
      <c r="U115" s="20">
        <f t="shared" si="49"/>
        <v>8778691</v>
      </c>
      <c r="V115" s="20">
        <f t="shared" si="49"/>
        <v>10234395</v>
      </c>
      <c r="W115" s="20">
        <f t="shared" si="49"/>
        <v>9800812</v>
      </c>
      <c r="X115" s="20">
        <f t="shared" si="49"/>
        <v>10491717</v>
      </c>
      <c r="Y115" s="20">
        <f t="shared" si="49"/>
        <v>11346457</v>
      </c>
      <c r="Z115" s="20">
        <f t="shared" si="49"/>
        <v>11986899</v>
      </c>
      <c r="AA115" s="20">
        <f t="shared" si="49"/>
        <v>15508592</v>
      </c>
      <c r="AB115" s="20">
        <f t="shared" si="49"/>
        <v>13808049</v>
      </c>
      <c r="AC115" s="20">
        <f t="shared" si="49"/>
        <v>15620203</v>
      </c>
      <c r="AD115" s="20">
        <f t="shared" si="49"/>
        <v>16106205</v>
      </c>
      <c r="AE115" s="20">
        <f t="shared" si="49"/>
        <v>18580174</v>
      </c>
      <c r="AF115" s="20">
        <f t="shared" si="49"/>
        <v>20395134</v>
      </c>
      <c r="AG115" s="20">
        <f t="shared" si="49"/>
        <v>22246627</v>
      </c>
      <c r="AH115" s="20">
        <f t="shared" ref="AH115:AT115" si="50">SUM(AH94:AH114)</f>
        <v>24428729</v>
      </c>
      <c r="AI115" s="20">
        <f t="shared" si="50"/>
        <v>26087260</v>
      </c>
      <c r="AJ115" s="20">
        <f t="shared" si="50"/>
        <v>21952164</v>
      </c>
      <c r="AK115" s="20">
        <f t="shared" si="50"/>
        <v>21248612</v>
      </c>
      <c r="AL115" s="20">
        <f t="shared" si="50"/>
        <v>21628735</v>
      </c>
      <c r="AM115" s="20">
        <f t="shared" si="50"/>
        <v>23245362</v>
      </c>
      <c r="AN115" s="20">
        <f t="shared" si="50"/>
        <v>24429829</v>
      </c>
      <c r="AO115" s="20">
        <f t="shared" si="50"/>
        <v>25160802</v>
      </c>
      <c r="AP115" s="20">
        <f t="shared" si="50"/>
        <v>24023989</v>
      </c>
      <c r="AQ115" s="20">
        <f t="shared" si="50"/>
        <v>24564857</v>
      </c>
      <c r="AR115" s="89">
        <f t="shared" ref="AR115:AS115" si="51">SUM(AR94:AR114)</f>
        <v>27117728.670000002</v>
      </c>
      <c r="AS115" s="65">
        <f t="shared" si="51"/>
        <v>27069676.659999993</v>
      </c>
      <c r="AT115" s="20">
        <f t="shared" si="50"/>
        <v>25768199</v>
      </c>
    </row>
    <row r="116" spans="2:46" outlineLevel="1" x14ac:dyDescent="0.25">
      <c r="D116" s="16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91"/>
      <c r="AS116" s="67"/>
      <c r="AT116" s="12"/>
    </row>
    <row r="117" spans="2:46" outlineLevel="1" x14ac:dyDescent="0.25">
      <c r="D117" s="14" t="s">
        <v>938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0"/>
      <c r="AJ117" s="19"/>
      <c r="AK117" s="19"/>
      <c r="AL117" s="19"/>
      <c r="AM117" s="19"/>
      <c r="AN117" s="19"/>
      <c r="AO117" s="19"/>
      <c r="AP117" s="19"/>
      <c r="AQ117" s="19"/>
      <c r="AR117" s="88"/>
      <c r="AS117" s="52"/>
      <c r="AT117" s="19"/>
    </row>
    <row r="118" spans="2:46" outlineLevel="1" x14ac:dyDescent="0.25">
      <c r="B118" s="24" t="s">
        <v>224</v>
      </c>
      <c r="C118" s="24" t="s">
        <v>225</v>
      </c>
      <c r="D118" s="24" t="s">
        <v>226</v>
      </c>
      <c r="E118" s="19">
        <f>INDEX('Actuals Data'!E$4:E$427,MATCH('Actuals Summary'!$B118,'Actuals Data'!$B$4:$B$427,0))</f>
        <v>100186</v>
      </c>
      <c r="F118" s="19">
        <f>INDEX('Actuals Data'!F$4:F$427,MATCH('Actuals Summary'!$B118,'Actuals Data'!$B$4:$B$427,0))</f>
        <v>95223</v>
      </c>
      <c r="G118" s="19">
        <f>INDEX('Actuals Data'!G$4:G$427,MATCH('Actuals Summary'!$B118,'Actuals Data'!$B$4:$B$427,0))</f>
        <v>100103</v>
      </c>
      <c r="H118" s="19">
        <f>INDEX('Actuals Data'!H$4:H$427,MATCH('Actuals Summary'!$B118,'Actuals Data'!$B$4:$B$427,0))</f>
        <v>104796</v>
      </c>
      <c r="I118" s="19">
        <f>INDEX('Actuals Data'!I$4:I$427,MATCH('Actuals Summary'!$B118,'Actuals Data'!$B$4:$B$427,0))</f>
        <v>251302</v>
      </c>
      <c r="J118" s="19">
        <f>INDEX('Actuals Data'!J$4:J$427,MATCH('Actuals Summary'!$B118,'Actuals Data'!$B$4:$B$427,0))</f>
        <v>342928</v>
      </c>
      <c r="K118" s="19">
        <f>INDEX('Actuals Data'!K$4:K$427,MATCH('Actuals Summary'!$B118,'Actuals Data'!$B$4:$B$427,0))</f>
        <v>272583</v>
      </c>
      <c r="L118" s="19">
        <f>INDEX('Actuals Data'!L$4:L$427,MATCH('Actuals Summary'!$B118,'Actuals Data'!$B$4:$B$427,0))</f>
        <v>310201</v>
      </c>
      <c r="M118" s="19">
        <f>INDEX('Actuals Data'!M$4:M$427,MATCH('Actuals Summary'!$B118,'Actuals Data'!$B$4:$B$427,0))</f>
        <v>297404</v>
      </c>
      <c r="N118" s="19">
        <f>INDEX('Actuals Data'!N$4:N$427,MATCH('Actuals Summary'!$B118,'Actuals Data'!$B$4:$B$427,0))</f>
        <v>336210</v>
      </c>
      <c r="O118" s="19">
        <f>INDEX('Actuals Data'!O$4:O$427,MATCH('Actuals Summary'!$B118,'Actuals Data'!$B$4:$B$427,0))</f>
        <v>278862</v>
      </c>
      <c r="P118" s="19">
        <f>INDEX('Actuals Data'!P$4:P$427,MATCH('Actuals Summary'!$B118,'Actuals Data'!$B$4:$B$427,0))</f>
        <v>322473</v>
      </c>
      <c r="Q118" s="19">
        <f>INDEX('Actuals Data'!Q$4:Q$427,MATCH('Actuals Summary'!$B118,'Actuals Data'!$B$4:$B$427,0))</f>
        <v>274107</v>
      </c>
      <c r="R118" s="19">
        <f>INDEX('Actuals Data'!R$4:R$427,MATCH('Actuals Summary'!$B118,'Actuals Data'!$B$4:$B$427,0))</f>
        <v>300345</v>
      </c>
      <c r="S118" s="19">
        <f>INDEX('Actuals Data'!S$4:S$427,MATCH('Actuals Summary'!$B118,'Actuals Data'!$B$4:$B$427,0))</f>
        <v>963521</v>
      </c>
      <c r="T118" s="19">
        <f>INDEX('Actuals Data'!T$4:T$427,MATCH('Actuals Summary'!$B118,'Actuals Data'!$B$4:$B$427,0))</f>
        <v>1418409</v>
      </c>
      <c r="U118" s="19">
        <f>INDEX('Actuals Data'!U$4:U$427,MATCH('Actuals Summary'!$B118,'Actuals Data'!$B$4:$B$427,0))</f>
        <v>1407014</v>
      </c>
      <c r="V118" s="19">
        <f>INDEX('Actuals Data'!V$4:V$427,MATCH('Actuals Summary'!$B118,'Actuals Data'!$B$4:$B$427,0))</f>
        <v>1429595</v>
      </c>
      <c r="W118" s="19">
        <f>INDEX('Actuals Data'!W$4:W$427,MATCH('Actuals Summary'!$B118,'Actuals Data'!$B$4:$B$427,0))</f>
        <v>1377259</v>
      </c>
      <c r="X118" s="19">
        <f>INDEX('Actuals Data'!X$4:X$427,MATCH('Actuals Summary'!$B118,'Actuals Data'!$B$4:$B$427,0))</f>
        <v>1347955</v>
      </c>
      <c r="Y118" s="19">
        <f>INDEX('Actuals Data'!Y$4:Y$427,MATCH('Actuals Summary'!$B118,'Actuals Data'!$B$4:$B$427,0))</f>
        <v>1481951</v>
      </c>
      <c r="Z118" s="19">
        <f>INDEX('Actuals Data'!Z$4:Z$427,MATCH('Actuals Summary'!$B118,'Actuals Data'!$B$4:$B$427,0))</f>
        <v>1452776</v>
      </c>
      <c r="AA118" s="19">
        <f>INDEX('Actuals Data'!AA$4:AA$427,MATCH('Actuals Summary'!$B118,'Actuals Data'!$B$4:$B$427,0))</f>
        <v>1234436</v>
      </c>
      <c r="AB118" s="19">
        <f>INDEX('Actuals Data'!AB$4:AB$427,MATCH('Actuals Summary'!$B118,'Actuals Data'!$B$4:$B$427,0))</f>
        <v>1605855</v>
      </c>
      <c r="AC118" s="19">
        <f>INDEX('Actuals Data'!AC$4:AC$427,MATCH('Actuals Summary'!$B118,'Actuals Data'!$B$4:$B$427,0))</f>
        <v>1885135</v>
      </c>
      <c r="AD118" s="19">
        <f>INDEX('Actuals Data'!AD$4:AD$427,MATCH('Actuals Summary'!$B118,'Actuals Data'!$B$4:$B$427,0))</f>
        <v>2000808</v>
      </c>
      <c r="AE118" s="19">
        <f>INDEX('Actuals Data'!AE$4:AE$427,MATCH('Actuals Summary'!$B118,'Actuals Data'!$B$4:$B$427,0))</f>
        <v>2064856</v>
      </c>
      <c r="AF118" s="19">
        <f>INDEX('Actuals Data'!AF$4:AF$427,MATCH('Actuals Summary'!$B118,'Actuals Data'!$B$4:$B$427,0))</f>
        <v>1953483</v>
      </c>
      <c r="AG118" s="19">
        <f>INDEX('Actuals Data'!AG$4:AG$427,MATCH('Actuals Summary'!$B118,'Actuals Data'!$B$4:$B$427,0))</f>
        <v>2081287</v>
      </c>
      <c r="AH118" s="19">
        <f>INDEX('Actuals Data'!AH$4:AH$427,MATCH('Actuals Summary'!$B118,'Actuals Data'!$B$4:$B$427,0))</f>
        <v>1996257</v>
      </c>
      <c r="AI118" s="19">
        <f>INDEX('Actuals Data'!AI$4:AI$427,MATCH('Actuals Summary'!$B118,'Actuals Data'!$B$4:$B$427,0))</f>
        <v>2013818</v>
      </c>
      <c r="AJ118" s="19">
        <f>INDEX('Actuals Data'!AJ$4:AJ$427,MATCH('Actuals Summary'!$B118,'Actuals Data'!$B$4:$B$427,0))</f>
        <v>1945935</v>
      </c>
      <c r="AK118" s="19">
        <f>INDEX('Actuals Data'!AK$4:AK$427,MATCH('Actuals Summary'!$B118,'Actuals Data'!$B$4:$B$427,0))</f>
        <v>1934497</v>
      </c>
      <c r="AL118" s="19">
        <f>INDEX('Actuals Data'!AL$4:AL$427,MATCH('Actuals Summary'!$B118,'Actuals Data'!$B$4:$B$427,0))</f>
        <v>2230976</v>
      </c>
      <c r="AM118" s="19">
        <f>INDEX('Actuals Data'!AM$4:AM$427,MATCH('Actuals Summary'!$B118,'Actuals Data'!$B$4:$B$427,0))</f>
        <v>2048350</v>
      </c>
      <c r="AN118" s="19">
        <f>INDEX('Actuals Data'!AN$4:AN$427,MATCH('Actuals Summary'!$B118,'Actuals Data'!$B$4:$B$427,0))</f>
        <v>2742855</v>
      </c>
      <c r="AO118" s="19">
        <f>INDEX('Actuals Data'!AO$4:AO$427,MATCH('Actuals Summary'!$B118,'Actuals Data'!$B$4:$B$427,0))</f>
        <v>1961665</v>
      </c>
      <c r="AP118" s="19">
        <f>INDEX('Actuals Data'!AP$4:AP$427,MATCH('Actuals Summary'!$B118,'Actuals Data'!$B$4:$B$427,0))</f>
        <v>2071757</v>
      </c>
      <c r="AQ118" s="19">
        <f>INDEX('Actuals Data'!AQ$4:AQ$427,MATCH('Actuals Summary'!$B118,'Actuals Data'!$B$4:$B$427,0))</f>
        <v>1838720</v>
      </c>
      <c r="AR118" s="88">
        <f>INDEX('Actuals Data'!AR$4:AR$427,MATCH('Actuals Summary'!$B118,'Actuals Data'!$B$4:$B$427,0))</f>
        <v>1744399.31</v>
      </c>
      <c r="AS118" s="52">
        <f>INDEX('Actuals Data'!AS$4:AS$427,MATCH('Actuals Summary'!$B118,'Actuals Data'!$B$4:$B$427,0))</f>
        <v>1744399.31</v>
      </c>
      <c r="AT118" s="19">
        <f>INDEX('Actuals Data'!AT$4:AT$427,MATCH('Actuals Summary'!$B118,'Actuals Data'!$B$4:$B$427,0))</f>
        <v>2179588</v>
      </c>
    </row>
    <row r="119" spans="2:46" outlineLevel="1" x14ac:dyDescent="0.25">
      <c r="B119" s="24" t="s">
        <v>227</v>
      </c>
      <c r="C119" s="24" t="s">
        <v>228</v>
      </c>
      <c r="D119" s="24" t="s">
        <v>229</v>
      </c>
      <c r="E119" s="19">
        <f>INDEX('Actuals Data'!E$4:E$427,MATCH('Actuals Summary'!$B119,'Actuals Data'!$B$4:$B$427,0))</f>
        <v>5700</v>
      </c>
      <c r="F119" s="19">
        <f>INDEX('Actuals Data'!F$4:F$427,MATCH('Actuals Summary'!$B119,'Actuals Data'!$B$4:$B$427,0))</f>
        <v>6100</v>
      </c>
      <c r="G119" s="19">
        <f>INDEX('Actuals Data'!G$4:G$427,MATCH('Actuals Summary'!$B119,'Actuals Data'!$B$4:$B$427,0))</f>
        <v>5790</v>
      </c>
      <c r="H119" s="19">
        <f>INDEX('Actuals Data'!H$4:H$427,MATCH('Actuals Summary'!$B119,'Actuals Data'!$B$4:$B$427,0))</f>
        <v>6400</v>
      </c>
      <c r="I119" s="19">
        <f>INDEX('Actuals Data'!I$4:I$427,MATCH('Actuals Summary'!$B119,'Actuals Data'!$B$4:$B$427,0))</f>
        <v>6700</v>
      </c>
      <c r="J119" s="19">
        <f>INDEX('Actuals Data'!J$4:J$427,MATCH('Actuals Summary'!$B119,'Actuals Data'!$B$4:$B$427,0))</f>
        <v>7600</v>
      </c>
      <c r="K119" s="19">
        <f>INDEX('Actuals Data'!K$4:K$427,MATCH('Actuals Summary'!$B119,'Actuals Data'!$B$4:$B$427,0))</f>
        <v>7300</v>
      </c>
      <c r="L119" s="19">
        <f>INDEX('Actuals Data'!L$4:L$427,MATCH('Actuals Summary'!$B119,'Actuals Data'!$B$4:$B$427,0))</f>
        <v>6500</v>
      </c>
      <c r="M119" s="19">
        <f>INDEX('Actuals Data'!M$4:M$427,MATCH('Actuals Summary'!$B119,'Actuals Data'!$B$4:$B$427,0))</f>
        <v>8000</v>
      </c>
      <c r="N119" s="19">
        <f>INDEX('Actuals Data'!N$4:N$427,MATCH('Actuals Summary'!$B119,'Actuals Data'!$B$4:$B$427,0))</f>
        <v>8000</v>
      </c>
      <c r="O119" s="19">
        <f>INDEX('Actuals Data'!O$4:O$427,MATCH('Actuals Summary'!$B119,'Actuals Data'!$B$4:$B$427,0))</f>
        <v>8500</v>
      </c>
      <c r="P119" s="19">
        <f>INDEX('Actuals Data'!P$4:P$427,MATCH('Actuals Summary'!$B119,'Actuals Data'!$B$4:$B$427,0))</f>
        <v>8900</v>
      </c>
      <c r="Q119" s="19">
        <f>INDEX('Actuals Data'!Q$4:Q$427,MATCH('Actuals Summary'!$B119,'Actuals Data'!$B$4:$B$427,0))</f>
        <v>13350</v>
      </c>
      <c r="R119" s="19">
        <f>INDEX('Actuals Data'!R$4:R$427,MATCH('Actuals Summary'!$B119,'Actuals Data'!$B$4:$B$427,0))</f>
        <v>13100</v>
      </c>
      <c r="S119" s="19">
        <f>INDEX('Actuals Data'!S$4:S$427,MATCH('Actuals Summary'!$B119,'Actuals Data'!$B$4:$B$427,0))</f>
        <v>12900</v>
      </c>
      <c r="T119" s="19">
        <f>INDEX('Actuals Data'!T$4:T$427,MATCH('Actuals Summary'!$B119,'Actuals Data'!$B$4:$B$427,0))</f>
        <v>13800</v>
      </c>
      <c r="U119" s="19">
        <f>INDEX('Actuals Data'!U$4:U$427,MATCH('Actuals Summary'!$B119,'Actuals Data'!$B$4:$B$427,0))</f>
        <v>13500</v>
      </c>
      <c r="V119" s="19">
        <f>INDEX('Actuals Data'!V$4:V$427,MATCH('Actuals Summary'!$B119,'Actuals Data'!$B$4:$B$427,0))</f>
        <v>14500</v>
      </c>
      <c r="W119" s="19">
        <f>INDEX('Actuals Data'!W$4:W$427,MATCH('Actuals Summary'!$B119,'Actuals Data'!$B$4:$B$427,0))</f>
        <v>13800</v>
      </c>
      <c r="X119" s="19">
        <f>INDEX('Actuals Data'!X$4:X$427,MATCH('Actuals Summary'!$B119,'Actuals Data'!$B$4:$B$427,0))</f>
        <v>17400</v>
      </c>
      <c r="Y119" s="19">
        <f>INDEX('Actuals Data'!Y$4:Y$427,MATCH('Actuals Summary'!$B119,'Actuals Data'!$B$4:$B$427,0))</f>
        <v>18620</v>
      </c>
      <c r="Z119" s="19">
        <f>INDEX('Actuals Data'!Z$4:Z$427,MATCH('Actuals Summary'!$B119,'Actuals Data'!$B$4:$B$427,0))</f>
        <v>13200</v>
      </c>
      <c r="AA119" s="19">
        <f>INDEX('Actuals Data'!AA$4:AA$427,MATCH('Actuals Summary'!$B119,'Actuals Data'!$B$4:$B$427,0))</f>
        <v>17910</v>
      </c>
      <c r="AB119" s="19">
        <f>INDEX('Actuals Data'!AB$4:AB$427,MATCH('Actuals Summary'!$B119,'Actuals Data'!$B$4:$B$427,0))</f>
        <v>13315</v>
      </c>
      <c r="AC119" s="19">
        <f>INDEX('Actuals Data'!AC$4:AC$427,MATCH('Actuals Summary'!$B119,'Actuals Data'!$B$4:$B$427,0))</f>
        <v>29250</v>
      </c>
      <c r="AD119" s="19">
        <f>INDEX('Actuals Data'!AD$4:AD$427,MATCH('Actuals Summary'!$B119,'Actuals Data'!$B$4:$B$427,0))</f>
        <v>40500</v>
      </c>
      <c r="AE119" s="19">
        <f>INDEX('Actuals Data'!AE$4:AE$427,MATCH('Actuals Summary'!$B119,'Actuals Data'!$B$4:$B$427,0))</f>
        <v>30220</v>
      </c>
      <c r="AF119" s="19">
        <f>INDEX('Actuals Data'!AF$4:AF$427,MATCH('Actuals Summary'!$B119,'Actuals Data'!$B$4:$B$427,0))</f>
        <v>33850</v>
      </c>
      <c r="AG119" s="19">
        <f>INDEX('Actuals Data'!AG$4:AG$427,MATCH('Actuals Summary'!$B119,'Actuals Data'!$B$4:$B$427,0))</f>
        <v>33800</v>
      </c>
      <c r="AH119" s="19">
        <f>INDEX('Actuals Data'!AH$4:AH$427,MATCH('Actuals Summary'!$B119,'Actuals Data'!$B$4:$B$427,0))</f>
        <v>30620</v>
      </c>
      <c r="AI119" s="19">
        <f>INDEX('Actuals Data'!AI$4:AI$427,MATCH('Actuals Summary'!$B119,'Actuals Data'!$B$4:$B$427,0))</f>
        <v>35250</v>
      </c>
      <c r="AJ119" s="19">
        <f>INDEX('Actuals Data'!AJ$4:AJ$427,MATCH('Actuals Summary'!$B119,'Actuals Data'!$B$4:$B$427,0))</f>
        <v>31150</v>
      </c>
      <c r="AK119" s="19">
        <f>INDEX('Actuals Data'!AK$4:AK$427,MATCH('Actuals Summary'!$B119,'Actuals Data'!$B$4:$B$427,0))</f>
        <v>28859</v>
      </c>
      <c r="AL119" s="19">
        <f>INDEX('Actuals Data'!AL$4:AL$427,MATCH('Actuals Summary'!$B119,'Actuals Data'!$B$4:$B$427,0))</f>
        <v>32838</v>
      </c>
      <c r="AM119" s="19">
        <f>INDEX('Actuals Data'!AM$4:AM$427,MATCH('Actuals Summary'!$B119,'Actuals Data'!$B$4:$B$427,0))</f>
        <v>39838</v>
      </c>
      <c r="AN119" s="19">
        <f>INDEX('Actuals Data'!AN$4:AN$427,MATCH('Actuals Summary'!$B119,'Actuals Data'!$B$4:$B$427,0))</f>
        <v>63070</v>
      </c>
      <c r="AO119" s="19">
        <f>INDEX('Actuals Data'!AO$4:AO$427,MATCH('Actuals Summary'!$B119,'Actuals Data'!$B$4:$B$427,0))</f>
        <v>67795</v>
      </c>
      <c r="AP119" s="19">
        <f>INDEX('Actuals Data'!AP$4:AP$427,MATCH('Actuals Summary'!$B119,'Actuals Data'!$B$4:$B$427,0))</f>
        <v>70635</v>
      </c>
      <c r="AQ119" s="19">
        <f>INDEX('Actuals Data'!AQ$4:AQ$427,MATCH('Actuals Summary'!$B119,'Actuals Data'!$B$4:$B$427,0))</f>
        <v>65885</v>
      </c>
      <c r="AR119" s="88">
        <f>INDEX('Actuals Data'!AR$4:AR$427,MATCH('Actuals Summary'!$B119,'Actuals Data'!$B$4:$B$427,0))</f>
        <v>61550</v>
      </c>
      <c r="AS119" s="52">
        <f>INDEX('Actuals Data'!AS$4:AS$427,MATCH('Actuals Summary'!$B119,'Actuals Data'!$B$4:$B$427,0))</f>
        <v>61550</v>
      </c>
      <c r="AT119" s="19">
        <f>INDEX('Actuals Data'!AT$4:AT$427,MATCH('Actuals Summary'!$B119,'Actuals Data'!$B$4:$B$427,0))</f>
        <v>60000</v>
      </c>
    </row>
    <row r="120" spans="2:46" outlineLevel="1" x14ac:dyDescent="0.25">
      <c r="B120" s="24" t="s">
        <v>230</v>
      </c>
      <c r="C120" s="24" t="s">
        <v>231</v>
      </c>
      <c r="D120" s="24" t="s">
        <v>232</v>
      </c>
      <c r="E120" s="19">
        <f>INDEX('Actuals Data'!E$4:E$427,MATCH('Actuals Summary'!$B120,'Actuals Data'!$B$4:$B$427,0))</f>
        <v>0</v>
      </c>
      <c r="F120" s="19">
        <f>INDEX('Actuals Data'!F$4:F$427,MATCH('Actuals Summary'!$B120,'Actuals Data'!$B$4:$B$427,0))</f>
        <v>0</v>
      </c>
      <c r="G120" s="19">
        <f>INDEX('Actuals Data'!G$4:G$427,MATCH('Actuals Summary'!$B120,'Actuals Data'!$B$4:$B$427,0))</f>
        <v>0</v>
      </c>
      <c r="H120" s="19">
        <f>INDEX('Actuals Data'!H$4:H$427,MATCH('Actuals Summary'!$B120,'Actuals Data'!$B$4:$B$427,0))</f>
        <v>0</v>
      </c>
      <c r="I120" s="19">
        <f>INDEX('Actuals Data'!I$4:I$427,MATCH('Actuals Summary'!$B120,'Actuals Data'!$B$4:$B$427,0))</f>
        <v>0</v>
      </c>
      <c r="J120" s="19">
        <f>INDEX('Actuals Data'!J$4:J$427,MATCH('Actuals Summary'!$B120,'Actuals Data'!$B$4:$B$427,0))</f>
        <v>0</v>
      </c>
      <c r="K120" s="19">
        <f>INDEX('Actuals Data'!K$4:K$427,MATCH('Actuals Summary'!$B120,'Actuals Data'!$B$4:$B$427,0))</f>
        <v>0</v>
      </c>
      <c r="L120" s="19">
        <f>INDEX('Actuals Data'!L$4:L$427,MATCH('Actuals Summary'!$B120,'Actuals Data'!$B$4:$B$427,0))</f>
        <v>0</v>
      </c>
      <c r="M120" s="19">
        <f>INDEX('Actuals Data'!M$4:M$427,MATCH('Actuals Summary'!$B120,'Actuals Data'!$B$4:$B$427,0))</f>
        <v>0</v>
      </c>
      <c r="N120" s="19">
        <f>INDEX('Actuals Data'!N$4:N$427,MATCH('Actuals Summary'!$B120,'Actuals Data'!$B$4:$B$427,0))</f>
        <v>0</v>
      </c>
      <c r="O120" s="19">
        <f>INDEX('Actuals Data'!O$4:O$427,MATCH('Actuals Summary'!$B120,'Actuals Data'!$B$4:$B$427,0))</f>
        <v>0</v>
      </c>
      <c r="P120" s="19">
        <f>INDEX('Actuals Data'!P$4:P$427,MATCH('Actuals Summary'!$B120,'Actuals Data'!$B$4:$B$427,0))</f>
        <v>0</v>
      </c>
      <c r="Q120" s="19">
        <f>INDEX('Actuals Data'!Q$4:Q$427,MATCH('Actuals Summary'!$B120,'Actuals Data'!$B$4:$B$427,0))</f>
        <v>0</v>
      </c>
      <c r="R120" s="19">
        <f>INDEX('Actuals Data'!R$4:R$427,MATCH('Actuals Summary'!$B120,'Actuals Data'!$B$4:$B$427,0))</f>
        <v>0</v>
      </c>
      <c r="S120" s="19">
        <f>INDEX('Actuals Data'!S$4:S$427,MATCH('Actuals Summary'!$B120,'Actuals Data'!$B$4:$B$427,0))</f>
        <v>0</v>
      </c>
      <c r="T120" s="19">
        <f>INDEX('Actuals Data'!T$4:T$427,MATCH('Actuals Summary'!$B120,'Actuals Data'!$B$4:$B$427,0))</f>
        <v>2558</v>
      </c>
      <c r="U120" s="19">
        <f>INDEX('Actuals Data'!U$4:U$427,MATCH('Actuals Summary'!$B120,'Actuals Data'!$B$4:$B$427,0))</f>
        <v>94567</v>
      </c>
      <c r="V120" s="19">
        <f>INDEX('Actuals Data'!V$4:V$427,MATCH('Actuals Summary'!$B120,'Actuals Data'!$B$4:$B$427,0))</f>
        <v>140826</v>
      </c>
      <c r="W120" s="19">
        <f>INDEX('Actuals Data'!W$4:W$427,MATCH('Actuals Summary'!$B120,'Actuals Data'!$B$4:$B$427,0))</f>
        <v>111581</v>
      </c>
      <c r="X120" s="19">
        <f>INDEX('Actuals Data'!X$4:X$427,MATCH('Actuals Summary'!$B120,'Actuals Data'!$B$4:$B$427,0))</f>
        <v>104251</v>
      </c>
      <c r="Y120" s="19">
        <f>INDEX('Actuals Data'!Y$4:Y$427,MATCH('Actuals Summary'!$B120,'Actuals Data'!$B$4:$B$427,0))</f>
        <v>117035</v>
      </c>
      <c r="Z120" s="19">
        <f>INDEX('Actuals Data'!Z$4:Z$427,MATCH('Actuals Summary'!$B120,'Actuals Data'!$B$4:$B$427,0))</f>
        <v>96591</v>
      </c>
      <c r="AA120" s="19">
        <f>INDEX('Actuals Data'!AA$4:AA$427,MATCH('Actuals Summary'!$B120,'Actuals Data'!$B$4:$B$427,0))</f>
        <v>106451</v>
      </c>
      <c r="AB120" s="19">
        <f>INDEX('Actuals Data'!AB$4:AB$427,MATCH('Actuals Summary'!$B120,'Actuals Data'!$B$4:$B$427,0))</f>
        <v>93476</v>
      </c>
      <c r="AC120" s="19">
        <f>INDEX('Actuals Data'!AC$4:AC$427,MATCH('Actuals Summary'!$B120,'Actuals Data'!$B$4:$B$427,0))</f>
        <v>128691</v>
      </c>
      <c r="AD120" s="19">
        <f>INDEX('Actuals Data'!AD$4:AD$427,MATCH('Actuals Summary'!$B120,'Actuals Data'!$B$4:$B$427,0))</f>
        <v>226478</v>
      </c>
      <c r="AE120" s="19">
        <f>INDEX('Actuals Data'!AE$4:AE$427,MATCH('Actuals Summary'!$B120,'Actuals Data'!$B$4:$B$427,0))</f>
        <v>141586</v>
      </c>
      <c r="AF120" s="19">
        <f>INDEX('Actuals Data'!AF$4:AF$427,MATCH('Actuals Summary'!$B120,'Actuals Data'!$B$4:$B$427,0))</f>
        <v>142767</v>
      </c>
      <c r="AG120" s="19">
        <f>INDEX('Actuals Data'!AG$4:AG$427,MATCH('Actuals Summary'!$B120,'Actuals Data'!$B$4:$B$427,0))</f>
        <v>176922</v>
      </c>
      <c r="AH120" s="19">
        <f>INDEX('Actuals Data'!AH$4:AH$427,MATCH('Actuals Summary'!$B120,'Actuals Data'!$B$4:$B$427,0))</f>
        <v>154475</v>
      </c>
      <c r="AI120" s="19">
        <f>INDEX('Actuals Data'!AI$4:AI$427,MATCH('Actuals Summary'!$B120,'Actuals Data'!$B$4:$B$427,0))</f>
        <v>148713</v>
      </c>
      <c r="AJ120" s="19">
        <f>INDEX('Actuals Data'!AJ$4:AJ$427,MATCH('Actuals Summary'!$B120,'Actuals Data'!$B$4:$B$427,0))</f>
        <v>56478</v>
      </c>
      <c r="AK120" s="19">
        <f>INDEX('Actuals Data'!AK$4:AK$427,MATCH('Actuals Summary'!$B120,'Actuals Data'!$B$4:$B$427,0))</f>
        <v>148371</v>
      </c>
      <c r="AL120" s="19">
        <f>INDEX('Actuals Data'!AL$4:AL$427,MATCH('Actuals Summary'!$B120,'Actuals Data'!$B$4:$B$427,0))</f>
        <v>149152</v>
      </c>
      <c r="AM120" s="19">
        <f>INDEX('Actuals Data'!AM$4:AM$427,MATCH('Actuals Summary'!$B120,'Actuals Data'!$B$4:$B$427,0))</f>
        <v>149922</v>
      </c>
      <c r="AN120" s="19">
        <f>INDEX('Actuals Data'!AN$4:AN$427,MATCH('Actuals Summary'!$B120,'Actuals Data'!$B$4:$B$427,0))</f>
        <v>144196</v>
      </c>
      <c r="AO120" s="19">
        <f>INDEX('Actuals Data'!AO$4:AO$427,MATCH('Actuals Summary'!$B120,'Actuals Data'!$B$4:$B$427,0))</f>
        <v>136565</v>
      </c>
      <c r="AP120" s="19">
        <f>INDEX('Actuals Data'!AP$4:AP$427,MATCH('Actuals Summary'!$B120,'Actuals Data'!$B$4:$B$427,0))</f>
        <v>157498</v>
      </c>
      <c r="AQ120" s="19">
        <f>INDEX('Actuals Data'!AQ$4:AQ$427,MATCH('Actuals Summary'!$B120,'Actuals Data'!$B$4:$B$427,0))</f>
        <v>137165</v>
      </c>
      <c r="AR120" s="88">
        <f>INDEX('Actuals Data'!AR$4:AR$427,MATCH('Actuals Summary'!$B120,'Actuals Data'!$B$4:$B$427,0))</f>
        <v>133308.75</v>
      </c>
      <c r="AS120" s="52">
        <f>INDEX('Actuals Data'!AS$4:AS$427,MATCH('Actuals Summary'!$B120,'Actuals Data'!$B$4:$B$427,0))</f>
        <v>133308.75</v>
      </c>
      <c r="AT120" s="19">
        <f>INDEX('Actuals Data'!AT$4:AT$427,MATCH('Actuals Summary'!$B120,'Actuals Data'!$B$4:$B$427,0))</f>
        <v>147300</v>
      </c>
    </row>
    <row r="121" spans="2:46" outlineLevel="1" x14ac:dyDescent="0.25">
      <c r="D121" s="15" t="s">
        <v>990</v>
      </c>
      <c r="E121" s="20">
        <f t="shared" ref="E121:AG121" si="52">SUM(E118:E120)</f>
        <v>105886</v>
      </c>
      <c r="F121" s="20">
        <f t="shared" si="52"/>
        <v>101323</v>
      </c>
      <c r="G121" s="20">
        <f t="shared" si="52"/>
        <v>105893</v>
      </c>
      <c r="H121" s="20">
        <f t="shared" si="52"/>
        <v>111196</v>
      </c>
      <c r="I121" s="20">
        <f t="shared" si="52"/>
        <v>258002</v>
      </c>
      <c r="J121" s="20">
        <f t="shared" si="52"/>
        <v>350528</v>
      </c>
      <c r="K121" s="20">
        <f t="shared" si="52"/>
        <v>279883</v>
      </c>
      <c r="L121" s="20">
        <f t="shared" si="52"/>
        <v>316701</v>
      </c>
      <c r="M121" s="20">
        <f t="shared" si="52"/>
        <v>305404</v>
      </c>
      <c r="N121" s="20">
        <f t="shared" si="52"/>
        <v>344210</v>
      </c>
      <c r="O121" s="20">
        <f t="shared" si="52"/>
        <v>287362</v>
      </c>
      <c r="P121" s="20">
        <f t="shared" si="52"/>
        <v>331373</v>
      </c>
      <c r="Q121" s="20">
        <f t="shared" si="52"/>
        <v>287457</v>
      </c>
      <c r="R121" s="20">
        <f t="shared" si="52"/>
        <v>313445</v>
      </c>
      <c r="S121" s="20">
        <f t="shared" si="52"/>
        <v>976421</v>
      </c>
      <c r="T121" s="20">
        <f t="shared" si="52"/>
        <v>1434767</v>
      </c>
      <c r="U121" s="20">
        <f t="shared" si="52"/>
        <v>1515081</v>
      </c>
      <c r="V121" s="20">
        <f t="shared" si="52"/>
        <v>1584921</v>
      </c>
      <c r="W121" s="20">
        <f t="shared" si="52"/>
        <v>1502640</v>
      </c>
      <c r="X121" s="20">
        <f t="shared" si="52"/>
        <v>1469606</v>
      </c>
      <c r="Y121" s="20">
        <f t="shared" si="52"/>
        <v>1617606</v>
      </c>
      <c r="Z121" s="20">
        <f t="shared" si="52"/>
        <v>1562567</v>
      </c>
      <c r="AA121" s="20">
        <f t="shared" si="52"/>
        <v>1358797</v>
      </c>
      <c r="AB121" s="20">
        <f t="shared" si="52"/>
        <v>1712646</v>
      </c>
      <c r="AC121" s="20">
        <f t="shared" si="52"/>
        <v>2043076</v>
      </c>
      <c r="AD121" s="20">
        <f t="shared" si="52"/>
        <v>2267786</v>
      </c>
      <c r="AE121" s="20">
        <f t="shared" si="52"/>
        <v>2236662</v>
      </c>
      <c r="AF121" s="20">
        <f t="shared" si="52"/>
        <v>2130100</v>
      </c>
      <c r="AG121" s="20">
        <f t="shared" si="52"/>
        <v>2292009</v>
      </c>
      <c r="AH121" s="20">
        <f t="shared" ref="AH121:AT121" si="53">SUM(AH118:AH120)</f>
        <v>2181352</v>
      </c>
      <c r="AI121" s="20">
        <f t="shared" si="53"/>
        <v>2197781</v>
      </c>
      <c r="AJ121" s="20">
        <f t="shared" si="53"/>
        <v>2033563</v>
      </c>
      <c r="AK121" s="20">
        <f t="shared" si="53"/>
        <v>2111727</v>
      </c>
      <c r="AL121" s="20">
        <f t="shared" si="53"/>
        <v>2412966</v>
      </c>
      <c r="AM121" s="20">
        <f t="shared" si="53"/>
        <v>2238110</v>
      </c>
      <c r="AN121" s="20">
        <f t="shared" si="53"/>
        <v>2950121</v>
      </c>
      <c r="AO121" s="20">
        <f t="shared" si="53"/>
        <v>2166025</v>
      </c>
      <c r="AP121" s="20">
        <f t="shared" si="53"/>
        <v>2299890</v>
      </c>
      <c r="AQ121" s="20">
        <f t="shared" si="53"/>
        <v>2041770</v>
      </c>
      <c r="AR121" s="89">
        <f t="shared" ref="AR121:AS121" si="54">SUM(AR118:AR120)</f>
        <v>1939258.06</v>
      </c>
      <c r="AS121" s="65">
        <f t="shared" si="54"/>
        <v>1939258.06</v>
      </c>
      <c r="AT121" s="20">
        <f t="shared" si="53"/>
        <v>2386888</v>
      </c>
    </row>
    <row r="122" spans="2:46" outlineLevel="1" x14ac:dyDescent="0.25">
      <c r="D122" s="16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91"/>
      <c r="AS122" s="67"/>
      <c r="AT122" s="12"/>
    </row>
    <row r="123" spans="2:46" outlineLevel="1" x14ac:dyDescent="0.25">
      <c r="D123" s="14" t="s">
        <v>958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0"/>
      <c r="AJ123" s="19"/>
      <c r="AK123" s="19"/>
      <c r="AL123" s="19"/>
      <c r="AM123" s="19"/>
      <c r="AN123" s="19"/>
      <c r="AO123" s="19"/>
      <c r="AP123" s="19"/>
      <c r="AQ123" s="19"/>
      <c r="AR123" s="88"/>
      <c r="AS123" s="52"/>
      <c r="AT123" s="19"/>
    </row>
    <row r="124" spans="2:46" outlineLevel="1" x14ac:dyDescent="0.25">
      <c r="B124" s="24" t="s">
        <v>233</v>
      </c>
      <c r="C124" s="24" t="s">
        <v>234</v>
      </c>
      <c r="D124" s="24" t="s">
        <v>235</v>
      </c>
      <c r="E124" s="19">
        <f>INDEX('Actuals Data'!E$4:E$427,MATCH('Actuals Summary'!$B124,'Actuals Data'!$B$4:$B$427,0))</f>
        <v>589329</v>
      </c>
      <c r="F124" s="19">
        <f>INDEX('Actuals Data'!F$4:F$427,MATCH('Actuals Summary'!$B124,'Actuals Data'!$B$4:$B$427,0))</f>
        <v>566634</v>
      </c>
      <c r="G124" s="19">
        <f>INDEX('Actuals Data'!G$4:G$427,MATCH('Actuals Summary'!$B124,'Actuals Data'!$B$4:$B$427,0))</f>
        <v>587075</v>
      </c>
      <c r="H124" s="19">
        <f>INDEX('Actuals Data'!H$4:H$427,MATCH('Actuals Summary'!$B124,'Actuals Data'!$B$4:$B$427,0))</f>
        <v>583628</v>
      </c>
      <c r="I124" s="19">
        <f>INDEX('Actuals Data'!I$4:I$427,MATCH('Actuals Summary'!$B124,'Actuals Data'!$B$4:$B$427,0))</f>
        <v>543160</v>
      </c>
      <c r="J124" s="19">
        <f>INDEX('Actuals Data'!J$4:J$427,MATCH('Actuals Summary'!$B124,'Actuals Data'!$B$4:$B$427,0))</f>
        <v>881307</v>
      </c>
      <c r="K124" s="19">
        <f>INDEX('Actuals Data'!K$4:K$427,MATCH('Actuals Summary'!$B124,'Actuals Data'!$B$4:$B$427,0))</f>
        <v>895657</v>
      </c>
      <c r="L124" s="19">
        <f>INDEX('Actuals Data'!L$4:L$427,MATCH('Actuals Summary'!$B124,'Actuals Data'!$B$4:$B$427,0))</f>
        <v>913936</v>
      </c>
      <c r="M124" s="19">
        <f>INDEX('Actuals Data'!M$4:M$427,MATCH('Actuals Summary'!$B124,'Actuals Data'!$B$4:$B$427,0))</f>
        <v>955710</v>
      </c>
      <c r="N124" s="19">
        <f>INDEX('Actuals Data'!N$4:N$427,MATCH('Actuals Summary'!$B124,'Actuals Data'!$B$4:$B$427,0))</f>
        <v>851540</v>
      </c>
      <c r="O124" s="19">
        <f>INDEX('Actuals Data'!O$4:O$427,MATCH('Actuals Summary'!$B124,'Actuals Data'!$B$4:$B$427,0))</f>
        <v>899263</v>
      </c>
      <c r="P124" s="19">
        <f>INDEX('Actuals Data'!P$4:P$427,MATCH('Actuals Summary'!$B124,'Actuals Data'!$B$4:$B$427,0))</f>
        <v>894378</v>
      </c>
      <c r="Q124" s="19">
        <f>INDEX('Actuals Data'!Q$4:Q$427,MATCH('Actuals Summary'!$B124,'Actuals Data'!$B$4:$B$427,0))</f>
        <v>1020320</v>
      </c>
      <c r="R124" s="19">
        <f>INDEX('Actuals Data'!R$4:R$427,MATCH('Actuals Summary'!$B124,'Actuals Data'!$B$4:$B$427,0))</f>
        <v>1343535</v>
      </c>
      <c r="S124" s="19">
        <f>INDEX('Actuals Data'!S$4:S$427,MATCH('Actuals Summary'!$B124,'Actuals Data'!$B$4:$B$427,0))</f>
        <v>1293987</v>
      </c>
      <c r="T124" s="19">
        <f>INDEX('Actuals Data'!T$4:T$427,MATCH('Actuals Summary'!$B124,'Actuals Data'!$B$4:$B$427,0))</f>
        <v>1252684</v>
      </c>
      <c r="U124" s="19">
        <f>INDEX('Actuals Data'!U$4:U$427,MATCH('Actuals Summary'!$B124,'Actuals Data'!$B$4:$B$427,0))</f>
        <v>1062973</v>
      </c>
      <c r="V124" s="19">
        <f>INDEX('Actuals Data'!V$4:V$427,MATCH('Actuals Summary'!$B124,'Actuals Data'!$B$4:$B$427,0))</f>
        <v>1220552</v>
      </c>
      <c r="W124" s="19">
        <f>INDEX('Actuals Data'!W$4:W$427,MATCH('Actuals Summary'!$B124,'Actuals Data'!$B$4:$B$427,0))</f>
        <v>1089052</v>
      </c>
      <c r="X124" s="19">
        <f>INDEX('Actuals Data'!X$4:X$427,MATCH('Actuals Summary'!$B124,'Actuals Data'!$B$4:$B$427,0))</f>
        <v>1150909</v>
      </c>
      <c r="Y124" s="19">
        <f>INDEX('Actuals Data'!Y$4:Y$427,MATCH('Actuals Summary'!$B124,'Actuals Data'!$B$4:$B$427,0))</f>
        <v>1033400</v>
      </c>
      <c r="Z124" s="19">
        <f>INDEX('Actuals Data'!Z$4:Z$427,MATCH('Actuals Summary'!$B124,'Actuals Data'!$B$4:$B$427,0))</f>
        <v>1088297</v>
      </c>
      <c r="AA124" s="19">
        <f>INDEX('Actuals Data'!AA$4:AA$427,MATCH('Actuals Summary'!$B124,'Actuals Data'!$B$4:$B$427,0))</f>
        <v>1025666</v>
      </c>
      <c r="AB124" s="19">
        <f>INDEX('Actuals Data'!AB$4:AB$427,MATCH('Actuals Summary'!$B124,'Actuals Data'!$B$4:$B$427,0))</f>
        <v>1074841</v>
      </c>
      <c r="AC124" s="19">
        <f>INDEX('Actuals Data'!AC$4:AC$427,MATCH('Actuals Summary'!$B124,'Actuals Data'!$B$4:$B$427,0))</f>
        <v>1176681</v>
      </c>
      <c r="AD124" s="19">
        <f>INDEX('Actuals Data'!AD$4:AD$427,MATCH('Actuals Summary'!$B124,'Actuals Data'!$B$4:$B$427,0))</f>
        <v>1349545</v>
      </c>
      <c r="AE124" s="19">
        <f>INDEX('Actuals Data'!AE$4:AE$427,MATCH('Actuals Summary'!$B124,'Actuals Data'!$B$4:$B$427,0))</f>
        <v>1521667</v>
      </c>
      <c r="AF124" s="19">
        <f>INDEX('Actuals Data'!AF$4:AF$427,MATCH('Actuals Summary'!$B124,'Actuals Data'!$B$4:$B$427,0))</f>
        <v>1787759</v>
      </c>
      <c r="AG124" s="19">
        <f>INDEX('Actuals Data'!AG$4:AG$427,MATCH('Actuals Summary'!$B124,'Actuals Data'!$B$4:$B$427,0))</f>
        <v>2085081</v>
      </c>
      <c r="AH124" s="19">
        <f>INDEX('Actuals Data'!AH$4:AH$427,MATCH('Actuals Summary'!$B124,'Actuals Data'!$B$4:$B$427,0))</f>
        <v>2013081</v>
      </c>
      <c r="AI124" s="19">
        <f>INDEX('Actuals Data'!AI$4:AI$427,MATCH('Actuals Summary'!$B124,'Actuals Data'!$B$4:$B$427,0))</f>
        <v>2343516</v>
      </c>
      <c r="AJ124" s="19">
        <f>INDEX('Actuals Data'!AJ$4:AJ$427,MATCH('Actuals Summary'!$B124,'Actuals Data'!$B$4:$B$427,0))</f>
        <v>2293575</v>
      </c>
      <c r="AK124" s="19">
        <f>INDEX('Actuals Data'!AK$4:AK$427,MATCH('Actuals Summary'!$B124,'Actuals Data'!$B$4:$B$427,0))</f>
        <v>2400758</v>
      </c>
      <c r="AL124" s="19">
        <f>INDEX('Actuals Data'!AL$4:AL$427,MATCH('Actuals Summary'!$B124,'Actuals Data'!$B$4:$B$427,0))</f>
        <v>2368233</v>
      </c>
      <c r="AM124" s="19">
        <f>INDEX('Actuals Data'!AM$4:AM$427,MATCH('Actuals Summary'!$B124,'Actuals Data'!$B$4:$B$427,0))</f>
        <v>2427098</v>
      </c>
      <c r="AN124" s="19">
        <f>INDEX('Actuals Data'!AN$4:AN$427,MATCH('Actuals Summary'!$B124,'Actuals Data'!$B$4:$B$427,0))</f>
        <v>2373979</v>
      </c>
      <c r="AO124" s="19">
        <f>INDEX('Actuals Data'!AO$4:AO$427,MATCH('Actuals Summary'!$B124,'Actuals Data'!$B$4:$B$427,0))</f>
        <v>2468191</v>
      </c>
      <c r="AP124" s="19">
        <f>INDEX('Actuals Data'!AP$4:AP$427,MATCH('Actuals Summary'!$B124,'Actuals Data'!$B$4:$B$427,0))</f>
        <v>2380706</v>
      </c>
      <c r="AQ124" s="19">
        <f>INDEX('Actuals Data'!AQ$4:AQ$427,MATCH('Actuals Summary'!$B124,'Actuals Data'!$B$4:$B$427,0))</f>
        <v>2470621</v>
      </c>
      <c r="AR124" s="88">
        <f>INDEX('Actuals Data'!AR$4:AR$427,MATCH('Actuals Summary'!$B124,'Actuals Data'!$B$4:$B$427,0))</f>
        <v>1644903.24</v>
      </c>
      <c r="AS124" s="52">
        <f>INDEX('Actuals Data'!AS$4:AS$427,MATCH('Actuals Summary'!$B124,'Actuals Data'!$B$4:$B$427,0))</f>
        <v>1639536.26999999</v>
      </c>
      <c r="AT124" s="19">
        <f>INDEX('Actuals Data'!AT$4:AT$427,MATCH('Actuals Summary'!$B124,'Actuals Data'!$B$4:$B$427,0))</f>
        <v>2400000</v>
      </c>
    </row>
    <row r="125" spans="2:46" outlineLevel="1" x14ac:dyDescent="0.25">
      <c r="B125" s="24" t="s">
        <v>236</v>
      </c>
      <c r="C125" s="24" t="s">
        <v>237</v>
      </c>
      <c r="D125" s="24" t="s">
        <v>238</v>
      </c>
      <c r="E125" s="19">
        <f>INDEX('Actuals Data'!E$4:E$427,MATCH('Actuals Summary'!$B125,'Actuals Data'!$B$4:$B$427,0))</f>
        <v>251940</v>
      </c>
      <c r="F125" s="19">
        <f>INDEX('Actuals Data'!F$4:F$427,MATCH('Actuals Summary'!$B125,'Actuals Data'!$B$4:$B$427,0))</f>
        <v>204459</v>
      </c>
      <c r="G125" s="19">
        <f>INDEX('Actuals Data'!G$4:G$427,MATCH('Actuals Summary'!$B125,'Actuals Data'!$B$4:$B$427,0))</f>
        <v>254360</v>
      </c>
      <c r="H125" s="19">
        <f>INDEX('Actuals Data'!H$4:H$427,MATCH('Actuals Summary'!$B125,'Actuals Data'!$B$4:$B$427,0))</f>
        <v>252800</v>
      </c>
      <c r="I125" s="19">
        <f>INDEX('Actuals Data'!I$4:I$427,MATCH('Actuals Summary'!$B125,'Actuals Data'!$B$4:$B$427,0))</f>
        <v>238680</v>
      </c>
      <c r="J125" s="19">
        <f>INDEX('Actuals Data'!J$4:J$427,MATCH('Actuals Summary'!$B125,'Actuals Data'!$B$4:$B$427,0))</f>
        <v>229760</v>
      </c>
      <c r="K125" s="19">
        <f>INDEX('Actuals Data'!K$4:K$427,MATCH('Actuals Summary'!$B125,'Actuals Data'!$B$4:$B$427,0))</f>
        <v>226080</v>
      </c>
      <c r="L125" s="19">
        <f>INDEX('Actuals Data'!L$4:L$427,MATCH('Actuals Summary'!$B125,'Actuals Data'!$B$4:$B$427,0))</f>
        <v>427728</v>
      </c>
      <c r="M125" s="19">
        <f>INDEX('Actuals Data'!M$4:M$427,MATCH('Actuals Summary'!$B125,'Actuals Data'!$B$4:$B$427,0))</f>
        <v>347282</v>
      </c>
      <c r="N125" s="19">
        <f>INDEX('Actuals Data'!N$4:N$427,MATCH('Actuals Summary'!$B125,'Actuals Data'!$B$4:$B$427,0))</f>
        <v>472264</v>
      </c>
      <c r="O125" s="19">
        <f>INDEX('Actuals Data'!O$4:O$427,MATCH('Actuals Summary'!$B125,'Actuals Data'!$B$4:$B$427,0))</f>
        <v>402382</v>
      </c>
      <c r="P125" s="19">
        <f>INDEX('Actuals Data'!P$4:P$427,MATCH('Actuals Summary'!$B125,'Actuals Data'!$B$4:$B$427,0))</f>
        <v>350360</v>
      </c>
      <c r="Q125" s="19">
        <f>INDEX('Actuals Data'!Q$4:Q$427,MATCH('Actuals Summary'!$B125,'Actuals Data'!$B$4:$B$427,0))</f>
        <v>397746</v>
      </c>
      <c r="R125" s="19">
        <f>INDEX('Actuals Data'!R$4:R$427,MATCH('Actuals Summary'!$B125,'Actuals Data'!$B$4:$B$427,0))</f>
        <v>521350</v>
      </c>
      <c r="S125" s="19">
        <f>INDEX('Actuals Data'!S$4:S$427,MATCH('Actuals Summary'!$B125,'Actuals Data'!$B$4:$B$427,0))</f>
        <v>499750</v>
      </c>
      <c r="T125" s="19">
        <f>INDEX('Actuals Data'!T$4:T$427,MATCH('Actuals Summary'!$B125,'Actuals Data'!$B$4:$B$427,0))</f>
        <v>499400</v>
      </c>
      <c r="U125" s="19">
        <f>INDEX('Actuals Data'!U$4:U$427,MATCH('Actuals Summary'!$B125,'Actuals Data'!$B$4:$B$427,0))</f>
        <v>521050</v>
      </c>
      <c r="V125" s="19">
        <f>INDEX('Actuals Data'!V$4:V$427,MATCH('Actuals Summary'!$B125,'Actuals Data'!$B$4:$B$427,0))</f>
        <v>516850</v>
      </c>
      <c r="W125" s="19">
        <f>INDEX('Actuals Data'!W$4:W$427,MATCH('Actuals Summary'!$B125,'Actuals Data'!$B$4:$B$427,0))</f>
        <v>512950</v>
      </c>
      <c r="X125" s="19">
        <f>INDEX('Actuals Data'!X$4:X$427,MATCH('Actuals Summary'!$B125,'Actuals Data'!$B$4:$B$427,0))</f>
        <v>508250</v>
      </c>
      <c r="Y125" s="19">
        <f>INDEX('Actuals Data'!Y$4:Y$427,MATCH('Actuals Summary'!$B125,'Actuals Data'!$B$4:$B$427,0))</f>
        <v>500850</v>
      </c>
      <c r="Z125" s="19">
        <f>INDEX('Actuals Data'!Z$4:Z$427,MATCH('Actuals Summary'!$B125,'Actuals Data'!$B$4:$B$427,0))</f>
        <v>496350</v>
      </c>
      <c r="AA125" s="19">
        <f>INDEX('Actuals Data'!AA$4:AA$427,MATCH('Actuals Summary'!$B125,'Actuals Data'!$B$4:$B$427,0))</f>
        <v>493750</v>
      </c>
      <c r="AB125" s="19">
        <f>INDEX('Actuals Data'!AB$4:AB$427,MATCH('Actuals Summary'!$B125,'Actuals Data'!$B$4:$B$427,0))</f>
        <v>489600</v>
      </c>
      <c r="AC125" s="19">
        <f>INDEX('Actuals Data'!AC$4:AC$427,MATCH('Actuals Summary'!$B125,'Actuals Data'!$B$4:$B$427,0))</f>
        <v>488200</v>
      </c>
      <c r="AD125" s="19">
        <f>INDEX('Actuals Data'!AD$4:AD$427,MATCH('Actuals Summary'!$B125,'Actuals Data'!$B$4:$B$427,0))</f>
        <v>487100</v>
      </c>
      <c r="AE125" s="19">
        <f>INDEX('Actuals Data'!AE$4:AE$427,MATCH('Actuals Summary'!$B125,'Actuals Data'!$B$4:$B$427,0))</f>
        <v>430700</v>
      </c>
      <c r="AF125" s="19">
        <f>INDEX('Actuals Data'!AF$4:AF$427,MATCH('Actuals Summary'!$B125,'Actuals Data'!$B$4:$B$427,0))</f>
        <v>484300</v>
      </c>
      <c r="AG125" s="19">
        <f>INDEX('Actuals Data'!AG$4:AG$427,MATCH('Actuals Summary'!$B125,'Actuals Data'!$B$4:$B$427,0))</f>
        <v>482600</v>
      </c>
      <c r="AH125" s="19">
        <f>INDEX('Actuals Data'!AH$4:AH$427,MATCH('Actuals Summary'!$B125,'Actuals Data'!$B$4:$B$427,0))</f>
        <v>121322</v>
      </c>
      <c r="AI125" s="19">
        <f>INDEX('Actuals Data'!AI$4:AI$427,MATCH('Actuals Summary'!$B125,'Actuals Data'!$B$4:$B$427,0))</f>
        <v>69927</v>
      </c>
      <c r="AJ125" s="19">
        <f>INDEX('Actuals Data'!AJ$4:AJ$427,MATCH('Actuals Summary'!$B125,'Actuals Data'!$B$4:$B$427,0))</f>
        <v>202866</v>
      </c>
      <c r="AK125" s="19">
        <f>INDEX('Actuals Data'!AK$4:AK$427,MATCH('Actuals Summary'!$B125,'Actuals Data'!$B$4:$B$427,0))</f>
        <v>4129</v>
      </c>
      <c r="AL125" s="19">
        <f>INDEX('Actuals Data'!AL$4:AL$427,MATCH('Actuals Summary'!$B125,'Actuals Data'!$B$4:$B$427,0))</f>
        <v>558081</v>
      </c>
      <c r="AM125" s="19">
        <f>INDEX('Actuals Data'!AM$4:AM$427,MATCH('Actuals Summary'!$B125,'Actuals Data'!$B$4:$B$427,0))</f>
        <v>565872</v>
      </c>
      <c r="AN125" s="19">
        <f>INDEX('Actuals Data'!AN$4:AN$427,MATCH('Actuals Summary'!$B125,'Actuals Data'!$B$4:$B$427,0))</f>
        <v>569465</v>
      </c>
      <c r="AO125" s="19">
        <f>INDEX('Actuals Data'!AO$4:AO$427,MATCH('Actuals Summary'!$B125,'Actuals Data'!$B$4:$B$427,0))</f>
        <v>526200</v>
      </c>
      <c r="AP125" s="19">
        <f>INDEX('Actuals Data'!AP$4:AP$427,MATCH('Actuals Summary'!$B125,'Actuals Data'!$B$4:$B$427,0))</f>
        <v>532600</v>
      </c>
      <c r="AQ125" s="19">
        <f>INDEX('Actuals Data'!AQ$4:AQ$427,MATCH('Actuals Summary'!$B125,'Actuals Data'!$B$4:$B$427,0))</f>
        <v>553150</v>
      </c>
      <c r="AR125" s="88">
        <f>INDEX('Actuals Data'!AR$4:AR$427,MATCH('Actuals Summary'!$B125,'Actuals Data'!$B$4:$B$427,0))</f>
        <v>561550</v>
      </c>
      <c r="AS125" s="52">
        <f>INDEX('Actuals Data'!AS$4:AS$427,MATCH('Actuals Summary'!$B125,'Actuals Data'!$B$4:$B$427,0))</f>
        <v>561550</v>
      </c>
      <c r="AT125" s="19">
        <f>INDEX('Actuals Data'!AT$4:AT$427,MATCH('Actuals Summary'!$B125,'Actuals Data'!$B$4:$B$427,0))</f>
        <v>561900</v>
      </c>
    </row>
    <row r="126" spans="2:46" outlineLevel="1" x14ac:dyDescent="0.25">
      <c r="B126" s="24" t="s">
        <v>239</v>
      </c>
      <c r="C126" s="24" t="s">
        <v>240</v>
      </c>
      <c r="D126" s="24" t="s">
        <v>241</v>
      </c>
      <c r="E126" s="19">
        <f>INDEX('Actuals Data'!E$4:E$427,MATCH('Actuals Summary'!$B126,'Actuals Data'!$B$4:$B$427,0))</f>
        <v>110375</v>
      </c>
      <c r="F126" s="19">
        <f>INDEX('Actuals Data'!F$4:F$427,MATCH('Actuals Summary'!$B126,'Actuals Data'!$B$4:$B$427,0))</f>
        <v>110740</v>
      </c>
      <c r="G126" s="19">
        <f>INDEX('Actuals Data'!G$4:G$427,MATCH('Actuals Summary'!$B126,'Actuals Data'!$B$4:$B$427,0))</f>
        <v>221579</v>
      </c>
      <c r="H126" s="19">
        <f>INDEX('Actuals Data'!H$4:H$427,MATCH('Actuals Summary'!$B126,'Actuals Data'!$B$4:$B$427,0))</f>
        <v>110097</v>
      </c>
      <c r="I126" s="19">
        <f>INDEX('Actuals Data'!I$4:I$427,MATCH('Actuals Summary'!$B126,'Actuals Data'!$B$4:$B$427,0))</f>
        <v>111277</v>
      </c>
      <c r="J126" s="19">
        <f>INDEX('Actuals Data'!J$4:J$427,MATCH('Actuals Summary'!$B126,'Actuals Data'!$B$4:$B$427,0))</f>
        <v>112079</v>
      </c>
      <c r="K126" s="19">
        <f>INDEX('Actuals Data'!K$4:K$427,MATCH('Actuals Summary'!$B126,'Actuals Data'!$B$4:$B$427,0))</f>
        <v>112944</v>
      </c>
      <c r="L126" s="19">
        <f>INDEX('Actuals Data'!L$4:L$427,MATCH('Actuals Summary'!$B126,'Actuals Data'!$B$4:$B$427,0))</f>
        <v>111000</v>
      </c>
      <c r="M126" s="19">
        <f>INDEX('Actuals Data'!M$4:M$427,MATCH('Actuals Summary'!$B126,'Actuals Data'!$B$4:$B$427,0))</f>
        <v>117530</v>
      </c>
      <c r="N126" s="19">
        <f>INDEX('Actuals Data'!N$4:N$427,MATCH('Actuals Summary'!$B126,'Actuals Data'!$B$4:$B$427,0))</f>
        <v>114949</v>
      </c>
      <c r="O126" s="19">
        <f>INDEX('Actuals Data'!O$4:O$427,MATCH('Actuals Summary'!$B126,'Actuals Data'!$B$4:$B$427,0))</f>
        <v>115153</v>
      </c>
      <c r="P126" s="19">
        <f>INDEX('Actuals Data'!P$4:P$427,MATCH('Actuals Summary'!$B126,'Actuals Data'!$B$4:$B$427,0))</f>
        <v>115275</v>
      </c>
      <c r="Q126" s="19">
        <f>INDEX('Actuals Data'!Q$4:Q$427,MATCH('Actuals Summary'!$B126,'Actuals Data'!$B$4:$B$427,0))</f>
        <v>115489</v>
      </c>
      <c r="R126" s="19">
        <f>INDEX('Actuals Data'!R$4:R$427,MATCH('Actuals Summary'!$B126,'Actuals Data'!$B$4:$B$427,0))</f>
        <v>115627</v>
      </c>
      <c r="S126" s="19">
        <f>INDEX('Actuals Data'!S$4:S$427,MATCH('Actuals Summary'!$B126,'Actuals Data'!$B$4:$B$427,0))</f>
        <v>115868</v>
      </c>
      <c r="T126" s="19">
        <f>INDEX('Actuals Data'!T$4:T$427,MATCH('Actuals Summary'!$B126,'Actuals Data'!$B$4:$B$427,0))</f>
        <v>115988</v>
      </c>
      <c r="U126" s="19">
        <f>INDEX('Actuals Data'!U$4:U$427,MATCH('Actuals Summary'!$B126,'Actuals Data'!$B$4:$B$427,0))</f>
        <v>116291</v>
      </c>
      <c r="V126" s="19">
        <f>INDEX('Actuals Data'!V$4:V$427,MATCH('Actuals Summary'!$B126,'Actuals Data'!$B$4:$B$427,0))</f>
        <v>116427</v>
      </c>
      <c r="W126" s="19">
        <f>INDEX('Actuals Data'!W$4:W$427,MATCH('Actuals Summary'!$B126,'Actuals Data'!$B$4:$B$427,0))</f>
        <v>116000</v>
      </c>
      <c r="X126" s="19">
        <f>INDEX('Actuals Data'!X$4:X$427,MATCH('Actuals Summary'!$B126,'Actuals Data'!$B$4:$B$427,0))</f>
        <v>116517</v>
      </c>
      <c r="Y126" s="19">
        <f>INDEX('Actuals Data'!Y$4:Y$427,MATCH('Actuals Summary'!$B126,'Actuals Data'!$B$4:$B$427,0))</f>
        <v>117101</v>
      </c>
      <c r="Z126" s="19">
        <f>INDEX('Actuals Data'!Z$4:Z$427,MATCH('Actuals Summary'!$B126,'Actuals Data'!$B$4:$B$427,0))</f>
        <v>116823</v>
      </c>
      <c r="AA126" s="19">
        <f>INDEX('Actuals Data'!AA$4:AA$427,MATCH('Actuals Summary'!$B126,'Actuals Data'!$B$4:$B$427,0))</f>
        <v>117626</v>
      </c>
      <c r="AB126" s="19">
        <f>INDEX('Actuals Data'!AB$4:AB$427,MATCH('Actuals Summary'!$B126,'Actuals Data'!$B$4:$B$427,0))</f>
        <v>118265</v>
      </c>
      <c r="AC126" s="19">
        <f>INDEX('Actuals Data'!AC$4:AC$427,MATCH('Actuals Summary'!$B126,'Actuals Data'!$B$4:$B$427,0))</f>
        <v>118244</v>
      </c>
      <c r="AD126" s="19">
        <f>INDEX('Actuals Data'!AD$4:AD$427,MATCH('Actuals Summary'!$B126,'Actuals Data'!$B$4:$B$427,0))</f>
        <v>118602</v>
      </c>
      <c r="AE126" s="19">
        <f>INDEX('Actuals Data'!AE$4:AE$427,MATCH('Actuals Summary'!$B126,'Actuals Data'!$B$4:$B$427,0))</f>
        <v>116615</v>
      </c>
      <c r="AF126" s="19">
        <f>INDEX('Actuals Data'!AF$4:AF$427,MATCH('Actuals Summary'!$B126,'Actuals Data'!$B$4:$B$427,0))</f>
        <v>122680</v>
      </c>
      <c r="AG126" s="19">
        <f>INDEX('Actuals Data'!AG$4:AG$427,MATCH('Actuals Summary'!$B126,'Actuals Data'!$B$4:$B$427,0))</f>
        <v>120972</v>
      </c>
      <c r="AH126" s="19">
        <f>INDEX('Actuals Data'!AH$4:AH$427,MATCH('Actuals Summary'!$B126,'Actuals Data'!$B$4:$B$427,0))</f>
        <v>105862</v>
      </c>
      <c r="AI126" s="19">
        <f>INDEX('Actuals Data'!AI$4:AI$427,MATCH('Actuals Summary'!$B126,'Actuals Data'!$B$4:$B$427,0))</f>
        <v>118054</v>
      </c>
      <c r="AJ126" s="19">
        <f>INDEX('Actuals Data'!AJ$4:AJ$427,MATCH('Actuals Summary'!$B126,'Actuals Data'!$B$4:$B$427,0))</f>
        <v>118185</v>
      </c>
      <c r="AK126" s="19">
        <f>INDEX('Actuals Data'!AK$4:AK$427,MATCH('Actuals Summary'!$B126,'Actuals Data'!$B$4:$B$427,0))</f>
        <v>118438</v>
      </c>
      <c r="AL126" s="19">
        <f>INDEX('Actuals Data'!AL$4:AL$427,MATCH('Actuals Summary'!$B126,'Actuals Data'!$B$4:$B$427,0))</f>
        <v>118000</v>
      </c>
      <c r="AM126" s="19">
        <f>INDEX('Actuals Data'!AM$4:AM$427,MATCH('Actuals Summary'!$B126,'Actuals Data'!$B$4:$B$427,0))</f>
        <v>118638</v>
      </c>
      <c r="AN126" s="19">
        <f>INDEX('Actuals Data'!AN$4:AN$427,MATCH('Actuals Summary'!$B126,'Actuals Data'!$B$4:$B$427,0))</f>
        <v>0</v>
      </c>
      <c r="AO126" s="19">
        <f>INDEX('Actuals Data'!AO$4:AO$427,MATCH('Actuals Summary'!$B126,'Actuals Data'!$B$4:$B$427,0))</f>
        <v>237763</v>
      </c>
      <c r="AP126" s="19">
        <f>INDEX('Actuals Data'!AP$4:AP$427,MATCH('Actuals Summary'!$B126,'Actuals Data'!$B$4:$B$427,0))</f>
        <v>0</v>
      </c>
      <c r="AQ126" s="19">
        <f>INDEX('Actuals Data'!AQ$4:AQ$427,MATCH('Actuals Summary'!$B126,'Actuals Data'!$B$4:$B$427,0))</f>
        <v>0</v>
      </c>
      <c r="AR126" s="88">
        <f>INDEX('Actuals Data'!AR$4:AR$427,MATCH('Actuals Summary'!$B126,'Actuals Data'!$B$4:$B$427,0))</f>
        <v>0</v>
      </c>
      <c r="AS126" s="52">
        <f>INDEX('Actuals Data'!AS$4:AS$427,MATCH('Actuals Summary'!$B126,'Actuals Data'!$B$4:$B$427,0))</f>
        <v>0</v>
      </c>
      <c r="AT126" s="19">
        <f>INDEX('Actuals Data'!AT$4:AT$427,MATCH('Actuals Summary'!$B126,'Actuals Data'!$B$4:$B$427,0))</f>
        <v>0</v>
      </c>
    </row>
    <row r="127" spans="2:46" outlineLevel="1" x14ac:dyDescent="0.25">
      <c r="B127" s="24" t="s">
        <v>242</v>
      </c>
      <c r="C127" s="24">
        <v>169</v>
      </c>
      <c r="D127" s="24" t="s">
        <v>243</v>
      </c>
      <c r="E127" s="19">
        <f>INDEX('Actuals Data'!E$4:E$427,MATCH('Actuals Summary'!$B127,'Actuals Data'!$B$4:$B$427,0))</f>
        <v>76595</v>
      </c>
      <c r="F127" s="19">
        <f>INDEX('Actuals Data'!F$4:F$427,MATCH('Actuals Summary'!$B127,'Actuals Data'!$B$4:$B$427,0))</f>
        <v>73600</v>
      </c>
      <c r="G127" s="19">
        <f>INDEX('Actuals Data'!G$4:G$427,MATCH('Actuals Summary'!$B127,'Actuals Data'!$B$4:$B$427,0))</f>
        <v>55690</v>
      </c>
      <c r="H127" s="19">
        <f>INDEX('Actuals Data'!H$4:H$427,MATCH('Actuals Summary'!$B127,'Actuals Data'!$B$4:$B$427,0))</f>
        <v>72718</v>
      </c>
      <c r="I127" s="19">
        <f>INDEX('Actuals Data'!I$4:I$427,MATCH('Actuals Summary'!$B127,'Actuals Data'!$B$4:$B$427,0))</f>
        <v>46303</v>
      </c>
      <c r="J127" s="19">
        <f>INDEX('Actuals Data'!J$4:J$427,MATCH('Actuals Summary'!$B127,'Actuals Data'!$B$4:$B$427,0))</f>
        <v>96788</v>
      </c>
      <c r="K127" s="19">
        <f>INDEX('Actuals Data'!K$4:K$427,MATCH('Actuals Summary'!$B127,'Actuals Data'!$B$4:$B$427,0))</f>
        <v>97153</v>
      </c>
      <c r="L127" s="19">
        <f>INDEX('Actuals Data'!L$4:L$427,MATCH('Actuals Summary'!$B127,'Actuals Data'!$B$4:$B$427,0))</f>
        <v>90275</v>
      </c>
      <c r="M127" s="19">
        <f>INDEX('Actuals Data'!M$4:M$427,MATCH('Actuals Summary'!$B127,'Actuals Data'!$B$4:$B$427,0))</f>
        <v>95222</v>
      </c>
      <c r="N127" s="19">
        <f>INDEX('Actuals Data'!N$4:N$427,MATCH('Actuals Summary'!$B127,'Actuals Data'!$B$4:$B$427,0))</f>
        <v>76926</v>
      </c>
      <c r="O127" s="19">
        <f>INDEX('Actuals Data'!O$4:O$427,MATCH('Actuals Summary'!$B127,'Actuals Data'!$B$4:$B$427,0))</f>
        <v>73163</v>
      </c>
      <c r="P127" s="19">
        <f>INDEX('Actuals Data'!P$4:P$427,MATCH('Actuals Summary'!$B127,'Actuals Data'!$B$4:$B$427,0))</f>
        <v>84837</v>
      </c>
      <c r="Q127" s="19">
        <f>INDEX('Actuals Data'!Q$4:Q$427,MATCH('Actuals Summary'!$B127,'Actuals Data'!$B$4:$B$427,0))</f>
        <v>104867</v>
      </c>
      <c r="R127" s="19">
        <f>INDEX('Actuals Data'!R$4:R$427,MATCH('Actuals Summary'!$B127,'Actuals Data'!$B$4:$B$427,0))</f>
        <v>138830</v>
      </c>
      <c r="S127" s="19">
        <f>INDEX('Actuals Data'!S$4:S$427,MATCH('Actuals Summary'!$B127,'Actuals Data'!$B$4:$B$427,0))</f>
        <v>148762</v>
      </c>
      <c r="T127" s="19">
        <f>INDEX('Actuals Data'!T$4:T$427,MATCH('Actuals Summary'!$B127,'Actuals Data'!$B$4:$B$427,0))</f>
        <v>139424</v>
      </c>
      <c r="U127" s="19">
        <f>INDEX('Actuals Data'!U$4:U$427,MATCH('Actuals Summary'!$B127,'Actuals Data'!$B$4:$B$427,0))</f>
        <v>112307</v>
      </c>
      <c r="V127" s="19">
        <f>INDEX('Actuals Data'!V$4:V$427,MATCH('Actuals Summary'!$B127,'Actuals Data'!$B$4:$B$427,0))</f>
        <v>134723</v>
      </c>
      <c r="W127" s="19">
        <f>INDEX('Actuals Data'!W$4:W$427,MATCH('Actuals Summary'!$B127,'Actuals Data'!$B$4:$B$427,0))</f>
        <v>181831</v>
      </c>
      <c r="X127" s="19">
        <f>INDEX('Actuals Data'!X$4:X$427,MATCH('Actuals Summary'!$B127,'Actuals Data'!$B$4:$B$427,0))</f>
        <v>65700</v>
      </c>
      <c r="Y127" s="19">
        <f>INDEX('Actuals Data'!Y$4:Y$427,MATCH('Actuals Summary'!$B127,'Actuals Data'!$B$4:$B$427,0))</f>
        <v>35857</v>
      </c>
      <c r="Z127" s="19">
        <f>INDEX('Actuals Data'!Z$4:Z$427,MATCH('Actuals Summary'!$B127,'Actuals Data'!$B$4:$B$427,0))</f>
        <v>63848</v>
      </c>
      <c r="AA127" s="19">
        <f>INDEX('Actuals Data'!AA$4:AA$427,MATCH('Actuals Summary'!$B127,'Actuals Data'!$B$4:$B$427,0))</f>
        <v>46518</v>
      </c>
      <c r="AB127" s="19">
        <f>INDEX('Actuals Data'!AB$4:AB$427,MATCH('Actuals Summary'!$B127,'Actuals Data'!$B$4:$B$427,0))</f>
        <v>41463</v>
      </c>
      <c r="AC127" s="19">
        <f>INDEX('Actuals Data'!AC$4:AC$427,MATCH('Actuals Summary'!$B127,'Actuals Data'!$B$4:$B$427,0))</f>
        <v>48474</v>
      </c>
      <c r="AD127" s="19">
        <f>INDEX('Actuals Data'!AD$4:AD$427,MATCH('Actuals Summary'!$B127,'Actuals Data'!$B$4:$B$427,0))</f>
        <v>25350</v>
      </c>
      <c r="AE127" s="19">
        <f>INDEX('Actuals Data'!AE$4:AE$427,MATCH('Actuals Summary'!$B127,'Actuals Data'!$B$4:$B$427,0))</f>
        <v>25655</v>
      </c>
      <c r="AF127" s="19">
        <f>INDEX('Actuals Data'!AF$4:AF$427,MATCH('Actuals Summary'!$B127,'Actuals Data'!$B$4:$B$427,0))</f>
        <v>24060</v>
      </c>
      <c r="AG127" s="19">
        <f>INDEX('Actuals Data'!AG$4:AG$427,MATCH('Actuals Summary'!$B127,'Actuals Data'!$B$4:$B$427,0))</f>
        <v>29792</v>
      </c>
      <c r="AH127" s="19">
        <f>INDEX('Actuals Data'!AH$4:AH$427,MATCH('Actuals Summary'!$B127,'Actuals Data'!$B$4:$B$427,0))</f>
        <v>43805</v>
      </c>
      <c r="AI127" s="19">
        <f>INDEX('Actuals Data'!AI$4:AI$427,MATCH('Actuals Summary'!$B127,'Actuals Data'!$B$4:$B$427,0))</f>
        <v>46157</v>
      </c>
      <c r="AJ127" s="19">
        <f>INDEX('Actuals Data'!AJ$4:AJ$427,MATCH('Actuals Summary'!$B127,'Actuals Data'!$B$4:$B$427,0))</f>
        <v>81826</v>
      </c>
      <c r="AK127" s="19">
        <f>INDEX('Actuals Data'!AK$4:AK$427,MATCH('Actuals Summary'!$B127,'Actuals Data'!$B$4:$B$427,0))</f>
        <v>31592</v>
      </c>
      <c r="AL127" s="19">
        <f>INDEX('Actuals Data'!AL$4:AL$427,MATCH('Actuals Summary'!$B127,'Actuals Data'!$B$4:$B$427,0))</f>
        <v>141447</v>
      </c>
      <c r="AM127" s="19">
        <f>INDEX('Actuals Data'!AM$4:AM$427,MATCH('Actuals Summary'!$B127,'Actuals Data'!$B$4:$B$427,0))</f>
        <v>35360</v>
      </c>
      <c r="AN127" s="19">
        <f>INDEX('Actuals Data'!AN$4:AN$427,MATCH('Actuals Summary'!$B127,'Actuals Data'!$B$4:$B$427,0))</f>
        <v>60035</v>
      </c>
      <c r="AO127" s="19">
        <f>INDEX('Actuals Data'!AO$4:AO$427,MATCH('Actuals Summary'!$B127,'Actuals Data'!$B$4:$B$427,0))</f>
        <v>83275</v>
      </c>
      <c r="AP127" s="19">
        <f>INDEX('Actuals Data'!AP$4:AP$427,MATCH('Actuals Summary'!$B127,'Actuals Data'!$B$4:$B$427,0))</f>
        <v>58170</v>
      </c>
      <c r="AQ127" s="19">
        <f>INDEX('Actuals Data'!AQ$4:AQ$427,MATCH('Actuals Summary'!$B127,'Actuals Data'!$B$4:$B$427,0))</f>
        <v>62221</v>
      </c>
      <c r="AR127" s="88">
        <f>INDEX('Actuals Data'!AR$4:AR$427,MATCH('Actuals Summary'!$B127,'Actuals Data'!$B$4:$B$427,0))</f>
        <v>62219</v>
      </c>
      <c r="AS127" s="52">
        <f>INDEX('Actuals Data'!AS$4:AS$427,MATCH('Actuals Summary'!$B127,'Actuals Data'!$B$4:$B$427,0))</f>
        <v>62219</v>
      </c>
      <c r="AT127" s="19">
        <f>INDEX('Actuals Data'!AT$4:AT$427,MATCH('Actuals Summary'!$B127,'Actuals Data'!$B$4:$B$427,0))</f>
        <v>69400</v>
      </c>
    </row>
    <row r="128" spans="2:46" outlineLevel="1" x14ac:dyDescent="0.25">
      <c r="B128" s="24" t="s">
        <v>244</v>
      </c>
      <c r="C128" s="24">
        <v>170</v>
      </c>
      <c r="D128" s="24" t="s">
        <v>245</v>
      </c>
      <c r="E128" s="19">
        <f>INDEX('Actuals Data'!E$4:E$427,MATCH('Actuals Summary'!$B128,'Actuals Data'!$B$4:$B$427,0))</f>
        <v>0</v>
      </c>
      <c r="F128" s="19">
        <f>INDEX('Actuals Data'!F$4:F$427,MATCH('Actuals Summary'!$B128,'Actuals Data'!$B$4:$B$427,0))</f>
        <v>0</v>
      </c>
      <c r="G128" s="19">
        <f>INDEX('Actuals Data'!G$4:G$427,MATCH('Actuals Summary'!$B128,'Actuals Data'!$B$4:$B$427,0))</f>
        <v>0</v>
      </c>
      <c r="H128" s="19">
        <f>INDEX('Actuals Data'!H$4:H$427,MATCH('Actuals Summary'!$B128,'Actuals Data'!$B$4:$B$427,0))</f>
        <v>0</v>
      </c>
      <c r="I128" s="19">
        <f>INDEX('Actuals Data'!I$4:I$427,MATCH('Actuals Summary'!$B128,'Actuals Data'!$B$4:$B$427,0))</f>
        <v>0</v>
      </c>
      <c r="J128" s="19">
        <f>INDEX('Actuals Data'!J$4:J$427,MATCH('Actuals Summary'!$B128,'Actuals Data'!$B$4:$B$427,0))</f>
        <v>0</v>
      </c>
      <c r="K128" s="19">
        <f>INDEX('Actuals Data'!K$4:K$427,MATCH('Actuals Summary'!$B128,'Actuals Data'!$B$4:$B$427,0))</f>
        <v>0</v>
      </c>
      <c r="L128" s="19">
        <f>INDEX('Actuals Data'!L$4:L$427,MATCH('Actuals Summary'!$B128,'Actuals Data'!$B$4:$B$427,0))</f>
        <v>0</v>
      </c>
      <c r="M128" s="19">
        <f>INDEX('Actuals Data'!M$4:M$427,MATCH('Actuals Summary'!$B128,'Actuals Data'!$B$4:$B$427,0))</f>
        <v>0</v>
      </c>
      <c r="N128" s="19">
        <f>INDEX('Actuals Data'!N$4:N$427,MATCH('Actuals Summary'!$B128,'Actuals Data'!$B$4:$B$427,0))</f>
        <v>0</v>
      </c>
      <c r="O128" s="19">
        <f>INDEX('Actuals Data'!O$4:O$427,MATCH('Actuals Summary'!$B128,'Actuals Data'!$B$4:$B$427,0))</f>
        <v>0</v>
      </c>
      <c r="P128" s="19">
        <f>INDEX('Actuals Data'!P$4:P$427,MATCH('Actuals Summary'!$B128,'Actuals Data'!$B$4:$B$427,0))</f>
        <v>0</v>
      </c>
      <c r="Q128" s="19">
        <f>INDEX('Actuals Data'!Q$4:Q$427,MATCH('Actuals Summary'!$B128,'Actuals Data'!$B$4:$B$427,0))</f>
        <v>0</v>
      </c>
      <c r="R128" s="19">
        <f>INDEX('Actuals Data'!R$4:R$427,MATCH('Actuals Summary'!$B128,'Actuals Data'!$B$4:$B$427,0))</f>
        <v>0</v>
      </c>
      <c r="S128" s="19">
        <f>INDEX('Actuals Data'!S$4:S$427,MATCH('Actuals Summary'!$B128,'Actuals Data'!$B$4:$B$427,0))</f>
        <v>0</v>
      </c>
      <c r="T128" s="19">
        <f>INDEX('Actuals Data'!T$4:T$427,MATCH('Actuals Summary'!$B128,'Actuals Data'!$B$4:$B$427,0))</f>
        <v>0</v>
      </c>
      <c r="U128" s="19">
        <f>INDEX('Actuals Data'!U$4:U$427,MATCH('Actuals Summary'!$B128,'Actuals Data'!$B$4:$B$427,0))</f>
        <v>8552</v>
      </c>
      <c r="V128" s="19">
        <f>INDEX('Actuals Data'!V$4:V$427,MATCH('Actuals Summary'!$B128,'Actuals Data'!$B$4:$B$427,0))</f>
        <v>143957</v>
      </c>
      <c r="W128" s="19">
        <f>INDEX('Actuals Data'!W$4:W$427,MATCH('Actuals Summary'!$B128,'Actuals Data'!$B$4:$B$427,0))</f>
        <v>102853</v>
      </c>
      <c r="X128" s="19">
        <f>INDEX('Actuals Data'!X$4:X$427,MATCH('Actuals Summary'!$B128,'Actuals Data'!$B$4:$B$427,0))</f>
        <v>201387</v>
      </c>
      <c r="Y128" s="19">
        <f>INDEX('Actuals Data'!Y$4:Y$427,MATCH('Actuals Summary'!$B128,'Actuals Data'!$B$4:$B$427,0))</f>
        <v>130716</v>
      </c>
      <c r="Z128" s="19">
        <f>INDEX('Actuals Data'!Z$4:Z$427,MATCH('Actuals Summary'!$B128,'Actuals Data'!$B$4:$B$427,0))</f>
        <v>169039</v>
      </c>
      <c r="AA128" s="19">
        <f>INDEX('Actuals Data'!AA$4:AA$427,MATCH('Actuals Summary'!$B128,'Actuals Data'!$B$4:$B$427,0))</f>
        <v>47651</v>
      </c>
      <c r="AB128" s="19">
        <f>INDEX('Actuals Data'!AB$4:AB$427,MATCH('Actuals Summary'!$B128,'Actuals Data'!$B$4:$B$427,0))</f>
        <v>495777</v>
      </c>
      <c r="AC128" s="19">
        <f>INDEX('Actuals Data'!AC$4:AC$427,MATCH('Actuals Summary'!$B128,'Actuals Data'!$B$4:$B$427,0))</f>
        <v>511874</v>
      </c>
      <c r="AD128" s="19">
        <f>INDEX('Actuals Data'!AD$4:AD$427,MATCH('Actuals Summary'!$B128,'Actuals Data'!$B$4:$B$427,0))</f>
        <v>466098</v>
      </c>
      <c r="AE128" s="19">
        <f>INDEX('Actuals Data'!AE$4:AE$427,MATCH('Actuals Summary'!$B128,'Actuals Data'!$B$4:$B$427,0))</f>
        <v>1323766</v>
      </c>
      <c r="AF128" s="19">
        <f>INDEX('Actuals Data'!AF$4:AF$427,MATCH('Actuals Summary'!$B128,'Actuals Data'!$B$4:$B$427,0))</f>
        <v>810685</v>
      </c>
      <c r="AG128" s="19">
        <f>INDEX('Actuals Data'!AG$4:AG$427,MATCH('Actuals Summary'!$B128,'Actuals Data'!$B$4:$B$427,0))</f>
        <v>767970</v>
      </c>
      <c r="AH128" s="19">
        <f>INDEX('Actuals Data'!AH$4:AH$427,MATCH('Actuals Summary'!$B128,'Actuals Data'!$B$4:$B$427,0))</f>
        <v>776339</v>
      </c>
      <c r="AI128" s="19">
        <f>INDEX('Actuals Data'!AI$4:AI$427,MATCH('Actuals Summary'!$B128,'Actuals Data'!$B$4:$B$427,0))</f>
        <v>843630</v>
      </c>
      <c r="AJ128" s="19">
        <f>INDEX('Actuals Data'!AJ$4:AJ$427,MATCH('Actuals Summary'!$B128,'Actuals Data'!$B$4:$B$427,0))</f>
        <v>552334</v>
      </c>
      <c r="AK128" s="19">
        <f>INDEX('Actuals Data'!AK$4:AK$427,MATCH('Actuals Summary'!$B128,'Actuals Data'!$B$4:$B$427,0))</f>
        <v>271387</v>
      </c>
      <c r="AL128" s="19">
        <f>INDEX('Actuals Data'!AL$4:AL$427,MATCH('Actuals Summary'!$B128,'Actuals Data'!$B$4:$B$427,0))</f>
        <v>194699</v>
      </c>
      <c r="AM128" s="19">
        <f>INDEX('Actuals Data'!AM$4:AM$427,MATCH('Actuals Summary'!$B128,'Actuals Data'!$B$4:$B$427,0))</f>
        <v>136507</v>
      </c>
      <c r="AN128" s="19">
        <f>INDEX('Actuals Data'!AN$4:AN$427,MATCH('Actuals Summary'!$B128,'Actuals Data'!$B$4:$B$427,0))</f>
        <v>138096</v>
      </c>
      <c r="AO128" s="19">
        <f>INDEX('Actuals Data'!AO$4:AO$427,MATCH('Actuals Summary'!$B128,'Actuals Data'!$B$4:$B$427,0))</f>
        <v>442415</v>
      </c>
      <c r="AP128" s="19">
        <f>INDEX('Actuals Data'!AP$4:AP$427,MATCH('Actuals Summary'!$B128,'Actuals Data'!$B$4:$B$427,0))</f>
        <v>478690</v>
      </c>
      <c r="AQ128" s="19">
        <f>INDEX('Actuals Data'!AQ$4:AQ$427,MATCH('Actuals Summary'!$B128,'Actuals Data'!$B$4:$B$427,0))</f>
        <v>1010804</v>
      </c>
      <c r="AR128" s="88">
        <f>INDEX('Actuals Data'!AR$4:AR$427,MATCH('Actuals Summary'!$B128,'Actuals Data'!$B$4:$B$427,0))</f>
        <v>1234357.01</v>
      </c>
      <c r="AS128" s="52">
        <f>INDEX('Actuals Data'!AS$4:AS$427,MATCH('Actuals Summary'!$B128,'Actuals Data'!$B$4:$B$427,0))</f>
        <v>1234357.01</v>
      </c>
      <c r="AT128" s="19">
        <f>INDEX('Actuals Data'!AT$4:AT$427,MATCH('Actuals Summary'!$B128,'Actuals Data'!$B$4:$B$427,0))</f>
        <v>550000</v>
      </c>
    </row>
    <row r="129" spans="2:46" outlineLevel="1" x14ac:dyDescent="0.25">
      <c r="B129" s="24" t="s">
        <v>246</v>
      </c>
      <c r="C129" s="24">
        <v>171</v>
      </c>
      <c r="D129" s="24" t="s">
        <v>247</v>
      </c>
      <c r="E129" s="19">
        <f>INDEX('Actuals Data'!E$4:E$427,MATCH('Actuals Summary'!$B129,'Actuals Data'!$B$4:$B$427,0))</f>
        <v>0</v>
      </c>
      <c r="F129" s="19">
        <f>INDEX('Actuals Data'!F$4:F$427,MATCH('Actuals Summary'!$B129,'Actuals Data'!$B$4:$B$427,0))</f>
        <v>0</v>
      </c>
      <c r="G129" s="19">
        <f>INDEX('Actuals Data'!G$4:G$427,MATCH('Actuals Summary'!$B129,'Actuals Data'!$B$4:$B$427,0))</f>
        <v>0</v>
      </c>
      <c r="H129" s="19">
        <f>INDEX('Actuals Data'!H$4:H$427,MATCH('Actuals Summary'!$B129,'Actuals Data'!$B$4:$B$427,0))</f>
        <v>0</v>
      </c>
      <c r="I129" s="19">
        <f>INDEX('Actuals Data'!I$4:I$427,MATCH('Actuals Summary'!$B129,'Actuals Data'!$B$4:$B$427,0))</f>
        <v>0</v>
      </c>
      <c r="J129" s="19">
        <f>INDEX('Actuals Data'!J$4:J$427,MATCH('Actuals Summary'!$B129,'Actuals Data'!$B$4:$B$427,0))</f>
        <v>0</v>
      </c>
      <c r="K129" s="19">
        <f>INDEX('Actuals Data'!K$4:K$427,MATCH('Actuals Summary'!$B129,'Actuals Data'!$B$4:$B$427,0))</f>
        <v>0</v>
      </c>
      <c r="L129" s="19">
        <f>INDEX('Actuals Data'!L$4:L$427,MATCH('Actuals Summary'!$B129,'Actuals Data'!$B$4:$B$427,0))</f>
        <v>0</v>
      </c>
      <c r="M129" s="19">
        <f>INDEX('Actuals Data'!M$4:M$427,MATCH('Actuals Summary'!$B129,'Actuals Data'!$B$4:$B$427,0))</f>
        <v>0</v>
      </c>
      <c r="N129" s="19">
        <f>INDEX('Actuals Data'!N$4:N$427,MATCH('Actuals Summary'!$B129,'Actuals Data'!$B$4:$B$427,0))</f>
        <v>0</v>
      </c>
      <c r="O129" s="19">
        <f>INDEX('Actuals Data'!O$4:O$427,MATCH('Actuals Summary'!$B129,'Actuals Data'!$B$4:$B$427,0))</f>
        <v>0</v>
      </c>
      <c r="P129" s="19">
        <f>INDEX('Actuals Data'!P$4:P$427,MATCH('Actuals Summary'!$B129,'Actuals Data'!$B$4:$B$427,0))</f>
        <v>0</v>
      </c>
      <c r="Q129" s="19">
        <f>INDEX('Actuals Data'!Q$4:Q$427,MATCH('Actuals Summary'!$B129,'Actuals Data'!$B$4:$B$427,0))</f>
        <v>0</v>
      </c>
      <c r="R129" s="19">
        <f>INDEX('Actuals Data'!R$4:R$427,MATCH('Actuals Summary'!$B129,'Actuals Data'!$B$4:$B$427,0))</f>
        <v>0</v>
      </c>
      <c r="S129" s="19">
        <f>INDEX('Actuals Data'!S$4:S$427,MATCH('Actuals Summary'!$B129,'Actuals Data'!$B$4:$B$427,0))</f>
        <v>0</v>
      </c>
      <c r="T129" s="19">
        <f>INDEX('Actuals Data'!T$4:T$427,MATCH('Actuals Summary'!$B129,'Actuals Data'!$B$4:$B$427,0))</f>
        <v>0</v>
      </c>
      <c r="U129" s="19">
        <f>INDEX('Actuals Data'!U$4:U$427,MATCH('Actuals Summary'!$B129,'Actuals Data'!$B$4:$B$427,0))</f>
        <v>0</v>
      </c>
      <c r="V129" s="19">
        <f>INDEX('Actuals Data'!V$4:V$427,MATCH('Actuals Summary'!$B129,'Actuals Data'!$B$4:$B$427,0))</f>
        <v>0</v>
      </c>
      <c r="W129" s="19">
        <f>INDEX('Actuals Data'!W$4:W$427,MATCH('Actuals Summary'!$B129,'Actuals Data'!$B$4:$B$427,0))</f>
        <v>0</v>
      </c>
      <c r="X129" s="19">
        <f>INDEX('Actuals Data'!X$4:X$427,MATCH('Actuals Summary'!$B129,'Actuals Data'!$B$4:$B$427,0))</f>
        <v>0</v>
      </c>
      <c r="Y129" s="19">
        <f>INDEX('Actuals Data'!Y$4:Y$427,MATCH('Actuals Summary'!$B129,'Actuals Data'!$B$4:$B$427,0))</f>
        <v>0</v>
      </c>
      <c r="Z129" s="19">
        <f>INDEX('Actuals Data'!Z$4:Z$427,MATCH('Actuals Summary'!$B129,'Actuals Data'!$B$4:$B$427,0))</f>
        <v>0</v>
      </c>
      <c r="AA129" s="19">
        <f>INDEX('Actuals Data'!AA$4:AA$427,MATCH('Actuals Summary'!$B129,'Actuals Data'!$B$4:$B$427,0))</f>
        <v>0</v>
      </c>
      <c r="AB129" s="19">
        <f>INDEX('Actuals Data'!AB$4:AB$427,MATCH('Actuals Summary'!$B129,'Actuals Data'!$B$4:$B$427,0))</f>
        <v>0</v>
      </c>
      <c r="AC129" s="19">
        <f>INDEX('Actuals Data'!AC$4:AC$427,MATCH('Actuals Summary'!$B129,'Actuals Data'!$B$4:$B$427,0))</f>
        <v>0</v>
      </c>
      <c r="AD129" s="19">
        <f>INDEX('Actuals Data'!AD$4:AD$427,MATCH('Actuals Summary'!$B129,'Actuals Data'!$B$4:$B$427,0))</f>
        <v>0</v>
      </c>
      <c r="AE129" s="19">
        <f>INDEX('Actuals Data'!AE$4:AE$427,MATCH('Actuals Summary'!$B129,'Actuals Data'!$B$4:$B$427,0))</f>
        <v>0</v>
      </c>
      <c r="AF129" s="19">
        <f>INDEX('Actuals Data'!AF$4:AF$427,MATCH('Actuals Summary'!$B129,'Actuals Data'!$B$4:$B$427,0))</f>
        <v>0</v>
      </c>
      <c r="AG129" s="19">
        <f>INDEX('Actuals Data'!AG$4:AG$427,MATCH('Actuals Summary'!$B129,'Actuals Data'!$B$4:$B$427,0))</f>
        <v>0</v>
      </c>
      <c r="AH129" s="19">
        <f>INDEX('Actuals Data'!AH$4:AH$427,MATCH('Actuals Summary'!$B129,'Actuals Data'!$B$4:$B$427,0))</f>
        <v>0</v>
      </c>
      <c r="AI129" s="19">
        <f>INDEX('Actuals Data'!AI$4:AI$427,MATCH('Actuals Summary'!$B129,'Actuals Data'!$B$4:$B$427,0))</f>
        <v>24197</v>
      </c>
      <c r="AJ129" s="19">
        <f>INDEX('Actuals Data'!AJ$4:AJ$427,MATCH('Actuals Summary'!$B129,'Actuals Data'!$B$4:$B$427,0))</f>
        <v>381937</v>
      </c>
      <c r="AK129" s="19">
        <f>INDEX('Actuals Data'!AK$4:AK$427,MATCH('Actuals Summary'!$B129,'Actuals Data'!$B$4:$B$427,0))</f>
        <v>327475</v>
      </c>
      <c r="AL129" s="19">
        <f>INDEX('Actuals Data'!AL$4:AL$427,MATCH('Actuals Summary'!$B129,'Actuals Data'!$B$4:$B$427,0))</f>
        <v>425985</v>
      </c>
      <c r="AM129" s="19">
        <f>INDEX('Actuals Data'!AM$4:AM$427,MATCH('Actuals Summary'!$B129,'Actuals Data'!$B$4:$B$427,0))</f>
        <v>626644</v>
      </c>
      <c r="AN129" s="19">
        <f>INDEX('Actuals Data'!AN$4:AN$427,MATCH('Actuals Summary'!$B129,'Actuals Data'!$B$4:$B$427,0))</f>
        <v>481393</v>
      </c>
      <c r="AO129" s="19">
        <f>INDEX('Actuals Data'!AO$4:AO$427,MATCH('Actuals Summary'!$B129,'Actuals Data'!$B$4:$B$427,0))</f>
        <v>485281</v>
      </c>
      <c r="AP129" s="19">
        <f>INDEX('Actuals Data'!AP$4:AP$427,MATCH('Actuals Summary'!$B129,'Actuals Data'!$B$4:$B$427,0))</f>
        <v>476050</v>
      </c>
      <c r="AQ129" s="19">
        <f>INDEX('Actuals Data'!AQ$4:AQ$427,MATCH('Actuals Summary'!$B129,'Actuals Data'!$B$4:$B$427,0))</f>
        <v>695198</v>
      </c>
      <c r="AR129" s="88">
        <f>INDEX('Actuals Data'!AR$4:AR$427,MATCH('Actuals Summary'!$B129,'Actuals Data'!$B$4:$B$427,0))</f>
        <v>531060</v>
      </c>
      <c r="AS129" s="52">
        <f>INDEX('Actuals Data'!AS$4:AS$427,MATCH('Actuals Summary'!$B129,'Actuals Data'!$B$4:$B$427,0))</f>
        <v>531060</v>
      </c>
      <c r="AT129" s="19">
        <f>INDEX('Actuals Data'!AT$4:AT$427,MATCH('Actuals Summary'!$B129,'Actuals Data'!$B$4:$B$427,0))</f>
        <v>650000</v>
      </c>
    </row>
    <row r="130" spans="2:46" outlineLevel="1" x14ac:dyDescent="0.25">
      <c r="B130" s="24" t="s">
        <v>959</v>
      </c>
      <c r="C130" s="24">
        <v>173</v>
      </c>
      <c r="D130" s="24" t="s">
        <v>960</v>
      </c>
      <c r="E130" s="19" t="str">
        <f>IFERROR(INDEX('Actuals Data'!E$4:E$427,MATCH('Actuals Summary'!$B130,'Actuals Data'!$B$4:$B$427,0)),0)</f>
        <v/>
      </c>
      <c r="F130" s="19" t="str">
        <f>IFERROR(INDEX('Actuals Data'!F$4:F$427,MATCH('Actuals Summary'!$B130,'Actuals Data'!$B$4:$B$427,0)),0)</f>
        <v/>
      </c>
      <c r="G130" s="19" t="str">
        <f>IFERROR(INDEX('Actuals Data'!G$4:G$427,MATCH('Actuals Summary'!$B130,'Actuals Data'!$B$4:$B$427,0)),0)</f>
        <v/>
      </c>
      <c r="H130" s="19" t="str">
        <f>IFERROR(INDEX('Actuals Data'!H$4:H$427,MATCH('Actuals Summary'!$B130,'Actuals Data'!$B$4:$B$427,0)),0)</f>
        <v/>
      </c>
      <c r="I130" s="19" t="str">
        <f>IFERROR(INDEX('Actuals Data'!I$4:I$427,MATCH('Actuals Summary'!$B130,'Actuals Data'!$B$4:$B$427,0)),0)</f>
        <v/>
      </c>
      <c r="J130" s="19" t="str">
        <f>IFERROR(INDEX('Actuals Data'!J$4:J$427,MATCH('Actuals Summary'!$B130,'Actuals Data'!$B$4:$B$427,0)),0)</f>
        <v/>
      </c>
      <c r="K130" s="19" t="str">
        <f>IFERROR(INDEX('Actuals Data'!K$4:K$427,MATCH('Actuals Summary'!$B130,'Actuals Data'!$B$4:$B$427,0)),0)</f>
        <v/>
      </c>
      <c r="L130" s="19" t="str">
        <f>IFERROR(INDEX('Actuals Data'!L$4:L$427,MATCH('Actuals Summary'!$B130,'Actuals Data'!$B$4:$B$427,0)),0)</f>
        <v/>
      </c>
      <c r="M130" s="19" t="str">
        <f>IFERROR(INDEX('Actuals Data'!M$4:M$427,MATCH('Actuals Summary'!$B130,'Actuals Data'!$B$4:$B$427,0)),0)</f>
        <v/>
      </c>
      <c r="N130" s="19" t="str">
        <f>IFERROR(INDEX('Actuals Data'!N$4:N$427,MATCH('Actuals Summary'!$B130,'Actuals Data'!$B$4:$B$427,0)),0)</f>
        <v/>
      </c>
      <c r="O130" s="19" t="str">
        <f>IFERROR(INDEX('Actuals Data'!O$4:O$427,MATCH('Actuals Summary'!$B130,'Actuals Data'!$B$4:$B$427,0)),0)</f>
        <v/>
      </c>
      <c r="P130" s="19" t="str">
        <f>IFERROR(INDEX('Actuals Data'!P$4:P$427,MATCH('Actuals Summary'!$B130,'Actuals Data'!$B$4:$B$427,0)),0)</f>
        <v/>
      </c>
      <c r="Q130" s="19" t="str">
        <f>IFERROR(INDEX('Actuals Data'!Q$4:Q$427,MATCH('Actuals Summary'!$B130,'Actuals Data'!$B$4:$B$427,0)),0)</f>
        <v/>
      </c>
      <c r="R130" s="19" t="str">
        <f>IFERROR(INDEX('Actuals Data'!R$4:R$427,MATCH('Actuals Summary'!$B130,'Actuals Data'!$B$4:$B$427,0)),0)</f>
        <v/>
      </c>
      <c r="S130" s="19" t="str">
        <f>IFERROR(INDEX('Actuals Data'!S$4:S$427,MATCH('Actuals Summary'!$B130,'Actuals Data'!$B$4:$B$427,0)),0)</f>
        <v/>
      </c>
      <c r="T130" s="19" t="str">
        <f>IFERROR(INDEX('Actuals Data'!T$4:T$427,MATCH('Actuals Summary'!$B130,'Actuals Data'!$B$4:$B$427,0)),0)</f>
        <v/>
      </c>
      <c r="U130" s="19" t="str">
        <f>IFERROR(INDEX('Actuals Data'!U$4:U$427,MATCH('Actuals Summary'!$B130,'Actuals Data'!$B$4:$B$427,0)),0)</f>
        <v/>
      </c>
      <c r="V130" s="19" t="str">
        <f>IFERROR(INDEX('Actuals Data'!V$4:V$427,MATCH('Actuals Summary'!$B130,'Actuals Data'!$B$4:$B$427,0)),0)</f>
        <v/>
      </c>
      <c r="W130" s="19" t="str">
        <f>IFERROR(INDEX('Actuals Data'!W$4:W$427,MATCH('Actuals Summary'!$B130,'Actuals Data'!$B$4:$B$427,0)),0)</f>
        <v/>
      </c>
      <c r="X130" s="19" t="str">
        <f>IFERROR(INDEX('Actuals Data'!X$4:X$427,MATCH('Actuals Summary'!$B130,'Actuals Data'!$B$4:$B$427,0)),0)</f>
        <v/>
      </c>
      <c r="Y130" s="19" t="str">
        <f>IFERROR(INDEX('Actuals Data'!Y$4:Y$427,MATCH('Actuals Summary'!$B130,'Actuals Data'!$B$4:$B$427,0)),0)</f>
        <v/>
      </c>
      <c r="Z130" s="19" t="str">
        <f>IFERROR(INDEX('Actuals Data'!Z$4:Z$427,MATCH('Actuals Summary'!$B130,'Actuals Data'!$B$4:$B$427,0)),0)</f>
        <v/>
      </c>
      <c r="AA130" s="19" t="str">
        <f>IFERROR(INDEX('Actuals Data'!AA$4:AA$427,MATCH('Actuals Summary'!$B130,'Actuals Data'!$B$4:$B$427,0)),0)</f>
        <v/>
      </c>
      <c r="AB130" s="19" t="str">
        <f>IFERROR(INDEX('Actuals Data'!AB$4:AB$427,MATCH('Actuals Summary'!$B130,'Actuals Data'!$B$4:$B$427,0)),0)</f>
        <v/>
      </c>
      <c r="AC130" s="19" t="str">
        <f>IFERROR(INDEX('Actuals Data'!AC$4:AC$427,MATCH('Actuals Summary'!$B130,'Actuals Data'!$B$4:$B$427,0)),0)</f>
        <v/>
      </c>
      <c r="AD130" s="19" t="str">
        <f>IFERROR(INDEX('Actuals Data'!AD$4:AD$427,MATCH('Actuals Summary'!$B130,'Actuals Data'!$B$4:$B$427,0)),0)</f>
        <v/>
      </c>
      <c r="AE130" s="19" t="str">
        <f>IFERROR(INDEX('Actuals Data'!AE$4:AE$427,MATCH('Actuals Summary'!$B130,'Actuals Data'!$B$4:$B$427,0)),0)</f>
        <v/>
      </c>
      <c r="AF130" s="19" t="str">
        <f>IFERROR(INDEX('Actuals Data'!AF$4:AF$427,MATCH('Actuals Summary'!$B130,'Actuals Data'!$B$4:$B$427,0)),0)</f>
        <v/>
      </c>
      <c r="AG130" s="19" t="str">
        <f>IFERROR(INDEX('Actuals Data'!AG$4:AG$427,MATCH('Actuals Summary'!$B130,'Actuals Data'!$B$4:$B$427,0)),0)</f>
        <v/>
      </c>
      <c r="AH130" s="19" t="str">
        <f>IFERROR(INDEX('Actuals Data'!AH$4:AH$427,MATCH('Actuals Summary'!$B130,'Actuals Data'!$B$4:$B$427,0)),0)</f>
        <v/>
      </c>
      <c r="AI130" s="19" t="str">
        <f>IFERROR(INDEX('Actuals Data'!AI$4:AI$427,MATCH('Actuals Summary'!$B130,'Actuals Data'!$B$4:$B$427,0)),0)</f>
        <v/>
      </c>
      <c r="AJ130" s="19" t="str">
        <f>IFERROR(INDEX('Actuals Data'!AJ$4:AJ$427,MATCH('Actuals Summary'!$B130,'Actuals Data'!$B$4:$B$427,0)),0)</f>
        <v/>
      </c>
      <c r="AK130" s="19" t="str">
        <f>IFERROR(INDEX('Actuals Data'!AK$4:AK$427,MATCH('Actuals Summary'!$B130,'Actuals Data'!$B$4:$B$427,0)),0)</f>
        <v/>
      </c>
      <c r="AL130" s="19" t="str">
        <f>IFERROR(INDEX('Actuals Data'!AL$4:AL$427,MATCH('Actuals Summary'!$B130,'Actuals Data'!$B$4:$B$427,0)),0)</f>
        <v/>
      </c>
      <c r="AM130" s="19">
        <f>IFERROR(INDEX('Actuals Data'!AM$4:AM$427,MATCH('Actuals Summary'!$B130,'Actuals Data'!$B$4:$B$427,0)),0)</f>
        <v>0</v>
      </c>
      <c r="AN130" s="19">
        <f>IFERROR(INDEX('Actuals Data'!AN$4:AN$427,MATCH('Actuals Summary'!$B130,'Actuals Data'!$B$4:$B$427,0)),0)</f>
        <v>0</v>
      </c>
      <c r="AO130" s="19">
        <f>IFERROR(INDEX('Actuals Data'!AO$4:AO$427,MATCH('Actuals Summary'!$B130,'Actuals Data'!$B$4:$B$427,0)),0)</f>
        <v>0</v>
      </c>
      <c r="AP130" s="19">
        <f>IFERROR(INDEX('Actuals Data'!AP$4:AP$427,MATCH('Actuals Summary'!$B130,'Actuals Data'!$B$4:$B$427,0)),0)</f>
        <v>0</v>
      </c>
      <c r="AQ130" s="19">
        <f>IFERROR(INDEX('Actuals Data'!AQ$4:AQ$427,MATCH('Actuals Summary'!$B130,'Actuals Data'!$B$4:$B$427,0)),0)</f>
        <v>144803</v>
      </c>
      <c r="AR130" s="88">
        <f>IFERROR(INDEX('Actuals Data'!AR$4:AR$427,MATCH('Actuals Summary'!$B130,'Actuals Data'!$B$4:$B$427,0)),0)</f>
        <v>209116.32</v>
      </c>
      <c r="AS130" s="52">
        <f>IFERROR(INDEX('Actuals Data'!AS$4:AS$427,MATCH('Actuals Summary'!$B130,'Actuals Data'!$B$4:$B$427,0)),0)</f>
        <v>209116.32</v>
      </c>
      <c r="AT130" s="19">
        <f>IFERROR(INDEX('Actuals Data'!AT$4:AT$427,MATCH('Actuals Summary'!$B130,'Actuals Data'!$B$4:$B$427,0)),0)</f>
        <v>100000</v>
      </c>
    </row>
    <row r="131" spans="2:46" outlineLevel="1" x14ac:dyDescent="0.25">
      <c r="D131" s="15" t="s">
        <v>991</v>
      </c>
      <c r="E131" s="20">
        <f t="shared" ref="E131:AG131" si="55">SUM(E124:E130)</f>
        <v>1028239</v>
      </c>
      <c r="F131" s="20">
        <f t="shared" si="55"/>
        <v>955433</v>
      </c>
      <c r="G131" s="20">
        <f t="shared" si="55"/>
        <v>1118704</v>
      </c>
      <c r="H131" s="20">
        <f t="shared" si="55"/>
        <v>1019243</v>
      </c>
      <c r="I131" s="20">
        <f t="shared" si="55"/>
        <v>939420</v>
      </c>
      <c r="J131" s="20">
        <f t="shared" si="55"/>
        <v>1319934</v>
      </c>
      <c r="K131" s="20">
        <f t="shared" si="55"/>
        <v>1331834</v>
      </c>
      <c r="L131" s="20">
        <f t="shared" si="55"/>
        <v>1542939</v>
      </c>
      <c r="M131" s="20">
        <f t="shared" si="55"/>
        <v>1515744</v>
      </c>
      <c r="N131" s="20">
        <f t="shared" si="55"/>
        <v>1515679</v>
      </c>
      <c r="O131" s="20">
        <f t="shared" si="55"/>
        <v>1489961</v>
      </c>
      <c r="P131" s="20">
        <f t="shared" si="55"/>
        <v>1444850</v>
      </c>
      <c r="Q131" s="20">
        <f t="shared" si="55"/>
        <v>1638422</v>
      </c>
      <c r="R131" s="20">
        <f t="shared" si="55"/>
        <v>2119342</v>
      </c>
      <c r="S131" s="20">
        <f t="shared" si="55"/>
        <v>2058367</v>
      </c>
      <c r="T131" s="20">
        <f t="shared" si="55"/>
        <v>2007496</v>
      </c>
      <c r="U131" s="20">
        <f t="shared" si="55"/>
        <v>1821173</v>
      </c>
      <c r="V131" s="20">
        <f t="shared" si="55"/>
        <v>2132509</v>
      </c>
      <c r="W131" s="20">
        <f t="shared" si="55"/>
        <v>2002686</v>
      </c>
      <c r="X131" s="20">
        <f t="shared" si="55"/>
        <v>2042763</v>
      </c>
      <c r="Y131" s="20">
        <f t="shared" si="55"/>
        <v>1817924</v>
      </c>
      <c r="Z131" s="20">
        <f t="shared" si="55"/>
        <v>1934357</v>
      </c>
      <c r="AA131" s="20">
        <f t="shared" si="55"/>
        <v>1731211</v>
      </c>
      <c r="AB131" s="20">
        <f t="shared" si="55"/>
        <v>2219946</v>
      </c>
      <c r="AC131" s="20">
        <f t="shared" si="55"/>
        <v>2343473</v>
      </c>
      <c r="AD131" s="20">
        <f t="shared" si="55"/>
        <v>2446695</v>
      </c>
      <c r="AE131" s="20">
        <f t="shared" si="55"/>
        <v>3418403</v>
      </c>
      <c r="AF131" s="20">
        <f t="shared" si="55"/>
        <v>3229484</v>
      </c>
      <c r="AG131" s="20">
        <f t="shared" si="55"/>
        <v>3486415</v>
      </c>
      <c r="AH131" s="20">
        <f t="shared" ref="AH131" si="56">SUM(AH124:AH130)</f>
        <v>3060409</v>
      </c>
      <c r="AI131" s="20">
        <f t="shared" ref="AI131" si="57">SUM(AI124:AI130)</f>
        <v>3445481</v>
      </c>
      <c r="AJ131" s="20">
        <f t="shared" ref="AJ131" si="58">SUM(AJ124:AJ130)</f>
        <v>3630723</v>
      </c>
      <c r="AK131" s="20">
        <f t="shared" ref="AK131" si="59">SUM(AK124:AK130)</f>
        <v>3153779</v>
      </c>
      <c r="AL131" s="20">
        <f t="shared" ref="AL131" si="60">SUM(AL124:AL130)</f>
        <v>3806445</v>
      </c>
      <c r="AM131" s="20">
        <f t="shared" ref="AM131" si="61">SUM(AM124:AM130)</f>
        <v>3910119</v>
      </c>
      <c r="AN131" s="20">
        <f t="shared" ref="AN131" si="62">SUM(AN124:AN130)</f>
        <v>3622968</v>
      </c>
      <c r="AO131" s="20">
        <f t="shared" ref="AO131" si="63">SUM(AO124:AO130)</f>
        <v>4243125</v>
      </c>
      <c r="AP131" s="20">
        <f t="shared" ref="AP131" si="64">SUM(AP124:AP130)</f>
        <v>3926216</v>
      </c>
      <c r="AQ131" s="20">
        <f t="shared" ref="AQ131:AR131" si="65">SUM(AQ124:AQ130)</f>
        <v>4936797</v>
      </c>
      <c r="AR131" s="89">
        <f t="shared" si="65"/>
        <v>4243205.57</v>
      </c>
      <c r="AS131" s="65">
        <f t="shared" ref="AS131" si="66">SUM(AS124:AS130)</f>
        <v>4237838.5999999903</v>
      </c>
      <c r="AT131" s="20">
        <f t="shared" ref="AT131" si="67">SUM(AT124:AT130)</f>
        <v>4331300</v>
      </c>
    </row>
    <row r="132" spans="2:46" outlineLevel="1" x14ac:dyDescent="0.25"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1"/>
      <c r="AJ132" s="19"/>
      <c r="AK132" s="19"/>
      <c r="AL132" s="19"/>
      <c r="AM132" s="19"/>
      <c r="AN132" s="19"/>
      <c r="AO132" s="19"/>
      <c r="AP132" s="19"/>
      <c r="AQ132" s="19"/>
      <c r="AR132" s="88"/>
      <c r="AS132" s="52"/>
      <c r="AT132" s="19"/>
    </row>
    <row r="133" spans="2:46" outlineLevel="1" x14ac:dyDescent="0.25">
      <c r="D133" s="22" t="s">
        <v>961</v>
      </c>
      <c r="E133" s="23">
        <f t="shared" ref="E133:AG133" si="68">E91+E115+E121+E131</f>
        <v>5625979</v>
      </c>
      <c r="F133" s="23">
        <f t="shared" si="68"/>
        <v>5360633</v>
      </c>
      <c r="G133" s="23">
        <f t="shared" si="68"/>
        <v>6123651</v>
      </c>
      <c r="H133" s="23">
        <f t="shared" si="68"/>
        <v>6261540</v>
      </c>
      <c r="I133" s="23">
        <f t="shared" si="68"/>
        <v>6947381</v>
      </c>
      <c r="J133" s="23">
        <f t="shared" si="68"/>
        <v>8356808</v>
      </c>
      <c r="K133" s="23">
        <f t="shared" si="68"/>
        <v>9262194</v>
      </c>
      <c r="L133" s="23">
        <f t="shared" si="68"/>
        <v>10199482</v>
      </c>
      <c r="M133" s="23">
        <f t="shared" si="68"/>
        <v>10112840</v>
      </c>
      <c r="N133" s="23">
        <f t="shared" si="68"/>
        <v>10152039</v>
      </c>
      <c r="O133" s="23">
        <f t="shared" si="68"/>
        <v>10637839</v>
      </c>
      <c r="P133" s="23">
        <f t="shared" si="68"/>
        <v>10817926</v>
      </c>
      <c r="Q133" s="23">
        <f t="shared" si="68"/>
        <v>12634360</v>
      </c>
      <c r="R133" s="23">
        <f t="shared" si="68"/>
        <v>13836713</v>
      </c>
      <c r="S133" s="23">
        <f t="shared" si="68"/>
        <v>14652880</v>
      </c>
      <c r="T133" s="23">
        <f t="shared" si="68"/>
        <v>14991658</v>
      </c>
      <c r="U133" s="23">
        <f t="shared" si="68"/>
        <v>15401403</v>
      </c>
      <c r="V133" s="23">
        <f t="shared" si="68"/>
        <v>17359142</v>
      </c>
      <c r="W133" s="23">
        <f t="shared" si="68"/>
        <v>16463430</v>
      </c>
      <c r="X133" s="23">
        <f t="shared" si="68"/>
        <v>17554988</v>
      </c>
      <c r="Y133" s="23">
        <f t="shared" si="68"/>
        <v>18070548</v>
      </c>
      <c r="Z133" s="23">
        <f t="shared" si="68"/>
        <v>17984009</v>
      </c>
      <c r="AA133" s="23">
        <f t="shared" si="68"/>
        <v>21893576</v>
      </c>
      <c r="AB133" s="23">
        <f t="shared" si="68"/>
        <v>21280821</v>
      </c>
      <c r="AC133" s="23">
        <f t="shared" si="68"/>
        <v>24301535</v>
      </c>
      <c r="AD133" s="23">
        <f t="shared" si="68"/>
        <v>24180978</v>
      </c>
      <c r="AE133" s="23">
        <f t="shared" si="68"/>
        <v>27732185</v>
      </c>
      <c r="AF133" s="23">
        <f t="shared" si="68"/>
        <v>28976457</v>
      </c>
      <c r="AG133" s="23">
        <f t="shared" si="68"/>
        <v>31511066</v>
      </c>
      <c r="AH133" s="23">
        <f t="shared" ref="AH133:AT133" si="69">AH91+AH115+AH121+AH131</f>
        <v>33152932</v>
      </c>
      <c r="AI133" s="23">
        <f t="shared" si="69"/>
        <v>35177827</v>
      </c>
      <c r="AJ133" s="23">
        <f t="shared" si="69"/>
        <v>31445597</v>
      </c>
      <c r="AK133" s="23">
        <f t="shared" si="69"/>
        <v>29982739</v>
      </c>
      <c r="AL133" s="23">
        <f t="shared" si="69"/>
        <v>31691872</v>
      </c>
      <c r="AM133" s="23">
        <f t="shared" si="69"/>
        <v>33163947</v>
      </c>
      <c r="AN133" s="23">
        <f t="shared" si="69"/>
        <v>34455342</v>
      </c>
      <c r="AO133" s="23">
        <f t="shared" si="69"/>
        <v>35129829</v>
      </c>
      <c r="AP133" s="23">
        <f t="shared" si="69"/>
        <v>33945613</v>
      </c>
      <c r="AQ133" s="23">
        <f t="shared" si="69"/>
        <v>35734308</v>
      </c>
      <c r="AR133" s="90">
        <f t="shared" ref="AR133:AS133" si="70">AR91+AR115+AR121+AR131</f>
        <v>37134652.359999999</v>
      </c>
      <c r="AS133" s="66">
        <f t="shared" si="70"/>
        <v>36984755.159999967</v>
      </c>
      <c r="AT133" s="23">
        <f t="shared" si="69"/>
        <v>36206387</v>
      </c>
    </row>
    <row r="134" spans="2:46" outlineLevel="1" x14ac:dyDescent="0.25">
      <c r="D134" s="14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87"/>
      <c r="AS134" s="64"/>
      <c r="AT134" s="11"/>
    </row>
    <row r="135" spans="2:46" outlineLevel="1" x14ac:dyDescent="0.25">
      <c r="D135" s="14" t="s">
        <v>962</v>
      </c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0"/>
      <c r="AJ135" s="19"/>
      <c r="AK135" s="19"/>
      <c r="AL135" s="19"/>
      <c r="AM135" s="19"/>
      <c r="AN135" s="19"/>
      <c r="AO135" s="19"/>
      <c r="AP135" s="19"/>
      <c r="AQ135" s="19"/>
      <c r="AR135" s="88"/>
      <c r="AS135" s="52"/>
      <c r="AT135" s="19"/>
    </row>
    <row r="136" spans="2:46" outlineLevel="1" x14ac:dyDescent="0.25">
      <c r="B136" s="24" t="s">
        <v>248</v>
      </c>
      <c r="C136" s="24" t="s">
        <v>249</v>
      </c>
      <c r="D136" s="24" t="s">
        <v>250</v>
      </c>
      <c r="E136" s="19">
        <f>INDEX('Actuals Data'!E$4:E$427,MATCH('Actuals Summary'!$B136,'Actuals Data'!$B$4:$B$427,0))</f>
        <v>8121</v>
      </c>
      <c r="F136" s="19">
        <f>INDEX('Actuals Data'!F$4:F$427,MATCH('Actuals Summary'!$B136,'Actuals Data'!$B$4:$B$427,0))</f>
        <v>3008</v>
      </c>
      <c r="G136" s="19">
        <f>INDEX('Actuals Data'!G$4:G$427,MATCH('Actuals Summary'!$B136,'Actuals Data'!$B$4:$B$427,0))</f>
        <v>8816</v>
      </c>
      <c r="H136" s="19">
        <f>INDEX('Actuals Data'!H$4:H$427,MATCH('Actuals Summary'!$B136,'Actuals Data'!$B$4:$B$427,0))</f>
        <v>12276</v>
      </c>
      <c r="I136" s="19">
        <f>INDEX('Actuals Data'!I$4:I$427,MATCH('Actuals Summary'!$B136,'Actuals Data'!$B$4:$B$427,0))</f>
        <v>14310</v>
      </c>
      <c r="J136" s="19">
        <f>INDEX('Actuals Data'!J$4:J$427,MATCH('Actuals Summary'!$B136,'Actuals Data'!$B$4:$B$427,0))</f>
        <v>-336</v>
      </c>
      <c r="K136" s="19">
        <f>INDEX('Actuals Data'!K$4:K$427,MATCH('Actuals Summary'!$B136,'Actuals Data'!$B$4:$B$427,0))</f>
        <v>23150</v>
      </c>
      <c r="L136" s="19">
        <f>INDEX('Actuals Data'!L$4:L$427,MATCH('Actuals Summary'!$B136,'Actuals Data'!$B$4:$B$427,0))</f>
        <v>25058</v>
      </c>
      <c r="M136" s="19">
        <f>INDEX('Actuals Data'!M$4:M$427,MATCH('Actuals Summary'!$B136,'Actuals Data'!$B$4:$B$427,0))</f>
        <v>16321</v>
      </c>
      <c r="N136" s="19">
        <f>INDEX('Actuals Data'!N$4:N$427,MATCH('Actuals Summary'!$B136,'Actuals Data'!$B$4:$B$427,0))</f>
        <v>27680</v>
      </c>
      <c r="O136" s="19">
        <f>INDEX('Actuals Data'!O$4:O$427,MATCH('Actuals Summary'!$B136,'Actuals Data'!$B$4:$B$427,0))</f>
        <v>20893</v>
      </c>
      <c r="P136" s="19">
        <f>INDEX('Actuals Data'!P$4:P$427,MATCH('Actuals Summary'!$B136,'Actuals Data'!$B$4:$B$427,0))</f>
        <v>30559</v>
      </c>
      <c r="Q136" s="19">
        <f>INDEX('Actuals Data'!Q$4:Q$427,MATCH('Actuals Summary'!$B136,'Actuals Data'!$B$4:$B$427,0))</f>
        <v>32607</v>
      </c>
      <c r="R136" s="19">
        <f>INDEX('Actuals Data'!R$4:R$427,MATCH('Actuals Summary'!$B136,'Actuals Data'!$B$4:$B$427,0))</f>
        <v>33280</v>
      </c>
      <c r="S136" s="19">
        <f>INDEX('Actuals Data'!S$4:S$427,MATCH('Actuals Summary'!$B136,'Actuals Data'!$B$4:$B$427,0))</f>
        <v>100954</v>
      </c>
      <c r="T136" s="19">
        <f>INDEX('Actuals Data'!T$4:T$427,MATCH('Actuals Summary'!$B136,'Actuals Data'!$B$4:$B$427,0))</f>
        <v>157709</v>
      </c>
      <c r="U136" s="19">
        <f>INDEX('Actuals Data'!U$4:U$427,MATCH('Actuals Summary'!$B136,'Actuals Data'!$B$4:$B$427,0))</f>
        <v>37271</v>
      </c>
      <c r="V136" s="19">
        <f>INDEX('Actuals Data'!V$4:V$427,MATCH('Actuals Summary'!$B136,'Actuals Data'!$B$4:$B$427,0))</f>
        <v>16380</v>
      </c>
      <c r="W136" s="19">
        <f>INDEX('Actuals Data'!W$4:W$427,MATCH('Actuals Summary'!$B136,'Actuals Data'!$B$4:$B$427,0))</f>
        <v>1565</v>
      </c>
      <c r="X136" s="19">
        <f>INDEX('Actuals Data'!X$4:X$427,MATCH('Actuals Summary'!$B136,'Actuals Data'!$B$4:$B$427,0))</f>
        <v>1080</v>
      </c>
      <c r="Y136" s="19">
        <f>INDEX('Actuals Data'!Y$4:Y$427,MATCH('Actuals Summary'!$B136,'Actuals Data'!$B$4:$B$427,0))</f>
        <v>1693</v>
      </c>
      <c r="Z136" s="19">
        <f>INDEX('Actuals Data'!Z$4:Z$427,MATCH('Actuals Summary'!$B136,'Actuals Data'!$B$4:$B$427,0))</f>
        <v>329</v>
      </c>
      <c r="AA136" s="19">
        <f>INDEX('Actuals Data'!AA$4:AA$427,MATCH('Actuals Summary'!$B136,'Actuals Data'!$B$4:$B$427,0))</f>
        <v>733</v>
      </c>
      <c r="AB136" s="19">
        <f>INDEX('Actuals Data'!AB$4:AB$427,MATCH('Actuals Summary'!$B136,'Actuals Data'!$B$4:$B$427,0))</f>
        <v>2653</v>
      </c>
      <c r="AC136" s="19">
        <f>INDEX('Actuals Data'!AC$4:AC$427,MATCH('Actuals Summary'!$B136,'Actuals Data'!$B$4:$B$427,0))</f>
        <v>6477</v>
      </c>
      <c r="AD136" s="19">
        <f>INDEX('Actuals Data'!AD$4:AD$427,MATCH('Actuals Summary'!$B136,'Actuals Data'!$B$4:$B$427,0))</f>
        <v>3682</v>
      </c>
      <c r="AE136" s="19">
        <f>INDEX('Actuals Data'!AE$4:AE$427,MATCH('Actuals Summary'!$B136,'Actuals Data'!$B$4:$B$427,0))</f>
        <v>1758</v>
      </c>
      <c r="AF136" s="19">
        <f>INDEX('Actuals Data'!AF$4:AF$427,MATCH('Actuals Summary'!$B136,'Actuals Data'!$B$4:$B$427,0))</f>
        <v>1429</v>
      </c>
      <c r="AG136" s="19">
        <f>INDEX('Actuals Data'!AG$4:AG$427,MATCH('Actuals Summary'!$B136,'Actuals Data'!$B$4:$B$427,0))</f>
        <v>1260</v>
      </c>
      <c r="AH136" s="19">
        <f>INDEX('Actuals Data'!AH$4:AH$427,MATCH('Actuals Summary'!$B136,'Actuals Data'!$B$4:$B$427,0))</f>
        <v>3675</v>
      </c>
      <c r="AI136" s="19">
        <f>INDEX('Actuals Data'!AI$4:AI$427,MATCH('Actuals Summary'!$B136,'Actuals Data'!$B$4:$B$427,0))</f>
        <v>1707</v>
      </c>
      <c r="AJ136" s="19">
        <f>INDEX('Actuals Data'!AJ$4:AJ$427,MATCH('Actuals Summary'!$B136,'Actuals Data'!$B$4:$B$427,0))</f>
        <v>1970</v>
      </c>
      <c r="AK136" s="19">
        <f>INDEX('Actuals Data'!AK$4:AK$427,MATCH('Actuals Summary'!$B136,'Actuals Data'!$B$4:$B$427,0))</f>
        <v>2144</v>
      </c>
      <c r="AL136" s="19">
        <f>INDEX('Actuals Data'!AL$4:AL$427,MATCH('Actuals Summary'!$B136,'Actuals Data'!$B$4:$B$427,0))</f>
        <v>3084</v>
      </c>
      <c r="AM136" s="19">
        <f>INDEX('Actuals Data'!AM$4:AM$427,MATCH('Actuals Summary'!$B136,'Actuals Data'!$B$4:$B$427,0))</f>
        <v>10252</v>
      </c>
      <c r="AN136" s="19">
        <f>INDEX('Actuals Data'!AN$4:AN$427,MATCH('Actuals Summary'!$B136,'Actuals Data'!$B$4:$B$427,0))</f>
        <v>7780</v>
      </c>
      <c r="AO136" s="19">
        <f>INDEX('Actuals Data'!AO$4:AO$427,MATCH('Actuals Summary'!$B136,'Actuals Data'!$B$4:$B$427,0))</f>
        <v>9425</v>
      </c>
      <c r="AP136" s="19">
        <f>INDEX('Actuals Data'!AP$4:AP$427,MATCH('Actuals Summary'!$B136,'Actuals Data'!$B$4:$B$427,0))</f>
        <v>8887</v>
      </c>
      <c r="AQ136" s="19">
        <f>INDEX('Actuals Data'!AQ$4:AQ$427,MATCH('Actuals Summary'!$B136,'Actuals Data'!$B$4:$B$427,0))</f>
        <v>32520</v>
      </c>
      <c r="AR136" s="88">
        <f>INDEX('Actuals Data'!AR$4:AR$427,MATCH('Actuals Summary'!$B136,'Actuals Data'!$B$4:$B$427,0))</f>
        <v>81201.759999999995</v>
      </c>
      <c r="AS136" s="52">
        <f>INDEX('Actuals Data'!AS$4:AS$427,MATCH('Actuals Summary'!$B136,'Actuals Data'!$B$4:$B$427,0))</f>
        <v>81201.759999999995</v>
      </c>
      <c r="AT136" s="19">
        <f>INDEX('Actuals Data'!AT$4:AT$427,MATCH('Actuals Summary'!$B136,'Actuals Data'!$B$4:$B$427,0))</f>
        <v>10000</v>
      </c>
    </row>
    <row r="137" spans="2:46" outlineLevel="1" x14ac:dyDescent="0.25">
      <c r="B137" s="24" t="s">
        <v>251</v>
      </c>
      <c r="C137" s="24" t="s">
        <v>252</v>
      </c>
      <c r="D137" s="24" t="s">
        <v>253</v>
      </c>
      <c r="E137" s="19">
        <f>INDEX('Actuals Data'!E$4:E$427,MATCH('Actuals Summary'!$B137,'Actuals Data'!$B$4:$B$427,0))</f>
        <v>0</v>
      </c>
      <c r="F137" s="19">
        <f>INDEX('Actuals Data'!F$4:F$427,MATCH('Actuals Summary'!$B137,'Actuals Data'!$B$4:$B$427,0))</f>
        <v>0</v>
      </c>
      <c r="G137" s="19">
        <f>INDEX('Actuals Data'!G$4:G$427,MATCH('Actuals Summary'!$B137,'Actuals Data'!$B$4:$B$427,0))</f>
        <v>0</v>
      </c>
      <c r="H137" s="19">
        <f>INDEX('Actuals Data'!H$4:H$427,MATCH('Actuals Summary'!$B137,'Actuals Data'!$B$4:$B$427,0))</f>
        <v>0</v>
      </c>
      <c r="I137" s="19">
        <f>INDEX('Actuals Data'!I$4:I$427,MATCH('Actuals Summary'!$B137,'Actuals Data'!$B$4:$B$427,0))</f>
        <v>0</v>
      </c>
      <c r="J137" s="19">
        <f>INDEX('Actuals Data'!J$4:J$427,MATCH('Actuals Summary'!$B137,'Actuals Data'!$B$4:$B$427,0))</f>
        <v>0</v>
      </c>
      <c r="K137" s="19">
        <f>INDEX('Actuals Data'!K$4:K$427,MATCH('Actuals Summary'!$B137,'Actuals Data'!$B$4:$B$427,0))</f>
        <v>0</v>
      </c>
      <c r="L137" s="19">
        <f>INDEX('Actuals Data'!L$4:L$427,MATCH('Actuals Summary'!$B137,'Actuals Data'!$B$4:$B$427,0))</f>
        <v>0</v>
      </c>
      <c r="M137" s="19">
        <f>INDEX('Actuals Data'!M$4:M$427,MATCH('Actuals Summary'!$B137,'Actuals Data'!$B$4:$B$427,0))</f>
        <v>0</v>
      </c>
      <c r="N137" s="19">
        <f>INDEX('Actuals Data'!N$4:N$427,MATCH('Actuals Summary'!$B137,'Actuals Data'!$B$4:$B$427,0))</f>
        <v>0</v>
      </c>
      <c r="O137" s="19">
        <f>INDEX('Actuals Data'!O$4:O$427,MATCH('Actuals Summary'!$B137,'Actuals Data'!$B$4:$B$427,0))</f>
        <v>0</v>
      </c>
      <c r="P137" s="19">
        <f>INDEX('Actuals Data'!P$4:P$427,MATCH('Actuals Summary'!$B137,'Actuals Data'!$B$4:$B$427,0))</f>
        <v>0</v>
      </c>
      <c r="Q137" s="19">
        <f>INDEX('Actuals Data'!Q$4:Q$427,MATCH('Actuals Summary'!$B137,'Actuals Data'!$B$4:$B$427,0))</f>
        <v>0</v>
      </c>
      <c r="R137" s="19">
        <f>INDEX('Actuals Data'!R$4:R$427,MATCH('Actuals Summary'!$B137,'Actuals Data'!$B$4:$B$427,0))</f>
        <v>0</v>
      </c>
      <c r="S137" s="19">
        <f>INDEX('Actuals Data'!S$4:S$427,MATCH('Actuals Summary'!$B137,'Actuals Data'!$B$4:$B$427,0))</f>
        <v>0</v>
      </c>
      <c r="T137" s="19">
        <f>INDEX('Actuals Data'!T$4:T$427,MATCH('Actuals Summary'!$B137,'Actuals Data'!$B$4:$B$427,0))</f>
        <v>0</v>
      </c>
      <c r="U137" s="19">
        <f>INDEX('Actuals Data'!U$4:U$427,MATCH('Actuals Summary'!$B137,'Actuals Data'!$B$4:$B$427,0))</f>
        <v>0</v>
      </c>
      <c r="V137" s="19">
        <f>INDEX('Actuals Data'!V$4:V$427,MATCH('Actuals Summary'!$B137,'Actuals Data'!$B$4:$B$427,0))</f>
        <v>0</v>
      </c>
      <c r="W137" s="19">
        <f>INDEX('Actuals Data'!W$4:W$427,MATCH('Actuals Summary'!$B137,'Actuals Data'!$B$4:$B$427,0))</f>
        <v>0</v>
      </c>
      <c r="X137" s="19">
        <f>INDEX('Actuals Data'!X$4:X$427,MATCH('Actuals Summary'!$B137,'Actuals Data'!$B$4:$B$427,0))</f>
        <v>0</v>
      </c>
      <c r="Y137" s="19">
        <f>INDEX('Actuals Data'!Y$4:Y$427,MATCH('Actuals Summary'!$B137,'Actuals Data'!$B$4:$B$427,0))</f>
        <v>0</v>
      </c>
      <c r="Z137" s="19">
        <f>INDEX('Actuals Data'!Z$4:Z$427,MATCH('Actuals Summary'!$B137,'Actuals Data'!$B$4:$B$427,0))</f>
        <v>0</v>
      </c>
      <c r="AA137" s="19">
        <f>INDEX('Actuals Data'!AA$4:AA$427,MATCH('Actuals Summary'!$B137,'Actuals Data'!$B$4:$B$427,0))</f>
        <v>0</v>
      </c>
      <c r="AB137" s="19">
        <f>INDEX('Actuals Data'!AB$4:AB$427,MATCH('Actuals Summary'!$B137,'Actuals Data'!$B$4:$B$427,0))</f>
        <v>0</v>
      </c>
      <c r="AC137" s="19">
        <f>INDEX('Actuals Data'!AC$4:AC$427,MATCH('Actuals Summary'!$B137,'Actuals Data'!$B$4:$B$427,0))</f>
        <v>0</v>
      </c>
      <c r="AD137" s="19">
        <f>INDEX('Actuals Data'!AD$4:AD$427,MATCH('Actuals Summary'!$B137,'Actuals Data'!$B$4:$B$427,0))</f>
        <v>0</v>
      </c>
      <c r="AE137" s="19">
        <f>INDEX('Actuals Data'!AE$4:AE$427,MATCH('Actuals Summary'!$B137,'Actuals Data'!$B$4:$B$427,0))</f>
        <v>12785</v>
      </c>
      <c r="AF137" s="19">
        <f>INDEX('Actuals Data'!AF$4:AF$427,MATCH('Actuals Summary'!$B137,'Actuals Data'!$B$4:$B$427,0))</f>
        <v>35552</v>
      </c>
      <c r="AG137" s="19">
        <f>INDEX('Actuals Data'!AG$4:AG$427,MATCH('Actuals Summary'!$B137,'Actuals Data'!$B$4:$B$427,0))</f>
        <v>52389</v>
      </c>
      <c r="AH137" s="19">
        <f>INDEX('Actuals Data'!AH$4:AH$427,MATCH('Actuals Summary'!$B137,'Actuals Data'!$B$4:$B$427,0))</f>
        <v>32885</v>
      </c>
      <c r="AI137" s="19">
        <f>INDEX('Actuals Data'!AI$4:AI$427,MATCH('Actuals Summary'!$B137,'Actuals Data'!$B$4:$B$427,0))</f>
        <v>28205</v>
      </c>
      <c r="AJ137" s="19">
        <f>INDEX('Actuals Data'!AJ$4:AJ$427,MATCH('Actuals Summary'!$B137,'Actuals Data'!$B$4:$B$427,0))</f>
        <v>47745</v>
      </c>
      <c r="AK137" s="19">
        <f>INDEX('Actuals Data'!AK$4:AK$427,MATCH('Actuals Summary'!$B137,'Actuals Data'!$B$4:$B$427,0))</f>
        <v>53771</v>
      </c>
      <c r="AL137" s="19">
        <f>INDEX('Actuals Data'!AL$4:AL$427,MATCH('Actuals Summary'!$B137,'Actuals Data'!$B$4:$B$427,0))</f>
        <v>60650</v>
      </c>
      <c r="AM137" s="19">
        <f>INDEX('Actuals Data'!AM$4:AM$427,MATCH('Actuals Summary'!$B137,'Actuals Data'!$B$4:$B$427,0))</f>
        <v>79115</v>
      </c>
      <c r="AN137" s="19">
        <f>INDEX('Actuals Data'!AN$4:AN$427,MATCH('Actuals Summary'!$B137,'Actuals Data'!$B$4:$B$427,0))</f>
        <v>78960</v>
      </c>
      <c r="AO137" s="19">
        <f>INDEX('Actuals Data'!AO$4:AO$427,MATCH('Actuals Summary'!$B137,'Actuals Data'!$B$4:$B$427,0))</f>
        <v>132442</v>
      </c>
      <c r="AP137" s="19">
        <f>INDEX('Actuals Data'!AP$4:AP$427,MATCH('Actuals Summary'!$B137,'Actuals Data'!$B$4:$B$427,0))</f>
        <v>96682</v>
      </c>
      <c r="AQ137" s="19">
        <f>INDEX('Actuals Data'!AQ$4:AQ$427,MATCH('Actuals Summary'!$B137,'Actuals Data'!$B$4:$B$427,0))</f>
        <v>44564</v>
      </c>
      <c r="AR137" s="88">
        <f>INDEX('Actuals Data'!AR$4:AR$427,MATCH('Actuals Summary'!$B137,'Actuals Data'!$B$4:$B$427,0))</f>
        <v>23635</v>
      </c>
      <c r="AS137" s="52">
        <f>INDEX('Actuals Data'!AS$4:AS$427,MATCH('Actuals Summary'!$B137,'Actuals Data'!$B$4:$B$427,0))</f>
        <v>23635</v>
      </c>
      <c r="AT137" s="19">
        <f>INDEX('Actuals Data'!AT$4:AT$427,MATCH('Actuals Summary'!$B137,'Actuals Data'!$B$4:$B$427,0))</f>
        <v>87516</v>
      </c>
    </row>
    <row r="138" spans="2:46" outlineLevel="1" x14ac:dyDescent="0.25">
      <c r="B138" s="24" t="s">
        <v>254</v>
      </c>
      <c r="C138" s="24" t="s">
        <v>255</v>
      </c>
      <c r="D138" s="24" t="s">
        <v>256</v>
      </c>
      <c r="E138" s="19">
        <f>INDEX('Actuals Data'!E$4:E$427,MATCH('Actuals Summary'!$B138,'Actuals Data'!$B$4:$B$427,0))</f>
        <v>554665</v>
      </c>
      <c r="F138" s="19">
        <f>INDEX('Actuals Data'!F$4:F$427,MATCH('Actuals Summary'!$B138,'Actuals Data'!$B$4:$B$427,0))</f>
        <v>446307</v>
      </c>
      <c r="G138" s="19">
        <f>INDEX('Actuals Data'!G$4:G$427,MATCH('Actuals Summary'!$B138,'Actuals Data'!$B$4:$B$427,0))</f>
        <v>736743</v>
      </c>
      <c r="H138" s="19">
        <f>INDEX('Actuals Data'!H$4:H$427,MATCH('Actuals Summary'!$B138,'Actuals Data'!$B$4:$B$427,0))</f>
        <v>675734</v>
      </c>
      <c r="I138" s="19">
        <f>INDEX('Actuals Data'!I$4:I$427,MATCH('Actuals Summary'!$B138,'Actuals Data'!$B$4:$B$427,0))</f>
        <v>558315</v>
      </c>
      <c r="J138" s="19">
        <f>INDEX('Actuals Data'!J$4:J$427,MATCH('Actuals Summary'!$B138,'Actuals Data'!$B$4:$B$427,0))</f>
        <v>684036</v>
      </c>
      <c r="K138" s="19">
        <f>INDEX('Actuals Data'!K$4:K$427,MATCH('Actuals Summary'!$B138,'Actuals Data'!$B$4:$B$427,0))</f>
        <v>871950</v>
      </c>
      <c r="L138" s="19">
        <f>INDEX('Actuals Data'!L$4:L$427,MATCH('Actuals Summary'!$B138,'Actuals Data'!$B$4:$B$427,0))</f>
        <v>593351</v>
      </c>
      <c r="M138" s="19">
        <f>INDEX('Actuals Data'!M$4:M$427,MATCH('Actuals Summary'!$B138,'Actuals Data'!$B$4:$B$427,0))</f>
        <v>830728</v>
      </c>
      <c r="N138" s="19">
        <f>INDEX('Actuals Data'!N$4:N$427,MATCH('Actuals Summary'!$B138,'Actuals Data'!$B$4:$B$427,0))</f>
        <v>1053743</v>
      </c>
      <c r="O138" s="19">
        <f>INDEX('Actuals Data'!O$4:O$427,MATCH('Actuals Summary'!$B138,'Actuals Data'!$B$4:$B$427,0))</f>
        <v>1444992</v>
      </c>
      <c r="P138" s="19">
        <f>INDEX('Actuals Data'!P$4:P$427,MATCH('Actuals Summary'!$B138,'Actuals Data'!$B$4:$B$427,0))</f>
        <v>1153597</v>
      </c>
      <c r="Q138" s="19">
        <f>INDEX('Actuals Data'!Q$4:Q$427,MATCH('Actuals Summary'!$B138,'Actuals Data'!$B$4:$B$427,0))</f>
        <v>1063073</v>
      </c>
      <c r="R138" s="19">
        <f>INDEX('Actuals Data'!R$4:R$427,MATCH('Actuals Summary'!$B138,'Actuals Data'!$B$4:$B$427,0))</f>
        <v>868975</v>
      </c>
      <c r="S138" s="19">
        <f>INDEX('Actuals Data'!S$4:S$427,MATCH('Actuals Summary'!$B138,'Actuals Data'!$B$4:$B$427,0))</f>
        <v>1068735</v>
      </c>
      <c r="T138" s="19">
        <f>INDEX('Actuals Data'!T$4:T$427,MATCH('Actuals Summary'!$B138,'Actuals Data'!$B$4:$B$427,0))</f>
        <v>660252</v>
      </c>
      <c r="U138" s="19">
        <f>INDEX('Actuals Data'!U$4:U$427,MATCH('Actuals Summary'!$B138,'Actuals Data'!$B$4:$B$427,0))</f>
        <v>526628</v>
      </c>
      <c r="V138" s="19">
        <f>INDEX('Actuals Data'!V$4:V$427,MATCH('Actuals Summary'!$B138,'Actuals Data'!$B$4:$B$427,0))</f>
        <v>438866</v>
      </c>
      <c r="W138" s="19">
        <f>INDEX('Actuals Data'!W$4:W$427,MATCH('Actuals Summary'!$B138,'Actuals Data'!$B$4:$B$427,0))</f>
        <v>338441</v>
      </c>
      <c r="X138" s="19">
        <f>INDEX('Actuals Data'!X$4:X$427,MATCH('Actuals Summary'!$B138,'Actuals Data'!$B$4:$B$427,0))</f>
        <v>321421</v>
      </c>
      <c r="Y138" s="19">
        <f>INDEX('Actuals Data'!Y$4:Y$427,MATCH('Actuals Summary'!$B138,'Actuals Data'!$B$4:$B$427,0))</f>
        <v>282975</v>
      </c>
      <c r="Z138" s="19">
        <f>INDEX('Actuals Data'!Z$4:Z$427,MATCH('Actuals Summary'!$B138,'Actuals Data'!$B$4:$B$427,0))</f>
        <v>291505</v>
      </c>
      <c r="AA138" s="19">
        <f>INDEX('Actuals Data'!AA$4:AA$427,MATCH('Actuals Summary'!$B138,'Actuals Data'!$B$4:$B$427,0))</f>
        <v>618200</v>
      </c>
      <c r="AB138" s="19">
        <f>INDEX('Actuals Data'!AB$4:AB$427,MATCH('Actuals Summary'!$B138,'Actuals Data'!$B$4:$B$427,0))</f>
        <v>365080</v>
      </c>
      <c r="AC138" s="19">
        <f>INDEX('Actuals Data'!AC$4:AC$427,MATCH('Actuals Summary'!$B138,'Actuals Data'!$B$4:$B$427,0))</f>
        <v>334032</v>
      </c>
      <c r="AD138" s="19">
        <f>INDEX('Actuals Data'!AD$4:AD$427,MATCH('Actuals Summary'!$B138,'Actuals Data'!$B$4:$B$427,0))</f>
        <v>362173</v>
      </c>
      <c r="AE138" s="19">
        <f>INDEX('Actuals Data'!AE$4:AE$427,MATCH('Actuals Summary'!$B138,'Actuals Data'!$B$4:$B$427,0))</f>
        <v>223990</v>
      </c>
      <c r="AF138" s="19">
        <f>INDEX('Actuals Data'!AF$4:AF$427,MATCH('Actuals Summary'!$B138,'Actuals Data'!$B$4:$B$427,0))</f>
        <v>462092</v>
      </c>
      <c r="AG138" s="19">
        <f>INDEX('Actuals Data'!AG$4:AG$427,MATCH('Actuals Summary'!$B138,'Actuals Data'!$B$4:$B$427,0))</f>
        <v>623627</v>
      </c>
      <c r="AH138" s="19">
        <f>INDEX('Actuals Data'!AH$4:AH$427,MATCH('Actuals Summary'!$B138,'Actuals Data'!$B$4:$B$427,0))</f>
        <v>284471</v>
      </c>
      <c r="AI138" s="19">
        <f>INDEX('Actuals Data'!AI$4:AI$427,MATCH('Actuals Summary'!$B138,'Actuals Data'!$B$4:$B$427,0))</f>
        <v>171654</v>
      </c>
      <c r="AJ138" s="19">
        <f>INDEX('Actuals Data'!AJ$4:AJ$427,MATCH('Actuals Summary'!$B138,'Actuals Data'!$B$4:$B$427,0))</f>
        <v>180227</v>
      </c>
      <c r="AK138" s="19">
        <f>INDEX('Actuals Data'!AK$4:AK$427,MATCH('Actuals Summary'!$B138,'Actuals Data'!$B$4:$B$427,0))</f>
        <v>297462</v>
      </c>
      <c r="AL138" s="19">
        <f>INDEX('Actuals Data'!AL$4:AL$427,MATCH('Actuals Summary'!$B138,'Actuals Data'!$B$4:$B$427,0))</f>
        <v>226604</v>
      </c>
      <c r="AM138" s="19">
        <f>INDEX('Actuals Data'!AM$4:AM$427,MATCH('Actuals Summary'!$B138,'Actuals Data'!$B$4:$B$427,0))</f>
        <v>195747</v>
      </c>
      <c r="AN138" s="19">
        <f>INDEX('Actuals Data'!AN$4:AN$427,MATCH('Actuals Summary'!$B138,'Actuals Data'!$B$4:$B$427,0))</f>
        <v>217881</v>
      </c>
      <c r="AO138" s="19">
        <f>INDEX('Actuals Data'!AO$4:AO$427,MATCH('Actuals Summary'!$B138,'Actuals Data'!$B$4:$B$427,0))</f>
        <v>206186</v>
      </c>
      <c r="AP138" s="19">
        <f>INDEX('Actuals Data'!AP$4:AP$427,MATCH('Actuals Summary'!$B138,'Actuals Data'!$B$4:$B$427,0))</f>
        <v>248975</v>
      </c>
      <c r="AQ138" s="19">
        <f>INDEX('Actuals Data'!AQ$4:AQ$427,MATCH('Actuals Summary'!$B138,'Actuals Data'!$B$4:$B$427,0))</f>
        <v>252546</v>
      </c>
      <c r="AR138" s="88">
        <f>INDEX('Actuals Data'!AR$4:AR$427,MATCH('Actuals Summary'!$B138,'Actuals Data'!$B$4:$B$427,0))</f>
        <v>235438.41</v>
      </c>
      <c r="AS138" s="52">
        <f>INDEX('Actuals Data'!AS$4:AS$427,MATCH('Actuals Summary'!$B138,'Actuals Data'!$B$4:$B$427,0))</f>
        <v>235438.40999999997</v>
      </c>
      <c r="AT138" s="19">
        <f>INDEX('Actuals Data'!AT$4:AT$427,MATCH('Actuals Summary'!$B138,'Actuals Data'!$B$4:$B$427,0))</f>
        <v>230000</v>
      </c>
    </row>
    <row r="139" spans="2:46" outlineLevel="1" x14ac:dyDescent="0.25">
      <c r="B139" s="24" t="s">
        <v>257</v>
      </c>
      <c r="C139" s="24" t="s">
        <v>258</v>
      </c>
      <c r="D139" s="24" t="s">
        <v>259</v>
      </c>
      <c r="E139" s="19">
        <f>INDEX('Actuals Data'!E$4:E$427,MATCH('Actuals Summary'!$B139,'Actuals Data'!$B$4:$B$427,0))</f>
        <v>168342</v>
      </c>
      <c r="F139" s="19">
        <f>INDEX('Actuals Data'!F$4:F$427,MATCH('Actuals Summary'!$B139,'Actuals Data'!$B$4:$B$427,0))</f>
        <v>78118</v>
      </c>
      <c r="G139" s="19">
        <f>INDEX('Actuals Data'!G$4:G$427,MATCH('Actuals Summary'!$B139,'Actuals Data'!$B$4:$B$427,0))</f>
        <v>79288</v>
      </c>
      <c r="H139" s="19">
        <f>INDEX('Actuals Data'!H$4:H$427,MATCH('Actuals Summary'!$B139,'Actuals Data'!$B$4:$B$427,0))</f>
        <v>128608</v>
      </c>
      <c r="I139" s="19">
        <f>INDEX('Actuals Data'!I$4:I$427,MATCH('Actuals Summary'!$B139,'Actuals Data'!$B$4:$B$427,0))</f>
        <v>128166</v>
      </c>
      <c r="J139" s="19">
        <f>INDEX('Actuals Data'!J$4:J$427,MATCH('Actuals Summary'!$B139,'Actuals Data'!$B$4:$B$427,0))</f>
        <v>241204</v>
      </c>
      <c r="K139" s="19">
        <f>INDEX('Actuals Data'!K$4:K$427,MATCH('Actuals Summary'!$B139,'Actuals Data'!$B$4:$B$427,0))</f>
        <v>265109</v>
      </c>
      <c r="L139" s="19">
        <f>INDEX('Actuals Data'!L$4:L$427,MATCH('Actuals Summary'!$B139,'Actuals Data'!$B$4:$B$427,0))</f>
        <v>410934</v>
      </c>
      <c r="M139" s="19">
        <f>INDEX('Actuals Data'!M$4:M$427,MATCH('Actuals Summary'!$B139,'Actuals Data'!$B$4:$B$427,0))</f>
        <v>1057180</v>
      </c>
      <c r="N139" s="19">
        <f>INDEX('Actuals Data'!N$4:N$427,MATCH('Actuals Summary'!$B139,'Actuals Data'!$B$4:$B$427,0))</f>
        <v>524707</v>
      </c>
      <c r="O139" s="19">
        <f>INDEX('Actuals Data'!O$4:O$427,MATCH('Actuals Summary'!$B139,'Actuals Data'!$B$4:$B$427,0))</f>
        <v>332364</v>
      </c>
      <c r="P139" s="19">
        <f>INDEX('Actuals Data'!P$4:P$427,MATCH('Actuals Summary'!$B139,'Actuals Data'!$B$4:$B$427,0))</f>
        <v>1510396</v>
      </c>
      <c r="Q139" s="19">
        <f>INDEX('Actuals Data'!Q$4:Q$427,MATCH('Actuals Summary'!$B139,'Actuals Data'!$B$4:$B$427,0))</f>
        <v>1160621</v>
      </c>
      <c r="R139" s="19">
        <f>INDEX('Actuals Data'!R$4:R$427,MATCH('Actuals Summary'!$B139,'Actuals Data'!$B$4:$B$427,0))</f>
        <v>1186559</v>
      </c>
      <c r="S139" s="19">
        <f>INDEX('Actuals Data'!S$4:S$427,MATCH('Actuals Summary'!$B139,'Actuals Data'!$B$4:$B$427,0))</f>
        <v>746442</v>
      </c>
      <c r="T139" s="19">
        <f>INDEX('Actuals Data'!T$4:T$427,MATCH('Actuals Summary'!$B139,'Actuals Data'!$B$4:$B$427,0))</f>
        <v>1352773</v>
      </c>
      <c r="U139" s="19">
        <f>INDEX('Actuals Data'!U$4:U$427,MATCH('Actuals Summary'!$B139,'Actuals Data'!$B$4:$B$427,0))</f>
        <v>1553560</v>
      </c>
      <c r="V139" s="19">
        <f>INDEX('Actuals Data'!V$4:V$427,MATCH('Actuals Summary'!$B139,'Actuals Data'!$B$4:$B$427,0))</f>
        <v>1254783</v>
      </c>
      <c r="W139" s="19">
        <f>INDEX('Actuals Data'!W$4:W$427,MATCH('Actuals Summary'!$B139,'Actuals Data'!$B$4:$B$427,0))</f>
        <v>1294066</v>
      </c>
      <c r="X139" s="19">
        <f>INDEX('Actuals Data'!X$4:X$427,MATCH('Actuals Summary'!$B139,'Actuals Data'!$B$4:$B$427,0))</f>
        <v>1194287</v>
      </c>
      <c r="Y139" s="19">
        <f>INDEX('Actuals Data'!Y$4:Y$427,MATCH('Actuals Summary'!$B139,'Actuals Data'!$B$4:$B$427,0))</f>
        <v>1343266</v>
      </c>
      <c r="Z139" s="19">
        <f>INDEX('Actuals Data'!Z$4:Z$427,MATCH('Actuals Summary'!$B139,'Actuals Data'!$B$4:$B$427,0))</f>
        <v>1873755</v>
      </c>
      <c r="AA139" s="19">
        <f>INDEX('Actuals Data'!AA$4:AA$427,MATCH('Actuals Summary'!$B139,'Actuals Data'!$B$4:$B$427,0))</f>
        <v>2192713</v>
      </c>
      <c r="AB139" s="19">
        <f>INDEX('Actuals Data'!AB$4:AB$427,MATCH('Actuals Summary'!$B139,'Actuals Data'!$B$4:$B$427,0))</f>
        <v>140999</v>
      </c>
      <c r="AC139" s="19">
        <f>INDEX('Actuals Data'!AC$4:AC$427,MATCH('Actuals Summary'!$B139,'Actuals Data'!$B$4:$B$427,0))</f>
        <v>1235798</v>
      </c>
      <c r="AD139" s="19">
        <f>INDEX('Actuals Data'!AD$4:AD$427,MATCH('Actuals Summary'!$B139,'Actuals Data'!$B$4:$B$427,0))</f>
        <v>1561608</v>
      </c>
      <c r="AE139" s="19">
        <f>INDEX('Actuals Data'!AE$4:AE$427,MATCH('Actuals Summary'!$B139,'Actuals Data'!$B$4:$B$427,0))</f>
        <v>3772970</v>
      </c>
      <c r="AF139" s="19">
        <f>INDEX('Actuals Data'!AF$4:AF$427,MATCH('Actuals Summary'!$B139,'Actuals Data'!$B$4:$B$427,0))</f>
        <v>2508808</v>
      </c>
      <c r="AG139" s="19">
        <f>INDEX('Actuals Data'!AG$4:AG$427,MATCH('Actuals Summary'!$B139,'Actuals Data'!$B$4:$B$427,0))</f>
        <v>2002699</v>
      </c>
      <c r="AH139" s="19">
        <f>INDEX('Actuals Data'!AH$4:AH$427,MATCH('Actuals Summary'!$B139,'Actuals Data'!$B$4:$B$427,0))</f>
        <v>2006933</v>
      </c>
      <c r="AI139" s="19">
        <f>INDEX('Actuals Data'!AI$4:AI$427,MATCH('Actuals Summary'!$B139,'Actuals Data'!$B$4:$B$427,0))</f>
        <v>1975865</v>
      </c>
      <c r="AJ139" s="19">
        <f>INDEX('Actuals Data'!AJ$4:AJ$427,MATCH('Actuals Summary'!$B139,'Actuals Data'!$B$4:$B$427,0))</f>
        <v>1806669</v>
      </c>
      <c r="AK139" s="19">
        <f>INDEX('Actuals Data'!AK$4:AK$427,MATCH('Actuals Summary'!$B139,'Actuals Data'!$B$4:$B$427,0))</f>
        <v>572368</v>
      </c>
      <c r="AL139" s="19">
        <f>INDEX('Actuals Data'!AL$4:AL$427,MATCH('Actuals Summary'!$B139,'Actuals Data'!$B$4:$B$427,0))</f>
        <v>237045</v>
      </c>
      <c r="AM139" s="19">
        <f>INDEX('Actuals Data'!AM$4:AM$427,MATCH('Actuals Summary'!$B139,'Actuals Data'!$B$4:$B$427,0))</f>
        <v>254115</v>
      </c>
      <c r="AN139" s="19">
        <f>INDEX('Actuals Data'!AN$4:AN$427,MATCH('Actuals Summary'!$B139,'Actuals Data'!$B$4:$B$427,0))</f>
        <v>395246</v>
      </c>
      <c r="AO139" s="19">
        <f>INDEX('Actuals Data'!AO$4:AO$427,MATCH('Actuals Summary'!$B139,'Actuals Data'!$B$4:$B$427,0))</f>
        <v>4915318</v>
      </c>
      <c r="AP139" s="19">
        <f>INDEX('Actuals Data'!AP$4:AP$427,MATCH('Actuals Summary'!$B139,'Actuals Data'!$B$4:$B$427,0))</f>
        <v>6804277</v>
      </c>
      <c r="AQ139" s="19">
        <f>INDEX('Actuals Data'!AQ$4:AQ$427,MATCH('Actuals Summary'!$B139,'Actuals Data'!$B$4:$B$427,0))</f>
        <v>59173</v>
      </c>
      <c r="AR139" s="88">
        <f>INDEX('Actuals Data'!AR$4:AR$427,MATCH('Actuals Summary'!$B139,'Actuals Data'!$B$4:$B$427,0))</f>
        <v>1499999.5</v>
      </c>
      <c r="AS139" s="52">
        <f>INDEX('Actuals Data'!AS$4:AS$427,MATCH('Actuals Summary'!$B139,'Actuals Data'!$B$4:$B$427,0))</f>
        <v>1499999.5</v>
      </c>
      <c r="AT139" s="19">
        <f>INDEX('Actuals Data'!AT$4:AT$427,MATCH('Actuals Summary'!$B139,'Actuals Data'!$B$4:$B$427,0))</f>
        <v>1500000</v>
      </c>
    </row>
    <row r="140" spans="2:46" outlineLevel="1" x14ac:dyDescent="0.25">
      <c r="B140" s="24" t="s">
        <v>260</v>
      </c>
      <c r="C140" s="24" t="s">
        <v>261</v>
      </c>
      <c r="D140" s="24" t="s">
        <v>262</v>
      </c>
      <c r="E140" s="19">
        <f>INDEX('Actuals Data'!E$4:E$427,MATCH('Actuals Summary'!$B140,'Actuals Data'!$B$4:$B$427,0))</f>
        <v>39582</v>
      </c>
      <c r="F140" s="19">
        <f>INDEX('Actuals Data'!F$4:F$427,MATCH('Actuals Summary'!$B140,'Actuals Data'!$B$4:$B$427,0))</f>
        <v>48614</v>
      </c>
      <c r="G140" s="19">
        <f>INDEX('Actuals Data'!G$4:G$427,MATCH('Actuals Summary'!$B140,'Actuals Data'!$B$4:$B$427,0))</f>
        <v>61584</v>
      </c>
      <c r="H140" s="19">
        <f>INDEX('Actuals Data'!H$4:H$427,MATCH('Actuals Summary'!$B140,'Actuals Data'!$B$4:$B$427,0))</f>
        <v>56279</v>
      </c>
      <c r="I140" s="19">
        <f>INDEX('Actuals Data'!I$4:I$427,MATCH('Actuals Summary'!$B140,'Actuals Data'!$B$4:$B$427,0))</f>
        <v>48723</v>
      </c>
      <c r="J140" s="19">
        <f>INDEX('Actuals Data'!J$4:J$427,MATCH('Actuals Summary'!$B140,'Actuals Data'!$B$4:$B$427,0))</f>
        <v>52707</v>
      </c>
      <c r="K140" s="19">
        <f>INDEX('Actuals Data'!K$4:K$427,MATCH('Actuals Summary'!$B140,'Actuals Data'!$B$4:$B$427,0))</f>
        <v>58251</v>
      </c>
      <c r="L140" s="19">
        <f>INDEX('Actuals Data'!L$4:L$427,MATCH('Actuals Summary'!$B140,'Actuals Data'!$B$4:$B$427,0))</f>
        <v>92133</v>
      </c>
      <c r="M140" s="19">
        <f>INDEX('Actuals Data'!M$4:M$427,MATCH('Actuals Summary'!$B140,'Actuals Data'!$B$4:$B$427,0))</f>
        <v>86283</v>
      </c>
      <c r="N140" s="19">
        <f>INDEX('Actuals Data'!N$4:N$427,MATCH('Actuals Summary'!$B140,'Actuals Data'!$B$4:$B$427,0))</f>
        <v>93892</v>
      </c>
      <c r="O140" s="19">
        <f>INDEX('Actuals Data'!O$4:O$427,MATCH('Actuals Summary'!$B140,'Actuals Data'!$B$4:$B$427,0))</f>
        <v>85304</v>
      </c>
      <c r="P140" s="19">
        <f>INDEX('Actuals Data'!P$4:P$427,MATCH('Actuals Summary'!$B140,'Actuals Data'!$B$4:$B$427,0))</f>
        <v>53942</v>
      </c>
      <c r="Q140" s="19">
        <f>INDEX('Actuals Data'!Q$4:Q$427,MATCH('Actuals Summary'!$B140,'Actuals Data'!$B$4:$B$427,0))</f>
        <v>42152</v>
      </c>
      <c r="R140" s="19">
        <f>INDEX('Actuals Data'!R$4:R$427,MATCH('Actuals Summary'!$B140,'Actuals Data'!$B$4:$B$427,0))</f>
        <v>46087</v>
      </c>
      <c r="S140" s="19">
        <f>INDEX('Actuals Data'!S$4:S$427,MATCH('Actuals Summary'!$B140,'Actuals Data'!$B$4:$B$427,0))</f>
        <v>31606</v>
      </c>
      <c r="T140" s="19">
        <f>INDEX('Actuals Data'!T$4:T$427,MATCH('Actuals Summary'!$B140,'Actuals Data'!$B$4:$B$427,0))</f>
        <v>56089</v>
      </c>
      <c r="U140" s="19">
        <f>INDEX('Actuals Data'!U$4:U$427,MATCH('Actuals Summary'!$B140,'Actuals Data'!$B$4:$B$427,0))</f>
        <v>48920</v>
      </c>
      <c r="V140" s="19">
        <f>INDEX('Actuals Data'!V$4:V$427,MATCH('Actuals Summary'!$B140,'Actuals Data'!$B$4:$B$427,0))</f>
        <v>45164</v>
      </c>
      <c r="W140" s="19">
        <f>INDEX('Actuals Data'!W$4:W$427,MATCH('Actuals Summary'!$B140,'Actuals Data'!$B$4:$B$427,0))</f>
        <v>47025</v>
      </c>
      <c r="X140" s="19">
        <f>INDEX('Actuals Data'!X$4:X$427,MATCH('Actuals Summary'!$B140,'Actuals Data'!$B$4:$B$427,0))</f>
        <v>28718</v>
      </c>
      <c r="Y140" s="19">
        <f>INDEX('Actuals Data'!Y$4:Y$427,MATCH('Actuals Summary'!$B140,'Actuals Data'!$B$4:$B$427,0))</f>
        <v>76873</v>
      </c>
      <c r="Z140" s="19">
        <f>INDEX('Actuals Data'!Z$4:Z$427,MATCH('Actuals Summary'!$B140,'Actuals Data'!$B$4:$B$427,0))</f>
        <v>71389</v>
      </c>
      <c r="AA140" s="19">
        <f>INDEX('Actuals Data'!AA$4:AA$427,MATCH('Actuals Summary'!$B140,'Actuals Data'!$B$4:$B$427,0))</f>
        <v>87143</v>
      </c>
      <c r="AB140" s="19">
        <f>INDEX('Actuals Data'!AB$4:AB$427,MATCH('Actuals Summary'!$B140,'Actuals Data'!$B$4:$B$427,0))</f>
        <v>57599</v>
      </c>
      <c r="AC140" s="19">
        <f>INDEX('Actuals Data'!AC$4:AC$427,MATCH('Actuals Summary'!$B140,'Actuals Data'!$B$4:$B$427,0))</f>
        <v>19224</v>
      </c>
      <c r="AD140" s="19">
        <f>INDEX('Actuals Data'!AD$4:AD$427,MATCH('Actuals Summary'!$B140,'Actuals Data'!$B$4:$B$427,0))</f>
        <v>14200</v>
      </c>
      <c r="AE140" s="19">
        <f>INDEX('Actuals Data'!AE$4:AE$427,MATCH('Actuals Summary'!$B140,'Actuals Data'!$B$4:$B$427,0))</f>
        <v>23474</v>
      </c>
      <c r="AF140" s="19">
        <f>INDEX('Actuals Data'!AF$4:AF$427,MATCH('Actuals Summary'!$B140,'Actuals Data'!$B$4:$B$427,0))</f>
        <v>7500</v>
      </c>
      <c r="AG140" s="19">
        <f>INDEX('Actuals Data'!AG$4:AG$427,MATCH('Actuals Summary'!$B140,'Actuals Data'!$B$4:$B$427,0))</f>
        <v>6000</v>
      </c>
      <c r="AH140" s="19">
        <f>INDEX('Actuals Data'!AH$4:AH$427,MATCH('Actuals Summary'!$B140,'Actuals Data'!$B$4:$B$427,0))</f>
        <v>70222</v>
      </c>
      <c r="AI140" s="19">
        <f>INDEX('Actuals Data'!AI$4:AI$427,MATCH('Actuals Summary'!$B140,'Actuals Data'!$B$4:$B$427,0))</f>
        <v>85125</v>
      </c>
      <c r="AJ140" s="19">
        <f>INDEX('Actuals Data'!AJ$4:AJ$427,MATCH('Actuals Summary'!$B140,'Actuals Data'!$B$4:$B$427,0))</f>
        <v>32024</v>
      </c>
      <c r="AK140" s="19">
        <f>INDEX('Actuals Data'!AK$4:AK$427,MATCH('Actuals Summary'!$B140,'Actuals Data'!$B$4:$B$427,0))</f>
        <v>57328</v>
      </c>
      <c r="AL140" s="19">
        <f>INDEX('Actuals Data'!AL$4:AL$427,MATCH('Actuals Summary'!$B140,'Actuals Data'!$B$4:$B$427,0))</f>
        <v>53240</v>
      </c>
      <c r="AM140" s="19">
        <f>INDEX('Actuals Data'!AM$4:AM$427,MATCH('Actuals Summary'!$B140,'Actuals Data'!$B$4:$B$427,0))</f>
        <v>57670</v>
      </c>
      <c r="AN140" s="19">
        <f>INDEX('Actuals Data'!AN$4:AN$427,MATCH('Actuals Summary'!$B140,'Actuals Data'!$B$4:$B$427,0))</f>
        <v>42042</v>
      </c>
      <c r="AO140" s="19">
        <f>INDEX('Actuals Data'!AO$4:AO$427,MATCH('Actuals Summary'!$B140,'Actuals Data'!$B$4:$B$427,0))</f>
        <v>55383</v>
      </c>
      <c r="AP140" s="19">
        <f>INDEX('Actuals Data'!AP$4:AP$427,MATCH('Actuals Summary'!$B140,'Actuals Data'!$B$4:$B$427,0))</f>
        <v>56272</v>
      </c>
      <c r="AQ140" s="19">
        <f>INDEX('Actuals Data'!AQ$4:AQ$427,MATCH('Actuals Summary'!$B140,'Actuals Data'!$B$4:$B$427,0))</f>
        <v>65364</v>
      </c>
      <c r="AR140" s="88">
        <f>INDEX('Actuals Data'!AR$4:AR$427,MATCH('Actuals Summary'!$B140,'Actuals Data'!$B$4:$B$427,0))</f>
        <v>182090</v>
      </c>
      <c r="AS140" s="52">
        <f>INDEX('Actuals Data'!AS$4:AS$427,MATCH('Actuals Summary'!$B140,'Actuals Data'!$B$4:$B$427,0))</f>
        <v>182090</v>
      </c>
      <c r="AT140" s="19">
        <f>INDEX('Actuals Data'!AT$4:AT$427,MATCH('Actuals Summary'!$B140,'Actuals Data'!$B$4:$B$427,0))</f>
        <v>60300</v>
      </c>
    </row>
    <row r="141" spans="2:46" outlineLevel="1" x14ac:dyDescent="0.25">
      <c r="B141" s="24" t="s">
        <v>263</v>
      </c>
      <c r="C141" s="24" t="s">
        <v>264</v>
      </c>
      <c r="D141" s="24" t="s">
        <v>265</v>
      </c>
      <c r="E141" s="19">
        <f>INDEX('Actuals Data'!E$4:E$427,MATCH('Actuals Summary'!$B141,'Actuals Data'!$B$4:$B$427,0))</f>
        <v>0</v>
      </c>
      <c r="F141" s="19">
        <f>INDEX('Actuals Data'!F$4:F$427,MATCH('Actuals Summary'!$B141,'Actuals Data'!$B$4:$B$427,0))</f>
        <v>0</v>
      </c>
      <c r="G141" s="19">
        <f>INDEX('Actuals Data'!G$4:G$427,MATCH('Actuals Summary'!$B141,'Actuals Data'!$B$4:$B$427,0))</f>
        <v>0</v>
      </c>
      <c r="H141" s="19">
        <f>INDEX('Actuals Data'!H$4:H$427,MATCH('Actuals Summary'!$B141,'Actuals Data'!$B$4:$B$427,0))</f>
        <v>0</v>
      </c>
      <c r="I141" s="19">
        <f>INDEX('Actuals Data'!I$4:I$427,MATCH('Actuals Summary'!$B141,'Actuals Data'!$B$4:$B$427,0))</f>
        <v>0</v>
      </c>
      <c r="J141" s="19">
        <f>INDEX('Actuals Data'!J$4:J$427,MATCH('Actuals Summary'!$B141,'Actuals Data'!$B$4:$B$427,0))</f>
        <v>0</v>
      </c>
      <c r="K141" s="19">
        <f>INDEX('Actuals Data'!K$4:K$427,MATCH('Actuals Summary'!$B141,'Actuals Data'!$B$4:$B$427,0))</f>
        <v>0</v>
      </c>
      <c r="L141" s="19">
        <f>INDEX('Actuals Data'!L$4:L$427,MATCH('Actuals Summary'!$B141,'Actuals Data'!$B$4:$B$427,0))</f>
        <v>0</v>
      </c>
      <c r="M141" s="19">
        <f>INDEX('Actuals Data'!M$4:M$427,MATCH('Actuals Summary'!$B141,'Actuals Data'!$B$4:$B$427,0))</f>
        <v>0</v>
      </c>
      <c r="N141" s="19">
        <f>INDEX('Actuals Data'!N$4:N$427,MATCH('Actuals Summary'!$B141,'Actuals Data'!$B$4:$B$427,0))</f>
        <v>0</v>
      </c>
      <c r="O141" s="19">
        <f>INDEX('Actuals Data'!O$4:O$427,MATCH('Actuals Summary'!$B141,'Actuals Data'!$B$4:$B$427,0))</f>
        <v>0</v>
      </c>
      <c r="P141" s="19">
        <f>INDEX('Actuals Data'!P$4:P$427,MATCH('Actuals Summary'!$B141,'Actuals Data'!$B$4:$B$427,0))</f>
        <v>0</v>
      </c>
      <c r="Q141" s="19">
        <f>INDEX('Actuals Data'!Q$4:Q$427,MATCH('Actuals Summary'!$B141,'Actuals Data'!$B$4:$B$427,0))</f>
        <v>0</v>
      </c>
      <c r="R141" s="19">
        <f>INDEX('Actuals Data'!R$4:R$427,MATCH('Actuals Summary'!$B141,'Actuals Data'!$B$4:$B$427,0))</f>
        <v>0</v>
      </c>
      <c r="S141" s="19">
        <f>INDEX('Actuals Data'!S$4:S$427,MATCH('Actuals Summary'!$B141,'Actuals Data'!$B$4:$B$427,0))</f>
        <v>0</v>
      </c>
      <c r="T141" s="19">
        <f>INDEX('Actuals Data'!T$4:T$427,MATCH('Actuals Summary'!$B141,'Actuals Data'!$B$4:$B$427,0))</f>
        <v>0</v>
      </c>
      <c r="U141" s="19">
        <f>INDEX('Actuals Data'!U$4:U$427,MATCH('Actuals Summary'!$B141,'Actuals Data'!$B$4:$B$427,0))</f>
        <v>0</v>
      </c>
      <c r="V141" s="19">
        <f>INDEX('Actuals Data'!V$4:V$427,MATCH('Actuals Summary'!$B141,'Actuals Data'!$B$4:$B$427,0))</f>
        <v>0</v>
      </c>
      <c r="W141" s="19">
        <f>INDEX('Actuals Data'!W$4:W$427,MATCH('Actuals Summary'!$B141,'Actuals Data'!$B$4:$B$427,0))</f>
        <v>0</v>
      </c>
      <c r="X141" s="19">
        <f>INDEX('Actuals Data'!X$4:X$427,MATCH('Actuals Summary'!$B141,'Actuals Data'!$B$4:$B$427,0))</f>
        <v>0</v>
      </c>
      <c r="Y141" s="19">
        <f>INDEX('Actuals Data'!Y$4:Y$427,MATCH('Actuals Summary'!$B141,'Actuals Data'!$B$4:$B$427,0))</f>
        <v>0</v>
      </c>
      <c r="Z141" s="19">
        <f>INDEX('Actuals Data'!Z$4:Z$427,MATCH('Actuals Summary'!$B141,'Actuals Data'!$B$4:$B$427,0))</f>
        <v>0</v>
      </c>
      <c r="AA141" s="19">
        <f>INDEX('Actuals Data'!AA$4:AA$427,MATCH('Actuals Summary'!$B141,'Actuals Data'!$B$4:$B$427,0))</f>
        <v>0</v>
      </c>
      <c r="AB141" s="19">
        <f>INDEX('Actuals Data'!AB$4:AB$427,MATCH('Actuals Summary'!$B141,'Actuals Data'!$B$4:$B$427,0))</f>
        <v>0</v>
      </c>
      <c r="AC141" s="19">
        <f>INDEX('Actuals Data'!AC$4:AC$427,MATCH('Actuals Summary'!$B141,'Actuals Data'!$B$4:$B$427,0))</f>
        <v>0</v>
      </c>
      <c r="AD141" s="19">
        <f>INDEX('Actuals Data'!AD$4:AD$427,MATCH('Actuals Summary'!$B141,'Actuals Data'!$B$4:$B$427,0))</f>
        <v>0</v>
      </c>
      <c r="AE141" s="19">
        <f>INDEX('Actuals Data'!AE$4:AE$427,MATCH('Actuals Summary'!$B141,'Actuals Data'!$B$4:$B$427,0))</f>
        <v>0</v>
      </c>
      <c r="AF141" s="19">
        <f>INDEX('Actuals Data'!AF$4:AF$427,MATCH('Actuals Summary'!$B141,'Actuals Data'!$B$4:$B$427,0))</f>
        <v>0</v>
      </c>
      <c r="AG141" s="19">
        <f>INDEX('Actuals Data'!AG$4:AG$427,MATCH('Actuals Summary'!$B141,'Actuals Data'!$B$4:$B$427,0))</f>
        <v>0</v>
      </c>
      <c r="AH141" s="19">
        <f>INDEX('Actuals Data'!AH$4:AH$427,MATCH('Actuals Summary'!$B141,'Actuals Data'!$B$4:$B$427,0))</f>
        <v>0</v>
      </c>
      <c r="AI141" s="19">
        <f>INDEX('Actuals Data'!AI$4:AI$427,MATCH('Actuals Summary'!$B141,'Actuals Data'!$B$4:$B$427,0))</f>
        <v>4598965</v>
      </c>
      <c r="AJ141" s="19">
        <f>INDEX('Actuals Data'!AJ$4:AJ$427,MATCH('Actuals Summary'!$B141,'Actuals Data'!$B$4:$B$427,0))</f>
        <v>4252331</v>
      </c>
      <c r="AK141" s="19">
        <f>INDEX('Actuals Data'!AK$4:AK$427,MATCH('Actuals Summary'!$B141,'Actuals Data'!$B$4:$B$427,0))</f>
        <v>5558219</v>
      </c>
      <c r="AL141" s="19">
        <f>INDEX('Actuals Data'!AL$4:AL$427,MATCH('Actuals Summary'!$B141,'Actuals Data'!$B$4:$B$427,0))</f>
        <v>6434212</v>
      </c>
      <c r="AM141" s="19">
        <f>INDEX('Actuals Data'!AM$4:AM$427,MATCH('Actuals Summary'!$B141,'Actuals Data'!$B$4:$B$427,0))</f>
        <v>5807805</v>
      </c>
      <c r="AN141" s="19">
        <f>INDEX('Actuals Data'!AN$4:AN$427,MATCH('Actuals Summary'!$B141,'Actuals Data'!$B$4:$B$427,0))</f>
        <v>6399223</v>
      </c>
      <c r="AO141" s="19">
        <f>INDEX('Actuals Data'!AO$4:AO$427,MATCH('Actuals Summary'!$B141,'Actuals Data'!$B$4:$B$427,0))</f>
        <v>6241571</v>
      </c>
      <c r="AP141" s="19">
        <f>INDEX('Actuals Data'!AP$4:AP$427,MATCH('Actuals Summary'!$B141,'Actuals Data'!$B$4:$B$427,0))</f>
        <v>7194983</v>
      </c>
      <c r="AQ141" s="19">
        <f>INDEX('Actuals Data'!AQ$4:AQ$427,MATCH('Actuals Summary'!$B141,'Actuals Data'!$B$4:$B$427,0))</f>
        <v>7612862</v>
      </c>
      <c r="AR141" s="88">
        <f>INDEX('Actuals Data'!AR$4:AR$427,MATCH('Actuals Summary'!$B141,'Actuals Data'!$B$4:$B$427,0))</f>
        <v>7530519.29</v>
      </c>
      <c r="AS141" s="52">
        <f>INDEX('Actuals Data'!AS$4:AS$427,MATCH('Actuals Summary'!$B141,'Actuals Data'!$B$4:$B$427,0))</f>
        <v>7530519.2899999889</v>
      </c>
      <c r="AT141" s="19">
        <f>INDEX('Actuals Data'!AT$4:AT$427,MATCH('Actuals Summary'!$B141,'Actuals Data'!$B$4:$B$427,0))</f>
        <v>7650000</v>
      </c>
    </row>
    <row r="142" spans="2:46" outlineLevel="1" x14ac:dyDescent="0.25">
      <c r="B142" s="24" t="s">
        <v>266</v>
      </c>
      <c r="C142" s="24" t="s">
        <v>267</v>
      </c>
      <c r="D142" s="24" t="s">
        <v>268</v>
      </c>
      <c r="E142" s="19">
        <f>INDEX('Actuals Data'!E$4:E$427,MATCH('Actuals Summary'!$B142,'Actuals Data'!$B$4:$B$427,0))</f>
        <v>24470</v>
      </c>
      <c r="F142" s="19">
        <f>INDEX('Actuals Data'!F$4:F$427,MATCH('Actuals Summary'!$B142,'Actuals Data'!$B$4:$B$427,0))</f>
        <v>22094</v>
      </c>
      <c r="G142" s="19">
        <f>INDEX('Actuals Data'!G$4:G$427,MATCH('Actuals Summary'!$B142,'Actuals Data'!$B$4:$B$427,0))</f>
        <v>21838</v>
      </c>
      <c r="H142" s="19">
        <f>INDEX('Actuals Data'!H$4:H$427,MATCH('Actuals Summary'!$B142,'Actuals Data'!$B$4:$B$427,0))</f>
        <v>14627</v>
      </c>
      <c r="I142" s="19">
        <f>INDEX('Actuals Data'!I$4:I$427,MATCH('Actuals Summary'!$B142,'Actuals Data'!$B$4:$B$427,0))</f>
        <v>26029</v>
      </c>
      <c r="J142" s="19">
        <f>INDEX('Actuals Data'!J$4:J$427,MATCH('Actuals Summary'!$B142,'Actuals Data'!$B$4:$B$427,0))</f>
        <v>25352</v>
      </c>
      <c r="K142" s="19">
        <f>INDEX('Actuals Data'!K$4:K$427,MATCH('Actuals Summary'!$B142,'Actuals Data'!$B$4:$B$427,0))</f>
        <v>30979</v>
      </c>
      <c r="L142" s="19">
        <f>INDEX('Actuals Data'!L$4:L$427,MATCH('Actuals Summary'!$B142,'Actuals Data'!$B$4:$B$427,0))</f>
        <v>1643</v>
      </c>
      <c r="M142" s="19">
        <f>INDEX('Actuals Data'!M$4:M$427,MATCH('Actuals Summary'!$B142,'Actuals Data'!$B$4:$B$427,0))</f>
        <v>25856</v>
      </c>
      <c r="N142" s="19">
        <f>INDEX('Actuals Data'!N$4:N$427,MATCH('Actuals Summary'!$B142,'Actuals Data'!$B$4:$B$427,0))</f>
        <v>26275</v>
      </c>
      <c r="O142" s="19">
        <f>INDEX('Actuals Data'!O$4:O$427,MATCH('Actuals Summary'!$B142,'Actuals Data'!$B$4:$B$427,0))</f>
        <v>34005</v>
      </c>
      <c r="P142" s="19">
        <f>INDEX('Actuals Data'!P$4:P$427,MATCH('Actuals Summary'!$B142,'Actuals Data'!$B$4:$B$427,0))</f>
        <v>35865</v>
      </c>
      <c r="Q142" s="19">
        <f>INDEX('Actuals Data'!Q$4:Q$427,MATCH('Actuals Summary'!$B142,'Actuals Data'!$B$4:$B$427,0))</f>
        <v>36435</v>
      </c>
      <c r="R142" s="19">
        <f>INDEX('Actuals Data'!R$4:R$427,MATCH('Actuals Summary'!$B142,'Actuals Data'!$B$4:$B$427,0))</f>
        <v>57619</v>
      </c>
      <c r="S142" s="19">
        <f>INDEX('Actuals Data'!S$4:S$427,MATCH('Actuals Summary'!$B142,'Actuals Data'!$B$4:$B$427,0))</f>
        <v>59056</v>
      </c>
      <c r="T142" s="19">
        <f>INDEX('Actuals Data'!T$4:T$427,MATCH('Actuals Summary'!$B142,'Actuals Data'!$B$4:$B$427,0))</f>
        <v>60128</v>
      </c>
      <c r="U142" s="19">
        <f>INDEX('Actuals Data'!U$4:U$427,MATCH('Actuals Summary'!$B142,'Actuals Data'!$B$4:$B$427,0))</f>
        <v>53628</v>
      </c>
      <c r="V142" s="19">
        <f>INDEX('Actuals Data'!V$4:V$427,MATCH('Actuals Summary'!$B142,'Actuals Data'!$B$4:$B$427,0))</f>
        <v>46114</v>
      </c>
      <c r="W142" s="19">
        <f>INDEX('Actuals Data'!W$4:W$427,MATCH('Actuals Summary'!$B142,'Actuals Data'!$B$4:$B$427,0))</f>
        <v>45499</v>
      </c>
      <c r="X142" s="19">
        <f>INDEX('Actuals Data'!X$4:X$427,MATCH('Actuals Summary'!$B142,'Actuals Data'!$B$4:$B$427,0))</f>
        <v>52422</v>
      </c>
      <c r="Y142" s="19">
        <f>INDEX('Actuals Data'!Y$4:Y$427,MATCH('Actuals Summary'!$B142,'Actuals Data'!$B$4:$B$427,0))</f>
        <v>44805</v>
      </c>
      <c r="Z142" s="19">
        <f>INDEX('Actuals Data'!Z$4:Z$427,MATCH('Actuals Summary'!$B142,'Actuals Data'!$B$4:$B$427,0))</f>
        <v>55561</v>
      </c>
      <c r="AA142" s="19">
        <f>INDEX('Actuals Data'!AA$4:AA$427,MATCH('Actuals Summary'!$B142,'Actuals Data'!$B$4:$B$427,0))</f>
        <v>60921</v>
      </c>
      <c r="AB142" s="19">
        <f>INDEX('Actuals Data'!AB$4:AB$427,MATCH('Actuals Summary'!$B142,'Actuals Data'!$B$4:$B$427,0))</f>
        <v>80302</v>
      </c>
      <c r="AC142" s="19">
        <f>INDEX('Actuals Data'!AC$4:AC$427,MATCH('Actuals Summary'!$B142,'Actuals Data'!$B$4:$B$427,0))</f>
        <v>76275</v>
      </c>
      <c r="AD142" s="19">
        <f>INDEX('Actuals Data'!AD$4:AD$427,MATCH('Actuals Summary'!$B142,'Actuals Data'!$B$4:$B$427,0))</f>
        <v>83587</v>
      </c>
      <c r="AE142" s="19">
        <f>INDEX('Actuals Data'!AE$4:AE$427,MATCH('Actuals Summary'!$B142,'Actuals Data'!$B$4:$B$427,0))</f>
        <v>69271</v>
      </c>
      <c r="AF142" s="19">
        <f>INDEX('Actuals Data'!AF$4:AF$427,MATCH('Actuals Summary'!$B142,'Actuals Data'!$B$4:$B$427,0))</f>
        <v>61657</v>
      </c>
      <c r="AG142" s="19">
        <f>INDEX('Actuals Data'!AG$4:AG$427,MATCH('Actuals Summary'!$B142,'Actuals Data'!$B$4:$B$427,0))</f>
        <v>55875</v>
      </c>
      <c r="AH142" s="19">
        <f>INDEX('Actuals Data'!AH$4:AH$427,MATCH('Actuals Summary'!$B142,'Actuals Data'!$B$4:$B$427,0))</f>
        <v>55052</v>
      </c>
      <c r="AI142" s="19">
        <f>INDEX('Actuals Data'!AI$4:AI$427,MATCH('Actuals Summary'!$B142,'Actuals Data'!$B$4:$B$427,0))</f>
        <v>26267</v>
      </c>
      <c r="AJ142" s="19">
        <f>INDEX('Actuals Data'!AJ$4:AJ$427,MATCH('Actuals Summary'!$B142,'Actuals Data'!$B$4:$B$427,0))</f>
        <v>46121</v>
      </c>
      <c r="AK142" s="19">
        <f>INDEX('Actuals Data'!AK$4:AK$427,MATCH('Actuals Summary'!$B142,'Actuals Data'!$B$4:$B$427,0))</f>
        <v>79580</v>
      </c>
      <c r="AL142" s="19">
        <f>INDEX('Actuals Data'!AL$4:AL$427,MATCH('Actuals Summary'!$B142,'Actuals Data'!$B$4:$B$427,0))</f>
        <v>36526</v>
      </c>
      <c r="AM142" s="19">
        <f>INDEX('Actuals Data'!AM$4:AM$427,MATCH('Actuals Summary'!$B142,'Actuals Data'!$B$4:$B$427,0))</f>
        <v>-98914</v>
      </c>
      <c r="AN142" s="19">
        <f>INDEX('Actuals Data'!AN$4:AN$427,MATCH('Actuals Summary'!$B142,'Actuals Data'!$B$4:$B$427,0))</f>
        <v>85349</v>
      </c>
      <c r="AO142" s="19">
        <f>INDEX('Actuals Data'!AO$4:AO$427,MATCH('Actuals Summary'!$B142,'Actuals Data'!$B$4:$B$427,0))</f>
        <v>-67123</v>
      </c>
      <c r="AP142" s="19">
        <f>INDEX('Actuals Data'!AP$4:AP$427,MATCH('Actuals Summary'!$B142,'Actuals Data'!$B$4:$B$427,0))</f>
        <v>-145968</v>
      </c>
      <c r="AQ142" s="19">
        <f>INDEX('Actuals Data'!AQ$4:AQ$427,MATCH('Actuals Summary'!$B142,'Actuals Data'!$B$4:$B$427,0))</f>
        <v>-190150</v>
      </c>
      <c r="AR142" s="88">
        <f>INDEX('Actuals Data'!AR$4:AR$427,MATCH('Actuals Summary'!$B142,'Actuals Data'!$B$4:$B$427,0))</f>
        <v>18151.7</v>
      </c>
      <c r="AS142" s="52">
        <f>INDEX('Actuals Data'!AS$4:AS$427,MATCH('Actuals Summary'!$B142,'Actuals Data'!$B$4:$B$427,0))</f>
        <v>18151.7</v>
      </c>
      <c r="AT142" s="19">
        <f>INDEX('Actuals Data'!AT$4:AT$427,MATCH('Actuals Summary'!$B142,'Actuals Data'!$B$4:$B$427,0))</f>
        <v>30000</v>
      </c>
    </row>
    <row r="143" spans="2:46" outlineLevel="1" x14ac:dyDescent="0.25">
      <c r="B143" s="24" t="s">
        <v>269</v>
      </c>
      <c r="C143" s="24" t="s">
        <v>270</v>
      </c>
      <c r="D143" s="24" t="s">
        <v>271</v>
      </c>
      <c r="E143" s="19">
        <f>INDEX('Actuals Data'!E$4:E$427,MATCH('Actuals Summary'!$B143,'Actuals Data'!$B$4:$B$427,0))</f>
        <v>51762</v>
      </c>
      <c r="F143" s="19">
        <f>INDEX('Actuals Data'!F$4:F$427,MATCH('Actuals Summary'!$B143,'Actuals Data'!$B$4:$B$427,0))</f>
        <v>57752</v>
      </c>
      <c r="G143" s="19">
        <f>INDEX('Actuals Data'!G$4:G$427,MATCH('Actuals Summary'!$B143,'Actuals Data'!$B$4:$B$427,0))</f>
        <v>80141</v>
      </c>
      <c r="H143" s="19">
        <f>INDEX('Actuals Data'!H$4:H$427,MATCH('Actuals Summary'!$B143,'Actuals Data'!$B$4:$B$427,0))</f>
        <v>60937</v>
      </c>
      <c r="I143" s="19">
        <f>INDEX('Actuals Data'!I$4:I$427,MATCH('Actuals Summary'!$B143,'Actuals Data'!$B$4:$B$427,0))</f>
        <v>30549</v>
      </c>
      <c r="J143" s="19">
        <f>INDEX('Actuals Data'!J$4:J$427,MATCH('Actuals Summary'!$B143,'Actuals Data'!$B$4:$B$427,0))</f>
        <v>77773</v>
      </c>
      <c r="K143" s="19">
        <f>INDEX('Actuals Data'!K$4:K$427,MATCH('Actuals Summary'!$B143,'Actuals Data'!$B$4:$B$427,0))</f>
        <v>18347</v>
      </c>
      <c r="L143" s="19">
        <f>INDEX('Actuals Data'!L$4:L$427,MATCH('Actuals Summary'!$B143,'Actuals Data'!$B$4:$B$427,0))</f>
        <v>0</v>
      </c>
      <c r="M143" s="19">
        <f>INDEX('Actuals Data'!M$4:M$427,MATCH('Actuals Summary'!$B143,'Actuals Data'!$B$4:$B$427,0))</f>
        <v>11718</v>
      </c>
      <c r="N143" s="19">
        <f>INDEX('Actuals Data'!N$4:N$427,MATCH('Actuals Summary'!$B143,'Actuals Data'!$B$4:$B$427,0))</f>
        <v>29852</v>
      </c>
      <c r="O143" s="19">
        <f>INDEX('Actuals Data'!O$4:O$427,MATCH('Actuals Summary'!$B143,'Actuals Data'!$B$4:$B$427,0))</f>
        <v>88411</v>
      </c>
      <c r="P143" s="19">
        <f>INDEX('Actuals Data'!P$4:P$427,MATCH('Actuals Summary'!$B143,'Actuals Data'!$B$4:$B$427,0))</f>
        <v>158533</v>
      </c>
      <c r="Q143" s="19">
        <f>INDEX('Actuals Data'!Q$4:Q$427,MATCH('Actuals Summary'!$B143,'Actuals Data'!$B$4:$B$427,0))</f>
        <v>82223</v>
      </c>
      <c r="R143" s="19">
        <f>INDEX('Actuals Data'!R$4:R$427,MATCH('Actuals Summary'!$B143,'Actuals Data'!$B$4:$B$427,0))</f>
        <v>55998</v>
      </c>
      <c r="S143" s="19">
        <f>INDEX('Actuals Data'!S$4:S$427,MATCH('Actuals Summary'!$B143,'Actuals Data'!$B$4:$B$427,0))</f>
        <v>32260</v>
      </c>
      <c r="T143" s="19">
        <f>INDEX('Actuals Data'!T$4:T$427,MATCH('Actuals Summary'!$B143,'Actuals Data'!$B$4:$B$427,0))</f>
        <v>38735</v>
      </c>
      <c r="U143" s="19">
        <f>INDEX('Actuals Data'!U$4:U$427,MATCH('Actuals Summary'!$B143,'Actuals Data'!$B$4:$B$427,0))</f>
        <v>31365</v>
      </c>
      <c r="V143" s="19">
        <f>INDEX('Actuals Data'!V$4:V$427,MATCH('Actuals Summary'!$B143,'Actuals Data'!$B$4:$B$427,0))</f>
        <v>55736</v>
      </c>
      <c r="W143" s="19">
        <f>INDEX('Actuals Data'!W$4:W$427,MATCH('Actuals Summary'!$B143,'Actuals Data'!$B$4:$B$427,0))</f>
        <v>57220</v>
      </c>
      <c r="X143" s="19">
        <f>INDEX('Actuals Data'!X$4:X$427,MATCH('Actuals Summary'!$B143,'Actuals Data'!$B$4:$B$427,0))</f>
        <v>79560</v>
      </c>
      <c r="Y143" s="19">
        <f>INDEX('Actuals Data'!Y$4:Y$427,MATCH('Actuals Summary'!$B143,'Actuals Data'!$B$4:$B$427,0))</f>
        <v>133992</v>
      </c>
      <c r="Z143" s="19">
        <f>INDEX('Actuals Data'!Z$4:Z$427,MATCH('Actuals Summary'!$B143,'Actuals Data'!$B$4:$B$427,0))</f>
        <v>77423</v>
      </c>
      <c r="AA143" s="19">
        <f>INDEX('Actuals Data'!AA$4:AA$427,MATCH('Actuals Summary'!$B143,'Actuals Data'!$B$4:$B$427,0))</f>
        <v>72710</v>
      </c>
      <c r="AB143" s="19">
        <f>INDEX('Actuals Data'!AB$4:AB$427,MATCH('Actuals Summary'!$B143,'Actuals Data'!$B$4:$B$427,0))</f>
        <v>33237</v>
      </c>
      <c r="AC143" s="19">
        <f>INDEX('Actuals Data'!AC$4:AC$427,MATCH('Actuals Summary'!$B143,'Actuals Data'!$B$4:$B$427,0))</f>
        <v>47886</v>
      </c>
      <c r="AD143" s="19">
        <f>INDEX('Actuals Data'!AD$4:AD$427,MATCH('Actuals Summary'!$B143,'Actuals Data'!$B$4:$B$427,0))</f>
        <v>15708</v>
      </c>
      <c r="AE143" s="19">
        <f>INDEX('Actuals Data'!AE$4:AE$427,MATCH('Actuals Summary'!$B143,'Actuals Data'!$B$4:$B$427,0))</f>
        <v>60343</v>
      </c>
      <c r="AF143" s="19">
        <f>INDEX('Actuals Data'!AF$4:AF$427,MATCH('Actuals Summary'!$B143,'Actuals Data'!$B$4:$B$427,0))</f>
        <v>56535</v>
      </c>
      <c r="AG143" s="19">
        <f>INDEX('Actuals Data'!AG$4:AG$427,MATCH('Actuals Summary'!$B143,'Actuals Data'!$B$4:$B$427,0))</f>
        <v>54959</v>
      </c>
      <c r="AH143" s="19">
        <f>INDEX('Actuals Data'!AH$4:AH$427,MATCH('Actuals Summary'!$B143,'Actuals Data'!$B$4:$B$427,0))</f>
        <v>41333</v>
      </c>
      <c r="AI143" s="19">
        <f>INDEX('Actuals Data'!AI$4:AI$427,MATCH('Actuals Summary'!$B143,'Actuals Data'!$B$4:$B$427,0))</f>
        <v>25043</v>
      </c>
      <c r="AJ143" s="19">
        <f>INDEX('Actuals Data'!AJ$4:AJ$427,MATCH('Actuals Summary'!$B143,'Actuals Data'!$B$4:$B$427,0))</f>
        <v>3626</v>
      </c>
      <c r="AK143" s="19">
        <f>INDEX('Actuals Data'!AK$4:AK$427,MATCH('Actuals Summary'!$B143,'Actuals Data'!$B$4:$B$427,0))</f>
        <v>370</v>
      </c>
      <c r="AL143" s="19">
        <f>INDEX('Actuals Data'!AL$4:AL$427,MATCH('Actuals Summary'!$B143,'Actuals Data'!$B$4:$B$427,0))</f>
        <v>9468</v>
      </c>
      <c r="AM143" s="19">
        <f>INDEX('Actuals Data'!AM$4:AM$427,MATCH('Actuals Summary'!$B143,'Actuals Data'!$B$4:$B$427,0))</f>
        <v>5328</v>
      </c>
      <c r="AN143" s="19">
        <f>INDEX('Actuals Data'!AN$4:AN$427,MATCH('Actuals Summary'!$B143,'Actuals Data'!$B$4:$B$427,0))</f>
        <v>5650</v>
      </c>
      <c r="AO143" s="19">
        <f>INDEX('Actuals Data'!AO$4:AO$427,MATCH('Actuals Summary'!$B143,'Actuals Data'!$B$4:$B$427,0))</f>
        <v>4615</v>
      </c>
      <c r="AP143" s="19">
        <f>INDEX('Actuals Data'!AP$4:AP$427,MATCH('Actuals Summary'!$B143,'Actuals Data'!$B$4:$B$427,0))</f>
        <v>2370</v>
      </c>
      <c r="AQ143" s="19">
        <f>INDEX('Actuals Data'!AQ$4:AQ$427,MATCH('Actuals Summary'!$B143,'Actuals Data'!$B$4:$B$427,0))</f>
        <v>70</v>
      </c>
      <c r="AR143" s="88">
        <f>INDEX('Actuals Data'!AR$4:AR$427,MATCH('Actuals Summary'!$B143,'Actuals Data'!$B$4:$B$427,0))</f>
        <v>0</v>
      </c>
      <c r="AS143" s="52">
        <f>INDEX('Actuals Data'!AS$4:AS$427,MATCH('Actuals Summary'!$B143,'Actuals Data'!$B$4:$B$427,0))</f>
        <v>0</v>
      </c>
      <c r="AT143" s="19">
        <f>INDEX('Actuals Data'!AT$4:AT$427,MATCH('Actuals Summary'!$B143,'Actuals Data'!$B$4:$B$427,0))</f>
        <v>3000</v>
      </c>
    </row>
    <row r="144" spans="2:46" outlineLevel="1" x14ac:dyDescent="0.25">
      <c r="B144" s="24" t="s">
        <v>272</v>
      </c>
      <c r="C144" s="24" t="s">
        <v>273</v>
      </c>
      <c r="D144" s="24" t="s">
        <v>274</v>
      </c>
      <c r="E144" s="19">
        <f>INDEX('Actuals Data'!E$4:E$427,MATCH('Actuals Summary'!$B144,'Actuals Data'!$B$4:$B$427,0))</f>
        <v>0</v>
      </c>
      <c r="F144" s="19">
        <f>INDEX('Actuals Data'!F$4:F$427,MATCH('Actuals Summary'!$B144,'Actuals Data'!$B$4:$B$427,0))</f>
        <v>0</v>
      </c>
      <c r="G144" s="19">
        <f>INDEX('Actuals Data'!G$4:G$427,MATCH('Actuals Summary'!$B144,'Actuals Data'!$B$4:$B$427,0))</f>
        <v>0</v>
      </c>
      <c r="H144" s="19">
        <f>INDEX('Actuals Data'!H$4:H$427,MATCH('Actuals Summary'!$B144,'Actuals Data'!$B$4:$B$427,0))</f>
        <v>10750</v>
      </c>
      <c r="I144" s="19">
        <f>INDEX('Actuals Data'!I$4:I$427,MATCH('Actuals Summary'!$B144,'Actuals Data'!$B$4:$B$427,0))</f>
        <v>17950</v>
      </c>
      <c r="J144" s="19">
        <f>INDEX('Actuals Data'!J$4:J$427,MATCH('Actuals Summary'!$B144,'Actuals Data'!$B$4:$B$427,0))</f>
        <v>15400</v>
      </c>
      <c r="K144" s="19">
        <f>INDEX('Actuals Data'!K$4:K$427,MATCH('Actuals Summary'!$B144,'Actuals Data'!$B$4:$B$427,0))</f>
        <v>9130</v>
      </c>
      <c r="L144" s="19">
        <f>INDEX('Actuals Data'!L$4:L$427,MATCH('Actuals Summary'!$B144,'Actuals Data'!$B$4:$B$427,0))</f>
        <v>21850</v>
      </c>
      <c r="M144" s="19">
        <f>INDEX('Actuals Data'!M$4:M$427,MATCH('Actuals Summary'!$B144,'Actuals Data'!$B$4:$B$427,0))</f>
        <v>18515</v>
      </c>
      <c r="N144" s="19">
        <f>INDEX('Actuals Data'!N$4:N$427,MATCH('Actuals Summary'!$B144,'Actuals Data'!$B$4:$B$427,0))</f>
        <v>41830</v>
      </c>
      <c r="O144" s="19">
        <f>INDEX('Actuals Data'!O$4:O$427,MATCH('Actuals Summary'!$B144,'Actuals Data'!$B$4:$B$427,0))</f>
        <v>28852</v>
      </c>
      <c r="P144" s="19">
        <f>INDEX('Actuals Data'!P$4:P$427,MATCH('Actuals Summary'!$B144,'Actuals Data'!$B$4:$B$427,0))</f>
        <v>38250</v>
      </c>
      <c r="Q144" s="19">
        <f>INDEX('Actuals Data'!Q$4:Q$427,MATCH('Actuals Summary'!$B144,'Actuals Data'!$B$4:$B$427,0))</f>
        <v>76000</v>
      </c>
      <c r="R144" s="19">
        <f>INDEX('Actuals Data'!R$4:R$427,MATCH('Actuals Summary'!$B144,'Actuals Data'!$B$4:$B$427,0))</f>
        <v>46000</v>
      </c>
      <c r="S144" s="19">
        <f>INDEX('Actuals Data'!S$4:S$427,MATCH('Actuals Summary'!$B144,'Actuals Data'!$B$4:$B$427,0))</f>
        <v>77272</v>
      </c>
      <c r="T144" s="19">
        <f>INDEX('Actuals Data'!T$4:T$427,MATCH('Actuals Summary'!$B144,'Actuals Data'!$B$4:$B$427,0))</f>
        <v>56850</v>
      </c>
      <c r="U144" s="19">
        <f>INDEX('Actuals Data'!U$4:U$427,MATCH('Actuals Summary'!$B144,'Actuals Data'!$B$4:$B$427,0))</f>
        <v>51416</v>
      </c>
      <c r="V144" s="19">
        <f>INDEX('Actuals Data'!V$4:V$427,MATCH('Actuals Summary'!$B144,'Actuals Data'!$B$4:$B$427,0))</f>
        <v>46175</v>
      </c>
      <c r="W144" s="19">
        <f>INDEX('Actuals Data'!W$4:W$427,MATCH('Actuals Summary'!$B144,'Actuals Data'!$B$4:$B$427,0))</f>
        <v>60870</v>
      </c>
      <c r="X144" s="19">
        <f>INDEX('Actuals Data'!X$4:X$427,MATCH('Actuals Summary'!$B144,'Actuals Data'!$B$4:$B$427,0))</f>
        <v>81725</v>
      </c>
      <c r="Y144" s="19">
        <f>INDEX('Actuals Data'!Y$4:Y$427,MATCH('Actuals Summary'!$B144,'Actuals Data'!$B$4:$B$427,0))</f>
        <v>122859</v>
      </c>
      <c r="Z144" s="19">
        <f>INDEX('Actuals Data'!Z$4:Z$427,MATCH('Actuals Summary'!$B144,'Actuals Data'!$B$4:$B$427,0))</f>
        <v>92333</v>
      </c>
      <c r="AA144" s="19">
        <f>INDEX('Actuals Data'!AA$4:AA$427,MATCH('Actuals Summary'!$B144,'Actuals Data'!$B$4:$B$427,0))</f>
        <v>106331</v>
      </c>
      <c r="AB144" s="19">
        <f>INDEX('Actuals Data'!AB$4:AB$427,MATCH('Actuals Summary'!$B144,'Actuals Data'!$B$4:$B$427,0))</f>
        <v>160191</v>
      </c>
      <c r="AC144" s="19">
        <f>INDEX('Actuals Data'!AC$4:AC$427,MATCH('Actuals Summary'!$B144,'Actuals Data'!$B$4:$B$427,0))</f>
        <v>214371</v>
      </c>
      <c r="AD144" s="19">
        <f>INDEX('Actuals Data'!AD$4:AD$427,MATCH('Actuals Summary'!$B144,'Actuals Data'!$B$4:$B$427,0))</f>
        <v>151605</v>
      </c>
      <c r="AE144" s="19">
        <f>INDEX('Actuals Data'!AE$4:AE$427,MATCH('Actuals Summary'!$B144,'Actuals Data'!$B$4:$B$427,0))</f>
        <v>74375</v>
      </c>
      <c r="AF144" s="19">
        <f>INDEX('Actuals Data'!AF$4:AF$427,MATCH('Actuals Summary'!$B144,'Actuals Data'!$B$4:$B$427,0))</f>
        <v>115856</v>
      </c>
      <c r="AG144" s="19">
        <f>INDEX('Actuals Data'!AG$4:AG$427,MATCH('Actuals Summary'!$B144,'Actuals Data'!$B$4:$B$427,0))</f>
        <v>316445</v>
      </c>
      <c r="AH144" s="19">
        <f>INDEX('Actuals Data'!AH$4:AH$427,MATCH('Actuals Summary'!$B144,'Actuals Data'!$B$4:$B$427,0))</f>
        <v>159405</v>
      </c>
      <c r="AI144" s="19">
        <f>INDEX('Actuals Data'!AI$4:AI$427,MATCH('Actuals Summary'!$B144,'Actuals Data'!$B$4:$B$427,0))</f>
        <v>172888</v>
      </c>
      <c r="AJ144" s="19">
        <f>INDEX('Actuals Data'!AJ$4:AJ$427,MATCH('Actuals Summary'!$B144,'Actuals Data'!$B$4:$B$427,0))</f>
        <v>263151</v>
      </c>
      <c r="AK144" s="19">
        <f>INDEX('Actuals Data'!AK$4:AK$427,MATCH('Actuals Summary'!$B144,'Actuals Data'!$B$4:$B$427,0))</f>
        <v>156608</v>
      </c>
      <c r="AL144" s="19">
        <f>INDEX('Actuals Data'!AL$4:AL$427,MATCH('Actuals Summary'!$B144,'Actuals Data'!$B$4:$B$427,0))</f>
        <v>99435</v>
      </c>
      <c r="AM144" s="19">
        <f>INDEX('Actuals Data'!AM$4:AM$427,MATCH('Actuals Summary'!$B144,'Actuals Data'!$B$4:$B$427,0))</f>
        <v>104700</v>
      </c>
      <c r="AN144" s="19">
        <f>INDEX('Actuals Data'!AN$4:AN$427,MATCH('Actuals Summary'!$B144,'Actuals Data'!$B$4:$B$427,0))</f>
        <v>94380</v>
      </c>
      <c r="AO144" s="19">
        <f>INDEX('Actuals Data'!AO$4:AO$427,MATCH('Actuals Summary'!$B144,'Actuals Data'!$B$4:$B$427,0))</f>
        <v>69050</v>
      </c>
      <c r="AP144" s="19">
        <f>INDEX('Actuals Data'!AP$4:AP$427,MATCH('Actuals Summary'!$B144,'Actuals Data'!$B$4:$B$427,0))</f>
        <v>151935</v>
      </c>
      <c r="AQ144" s="19">
        <f>INDEX('Actuals Data'!AQ$4:AQ$427,MATCH('Actuals Summary'!$B144,'Actuals Data'!$B$4:$B$427,0))</f>
        <v>144148</v>
      </c>
      <c r="AR144" s="88">
        <f>INDEX('Actuals Data'!AR$4:AR$427,MATCH('Actuals Summary'!$B144,'Actuals Data'!$B$4:$B$427,0))</f>
        <v>154764</v>
      </c>
      <c r="AS144" s="52">
        <f>INDEX('Actuals Data'!AS$4:AS$427,MATCH('Actuals Summary'!$B144,'Actuals Data'!$B$4:$B$427,0))</f>
        <v>154764</v>
      </c>
      <c r="AT144" s="19">
        <f>INDEX('Actuals Data'!AT$4:AT$427,MATCH('Actuals Summary'!$B144,'Actuals Data'!$B$4:$B$427,0))</f>
        <v>114878</v>
      </c>
    </row>
    <row r="145" spans="2:46" outlineLevel="1" x14ac:dyDescent="0.25">
      <c r="B145" s="24" t="s">
        <v>275</v>
      </c>
      <c r="C145" s="24" t="s">
        <v>963</v>
      </c>
      <c r="D145" s="24" t="s">
        <v>276</v>
      </c>
      <c r="E145" s="19">
        <f>INDEX('Actuals Data'!E$4:E$427,MATCH('Actuals Summary'!$B145,'Actuals Data'!$B$4:$B$427,0))</f>
        <v>62772</v>
      </c>
      <c r="F145" s="19">
        <f>INDEX('Actuals Data'!F$4:F$427,MATCH('Actuals Summary'!$B145,'Actuals Data'!$B$4:$B$427,0))</f>
        <v>53939</v>
      </c>
      <c r="G145" s="19">
        <f>INDEX('Actuals Data'!G$4:G$427,MATCH('Actuals Summary'!$B145,'Actuals Data'!$B$4:$B$427,0))</f>
        <v>60656</v>
      </c>
      <c r="H145" s="19">
        <f>INDEX('Actuals Data'!H$4:H$427,MATCH('Actuals Summary'!$B145,'Actuals Data'!$B$4:$B$427,0))</f>
        <v>58329</v>
      </c>
      <c r="I145" s="19">
        <f>INDEX('Actuals Data'!I$4:I$427,MATCH('Actuals Summary'!$B145,'Actuals Data'!$B$4:$B$427,0))</f>
        <v>64261</v>
      </c>
      <c r="J145" s="19">
        <f>INDEX('Actuals Data'!J$4:J$427,MATCH('Actuals Summary'!$B145,'Actuals Data'!$B$4:$B$427,0))</f>
        <v>61660</v>
      </c>
      <c r="K145" s="19">
        <f>INDEX('Actuals Data'!K$4:K$427,MATCH('Actuals Summary'!$B145,'Actuals Data'!$B$4:$B$427,0))</f>
        <v>58025</v>
      </c>
      <c r="L145" s="19">
        <f>INDEX('Actuals Data'!L$4:L$427,MATCH('Actuals Summary'!$B145,'Actuals Data'!$B$4:$B$427,0))</f>
        <v>71801</v>
      </c>
      <c r="M145" s="19">
        <f>INDEX('Actuals Data'!M$4:M$427,MATCH('Actuals Summary'!$B145,'Actuals Data'!$B$4:$B$427,0))</f>
        <v>84712</v>
      </c>
      <c r="N145" s="19">
        <f>INDEX('Actuals Data'!N$4:N$427,MATCH('Actuals Summary'!$B145,'Actuals Data'!$B$4:$B$427,0))</f>
        <v>101061</v>
      </c>
      <c r="O145" s="19">
        <f>INDEX('Actuals Data'!O$4:O$427,MATCH('Actuals Summary'!$B145,'Actuals Data'!$B$4:$B$427,0))</f>
        <v>111652</v>
      </c>
      <c r="P145" s="19">
        <f>INDEX('Actuals Data'!P$4:P$427,MATCH('Actuals Summary'!$B145,'Actuals Data'!$B$4:$B$427,0))</f>
        <v>125596</v>
      </c>
      <c r="Q145" s="19">
        <f>INDEX('Actuals Data'!Q$4:Q$427,MATCH('Actuals Summary'!$B145,'Actuals Data'!$B$4:$B$427,0))</f>
        <v>141549</v>
      </c>
      <c r="R145" s="19">
        <f>INDEX('Actuals Data'!R$4:R$427,MATCH('Actuals Summary'!$B145,'Actuals Data'!$B$4:$B$427,0))</f>
        <v>143055</v>
      </c>
      <c r="S145" s="19">
        <f>INDEX('Actuals Data'!S$4:S$427,MATCH('Actuals Summary'!$B145,'Actuals Data'!$B$4:$B$427,0))</f>
        <v>171793</v>
      </c>
      <c r="T145" s="19">
        <f>INDEX('Actuals Data'!T$4:T$427,MATCH('Actuals Summary'!$B145,'Actuals Data'!$B$4:$B$427,0))</f>
        <v>120716</v>
      </c>
      <c r="U145" s="19">
        <f>INDEX('Actuals Data'!U$4:U$427,MATCH('Actuals Summary'!$B145,'Actuals Data'!$B$4:$B$427,0))</f>
        <v>196699</v>
      </c>
      <c r="V145" s="19">
        <f>INDEX('Actuals Data'!V$4:V$427,MATCH('Actuals Summary'!$B145,'Actuals Data'!$B$4:$B$427,0))</f>
        <v>227690</v>
      </c>
      <c r="W145" s="19">
        <f>INDEX('Actuals Data'!W$4:W$427,MATCH('Actuals Summary'!$B145,'Actuals Data'!$B$4:$B$427,0))</f>
        <v>252995</v>
      </c>
      <c r="X145" s="19">
        <f>INDEX('Actuals Data'!X$4:X$427,MATCH('Actuals Summary'!$B145,'Actuals Data'!$B$4:$B$427,0))</f>
        <v>176772</v>
      </c>
      <c r="Y145" s="19">
        <f>INDEX('Actuals Data'!Y$4:Y$427,MATCH('Actuals Summary'!$B145,'Actuals Data'!$B$4:$B$427,0))</f>
        <v>213069</v>
      </c>
      <c r="Z145" s="19">
        <f>INDEX('Actuals Data'!Z$4:Z$427,MATCH('Actuals Summary'!$B145,'Actuals Data'!$B$4:$B$427,0))</f>
        <v>217073</v>
      </c>
      <c r="AA145" s="19">
        <f>INDEX('Actuals Data'!AA$4:AA$427,MATCH('Actuals Summary'!$B145,'Actuals Data'!$B$4:$B$427,0))</f>
        <v>198606</v>
      </c>
      <c r="AB145" s="19">
        <f>INDEX('Actuals Data'!AB$4:AB$427,MATCH('Actuals Summary'!$B145,'Actuals Data'!$B$4:$B$427,0))</f>
        <v>190354</v>
      </c>
      <c r="AC145" s="19">
        <f>INDEX('Actuals Data'!AC$4:AC$427,MATCH('Actuals Summary'!$B145,'Actuals Data'!$B$4:$B$427,0))</f>
        <v>227597</v>
      </c>
      <c r="AD145" s="19">
        <f>INDEX('Actuals Data'!AD$4:AD$427,MATCH('Actuals Summary'!$B145,'Actuals Data'!$B$4:$B$427,0))</f>
        <v>208017</v>
      </c>
      <c r="AE145" s="19">
        <f>INDEX('Actuals Data'!AE$4:AE$427,MATCH('Actuals Summary'!$B145,'Actuals Data'!$B$4:$B$427,0))</f>
        <v>168825</v>
      </c>
      <c r="AF145" s="19">
        <f>INDEX('Actuals Data'!AF$4:AF$427,MATCH('Actuals Summary'!$B145,'Actuals Data'!$B$4:$B$427,0))</f>
        <v>325339</v>
      </c>
      <c r="AG145" s="19">
        <f>INDEX('Actuals Data'!AG$4:AG$427,MATCH('Actuals Summary'!$B145,'Actuals Data'!$B$4:$B$427,0))</f>
        <v>259028</v>
      </c>
      <c r="AH145" s="19">
        <f>INDEX('Actuals Data'!AH$4:AH$427,MATCH('Actuals Summary'!$B145,'Actuals Data'!$B$4:$B$427,0))</f>
        <v>246390</v>
      </c>
      <c r="AI145" s="19">
        <f>INDEX('Actuals Data'!AI$4:AI$427,MATCH('Actuals Summary'!$B145,'Actuals Data'!$B$4:$B$427,0))</f>
        <v>235454</v>
      </c>
      <c r="AJ145" s="19">
        <f>INDEX('Actuals Data'!AJ$4:AJ$427,MATCH('Actuals Summary'!$B145,'Actuals Data'!$B$4:$B$427,0))</f>
        <v>261868</v>
      </c>
      <c r="AK145" s="19">
        <f>INDEX('Actuals Data'!AK$4:AK$427,MATCH('Actuals Summary'!$B145,'Actuals Data'!$B$4:$B$427,0))</f>
        <v>215789</v>
      </c>
      <c r="AL145" s="19">
        <f>INDEX('Actuals Data'!AL$4:AL$427,MATCH('Actuals Summary'!$B145,'Actuals Data'!$B$4:$B$427,0))</f>
        <v>217798</v>
      </c>
      <c r="AM145" s="19">
        <f>INDEX('Actuals Data'!AM$4:AM$427,MATCH('Actuals Summary'!$B145,'Actuals Data'!$B$4:$B$427,0))</f>
        <v>188074</v>
      </c>
      <c r="AN145" s="19">
        <f>INDEX('Actuals Data'!AN$4:AN$427,MATCH('Actuals Summary'!$B145,'Actuals Data'!$B$4:$B$427,0))</f>
        <v>152876</v>
      </c>
      <c r="AO145" s="19">
        <f>INDEX('Actuals Data'!AO$4:AO$427,MATCH('Actuals Summary'!$B145,'Actuals Data'!$B$4:$B$427,0))</f>
        <v>249248</v>
      </c>
      <c r="AP145" s="19">
        <f>INDEX('Actuals Data'!AP$4:AP$427,MATCH('Actuals Summary'!$B145,'Actuals Data'!$B$4:$B$427,0))</f>
        <v>183111</v>
      </c>
      <c r="AQ145" s="19">
        <f>INDEX('Actuals Data'!AQ$4:AQ$427,MATCH('Actuals Summary'!$B145,'Actuals Data'!$B$4:$B$427,0))</f>
        <v>206802</v>
      </c>
      <c r="AR145" s="88">
        <f>INDEX('Actuals Data'!AR$4:AR$427,MATCH('Actuals Summary'!$B145,'Actuals Data'!$B$4:$B$427,0))</f>
        <v>230956.4</v>
      </c>
      <c r="AS145" s="52">
        <f>INDEX('Actuals Data'!AS$4:AS$427,MATCH('Actuals Summary'!$B145,'Actuals Data'!$B$4:$B$427,0))</f>
        <v>230956.4</v>
      </c>
      <c r="AT145" s="19">
        <f>INDEX('Actuals Data'!AT$4:AT$427,MATCH('Actuals Summary'!$B145,'Actuals Data'!$B$4:$B$427,0))</f>
        <v>200000</v>
      </c>
    </row>
    <row r="146" spans="2:46" outlineLevel="1" x14ac:dyDescent="0.25">
      <c r="B146" s="24" t="s">
        <v>277</v>
      </c>
      <c r="C146" s="24">
        <v>189</v>
      </c>
      <c r="D146" s="24" t="s">
        <v>278</v>
      </c>
      <c r="E146" s="19">
        <f>INDEX('Actuals Data'!E$4:E$427,MATCH('Actuals Summary'!$B146,'Actuals Data'!$B$4:$B$427,0))</f>
        <v>0</v>
      </c>
      <c r="F146" s="19">
        <f>INDEX('Actuals Data'!F$4:F$427,MATCH('Actuals Summary'!$B146,'Actuals Data'!$B$4:$B$427,0))</f>
        <v>0</v>
      </c>
      <c r="G146" s="19">
        <f>INDEX('Actuals Data'!G$4:G$427,MATCH('Actuals Summary'!$B146,'Actuals Data'!$B$4:$B$427,0))</f>
        <v>0</v>
      </c>
      <c r="H146" s="19">
        <f>INDEX('Actuals Data'!H$4:H$427,MATCH('Actuals Summary'!$B146,'Actuals Data'!$B$4:$B$427,0))</f>
        <v>0</v>
      </c>
      <c r="I146" s="19">
        <f>INDEX('Actuals Data'!I$4:I$427,MATCH('Actuals Summary'!$B146,'Actuals Data'!$B$4:$B$427,0))</f>
        <v>0</v>
      </c>
      <c r="J146" s="19">
        <f>INDEX('Actuals Data'!J$4:J$427,MATCH('Actuals Summary'!$B146,'Actuals Data'!$B$4:$B$427,0))</f>
        <v>0</v>
      </c>
      <c r="K146" s="19">
        <f>INDEX('Actuals Data'!K$4:K$427,MATCH('Actuals Summary'!$B146,'Actuals Data'!$B$4:$B$427,0))</f>
        <v>0</v>
      </c>
      <c r="L146" s="19">
        <f>INDEX('Actuals Data'!L$4:L$427,MATCH('Actuals Summary'!$B146,'Actuals Data'!$B$4:$B$427,0))</f>
        <v>0</v>
      </c>
      <c r="M146" s="19">
        <f>INDEX('Actuals Data'!M$4:M$427,MATCH('Actuals Summary'!$B146,'Actuals Data'!$B$4:$B$427,0))</f>
        <v>0</v>
      </c>
      <c r="N146" s="19">
        <f>INDEX('Actuals Data'!N$4:N$427,MATCH('Actuals Summary'!$B146,'Actuals Data'!$B$4:$B$427,0))</f>
        <v>0</v>
      </c>
      <c r="O146" s="19">
        <f>INDEX('Actuals Data'!O$4:O$427,MATCH('Actuals Summary'!$B146,'Actuals Data'!$B$4:$B$427,0))</f>
        <v>0</v>
      </c>
      <c r="P146" s="19">
        <f>INDEX('Actuals Data'!P$4:P$427,MATCH('Actuals Summary'!$B146,'Actuals Data'!$B$4:$B$427,0))</f>
        <v>0</v>
      </c>
      <c r="Q146" s="19">
        <f>INDEX('Actuals Data'!Q$4:Q$427,MATCH('Actuals Summary'!$B146,'Actuals Data'!$B$4:$B$427,0))</f>
        <v>0</v>
      </c>
      <c r="R146" s="19">
        <f>INDEX('Actuals Data'!R$4:R$427,MATCH('Actuals Summary'!$B146,'Actuals Data'!$B$4:$B$427,0))</f>
        <v>0</v>
      </c>
      <c r="S146" s="19">
        <f>INDEX('Actuals Data'!S$4:S$427,MATCH('Actuals Summary'!$B146,'Actuals Data'!$B$4:$B$427,0))</f>
        <v>0</v>
      </c>
      <c r="T146" s="19">
        <f>INDEX('Actuals Data'!T$4:T$427,MATCH('Actuals Summary'!$B146,'Actuals Data'!$B$4:$B$427,0))</f>
        <v>0</v>
      </c>
      <c r="U146" s="19">
        <f>INDEX('Actuals Data'!U$4:U$427,MATCH('Actuals Summary'!$B146,'Actuals Data'!$B$4:$B$427,0))</f>
        <v>0</v>
      </c>
      <c r="V146" s="19">
        <f>INDEX('Actuals Data'!V$4:V$427,MATCH('Actuals Summary'!$B146,'Actuals Data'!$B$4:$B$427,0))</f>
        <v>0</v>
      </c>
      <c r="W146" s="19">
        <f>INDEX('Actuals Data'!W$4:W$427,MATCH('Actuals Summary'!$B146,'Actuals Data'!$B$4:$B$427,0))</f>
        <v>0</v>
      </c>
      <c r="X146" s="19">
        <f>INDEX('Actuals Data'!X$4:X$427,MATCH('Actuals Summary'!$B146,'Actuals Data'!$B$4:$B$427,0))</f>
        <v>0</v>
      </c>
      <c r="Y146" s="19">
        <f>INDEX('Actuals Data'!Y$4:Y$427,MATCH('Actuals Summary'!$B146,'Actuals Data'!$B$4:$B$427,0))</f>
        <v>0</v>
      </c>
      <c r="Z146" s="19">
        <f>INDEX('Actuals Data'!Z$4:Z$427,MATCH('Actuals Summary'!$B146,'Actuals Data'!$B$4:$B$427,0))</f>
        <v>0</v>
      </c>
      <c r="AA146" s="19">
        <f>INDEX('Actuals Data'!AA$4:AA$427,MATCH('Actuals Summary'!$B146,'Actuals Data'!$B$4:$B$427,0))</f>
        <v>0</v>
      </c>
      <c r="AB146" s="19">
        <f>INDEX('Actuals Data'!AB$4:AB$427,MATCH('Actuals Summary'!$B146,'Actuals Data'!$B$4:$B$427,0))</f>
        <v>0</v>
      </c>
      <c r="AC146" s="19">
        <f>INDEX('Actuals Data'!AC$4:AC$427,MATCH('Actuals Summary'!$B146,'Actuals Data'!$B$4:$B$427,0))</f>
        <v>0</v>
      </c>
      <c r="AD146" s="19">
        <f>INDEX('Actuals Data'!AD$4:AD$427,MATCH('Actuals Summary'!$B146,'Actuals Data'!$B$4:$B$427,0))</f>
        <v>0</v>
      </c>
      <c r="AE146" s="19">
        <f>INDEX('Actuals Data'!AE$4:AE$427,MATCH('Actuals Summary'!$B146,'Actuals Data'!$B$4:$B$427,0))</f>
        <v>0</v>
      </c>
      <c r="AF146" s="19">
        <f>INDEX('Actuals Data'!AF$4:AF$427,MATCH('Actuals Summary'!$B146,'Actuals Data'!$B$4:$B$427,0))</f>
        <v>1800</v>
      </c>
      <c r="AG146" s="19">
        <f>INDEX('Actuals Data'!AG$4:AG$427,MATCH('Actuals Summary'!$B146,'Actuals Data'!$B$4:$B$427,0))</f>
        <v>17800</v>
      </c>
      <c r="AH146" s="19">
        <f>INDEX('Actuals Data'!AH$4:AH$427,MATCH('Actuals Summary'!$B146,'Actuals Data'!$B$4:$B$427,0))</f>
        <v>5770</v>
      </c>
      <c r="AI146" s="19">
        <f>INDEX('Actuals Data'!AI$4:AI$427,MATCH('Actuals Summary'!$B146,'Actuals Data'!$B$4:$B$427,0))</f>
        <v>4700</v>
      </c>
      <c r="AJ146" s="19">
        <f>INDEX('Actuals Data'!AJ$4:AJ$427,MATCH('Actuals Summary'!$B146,'Actuals Data'!$B$4:$B$427,0))</f>
        <v>2300</v>
      </c>
      <c r="AK146" s="19">
        <f>INDEX('Actuals Data'!AK$4:AK$427,MATCH('Actuals Summary'!$B146,'Actuals Data'!$B$4:$B$427,0))</f>
        <v>0</v>
      </c>
      <c r="AL146" s="19">
        <f>INDEX('Actuals Data'!AL$4:AL$427,MATCH('Actuals Summary'!$B146,'Actuals Data'!$B$4:$B$427,0))</f>
        <v>0</v>
      </c>
      <c r="AM146" s="19">
        <f>INDEX('Actuals Data'!AM$4:AM$427,MATCH('Actuals Summary'!$B146,'Actuals Data'!$B$4:$B$427,0))</f>
        <v>6250</v>
      </c>
      <c r="AN146" s="19">
        <f>INDEX('Actuals Data'!AN$4:AN$427,MATCH('Actuals Summary'!$B146,'Actuals Data'!$B$4:$B$427,0))</f>
        <v>4232</v>
      </c>
      <c r="AO146" s="19">
        <f>INDEX('Actuals Data'!AO$4:AO$427,MATCH('Actuals Summary'!$B146,'Actuals Data'!$B$4:$B$427,0))</f>
        <v>3900</v>
      </c>
      <c r="AP146" s="19">
        <f>INDEX('Actuals Data'!AP$4:AP$427,MATCH('Actuals Summary'!$B146,'Actuals Data'!$B$4:$B$427,0))</f>
        <v>8900</v>
      </c>
      <c r="AQ146" s="19">
        <f>INDEX('Actuals Data'!AQ$4:AQ$427,MATCH('Actuals Summary'!$B146,'Actuals Data'!$B$4:$B$427,0))</f>
        <v>1600</v>
      </c>
      <c r="AR146" s="88">
        <f>INDEX('Actuals Data'!AR$4:AR$427,MATCH('Actuals Summary'!$B146,'Actuals Data'!$B$4:$B$427,0))</f>
        <v>0</v>
      </c>
      <c r="AS146" s="52">
        <f>INDEX('Actuals Data'!AS$4:AS$427,MATCH('Actuals Summary'!$B146,'Actuals Data'!$B$4:$B$427,0))</f>
        <v>0</v>
      </c>
      <c r="AT146" s="19">
        <f>INDEX('Actuals Data'!AT$4:AT$427,MATCH('Actuals Summary'!$B146,'Actuals Data'!$B$4:$B$427,0))</f>
        <v>0</v>
      </c>
    </row>
    <row r="147" spans="2:46" outlineLevel="1" x14ac:dyDescent="0.25">
      <c r="B147" s="24" t="s">
        <v>279</v>
      </c>
      <c r="C147" s="24">
        <v>190</v>
      </c>
      <c r="D147" s="24" t="s">
        <v>280</v>
      </c>
      <c r="E147" s="19">
        <f>INDEX('Actuals Data'!E$4:E$427,MATCH('Actuals Summary'!$B147,'Actuals Data'!$B$4:$B$427,0))</f>
        <v>0</v>
      </c>
      <c r="F147" s="19">
        <f>INDEX('Actuals Data'!F$4:F$427,MATCH('Actuals Summary'!$B147,'Actuals Data'!$B$4:$B$427,0))</f>
        <v>0</v>
      </c>
      <c r="G147" s="19">
        <f>INDEX('Actuals Data'!G$4:G$427,MATCH('Actuals Summary'!$B147,'Actuals Data'!$B$4:$B$427,0))</f>
        <v>0</v>
      </c>
      <c r="H147" s="19">
        <f>INDEX('Actuals Data'!H$4:H$427,MATCH('Actuals Summary'!$B147,'Actuals Data'!$B$4:$B$427,0))</f>
        <v>0</v>
      </c>
      <c r="I147" s="19">
        <f>INDEX('Actuals Data'!I$4:I$427,MATCH('Actuals Summary'!$B147,'Actuals Data'!$B$4:$B$427,0))</f>
        <v>0</v>
      </c>
      <c r="J147" s="19">
        <f>INDEX('Actuals Data'!J$4:J$427,MATCH('Actuals Summary'!$B147,'Actuals Data'!$B$4:$B$427,0))</f>
        <v>0</v>
      </c>
      <c r="K147" s="19">
        <f>INDEX('Actuals Data'!K$4:K$427,MATCH('Actuals Summary'!$B147,'Actuals Data'!$B$4:$B$427,0))</f>
        <v>0</v>
      </c>
      <c r="L147" s="19">
        <f>INDEX('Actuals Data'!L$4:L$427,MATCH('Actuals Summary'!$B147,'Actuals Data'!$B$4:$B$427,0))</f>
        <v>0</v>
      </c>
      <c r="M147" s="19">
        <f>INDEX('Actuals Data'!M$4:M$427,MATCH('Actuals Summary'!$B147,'Actuals Data'!$B$4:$B$427,0))</f>
        <v>0</v>
      </c>
      <c r="N147" s="19">
        <f>INDEX('Actuals Data'!N$4:N$427,MATCH('Actuals Summary'!$B147,'Actuals Data'!$B$4:$B$427,0))</f>
        <v>0</v>
      </c>
      <c r="O147" s="19">
        <f>INDEX('Actuals Data'!O$4:O$427,MATCH('Actuals Summary'!$B147,'Actuals Data'!$B$4:$B$427,0))</f>
        <v>0</v>
      </c>
      <c r="P147" s="19">
        <f>INDEX('Actuals Data'!P$4:P$427,MATCH('Actuals Summary'!$B147,'Actuals Data'!$B$4:$B$427,0))</f>
        <v>0</v>
      </c>
      <c r="Q147" s="19">
        <f>INDEX('Actuals Data'!Q$4:Q$427,MATCH('Actuals Summary'!$B147,'Actuals Data'!$B$4:$B$427,0))</f>
        <v>0</v>
      </c>
      <c r="R147" s="19">
        <f>INDEX('Actuals Data'!R$4:R$427,MATCH('Actuals Summary'!$B147,'Actuals Data'!$B$4:$B$427,0))</f>
        <v>0</v>
      </c>
      <c r="S147" s="19">
        <f>INDEX('Actuals Data'!S$4:S$427,MATCH('Actuals Summary'!$B147,'Actuals Data'!$B$4:$B$427,0))</f>
        <v>0</v>
      </c>
      <c r="T147" s="19">
        <f>INDEX('Actuals Data'!T$4:T$427,MATCH('Actuals Summary'!$B147,'Actuals Data'!$B$4:$B$427,0))</f>
        <v>0</v>
      </c>
      <c r="U147" s="19">
        <f>INDEX('Actuals Data'!U$4:U$427,MATCH('Actuals Summary'!$B147,'Actuals Data'!$B$4:$B$427,0))</f>
        <v>0</v>
      </c>
      <c r="V147" s="19">
        <f>INDEX('Actuals Data'!V$4:V$427,MATCH('Actuals Summary'!$B147,'Actuals Data'!$B$4:$B$427,0))</f>
        <v>0</v>
      </c>
      <c r="W147" s="19">
        <f>INDEX('Actuals Data'!W$4:W$427,MATCH('Actuals Summary'!$B147,'Actuals Data'!$B$4:$B$427,0))</f>
        <v>0</v>
      </c>
      <c r="X147" s="19">
        <f>INDEX('Actuals Data'!X$4:X$427,MATCH('Actuals Summary'!$B147,'Actuals Data'!$B$4:$B$427,0))</f>
        <v>0</v>
      </c>
      <c r="Y147" s="19">
        <f>INDEX('Actuals Data'!Y$4:Y$427,MATCH('Actuals Summary'!$B147,'Actuals Data'!$B$4:$B$427,0))</f>
        <v>0</v>
      </c>
      <c r="Z147" s="19">
        <f>INDEX('Actuals Data'!Z$4:Z$427,MATCH('Actuals Summary'!$B147,'Actuals Data'!$B$4:$B$427,0))</f>
        <v>0</v>
      </c>
      <c r="AA147" s="19">
        <f>INDEX('Actuals Data'!AA$4:AA$427,MATCH('Actuals Summary'!$B147,'Actuals Data'!$B$4:$B$427,0))</f>
        <v>0</v>
      </c>
      <c r="AB147" s="19">
        <f>INDEX('Actuals Data'!AB$4:AB$427,MATCH('Actuals Summary'!$B147,'Actuals Data'!$B$4:$B$427,0))</f>
        <v>0</v>
      </c>
      <c r="AC147" s="19">
        <f>INDEX('Actuals Data'!AC$4:AC$427,MATCH('Actuals Summary'!$B147,'Actuals Data'!$B$4:$B$427,0))</f>
        <v>0</v>
      </c>
      <c r="AD147" s="19">
        <f>INDEX('Actuals Data'!AD$4:AD$427,MATCH('Actuals Summary'!$B147,'Actuals Data'!$B$4:$B$427,0))</f>
        <v>0</v>
      </c>
      <c r="AE147" s="19">
        <f>INDEX('Actuals Data'!AE$4:AE$427,MATCH('Actuals Summary'!$B147,'Actuals Data'!$B$4:$B$427,0))</f>
        <v>0</v>
      </c>
      <c r="AF147" s="19">
        <f>INDEX('Actuals Data'!AF$4:AF$427,MATCH('Actuals Summary'!$B147,'Actuals Data'!$B$4:$B$427,0))</f>
        <v>0</v>
      </c>
      <c r="AG147" s="19">
        <f>INDEX('Actuals Data'!AG$4:AG$427,MATCH('Actuals Summary'!$B147,'Actuals Data'!$B$4:$B$427,0))</f>
        <v>0</v>
      </c>
      <c r="AH147" s="19">
        <f>INDEX('Actuals Data'!AH$4:AH$427,MATCH('Actuals Summary'!$B147,'Actuals Data'!$B$4:$B$427,0))</f>
        <v>0</v>
      </c>
      <c r="AI147" s="19">
        <f>INDEX('Actuals Data'!AI$4:AI$427,MATCH('Actuals Summary'!$B147,'Actuals Data'!$B$4:$B$427,0))</f>
        <v>0</v>
      </c>
      <c r="AJ147" s="19">
        <f>INDEX('Actuals Data'!AJ$4:AJ$427,MATCH('Actuals Summary'!$B147,'Actuals Data'!$B$4:$B$427,0))</f>
        <v>4200</v>
      </c>
      <c r="AK147" s="19">
        <f>INDEX('Actuals Data'!AK$4:AK$427,MATCH('Actuals Summary'!$B147,'Actuals Data'!$B$4:$B$427,0))</f>
        <v>9300</v>
      </c>
      <c r="AL147" s="19">
        <f>INDEX('Actuals Data'!AL$4:AL$427,MATCH('Actuals Summary'!$B147,'Actuals Data'!$B$4:$B$427,0))</f>
        <v>18206</v>
      </c>
      <c r="AM147" s="19">
        <f>INDEX('Actuals Data'!AM$4:AM$427,MATCH('Actuals Summary'!$B147,'Actuals Data'!$B$4:$B$427,0))</f>
        <v>5055</v>
      </c>
      <c r="AN147" s="19">
        <f>INDEX('Actuals Data'!AN$4:AN$427,MATCH('Actuals Summary'!$B147,'Actuals Data'!$B$4:$B$427,0))</f>
        <v>0</v>
      </c>
      <c r="AO147" s="19">
        <f>INDEX('Actuals Data'!AO$4:AO$427,MATCH('Actuals Summary'!$B147,'Actuals Data'!$B$4:$B$427,0))</f>
        <v>0</v>
      </c>
      <c r="AP147" s="19">
        <f>INDEX('Actuals Data'!AP$4:AP$427,MATCH('Actuals Summary'!$B147,'Actuals Data'!$B$4:$B$427,0))</f>
        <v>0</v>
      </c>
      <c r="AQ147" s="19">
        <f>INDEX('Actuals Data'!AQ$4:AQ$427,MATCH('Actuals Summary'!$B147,'Actuals Data'!$B$4:$B$427,0))</f>
        <v>0</v>
      </c>
      <c r="AR147" s="88">
        <f>INDEX('Actuals Data'!AR$4:AR$427,MATCH('Actuals Summary'!$B147,'Actuals Data'!$B$4:$B$427,0))</f>
        <v>0</v>
      </c>
      <c r="AS147" s="52">
        <f>INDEX('Actuals Data'!AS$4:AS$427,MATCH('Actuals Summary'!$B147,'Actuals Data'!$B$4:$B$427,0))</f>
        <v>0</v>
      </c>
      <c r="AT147" s="19">
        <f>INDEX('Actuals Data'!AT$4:AT$427,MATCH('Actuals Summary'!$B147,'Actuals Data'!$B$4:$B$427,0))</f>
        <v>255500</v>
      </c>
    </row>
    <row r="148" spans="2:46" outlineLevel="1" x14ac:dyDescent="0.25">
      <c r="B148" s="24" t="s">
        <v>281</v>
      </c>
      <c r="C148" s="24">
        <v>191</v>
      </c>
      <c r="D148" s="24" t="s">
        <v>282</v>
      </c>
      <c r="E148" s="19">
        <f>INDEX('Actuals Data'!E$4:E$427,MATCH('Actuals Summary'!$B148,'Actuals Data'!$B$4:$B$427,0))</f>
        <v>0</v>
      </c>
      <c r="F148" s="19">
        <f>INDEX('Actuals Data'!F$4:F$427,MATCH('Actuals Summary'!$B148,'Actuals Data'!$B$4:$B$427,0))</f>
        <v>0</v>
      </c>
      <c r="G148" s="19">
        <f>INDEX('Actuals Data'!G$4:G$427,MATCH('Actuals Summary'!$B148,'Actuals Data'!$B$4:$B$427,0))</f>
        <v>0</v>
      </c>
      <c r="H148" s="19">
        <f>INDEX('Actuals Data'!H$4:H$427,MATCH('Actuals Summary'!$B148,'Actuals Data'!$B$4:$B$427,0))</f>
        <v>0</v>
      </c>
      <c r="I148" s="19">
        <f>INDEX('Actuals Data'!I$4:I$427,MATCH('Actuals Summary'!$B148,'Actuals Data'!$B$4:$B$427,0))</f>
        <v>0</v>
      </c>
      <c r="J148" s="19">
        <f>INDEX('Actuals Data'!J$4:J$427,MATCH('Actuals Summary'!$B148,'Actuals Data'!$B$4:$B$427,0))</f>
        <v>0</v>
      </c>
      <c r="K148" s="19">
        <f>INDEX('Actuals Data'!K$4:K$427,MATCH('Actuals Summary'!$B148,'Actuals Data'!$B$4:$B$427,0))</f>
        <v>0</v>
      </c>
      <c r="L148" s="19">
        <f>INDEX('Actuals Data'!L$4:L$427,MATCH('Actuals Summary'!$B148,'Actuals Data'!$B$4:$B$427,0))</f>
        <v>0</v>
      </c>
      <c r="M148" s="19">
        <f>INDEX('Actuals Data'!M$4:M$427,MATCH('Actuals Summary'!$B148,'Actuals Data'!$B$4:$B$427,0))</f>
        <v>0</v>
      </c>
      <c r="N148" s="19">
        <f>INDEX('Actuals Data'!N$4:N$427,MATCH('Actuals Summary'!$B148,'Actuals Data'!$B$4:$B$427,0))</f>
        <v>0</v>
      </c>
      <c r="O148" s="19">
        <f>INDEX('Actuals Data'!O$4:O$427,MATCH('Actuals Summary'!$B148,'Actuals Data'!$B$4:$B$427,0))</f>
        <v>0</v>
      </c>
      <c r="P148" s="19">
        <f>INDEX('Actuals Data'!P$4:P$427,MATCH('Actuals Summary'!$B148,'Actuals Data'!$B$4:$B$427,0))</f>
        <v>0</v>
      </c>
      <c r="Q148" s="19">
        <f>INDEX('Actuals Data'!Q$4:Q$427,MATCH('Actuals Summary'!$B148,'Actuals Data'!$B$4:$B$427,0))</f>
        <v>0</v>
      </c>
      <c r="R148" s="19">
        <f>INDEX('Actuals Data'!R$4:R$427,MATCH('Actuals Summary'!$B148,'Actuals Data'!$B$4:$B$427,0))</f>
        <v>0</v>
      </c>
      <c r="S148" s="19">
        <f>INDEX('Actuals Data'!S$4:S$427,MATCH('Actuals Summary'!$B148,'Actuals Data'!$B$4:$B$427,0))</f>
        <v>0</v>
      </c>
      <c r="T148" s="19">
        <f>INDEX('Actuals Data'!T$4:T$427,MATCH('Actuals Summary'!$B148,'Actuals Data'!$B$4:$B$427,0))</f>
        <v>0</v>
      </c>
      <c r="U148" s="19">
        <f>INDEX('Actuals Data'!U$4:U$427,MATCH('Actuals Summary'!$B148,'Actuals Data'!$B$4:$B$427,0))</f>
        <v>0</v>
      </c>
      <c r="V148" s="19">
        <f>INDEX('Actuals Data'!V$4:V$427,MATCH('Actuals Summary'!$B148,'Actuals Data'!$B$4:$B$427,0))</f>
        <v>0</v>
      </c>
      <c r="W148" s="19">
        <f>INDEX('Actuals Data'!W$4:W$427,MATCH('Actuals Summary'!$B148,'Actuals Data'!$B$4:$B$427,0))</f>
        <v>0</v>
      </c>
      <c r="X148" s="19">
        <f>INDEX('Actuals Data'!X$4:X$427,MATCH('Actuals Summary'!$B148,'Actuals Data'!$B$4:$B$427,0))</f>
        <v>0</v>
      </c>
      <c r="Y148" s="19">
        <f>INDEX('Actuals Data'!Y$4:Y$427,MATCH('Actuals Summary'!$B148,'Actuals Data'!$B$4:$B$427,0))</f>
        <v>0</v>
      </c>
      <c r="Z148" s="19">
        <f>INDEX('Actuals Data'!Z$4:Z$427,MATCH('Actuals Summary'!$B148,'Actuals Data'!$B$4:$B$427,0))</f>
        <v>457143</v>
      </c>
      <c r="AA148" s="19">
        <f>INDEX('Actuals Data'!AA$4:AA$427,MATCH('Actuals Summary'!$B148,'Actuals Data'!$B$4:$B$427,0))</f>
        <v>3500431</v>
      </c>
      <c r="AB148" s="19">
        <f>INDEX('Actuals Data'!AB$4:AB$427,MATCH('Actuals Summary'!$B148,'Actuals Data'!$B$4:$B$427,0))</f>
        <v>5905898</v>
      </c>
      <c r="AC148" s="19">
        <f>INDEX('Actuals Data'!AC$4:AC$427,MATCH('Actuals Summary'!$B148,'Actuals Data'!$B$4:$B$427,0))</f>
        <v>5095681</v>
      </c>
      <c r="AD148" s="19">
        <f>INDEX('Actuals Data'!AD$4:AD$427,MATCH('Actuals Summary'!$B148,'Actuals Data'!$B$4:$B$427,0))</f>
        <v>8526499</v>
      </c>
      <c r="AE148" s="19">
        <f>INDEX('Actuals Data'!AE$4:AE$427,MATCH('Actuals Summary'!$B148,'Actuals Data'!$B$4:$B$427,0))</f>
        <v>11072001</v>
      </c>
      <c r="AF148" s="19">
        <f>INDEX('Actuals Data'!AF$4:AF$427,MATCH('Actuals Summary'!$B148,'Actuals Data'!$B$4:$B$427,0))</f>
        <v>5335480</v>
      </c>
      <c r="AG148" s="19">
        <f>INDEX('Actuals Data'!AG$4:AG$427,MATCH('Actuals Summary'!$B148,'Actuals Data'!$B$4:$B$427,0))</f>
        <v>6016735</v>
      </c>
      <c r="AH148" s="19">
        <f>INDEX('Actuals Data'!AH$4:AH$427,MATCH('Actuals Summary'!$B148,'Actuals Data'!$B$4:$B$427,0))</f>
        <v>4873295</v>
      </c>
      <c r="AI148" s="19">
        <f>INDEX('Actuals Data'!AI$4:AI$427,MATCH('Actuals Summary'!$B148,'Actuals Data'!$B$4:$B$427,0))</f>
        <v>6066347</v>
      </c>
      <c r="AJ148" s="19">
        <f>INDEX('Actuals Data'!AJ$4:AJ$427,MATCH('Actuals Summary'!$B148,'Actuals Data'!$B$4:$B$427,0))</f>
        <v>8000729</v>
      </c>
      <c r="AK148" s="19">
        <f>INDEX('Actuals Data'!AK$4:AK$427,MATCH('Actuals Summary'!$B148,'Actuals Data'!$B$4:$B$427,0))</f>
        <v>9742349</v>
      </c>
      <c r="AL148" s="19">
        <f>INDEX('Actuals Data'!AL$4:AL$427,MATCH('Actuals Summary'!$B148,'Actuals Data'!$B$4:$B$427,0))</f>
        <v>6756416</v>
      </c>
      <c r="AM148" s="19">
        <f>INDEX('Actuals Data'!AM$4:AM$427,MATCH('Actuals Summary'!$B148,'Actuals Data'!$B$4:$B$427,0))</f>
        <v>8174379</v>
      </c>
      <c r="AN148" s="19">
        <f>INDEX('Actuals Data'!AN$4:AN$427,MATCH('Actuals Summary'!$B148,'Actuals Data'!$B$4:$B$427,0))</f>
        <v>6878141</v>
      </c>
      <c r="AO148" s="19">
        <f>INDEX('Actuals Data'!AO$4:AO$427,MATCH('Actuals Summary'!$B148,'Actuals Data'!$B$4:$B$427,0))</f>
        <v>1215203</v>
      </c>
      <c r="AP148" s="19">
        <f>INDEX('Actuals Data'!AP$4:AP$427,MATCH('Actuals Summary'!$B148,'Actuals Data'!$B$4:$B$427,0))</f>
        <v>218031</v>
      </c>
      <c r="AQ148" s="19">
        <f>INDEX('Actuals Data'!AQ$4:AQ$427,MATCH('Actuals Summary'!$B148,'Actuals Data'!$B$4:$B$427,0))</f>
        <v>92762</v>
      </c>
      <c r="AR148" s="88">
        <f>INDEX('Actuals Data'!AR$4:AR$427,MATCH('Actuals Summary'!$B148,'Actuals Data'!$B$4:$B$427,0))</f>
        <v>29402.21</v>
      </c>
      <c r="AS148" s="52">
        <f>INDEX('Actuals Data'!AS$4:AS$427,MATCH('Actuals Summary'!$B148,'Actuals Data'!$B$4:$B$427,0))</f>
        <v>29402.209999999901</v>
      </c>
      <c r="AT148" s="19">
        <f>INDEX('Actuals Data'!AT$4:AT$427,MATCH('Actuals Summary'!$B148,'Actuals Data'!$B$4:$B$427,0))</f>
        <v>3458000</v>
      </c>
    </row>
    <row r="149" spans="2:46" outlineLevel="1" x14ac:dyDescent="0.25">
      <c r="B149" s="24" t="s">
        <v>283</v>
      </c>
      <c r="C149" s="24">
        <v>192</v>
      </c>
      <c r="D149" s="24" t="s">
        <v>284</v>
      </c>
      <c r="E149" s="19">
        <f>INDEX('Actuals Data'!E$4:E$427,MATCH('Actuals Summary'!$B149,'Actuals Data'!$B$4:$B$427,0))</f>
        <v>0</v>
      </c>
      <c r="F149" s="19">
        <f>INDEX('Actuals Data'!F$4:F$427,MATCH('Actuals Summary'!$B149,'Actuals Data'!$B$4:$B$427,0))</f>
        <v>0</v>
      </c>
      <c r="G149" s="19">
        <f>INDEX('Actuals Data'!G$4:G$427,MATCH('Actuals Summary'!$B149,'Actuals Data'!$B$4:$B$427,0))</f>
        <v>0</v>
      </c>
      <c r="H149" s="19">
        <f>INDEX('Actuals Data'!H$4:H$427,MATCH('Actuals Summary'!$B149,'Actuals Data'!$B$4:$B$427,0))</f>
        <v>0</v>
      </c>
      <c r="I149" s="19">
        <f>INDEX('Actuals Data'!I$4:I$427,MATCH('Actuals Summary'!$B149,'Actuals Data'!$B$4:$B$427,0))</f>
        <v>0</v>
      </c>
      <c r="J149" s="19">
        <f>INDEX('Actuals Data'!J$4:J$427,MATCH('Actuals Summary'!$B149,'Actuals Data'!$B$4:$B$427,0))</f>
        <v>0</v>
      </c>
      <c r="K149" s="19">
        <f>INDEX('Actuals Data'!K$4:K$427,MATCH('Actuals Summary'!$B149,'Actuals Data'!$B$4:$B$427,0))</f>
        <v>0</v>
      </c>
      <c r="L149" s="19">
        <f>INDEX('Actuals Data'!L$4:L$427,MATCH('Actuals Summary'!$B149,'Actuals Data'!$B$4:$B$427,0))</f>
        <v>0</v>
      </c>
      <c r="M149" s="19">
        <f>INDEX('Actuals Data'!M$4:M$427,MATCH('Actuals Summary'!$B149,'Actuals Data'!$B$4:$B$427,0))</f>
        <v>0</v>
      </c>
      <c r="N149" s="19">
        <f>INDEX('Actuals Data'!N$4:N$427,MATCH('Actuals Summary'!$B149,'Actuals Data'!$B$4:$B$427,0))</f>
        <v>0</v>
      </c>
      <c r="O149" s="19">
        <f>INDEX('Actuals Data'!O$4:O$427,MATCH('Actuals Summary'!$B149,'Actuals Data'!$B$4:$B$427,0))</f>
        <v>0</v>
      </c>
      <c r="P149" s="19">
        <f>INDEX('Actuals Data'!P$4:P$427,MATCH('Actuals Summary'!$B149,'Actuals Data'!$B$4:$B$427,0))</f>
        <v>0</v>
      </c>
      <c r="Q149" s="19">
        <f>INDEX('Actuals Data'!Q$4:Q$427,MATCH('Actuals Summary'!$B149,'Actuals Data'!$B$4:$B$427,0))</f>
        <v>0</v>
      </c>
      <c r="R149" s="19">
        <f>INDEX('Actuals Data'!R$4:R$427,MATCH('Actuals Summary'!$B149,'Actuals Data'!$B$4:$B$427,0))</f>
        <v>0</v>
      </c>
      <c r="S149" s="19">
        <f>INDEX('Actuals Data'!S$4:S$427,MATCH('Actuals Summary'!$B149,'Actuals Data'!$B$4:$B$427,0))</f>
        <v>0</v>
      </c>
      <c r="T149" s="19">
        <f>INDEX('Actuals Data'!T$4:T$427,MATCH('Actuals Summary'!$B149,'Actuals Data'!$B$4:$B$427,0))</f>
        <v>0</v>
      </c>
      <c r="U149" s="19">
        <f>INDEX('Actuals Data'!U$4:U$427,MATCH('Actuals Summary'!$B149,'Actuals Data'!$B$4:$B$427,0))</f>
        <v>0</v>
      </c>
      <c r="V149" s="19">
        <f>INDEX('Actuals Data'!V$4:V$427,MATCH('Actuals Summary'!$B149,'Actuals Data'!$B$4:$B$427,0))</f>
        <v>0</v>
      </c>
      <c r="W149" s="19">
        <f>INDEX('Actuals Data'!W$4:W$427,MATCH('Actuals Summary'!$B149,'Actuals Data'!$B$4:$B$427,0))</f>
        <v>0</v>
      </c>
      <c r="X149" s="19">
        <f>INDEX('Actuals Data'!X$4:X$427,MATCH('Actuals Summary'!$B149,'Actuals Data'!$B$4:$B$427,0))</f>
        <v>0</v>
      </c>
      <c r="Y149" s="19">
        <f>INDEX('Actuals Data'!Y$4:Y$427,MATCH('Actuals Summary'!$B149,'Actuals Data'!$B$4:$B$427,0))</f>
        <v>0</v>
      </c>
      <c r="Z149" s="19">
        <f>INDEX('Actuals Data'!Z$4:Z$427,MATCH('Actuals Summary'!$B149,'Actuals Data'!$B$4:$B$427,0))</f>
        <v>0</v>
      </c>
      <c r="AA149" s="19">
        <f>INDEX('Actuals Data'!AA$4:AA$427,MATCH('Actuals Summary'!$B149,'Actuals Data'!$B$4:$B$427,0))</f>
        <v>0</v>
      </c>
      <c r="AB149" s="19">
        <f>INDEX('Actuals Data'!AB$4:AB$427,MATCH('Actuals Summary'!$B149,'Actuals Data'!$B$4:$B$427,0))</f>
        <v>0</v>
      </c>
      <c r="AC149" s="19">
        <f>INDEX('Actuals Data'!AC$4:AC$427,MATCH('Actuals Summary'!$B149,'Actuals Data'!$B$4:$B$427,0))</f>
        <v>0</v>
      </c>
      <c r="AD149" s="19">
        <f>INDEX('Actuals Data'!AD$4:AD$427,MATCH('Actuals Summary'!$B149,'Actuals Data'!$B$4:$B$427,0))</f>
        <v>0</v>
      </c>
      <c r="AE149" s="19">
        <f>INDEX('Actuals Data'!AE$4:AE$427,MATCH('Actuals Summary'!$B149,'Actuals Data'!$B$4:$B$427,0))</f>
        <v>0</v>
      </c>
      <c r="AF149" s="19">
        <f>INDEX('Actuals Data'!AF$4:AF$427,MATCH('Actuals Summary'!$B149,'Actuals Data'!$B$4:$B$427,0))</f>
        <v>0</v>
      </c>
      <c r="AG149" s="19">
        <f>INDEX('Actuals Data'!AG$4:AG$427,MATCH('Actuals Summary'!$B149,'Actuals Data'!$B$4:$B$427,0))</f>
        <v>0</v>
      </c>
      <c r="AH149" s="19">
        <f>INDEX('Actuals Data'!AH$4:AH$427,MATCH('Actuals Summary'!$B149,'Actuals Data'!$B$4:$B$427,0))</f>
        <v>0</v>
      </c>
      <c r="AI149" s="19">
        <f>INDEX('Actuals Data'!AI$4:AI$427,MATCH('Actuals Summary'!$B149,'Actuals Data'!$B$4:$B$427,0))</f>
        <v>0</v>
      </c>
      <c r="AJ149" s="19">
        <f>INDEX('Actuals Data'!AJ$4:AJ$427,MATCH('Actuals Summary'!$B149,'Actuals Data'!$B$4:$B$427,0))</f>
        <v>0</v>
      </c>
      <c r="AK149" s="19">
        <f>INDEX('Actuals Data'!AK$4:AK$427,MATCH('Actuals Summary'!$B149,'Actuals Data'!$B$4:$B$427,0))</f>
        <v>0</v>
      </c>
      <c r="AL149" s="19">
        <f>INDEX('Actuals Data'!AL$4:AL$427,MATCH('Actuals Summary'!$B149,'Actuals Data'!$B$4:$B$427,0))</f>
        <v>2178369</v>
      </c>
      <c r="AM149" s="19">
        <f>INDEX('Actuals Data'!AM$4:AM$427,MATCH('Actuals Summary'!$B149,'Actuals Data'!$B$4:$B$427,0))</f>
        <v>2503059</v>
      </c>
      <c r="AN149" s="19">
        <f>INDEX('Actuals Data'!AN$4:AN$427,MATCH('Actuals Summary'!$B149,'Actuals Data'!$B$4:$B$427,0))</f>
        <v>1619224</v>
      </c>
      <c r="AO149" s="19">
        <f>INDEX('Actuals Data'!AO$4:AO$427,MATCH('Actuals Summary'!$B149,'Actuals Data'!$B$4:$B$427,0))</f>
        <v>369608</v>
      </c>
      <c r="AP149" s="19">
        <f>INDEX('Actuals Data'!AP$4:AP$427,MATCH('Actuals Summary'!$B149,'Actuals Data'!$B$4:$B$427,0))</f>
        <v>66234</v>
      </c>
      <c r="AQ149" s="19">
        <f>INDEX('Actuals Data'!AQ$4:AQ$427,MATCH('Actuals Summary'!$B149,'Actuals Data'!$B$4:$B$427,0))</f>
        <v>-17604</v>
      </c>
      <c r="AR149" s="88">
        <f>INDEX('Actuals Data'!AR$4:AR$427,MATCH('Actuals Summary'!$B149,'Actuals Data'!$B$4:$B$427,0))</f>
        <v>0</v>
      </c>
      <c r="AS149" s="52">
        <f>INDEX('Actuals Data'!AS$4:AS$427,MATCH('Actuals Summary'!$B149,'Actuals Data'!$B$4:$B$427,0))</f>
        <v>0</v>
      </c>
      <c r="AT149" s="19">
        <f>INDEX('Actuals Data'!AT$4:AT$427,MATCH('Actuals Summary'!$B149,'Actuals Data'!$B$4:$B$427,0))</f>
        <v>0</v>
      </c>
    </row>
    <row r="150" spans="2:46" outlineLevel="1" x14ac:dyDescent="0.25">
      <c r="B150" s="24" t="s">
        <v>285</v>
      </c>
      <c r="C150" s="24">
        <v>193</v>
      </c>
      <c r="D150" s="24" t="s">
        <v>286</v>
      </c>
      <c r="E150" s="19">
        <f>INDEX('Actuals Data'!E$4:E$427,MATCH('Actuals Summary'!$B150,'Actuals Data'!$B$4:$B$427,0))</f>
        <v>0</v>
      </c>
      <c r="F150" s="19">
        <f>INDEX('Actuals Data'!F$4:F$427,MATCH('Actuals Summary'!$B150,'Actuals Data'!$B$4:$B$427,0))</f>
        <v>0</v>
      </c>
      <c r="G150" s="19">
        <f>INDEX('Actuals Data'!G$4:G$427,MATCH('Actuals Summary'!$B150,'Actuals Data'!$B$4:$B$427,0))</f>
        <v>0</v>
      </c>
      <c r="H150" s="19">
        <f>INDEX('Actuals Data'!H$4:H$427,MATCH('Actuals Summary'!$B150,'Actuals Data'!$B$4:$B$427,0))</f>
        <v>0</v>
      </c>
      <c r="I150" s="19">
        <f>INDEX('Actuals Data'!I$4:I$427,MATCH('Actuals Summary'!$B150,'Actuals Data'!$B$4:$B$427,0))</f>
        <v>0</v>
      </c>
      <c r="J150" s="19">
        <f>INDEX('Actuals Data'!J$4:J$427,MATCH('Actuals Summary'!$B150,'Actuals Data'!$B$4:$B$427,0))</f>
        <v>0</v>
      </c>
      <c r="K150" s="19">
        <f>INDEX('Actuals Data'!K$4:K$427,MATCH('Actuals Summary'!$B150,'Actuals Data'!$B$4:$B$427,0))</f>
        <v>0</v>
      </c>
      <c r="L150" s="19">
        <f>INDEX('Actuals Data'!L$4:L$427,MATCH('Actuals Summary'!$B150,'Actuals Data'!$B$4:$B$427,0))</f>
        <v>0</v>
      </c>
      <c r="M150" s="19">
        <f>INDEX('Actuals Data'!M$4:M$427,MATCH('Actuals Summary'!$B150,'Actuals Data'!$B$4:$B$427,0))</f>
        <v>0</v>
      </c>
      <c r="N150" s="19">
        <f>INDEX('Actuals Data'!N$4:N$427,MATCH('Actuals Summary'!$B150,'Actuals Data'!$B$4:$B$427,0))</f>
        <v>0</v>
      </c>
      <c r="O150" s="19">
        <f>INDEX('Actuals Data'!O$4:O$427,MATCH('Actuals Summary'!$B150,'Actuals Data'!$B$4:$B$427,0))</f>
        <v>0</v>
      </c>
      <c r="P150" s="19">
        <f>INDEX('Actuals Data'!P$4:P$427,MATCH('Actuals Summary'!$B150,'Actuals Data'!$B$4:$B$427,0))</f>
        <v>0</v>
      </c>
      <c r="Q150" s="19">
        <f>INDEX('Actuals Data'!Q$4:Q$427,MATCH('Actuals Summary'!$B150,'Actuals Data'!$B$4:$B$427,0))</f>
        <v>0</v>
      </c>
      <c r="R150" s="19">
        <f>INDEX('Actuals Data'!R$4:R$427,MATCH('Actuals Summary'!$B150,'Actuals Data'!$B$4:$B$427,0))</f>
        <v>0</v>
      </c>
      <c r="S150" s="19">
        <f>INDEX('Actuals Data'!S$4:S$427,MATCH('Actuals Summary'!$B150,'Actuals Data'!$B$4:$B$427,0))</f>
        <v>0</v>
      </c>
      <c r="T150" s="19">
        <f>INDEX('Actuals Data'!T$4:T$427,MATCH('Actuals Summary'!$B150,'Actuals Data'!$B$4:$B$427,0))</f>
        <v>0</v>
      </c>
      <c r="U150" s="19">
        <f>INDEX('Actuals Data'!U$4:U$427,MATCH('Actuals Summary'!$B150,'Actuals Data'!$B$4:$B$427,0))</f>
        <v>0</v>
      </c>
      <c r="V150" s="19">
        <f>INDEX('Actuals Data'!V$4:V$427,MATCH('Actuals Summary'!$B150,'Actuals Data'!$B$4:$B$427,0))</f>
        <v>0</v>
      </c>
      <c r="W150" s="19">
        <f>INDEX('Actuals Data'!W$4:W$427,MATCH('Actuals Summary'!$B150,'Actuals Data'!$B$4:$B$427,0))</f>
        <v>0</v>
      </c>
      <c r="X150" s="19">
        <f>INDEX('Actuals Data'!X$4:X$427,MATCH('Actuals Summary'!$B150,'Actuals Data'!$B$4:$B$427,0))</f>
        <v>0</v>
      </c>
      <c r="Y150" s="19">
        <f>INDEX('Actuals Data'!Y$4:Y$427,MATCH('Actuals Summary'!$B150,'Actuals Data'!$B$4:$B$427,0))</f>
        <v>0</v>
      </c>
      <c r="Z150" s="19">
        <f>INDEX('Actuals Data'!Z$4:Z$427,MATCH('Actuals Summary'!$B150,'Actuals Data'!$B$4:$B$427,0))</f>
        <v>0</v>
      </c>
      <c r="AA150" s="19">
        <f>INDEX('Actuals Data'!AA$4:AA$427,MATCH('Actuals Summary'!$B150,'Actuals Data'!$B$4:$B$427,0))</f>
        <v>0</v>
      </c>
      <c r="AB150" s="19">
        <f>INDEX('Actuals Data'!AB$4:AB$427,MATCH('Actuals Summary'!$B150,'Actuals Data'!$B$4:$B$427,0))</f>
        <v>0</v>
      </c>
      <c r="AC150" s="19">
        <f>INDEX('Actuals Data'!AC$4:AC$427,MATCH('Actuals Summary'!$B150,'Actuals Data'!$B$4:$B$427,0))</f>
        <v>0</v>
      </c>
      <c r="AD150" s="19">
        <f>INDEX('Actuals Data'!AD$4:AD$427,MATCH('Actuals Summary'!$B150,'Actuals Data'!$B$4:$B$427,0))</f>
        <v>0</v>
      </c>
      <c r="AE150" s="19">
        <f>INDEX('Actuals Data'!AE$4:AE$427,MATCH('Actuals Summary'!$B150,'Actuals Data'!$B$4:$B$427,0))</f>
        <v>0</v>
      </c>
      <c r="AF150" s="19">
        <f>INDEX('Actuals Data'!AF$4:AF$427,MATCH('Actuals Summary'!$B150,'Actuals Data'!$B$4:$B$427,0))</f>
        <v>0</v>
      </c>
      <c r="AG150" s="19">
        <f>INDEX('Actuals Data'!AG$4:AG$427,MATCH('Actuals Summary'!$B150,'Actuals Data'!$B$4:$B$427,0))</f>
        <v>0</v>
      </c>
      <c r="AH150" s="19">
        <f>INDEX('Actuals Data'!AH$4:AH$427,MATCH('Actuals Summary'!$B150,'Actuals Data'!$B$4:$B$427,0))</f>
        <v>0</v>
      </c>
      <c r="AI150" s="19">
        <f>INDEX('Actuals Data'!AI$4:AI$427,MATCH('Actuals Summary'!$B150,'Actuals Data'!$B$4:$B$427,0))</f>
        <v>0</v>
      </c>
      <c r="AJ150" s="19">
        <f>INDEX('Actuals Data'!AJ$4:AJ$427,MATCH('Actuals Summary'!$B150,'Actuals Data'!$B$4:$B$427,0))</f>
        <v>0</v>
      </c>
      <c r="AK150" s="19">
        <f>INDEX('Actuals Data'!AK$4:AK$427,MATCH('Actuals Summary'!$B150,'Actuals Data'!$B$4:$B$427,0))</f>
        <v>2449194</v>
      </c>
      <c r="AL150" s="19">
        <f>INDEX('Actuals Data'!AL$4:AL$427,MATCH('Actuals Summary'!$B150,'Actuals Data'!$B$4:$B$427,0))</f>
        <v>16701607</v>
      </c>
      <c r="AM150" s="19">
        <f>INDEX('Actuals Data'!AM$4:AM$427,MATCH('Actuals Summary'!$B150,'Actuals Data'!$B$4:$B$427,0))</f>
        <v>20242940</v>
      </c>
      <c r="AN150" s="19">
        <f>INDEX('Actuals Data'!AN$4:AN$427,MATCH('Actuals Summary'!$B150,'Actuals Data'!$B$4:$B$427,0))</f>
        <v>13468494</v>
      </c>
      <c r="AO150" s="19">
        <f>INDEX('Actuals Data'!AO$4:AO$427,MATCH('Actuals Summary'!$B150,'Actuals Data'!$B$4:$B$427,0))</f>
        <v>1271392</v>
      </c>
      <c r="AP150" s="19">
        <f>INDEX('Actuals Data'!AP$4:AP$427,MATCH('Actuals Summary'!$B150,'Actuals Data'!$B$4:$B$427,0))</f>
        <v>325458</v>
      </c>
      <c r="AQ150" s="19">
        <f>INDEX('Actuals Data'!AQ$4:AQ$427,MATCH('Actuals Summary'!$B150,'Actuals Data'!$B$4:$B$427,0))</f>
        <v>80786</v>
      </c>
      <c r="AR150" s="88">
        <f>INDEX('Actuals Data'!AR$4:AR$427,MATCH('Actuals Summary'!$B150,'Actuals Data'!$B$4:$B$427,0))</f>
        <v>75771.7</v>
      </c>
      <c r="AS150" s="52">
        <f>INDEX('Actuals Data'!AS$4:AS$427,MATCH('Actuals Summary'!$B150,'Actuals Data'!$B$4:$B$427,0))</f>
        <v>75771.699999999895</v>
      </c>
      <c r="AT150" s="19">
        <f>INDEX('Actuals Data'!AT$4:AT$427,MATCH('Actuals Summary'!$B150,'Actuals Data'!$B$4:$B$427,0))</f>
        <v>4489000</v>
      </c>
    </row>
    <row r="151" spans="2:46" outlineLevel="1" x14ac:dyDescent="0.25">
      <c r="D151" s="15" t="s">
        <v>964</v>
      </c>
      <c r="E151" s="20">
        <f t="shared" ref="E151:AG151" si="71">SUM(E136:E150)</f>
        <v>909714</v>
      </c>
      <c r="F151" s="20">
        <f t="shared" si="71"/>
        <v>709832</v>
      </c>
      <c r="G151" s="20">
        <f t="shared" si="71"/>
        <v>1049066</v>
      </c>
      <c r="H151" s="20">
        <f t="shared" si="71"/>
        <v>1017540</v>
      </c>
      <c r="I151" s="20">
        <f t="shared" si="71"/>
        <v>888303</v>
      </c>
      <c r="J151" s="20">
        <f t="shared" si="71"/>
        <v>1157796</v>
      </c>
      <c r="K151" s="20">
        <f t="shared" si="71"/>
        <v>1334941</v>
      </c>
      <c r="L151" s="20">
        <f t="shared" si="71"/>
        <v>1216770</v>
      </c>
      <c r="M151" s="20">
        <f t="shared" si="71"/>
        <v>2131313</v>
      </c>
      <c r="N151" s="20">
        <f t="shared" si="71"/>
        <v>1899040</v>
      </c>
      <c r="O151" s="20">
        <f t="shared" si="71"/>
        <v>2146473</v>
      </c>
      <c r="P151" s="20">
        <f t="shared" si="71"/>
        <v>3106738</v>
      </c>
      <c r="Q151" s="20">
        <f t="shared" si="71"/>
        <v>2634660</v>
      </c>
      <c r="R151" s="20">
        <f t="shared" si="71"/>
        <v>2437573</v>
      </c>
      <c r="S151" s="20">
        <f t="shared" si="71"/>
        <v>2288118</v>
      </c>
      <c r="T151" s="20">
        <f t="shared" si="71"/>
        <v>2503252</v>
      </c>
      <c r="U151" s="20">
        <f t="shared" si="71"/>
        <v>2499487</v>
      </c>
      <c r="V151" s="20">
        <f t="shared" si="71"/>
        <v>2130908</v>
      </c>
      <c r="W151" s="20">
        <f t="shared" si="71"/>
        <v>2097681</v>
      </c>
      <c r="X151" s="20">
        <f t="shared" si="71"/>
        <v>1935985</v>
      </c>
      <c r="Y151" s="20">
        <f t="shared" si="71"/>
        <v>2219532</v>
      </c>
      <c r="Z151" s="20">
        <f t="shared" si="71"/>
        <v>3136511</v>
      </c>
      <c r="AA151" s="20">
        <f t="shared" si="71"/>
        <v>6837788</v>
      </c>
      <c r="AB151" s="20">
        <f t="shared" si="71"/>
        <v>6936313</v>
      </c>
      <c r="AC151" s="20">
        <f t="shared" si="71"/>
        <v>7257341</v>
      </c>
      <c r="AD151" s="20">
        <f t="shared" si="71"/>
        <v>10927079</v>
      </c>
      <c r="AE151" s="20">
        <f t="shared" si="71"/>
        <v>15479792</v>
      </c>
      <c r="AF151" s="20">
        <f t="shared" si="71"/>
        <v>8912048</v>
      </c>
      <c r="AG151" s="20">
        <f t="shared" si="71"/>
        <v>9406817</v>
      </c>
      <c r="AH151" s="20">
        <f t="shared" ref="AH151" si="72">SUM(AH136:AH150)</f>
        <v>7779431</v>
      </c>
      <c r="AI151" s="20">
        <f t="shared" ref="AI151" si="73">SUM(AI136:AI150)</f>
        <v>13392220</v>
      </c>
      <c r="AJ151" s="20">
        <f t="shared" ref="AJ151" si="74">SUM(AJ136:AJ150)</f>
        <v>14902961</v>
      </c>
      <c r="AK151" s="20">
        <f t="shared" ref="AK151" si="75">SUM(AK136:AK150)</f>
        <v>19194482</v>
      </c>
      <c r="AL151" s="20">
        <f t="shared" ref="AL151" si="76">SUM(AL136:AL150)</f>
        <v>33032660</v>
      </c>
      <c r="AM151" s="20">
        <f t="shared" ref="AM151" si="77">SUM(AM136:AM150)</f>
        <v>37535575</v>
      </c>
      <c r="AN151" s="20">
        <f t="shared" ref="AN151" si="78">SUM(AN136:AN150)</f>
        <v>29449478</v>
      </c>
      <c r="AO151" s="20">
        <f t="shared" ref="AO151" si="79">SUM(AO136:AO150)</f>
        <v>14676218</v>
      </c>
      <c r="AP151" s="20">
        <f t="shared" ref="AP151" si="80">SUM(AP136:AP150)</f>
        <v>15220147</v>
      </c>
      <c r="AQ151" s="20">
        <f t="shared" ref="AQ151:AR151" si="81">SUM(AQ136:AQ150)</f>
        <v>8385443</v>
      </c>
      <c r="AR151" s="89">
        <f t="shared" si="81"/>
        <v>10061929.970000001</v>
      </c>
      <c r="AS151" s="65">
        <f t="shared" ref="AS151" si="82">SUM(AS136:AS150)</f>
        <v>10061929.969999988</v>
      </c>
      <c r="AT151" s="20">
        <f t="shared" ref="AT151" si="83">SUM(AT136:AT150)</f>
        <v>18088194</v>
      </c>
    </row>
    <row r="152" spans="2:46" outlineLevel="1" x14ac:dyDescent="0.25"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1"/>
      <c r="AJ152" s="19"/>
      <c r="AK152" s="19"/>
      <c r="AL152" s="19"/>
      <c r="AM152" s="19"/>
      <c r="AN152" s="19"/>
      <c r="AO152" s="19"/>
      <c r="AP152" s="19"/>
      <c r="AQ152" s="19"/>
      <c r="AR152" s="88"/>
      <c r="AS152" s="52"/>
      <c r="AT152" s="19"/>
    </row>
    <row r="153" spans="2:46" outlineLevel="1" x14ac:dyDescent="0.25">
      <c r="D153" s="14" t="s">
        <v>965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0"/>
      <c r="AJ153" s="19"/>
      <c r="AK153" s="19"/>
      <c r="AL153" s="19"/>
      <c r="AM153" s="19"/>
      <c r="AN153" s="19"/>
      <c r="AO153" s="19"/>
      <c r="AP153" s="19"/>
      <c r="AQ153" s="19"/>
      <c r="AR153" s="88"/>
      <c r="AS153" s="52"/>
      <c r="AT153" s="19"/>
    </row>
    <row r="154" spans="2:46" outlineLevel="1" x14ac:dyDescent="0.25">
      <c r="B154" s="24" t="s">
        <v>287</v>
      </c>
      <c r="C154" s="24" t="s">
        <v>288</v>
      </c>
      <c r="D154" s="24" t="s">
        <v>289</v>
      </c>
      <c r="E154" s="19">
        <f>INDEX('Actuals Data'!E$4:E$427,MATCH('Actuals Summary'!$B154,'Actuals Data'!$B$4:$B$427,0))</f>
        <v>8336938</v>
      </c>
      <c r="F154" s="19">
        <f>INDEX('Actuals Data'!F$4:F$427,MATCH('Actuals Summary'!$B154,'Actuals Data'!$B$4:$B$427,0))</f>
        <v>7786153</v>
      </c>
      <c r="G154" s="19">
        <f>INDEX('Actuals Data'!G$4:G$427,MATCH('Actuals Summary'!$B154,'Actuals Data'!$B$4:$B$427,0))</f>
        <v>9913082</v>
      </c>
      <c r="H154" s="19">
        <f>INDEX('Actuals Data'!H$4:H$427,MATCH('Actuals Summary'!$B154,'Actuals Data'!$B$4:$B$427,0))</f>
        <v>17336436</v>
      </c>
      <c r="I154" s="19">
        <f>INDEX('Actuals Data'!I$4:I$427,MATCH('Actuals Summary'!$B154,'Actuals Data'!$B$4:$B$427,0))</f>
        <v>15245758</v>
      </c>
      <c r="J154" s="19">
        <f>INDEX('Actuals Data'!J$4:J$427,MATCH('Actuals Summary'!$B154,'Actuals Data'!$B$4:$B$427,0))</f>
        <v>7927382</v>
      </c>
      <c r="K154" s="19">
        <f>INDEX('Actuals Data'!K$4:K$427,MATCH('Actuals Summary'!$B154,'Actuals Data'!$B$4:$B$427,0))</f>
        <v>7980679</v>
      </c>
      <c r="L154" s="19">
        <f>INDEX('Actuals Data'!L$4:L$427,MATCH('Actuals Summary'!$B154,'Actuals Data'!$B$4:$B$427,0))</f>
        <v>8444440</v>
      </c>
      <c r="M154" s="19">
        <f>INDEX('Actuals Data'!M$4:M$427,MATCH('Actuals Summary'!$B154,'Actuals Data'!$B$4:$B$427,0))</f>
        <v>9598502</v>
      </c>
      <c r="N154" s="19">
        <f>INDEX('Actuals Data'!N$4:N$427,MATCH('Actuals Summary'!$B154,'Actuals Data'!$B$4:$B$427,0))</f>
        <v>9505210</v>
      </c>
      <c r="O154" s="19">
        <f>INDEX('Actuals Data'!O$4:O$427,MATCH('Actuals Summary'!$B154,'Actuals Data'!$B$4:$B$427,0))</f>
        <v>11215380</v>
      </c>
      <c r="P154" s="19">
        <f>INDEX('Actuals Data'!P$4:P$427,MATCH('Actuals Summary'!$B154,'Actuals Data'!$B$4:$B$427,0))</f>
        <v>9972691</v>
      </c>
      <c r="Q154" s="19">
        <f>INDEX('Actuals Data'!Q$4:Q$427,MATCH('Actuals Summary'!$B154,'Actuals Data'!$B$4:$B$427,0))</f>
        <v>11631433</v>
      </c>
      <c r="R154" s="19">
        <f>INDEX('Actuals Data'!R$4:R$427,MATCH('Actuals Summary'!$B154,'Actuals Data'!$B$4:$B$427,0))</f>
        <v>12230616</v>
      </c>
      <c r="S154" s="19">
        <f>INDEX('Actuals Data'!S$4:S$427,MATCH('Actuals Summary'!$B154,'Actuals Data'!$B$4:$B$427,0))</f>
        <v>12393788</v>
      </c>
      <c r="T154" s="19">
        <f>INDEX('Actuals Data'!T$4:T$427,MATCH('Actuals Summary'!$B154,'Actuals Data'!$B$4:$B$427,0))</f>
        <v>12145924</v>
      </c>
      <c r="U154" s="19">
        <f>INDEX('Actuals Data'!U$4:U$427,MATCH('Actuals Summary'!$B154,'Actuals Data'!$B$4:$B$427,0))</f>
        <v>12169764</v>
      </c>
      <c r="V154" s="19">
        <f>INDEX('Actuals Data'!V$4:V$427,MATCH('Actuals Summary'!$B154,'Actuals Data'!$B$4:$B$427,0))</f>
        <v>16658358</v>
      </c>
      <c r="W154" s="19">
        <f>INDEX('Actuals Data'!W$4:W$427,MATCH('Actuals Summary'!$B154,'Actuals Data'!$B$4:$B$427,0))</f>
        <v>15168437</v>
      </c>
      <c r="X154" s="19">
        <f>INDEX('Actuals Data'!X$4:X$427,MATCH('Actuals Summary'!$B154,'Actuals Data'!$B$4:$B$427,0))</f>
        <v>13281975</v>
      </c>
      <c r="Y154" s="19">
        <f>INDEX('Actuals Data'!Y$4:Y$427,MATCH('Actuals Summary'!$B154,'Actuals Data'!$B$4:$B$427,0))</f>
        <v>13650990</v>
      </c>
      <c r="Z154" s="19">
        <f>INDEX('Actuals Data'!Z$4:Z$427,MATCH('Actuals Summary'!$B154,'Actuals Data'!$B$4:$B$427,0))</f>
        <v>13450183</v>
      </c>
      <c r="AA154" s="19">
        <f>INDEX('Actuals Data'!AA$4:AA$427,MATCH('Actuals Summary'!$B154,'Actuals Data'!$B$4:$B$427,0))</f>
        <v>12354989</v>
      </c>
      <c r="AB154" s="19">
        <f>INDEX('Actuals Data'!AB$4:AB$427,MATCH('Actuals Summary'!$B154,'Actuals Data'!$B$4:$B$427,0))</f>
        <v>10688588</v>
      </c>
      <c r="AC154" s="19">
        <f>INDEX('Actuals Data'!AC$4:AC$427,MATCH('Actuals Summary'!$B154,'Actuals Data'!$B$4:$B$427,0))</f>
        <v>5193459</v>
      </c>
      <c r="AD154" s="19">
        <f>INDEX('Actuals Data'!AD$4:AD$427,MATCH('Actuals Summary'!$B154,'Actuals Data'!$B$4:$B$427,0))</f>
        <v>3451118</v>
      </c>
      <c r="AE154" s="19">
        <f>INDEX('Actuals Data'!AE$4:AE$427,MATCH('Actuals Summary'!$B154,'Actuals Data'!$B$4:$B$427,0))</f>
        <v>1365278</v>
      </c>
      <c r="AF154" s="19">
        <f>INDEX('Actuals Data'!AF$4:AF$427,MATCH('Actuals Summary'!$B154,'Actuals Data'!$B$4:$B$427,0))</f>
        <v>3971484</v>
      </c>
      <c r="AG154" s="19">
        <f>INDEX('Actuals Data'!AG$4:AG$427,MATCH('Actuals Summary'!$B154,'Actuals Data'!$B$4:$B$427,0))</f>
        <v>10728119</v>
      </c>
      <c r="AH154" s="19">
        <f>INDEX('Actuals Data'!AH$4:AH$427,MATCH('Actuals Summary'!$B154,'Actuals Data'!$B$4:$B$427,0))</f>
        <v>16224775</v>
      </c>
      <c r="AI154" s="19">
        <f>INDEX('Actuals Data'!AI$4:AI$427,MATCH('Actuals Summary'!$B154,'Actuals Data'!$B$4:$B$427,0))</f>
        <v>13513091</v>
      </c>
      <c r="AJ154" s="19">
        <f>INDEX('Actuals Data'!AJ$4:AJ$427,MATCH('Actuals Summary'!$B154,'Actuals Data'!$B$4:$B$427,0))</f>
        <v>5318837</v>
      </c>
      <c r="AK154" s="19">
        <f>INDEX('Actuals Data'!AK$4:AK$427,MATCH('Actuals Summary'!$B154,'Actuals Data'!$B$4:$B$427,0))</f>
        <v>1925008</v>
      </c>
      <c r="AL154" s="19">
        <f>INDEX('Actuals Data'!AL$4:AL$427,MATCH('Actuals Summary'!$B154,'Actuals Data'!$B$4:$B$427,0))</f>
        <v>955953</v>
      </c>
      <c r="AM154" s="19">
        <f>INDEX('Actuals Data'!AM$4:AM$427,MATCH('Actuals Summary'!$B154,'Actuals Data'!$B$4:$B$427,0))</f>
        <v>611220</v>
      </c>
      <c r="AN154" s="19">
        <f>INDEX('Actuals Data'!AN$4:AN$427,MATCH('Actuals Summary'!$B154,'Actuals Data'!$B$4:$B$427,0))</f>
        <v>423855</v>
      </c>
      <c r="AO154" s="19">
        <f>INDEX('Actuals Data'!AO$4:AO$427,MATCH('Actuals Summary'!$B154,'Actuals Data'!$B$4:$B$427,0))</f>
        <v>1053328</v>
      </c>
      <c r="AP154" s="19">
        <f>INDEX('Actuals Data'!AP$4:AP$427,MATCH('Actuals Summary'!$B154,'Actuals Data'!$B$4:$B$427,0))</f>
        <v>810887</v>
      </c>
      <c r="AQ154" s="19">
        <f>INDEX('Actuals Data'!AQ$4:AQ$427,MATCH('Actuals Summary'!$B154,'Actuals Data'!$B$4:$B$427,0))</f>
        <v>750132</v>
      </c>
      <c r="AR154" s="88">
        <f>INDEX('Actuals Data'!AR$4:AR$427,MATCH('Actuals Summary'!$B154,'Actuals Data'!$B$4:$B$427,0))</f>
        <v>2359776.81</v>
      </c>
      <c r="AS154" s="52">
        <f>INDEX('Actuals Data'!AS$4:AS$427,MATCH('Actuals Summary'!$B154,'Actuals Data'!$B$4:$B$427,0))</f>
        <v>1420837.39</v>
      </c>
      <c r="AT154" s="19">
        <f>INDEX('Actuals Data'!AT$4:AT$427,MATCH('Actuals Summary'!$B154,'Actuals Data'!$B$4:$B$427,0))</f>
        <v>1800000</v>
      </c>
    </row>
    <row r="155" spans="2:46" outlineLevel="1" x14ac:dyDescent="0.25">
      <c r="B155" s="24" t="s">
        <v>293</v>
      </c>
      <c r="C155" s="24" t="s">
        <v>294</v>
      </c>
      <c r="D155" s="24" t="s">
        <v>295</v>
      </c>
      <c r="E155" s="19">
        <f>INDEX('Actuals Data'!E$4:E$427,MATCH('Actuals Summary'!$B155,'Actuals Data'!$B$4:$B$427,0))</f>
        <v>88016</v>
      </c>
      <c r="F155" s="19">
        <f>INDEX('Actuals Data'!F$4:F$427,MATCH('Actuals Summary'!$B155,'Actuals Data'!$B$4:$B$427,0))</f>
        <v>95685</v>
      </c>
      <c r="G155" s="19">
        <f>INDEX('Actuals Data'!G$4:G$427,MATCH('Actuals Summary'!$B155,'Actuals Data'!$B$4:$B$427,0))</f>
        <v>113222</v>
      </c>
      <c r="H155" s="19">
        <f>INDEX('Actuals Data'!H$4:H$427,MATCH('Actuals Summary'!$B155,'Actuals Data'!$B$4:$B$427,0))</f>
        <v>113417</v>
      </c>
      <c r="I155" s="19">
        <f>INDEX('Actuals Data'!I$4:I$427,MATCH('Actuals Summary'!$B155,'Actuals Data'!$B$4:$B$427,0))</f>
        <v>144421</v>
      </c>
      <c r="J155" s="19">
        <f>INDEX('Actuals Data'!J$4:J$427,MATCH('Actuals Summary'!$B155,'Actuals Data'!$B$4:$B$427,0))</f>
        <v>117311</v>
      </c>
      <c r="K155" s="19">
        <f>INDEX('Actuals Data'!K$4:K$427,MATCH('Actuals Summary'!$B155,'Actuals Data'!$B$4:$B$427,0))</f>
        <v>81517</v>
      </c>
      <c r="L155" s="19">
        <f>INDEX('Actuals Data'!L$4:L$427,MATCH('Actuals Summary'!$B155,'Actuals Data'!$B$4:$B$427,0))</f>
        <v>89109</v>
      </c>
      <c r="M155" s="19">
        <f>INDEX('Actuals Data'!M$4:M$427,MATCH('Actuals Summary'!$B155,'Actuals Data'!$B$4:$B$427,0))</f>
        <v>206584</v>
      </c>
      <c r="N155" s="19">
        <f>INDEX('Actuals Data'!N$4:N$427,MATCH('Actuals Summary'!$B155,'Actuals Data'!$B$4:$B$427,0))</f>
        <v>91579</v>
      </c>
      <c r="O155" s="19">
        <f>INDEX('Actuals Data'!O$4:O$427,MATCH('Actuals Summary'!$B155,'Actuals Data'!$B$4:$B$427,0))</f>
        <v>75267</v>
      </c>
      <c r="P155" s="19">
        <f>INDEX('Actuals Data'!P$4:P$427,MATCH('Actuals Summary'!$B155,'Actuals Data'!$B$4:$B$427,0))</f>
        <v>71542</v>
      </c>
      <c r="Q155" s="19">
        <f>INDEX('Actuals Data'!Q$4:Q$427,MATCH('Actuals Summary'!$B155,'Actuals Data'!$B$4:$B$427,0))</f>
        <v>62314</v>
      </c>
      <c r="R155" s="19">
        <f>INDEX('Actuals Data'!R$4:R$427,MATCH('Actuals Summary'!$B155,'Actuals Data'!$B$4:$B$427,0))</f>
        <v>52482</v>
      </c>
      <c r="S155" s="19">
        <f>INDEX('Actuals Data'!S$4:S$427,MATCH('Actuals Summary'!$B155,'Actuals Data'!$B$4:$B$427,0))</f>
        <v>49124</v>
      </c>
      <c r="T155" s="19">
        <f>INDEX('Actuals Data'!T$4:T$427,MATCH('Actuals Summary'!$B155,'Actuals Data'!$B$4:$B$427,0))</f>
        <v>44950</v>
      </c>
      <c r="U155" s="19">
        <f>INDEX('Actuals Data'!U$4:U$427,MATCH('Actuals Summary'!$B155,'Actuals Data'!$B$4:$B$427,0))</f>
        <v>39901</v>
      </c>
      <c r="V155" s="19">
        <f>INDEX('Actuals Data'!V$4:V$427,MATCH('Actuals Summary'!$B155,'Actuals Data'!$B$4:$B$427,0))</f>
        <v>35233</v>
      </c>
      <c r="W155" s="19">
        <f>INDEX('Actuals Data'!W$4:W$427,MATCH('Actuals Summary'!$B155,'Actuals Data'!$B$4:$B$427,0))</f>
        <v>32855</v>
      </c>
      <c r="X155" s="19">
        <f>INDEX('Actuals Data'!X$4:X$427,MATCH('Actuals Summary'!$B155,'Actuals Data'!$B$4:$B$427,0))</f>
        <v>28822</v>
      </c>
      <c r="Y155" s="19">
        <f>INDEX('Actuals Data'!Y$4:Y$427,MATCH('Actuals Summary'!$B155,'Actuals Data'!$B$4:$B$427,0))</f>
        <v>25882</v>
      </c>
      <c r="Z155" s="19">
        <f>INDEX('Actuals Data'!Z$4:Z$427,MATCH('Actuals Summary'!$B155,'Actuals Data'!$B$4:$B$427,0))</f>
        <v>22269</v>
      </c>
      <c r="AA155" s="19">
        <f>INDEX('Actuals Data'!AA$4:AA$427,MATCH('Actuals Summary'!$B155,'Actuals Data'!$B$4:$B$427,0))</f>
        <v>17725</v>
      </c>
      <c r="AB155" s="19">
        <f>INDEX('Actuals Data'!AB$4:AB$427,MATCH('Actuals Summary'!$B155,'Actuals Data'!$B$4:$B$427,0))</f>
        <v>13842</v>
      </c>
      <c r="AC155" s="19">
        <f>INDEX('Actuals Data'!AC$4:AC$427,MATCH('Actuals Summary'!$B155,'Actuals Data'!$B$4:$B$427,0))</f>
        <v>11522</v>
      </c>
      <c r="AD155" s="19">
        <f>INDEX('Actuals Data'!AD$4:AD$427,MATCH('Actuals Summary'!$B155,'Actuals Data'!$B$4:$B$427,0))</f>
        <v>9766</v>
      </c>
      <c r="AE155" s="19">
        <f>INDEX('Actuals Data'!AE$4:AE$427,MATCH('Actuals Summary'!$B155,'Actuals Data'!$B$4:$B$427,0))</f>
        <v>8011</v>
      </c>
      <c r="AF155" s="19">
        <f>INDEX('Actuals Data'!AF$4:AF$427,MATCH('Actuals Summary'!$B155,'Actuals Data'!$B$4:$B$427,0))</f>
        <v>5979</v>
      </c>
      <c r="AG155" s="19">
        <f>INDEX('Actuals Data'!AG$4:AG$427,MATCH('Actuals Summary'!$B155,'Actuals Data'!$B$4:$B$427,0))</f>
        <v>4824</v>
      </c>
      <c r="AH155" s="19">
        <f>INDEX('Actuals Data'!AH$4:AH$427,MATCH('Actuals Summary'!$B155,'Actuals Data'!$B$4:$B$427,0))</f>
        <v>3532</v>
      </c>
      <c r="AI155" s="19">
        <f>INDEX('Actuals Data'!AI$4:AI$427,MATCH('Actuals Summary'!$B155,'Actuals Data'!$B$4:$B$427,0))</f>
        <v>2888</v>
      </c>
      <c r="AJ155" s="19">
        <f>INDEX('Actuals Data'!AJ$4:AJ$427,MATCH('Actuals Summary'!$B155,'Actuals Data'!$B$4:$B$427,0))</f>
        <v>2338</v>
      </c>
      <c r="AK155" s="19">
        <f>INDEX('Actuals Data'!AK$4:AK$427,MATCH('Actuals Summary'!$B155,'Actuals Data'!$B$4:$B$427,0))</f>
        <v>1788</v>
      </c>
      <c r="AL155" s="19">
        <f>INDEX('Actuals Data'!AL$4:AL$427,MATCH('Actuals Summary'!$B155,'Actuals Data'!$B$4:$B$427,0))</f>
        <v>1238</v>
      </c>
      <c r="AM155" s="19">
        <f>INDEX('Actuals Data'!AM$4:AM$427,MATCH('Actuals Summary'!$B155,'Actuals Data'!$B$4:$B$427,0))</f>
        <v>688</v>
      </c>
      <c r="AN155" s="19">
        <f>INDEX('Actuals Data'!AN$4:AN$427,MATCH('Actuals Summary'!$B155,'Actuals Data'!$B$4:$B$427,0))</f>
        <v>138</v>
      </c>
      <c r="AO155" s="19">
        <f>INDEX('Actuals Data'!AO$4:AO$427,MATCH('Actuals Summary'!$B155,'Actuals Data'!$B$4:$B$427,0))</f>
        <v>0</v>
      </c>
      <c r="AP155" s="19">
        <f>INDEX('Actuals Data'!AP$4:AP$427,MATCH('Actuals Summary'!$B155,'Actuals Data'!$B$4:$B$427,0))</f>
        <v>0</v>
      </c>
      <c r="AQ155" s="19">
        <f>INDEX('Actuals Data'!AQ$4:AQ$427,MATCH('Actuals Summary'!$B155,'Actuals Data'!$B$4:$B$427,0))</f>
        <v>0</v>
      </c>
      <c r="AR155" s="88">
        <f>INDEX('Actuals Data'!AR$4:AR$427,MATCH('Actuals Summary'!$B155,'Actuals Data'!$B$4:$B$427,0))</f>
        <v>0</v>
      </c>
      <c r="AS155" s="52">
        <f>INDEX('Actuals Data'!AS$4:AS$427,MATCH('Actuals Summary'!$B155,'Actuals Data'!$B$4:$B$427,0))</f>
        <v>0</v>
      </c>
      <c r="AT155" s="19">
        <f>INDEX('Actuals Data'!AT$4:AT$427,MATCH('Actuals Summary'!$B155,'Actuals Data'!$B$4:$B$427,0))</f>
        <v>0</v>
      </c>
    </row>
    <row r="156" spans="2:46" outlineLevel="1" x14ac:dyDescent="0.25">
      <c r="B156" s="24" t="s">
        <v>296</v>
      </c>
      <c r="C156" s="24" t="s">
        <v>297</v>
      </c>
      <c r="D156" s="24" t="s">
        <v>298</v>
      </c>
      <c r="E156" s="19">
        <f>INDEX('Actuals Data'!E$4:E$427,MATCH('Actuals Summary'!$B156,'Actuals Data'!$B$4:$B$427,0))</f>
        <v>199342</v>
      </c>
      <c r="F156" s="19">
        <f>INDEX('Actuals Data'!F$4:F$427,MATCH('Actuals Summary'!$B156,'Actuals Data'!$B$4:$B$427,0))</f>
        <v>403214</v>
      </c>
      <c r="G156" s="19">
        <f>INDEX('Actuals Data'!G$4:G$427,MATCH('Actuals Summary'!$B156,'Actuals Data'!$B$4:$B$427,0))</f>
        <v>369987</v>
      </c>
      <c r="H156" s="19">
        <f>INDEX('Actuals Data'!H$4:H$427,MATCH('Actuals Summary'!$B156,'Actuals Data'!$B$4:$B$427,0))</f>
        <v>467991</v>
      </c>
      <c r="I156" s="19">
        <f>INDEX('Actuals Data'!I$4:I$427,MATCH('Actuals Summary'!$B156,'Actuals Data'!$B$4:$B$427,0))</f>
        <v>572798</v>
      </c>
      <c r="J156" s="19">
        <f>INDEX('Actuals Data'!J$4:J$427,MATCH('Actuals Summary'!$B156,'Actuals Data'!$B$4:$B$427,0))</f>
        <v>623400</v>
      </c>
      <c r="K156" s="19">
        <f>INDEX('Actuals Data'!K$4:K$427,MATCH('Actuals Summary'!$B156,'Actuals Data'!$B$4:$B$427,0))</f>
        <v>653017</v>
      </c>
      <c r="L156" s="19">
        <f>INDEX('Actuals Data'!L$4:L$427,MATCH('Actuals Summary'!$B156,'Actuals Data'!$B$4:$B$427,0))</f>
        <v>710287</v>
      </c>
      <c r="M156" s="19">
        <f>INDEX('Actuals Data'!M$4:M$427,MATCH('Actuals Summary'!$B156,'Actuals Data'!$B$4:$B$427,0))</f>
        <v>716634</v>
      </c>
      <c r="N156" s="19">
        <f>INDEX('Actuals Data'!N$4:N$427,MATCH('Actuals Summary'!$B156,'Actuals Data'!$B$4:$B$427,0))</f>
        <v>545014</v>
      </c>
      <c r="O156" s="19">
        <f>INDEX('Actuals Data'!O$4:O$427,MATCH('Actuals Summary'!$B156,'Actuals Data'!$B$4:$B$427,0))</f>
        <v>538243</v>
      </c>
      <c r="P156" s="19">
        <f>INDEX('Actuals Data'!P$4:P$427,MATCH('Actuals Summary'!$B156,'Actuals Data'!$B$4:$B$427,0))</f>
        <v>463527</v>
      </c>
      <c r="Q156" s="19">
        <f>INDEX('Actuals Data'!Q$4:Q$427,MATCH('Actuals Summary'!$B156,'Actuals Data'!$B$4:$B$427,0))</f>
        <v>369619</v>
      </c>
      <c r="R156" s="19">
        <f>INDEX('Actuals Data'!R$4:R$427,MATCH('Actuals Summary'!$B156,'Actuals Data'!$B$4:$B$427,0))</f>
        <v>403308</v>
      </c>
      <c r="S156" s="19">
        <f>INDEX('Actuals Data'!S$4:S$427,MATCH('Actuals Summary'!$B156,'Actuals Data'!$B$4:$B$427,0))</f>
        <v>311937</v>
      </c>
      <c r="T156" s="19">
        <f>INDEX('Actuals Data'!T$4:T$427,MATCH('Actuals Summary'!$B156,'Actuals Data'!$B$4:$B$427,0))</f>
        <v>278700</v>
      </c>
      <c r="U156" s="19">
        <f>INDEX('Actuals Data'!U$4:U$427,MATCH('Actuals Summary'!$B156,'Actuals Data'!$B$4:$B$427,0))</f>
        <v>213179</v>
      </c>
      <c r="V156" s="19">
        <f>INDEX('Actuals Data'!V$4:V$427,MATCH('Actuals Summary'!$B156,'Actuals Data'!$B$4:$B$427,0))</f>
        <v>168147</v>
      </c>
      <c r="W156" s="19">
        <f>INDEX('Actuals Data'!W$4:W$427,MATCH('Actuals Summary'!$B156,'Actuals Data'!$B$4:$B$427,0))</f>
        <v>145664</v>
      </c>
      <c r="X156" s="19">
        <f>INDEX('Actuals Data'!X$4:X$427,MATCH('Actuals Summary'!$B156,'Actuals Data'!$B$4:$B$427,0))</f>
        <v>96913</v>
      </c>
      <c r="Y156" s="19">
        <f>INDEX('Actuals Data'!Y$4:Y$427,MATCH('Actuals Summary'!$B156,'Actuals Data'!$B$4:$B$427,0))</f>
        <v>37449</v>
      </c>
      <c r="Z156" s="19">
        <f>INDEX('Actuals Data'!Z$4:Z$427,MATCH('Actuals Summary'!$B156,'Actuals Data'!$B$4:$B$427,0))</f>
        <v>85293</v>
      </c>
      <c r="AA156" s="19">
        <f>INDEX('Actuals Data'!AA$4:AA$427,MATCH('Actuals Summary'!$B156,'Actuals Data'!$B$4:$B$427,0))</f>
        <v>38165</v>
      </c>
      <c r="AB156" s="19">
        <f>INDEX('Actuals Data'!AB$4:AB$427,MATCH('Actuals Summary'!$B156,'Actuals Data'!$B$4:$B$427,0))</f>
        <v>31917</v>
      </c>
      <c r="AC156" s="19">
        <f>INDEX('Actuals Data'!AC$4:AC$427,MATCH('Actuals Summary'!$B156,'Actuals Data'!$B$4:$B$427,0))</f>
        <v>21483</v>
      </c>
      <c r="AD156" s="19">
        <f>INDEX('Actuals Data'!AD$4:AD$427,MATCH('Actuals Summary'!$B156,'Actuals Data'!$B$4:$B$427,0))</f>
        <v>23014</v>
      </c>
      <c r="AE156" s="19">
        <f>INDEX('Actuals Data'!AE$4:AE$427,MATCH('Actuals Summary'!$B156,'Actuals Data'!$B$4:$B$427,0))</f>
        <v>-14834</v>
      </c>
      <c r="AF156" s="19">
        <f>INDEX('Actuals Data'!AF$4:AF$427,MATCH('Actuals Summary'!$B156,'Actuals Data'!$B$4:$B$427,0))</f>
        <v>7325</v>
      </c>
      <c r="AG156" s="19">
        <f>INDEX('Actuals Data'!AG$4:AG$427,MATCH('Actuals Summary'!$B156,'Actuals Data'!$B$4:$B$427,0))</f>
        <v>21717</v>
      </c>
      <c r="AH156" s="19">
        <f>INDEX('Actuals Data'!AH$4:AH$427,MATCH('Actuals Summary'!$B156,'Actuals Data'!$B$4:$B$427,0))</f>
        <v>3362</v>
      </c>
      <c r="AI156" s="19">
        <f>INDEX('Actuals Data'!AI$4:AI$427,MATCH('Actuals Summary'!$B156,'Actuals Data'!$B$4:$B$427,0))</f>
        <v>5</v>
      </c>
      <c r="AJ156" s="19">
        <f>INDEX('Actuals Data'!AJ$4:AJ$427,MATCH('Actuals Summary'!$B156,'Actuals Data'!$B$4:$B$427,0))</f>
        <v>1187</v>
      </c>
      <c r="AK156" s="19">
        <f>INDEX('Actuals Data'!AK$4:AK$427,MATCH('Actuals Summary'!$B156,'Actuals Data'!$B$4:$B$427,0))</f>
        <v>6187</v>
      </c>
      <c r="AL156" s="19">
        <f>INDEX('Actuals Data'!AL$4:AL$427,MATCH('Actuals Summary'!$B156,'Actuals Data'!$B$4:$B$427,0))</f>
        <v>0</v>
      </c>
      <c r="AM156" s="19">
        <f>INDEX('Actuals Data'!AM$4:AM$427,MATCH('Actuals Summary'!$B156,'Actuals Data'!$B$4:$B$427,0))</f>
        <v>0</v>
      </c>
      <c r="AN156" s="19">
        <f>INDEX('Actuals Data'!AN$4:AN$427,MATCH('Actuals Summary'!$B156,'Actuals Data'!$B$4:$B$427,0))</f>
        <v>2</v>
      </c>
      <c r="AO156" s="19">
        <f>INDEX('Actuals Data'!AO$4:AO$427,MATCH('Actuals Summary'!$B156,'Actuals Data'!$B$4:$B$427,0))</f>
        <v>0</v>
      </c>
      <c r="AP156" s="19">
        <f>INDEX('Actuals Data'!AP$4:AP$427,MATCH('Actuals Summary'!$B156,'Actuals Data'!$B$4:$B$427,0))</f>
        <v>0</v>
      </c>
      <c r="AQ156" s="19">
        <f>INDEX('Actuals Data'!AQ$4:AQ$427,MATCH('Actuals Summary'!$B156,'Actuals Data'!$B$4:$B$427,0))</f>
        <v>0</v>
      </c>
      <c r="AR156" s="88">
        <f>INDEX('Actuals Data'!AR$4:AR$427,MATCH('Actuals Summary'!$B156,'Actuals Data'!$B$4:$B$427,0))</f>
        <v>0</v>
      </c>
      <c r="AS156" s="52">
        <f>INDEX('Actuals Data'!AS$4:AS$427,MATCH('Actuals Summary'!$B156,'Actuals Data'!$B$4:$B$427,0))</f>
        <v>0</v>
      </c>
      <c r="AT156" s="19">
        <f>INDEX('Actuals Data'!AT$4:AT$427,MATCH('Actuals Summary'!$B156,'Actuals Data'!$B$4:$B$427,0))</f>
        <v>0</v>
      </c>
    </row>
    <row r="157" spans="2:46" outlineLevel="1" x14ac:dyDescent="0.25">
      <c r="B157" s="24" t="s">
        <v>299</v>
      </c>
      <c r="C157" s="24" t="s">
        <v>300</v>
      </c>
      <c r="D157" s="24" t="s">
        <v>301</v>
      </c>
      <c r="E157" s="19">
        <f>INDEX('Actuals Data'!E$4:E$427,MATCH('Actuals Summary'!$B157,'Actuals Data'!$B$4:$B$427,0))</f>
        <v>31484</v>
      </c>
      <c r="F157" s="19">
        <f>INDEX('Actuals Data'!F$4:F$427,MATCH('Actuals Summary'!$B157,'Actuals Data'!$B$4:$B$427,0))</f>
        <v>62212</v>
      </c>
      <c r="G157" s="19">
        <f>INDEX('Actuals Data'!G$4:G$427,MATCH('Actuals Summary'!$B157,'Actuals Data'!$B$4:$B$427,0))</f>
        <v>40188</v>
      </c>
      <c r="H157" s="19">
        <f>INDEX('Actuals Data'!H$4:H$427,MATCH('Actuals Summary'!$B157,'Actuals Data'!$B$4:$B$427,0))</f>
        <v>38942</v>
      </c>
      <c r="I157" s="19">
        <f>INDEX('Actuals Data'!I$4:I$427,MATCH('Actuals Summary'!$B157,'Actuals Data'!$B$4:$B$427,0))</f>
        <v>113210</v>
      </c>
      <c r="J157" s="19">
        <f>INDEX('Actuals Data'!J$4:J$427,MATCH('Actuals Summary'!$B157,'Actuals Data'!$B$4:$B$427,0))</f>
        <v>109458</v>
      </c>
      <c r="K157" s="19">
        <f>INDEX('Actuals Data'!K$4:K$427,MATCH('Actuals Summary'!$B157,'Actuals Data'!$B$4:$B$427,0))</f>
        <v>271519</v>
      </c>
      <c r="L157" s="19">
        <f>INDEX('Actuals Data'!L$4:L$427,MATCH('Actuals Summary'!$B157,'Actuals Data'!$B$4:$B$427,0))</f>
        <v>84416</v>
      </c>
      <c r="M157" s="19">
        <f>INDEX('Actuals Data'!M$4:M$427,MATCH('Actuals Summary'!$B157,'Actuals Data'!$B$4:$B$427,0))</f>
        <v>30629</v>
      </c>
      <c r="N157" s="19">
        <f>INDEX('Actuals Data'!N$4:N$427,MATCH('Actuals Summary'!$B157,'Actuals Data'!$B$4:$B$427,0))</f>
        <v>20391</v>
      </c>
      <c r="O157" s="19">
        <f>INDEX('Actuals Data'!O$4:O$427,MATCH('Actuals Summary'!$B157,'Actuals Data'!$B$4:$B$427,0))</f>
        <v>66844</v>
      </c>
      <c r="P157" s="19">
        <f>INDEX('Actuals Data'!P$4:P$427,MATCH('Actuals Summary'!$B157,'Actuals Data'!$B$4:$B$427,0))</f>
        <v>9775</v>
      </c>
      <c r="Q157" s="19">
        <f>INDEX('Actuals Data'!Q$4:Q$427,MATCH('Actuals Summary'!$B157,'Actuals Data'!$B$4:$B$427,0))</f>
        <v>10902</v>
      </c>
      <c r="R157" s="19">
        <f>INDEX('Actuals Data'!R$4:R$427,MATCH('Actuals Summary'!$B157,'Actuals Data'!$B$4:$B$427,0))</f>
        <v>8309</v>
      </c>
      <c r="S157" s="19">
        <f>INDEX('Actuals Data'!S$4:S$427,MATCH('Actuals Summary'!$B157,'Actuals Data'!$B$4:$B$427,0))</f>
        <v>59424</v>
      </c>
      <c r="T157" s="19">
        <f>INDEX('Actuals Data'!T$4:T$427,MATCH('Actuals Summary'!$B157,'Actuals Data'!$B$4:$B$427,0))</f>
        <v>6031</v>
      </c>
      <c r="U157" s="19">
        <f>INDEX('Actuals Data'!U$4:U$427,MATCH('Actuals Summary'!$B157,'Actuals Data'!$B$4:$B$427,0))</f>
        <v>75354</v>
      </c>
      <c r="V157" s="19">
        <f>INDEX('Actuals Data'!V$4:V$427,MATCH('Actuals Summary'!$B157,'Actuals Data'!$B$4:$B$427,0))</f>
        <v>2192</v>
      </c>
      <c r="W157" s="19">
        <f>INDEX('Actuals Data'!W$4:W$427,MATCH('Actuals Summary'!$B157,'Actuals Data'!$B$4:$B$427,0))</f>
        <v>1760</v>
      </c>
      <c r="X157" s="19">
        <f>INDEX('Actuals Data'!X$4:X$427,MATCH('Actuals Summary'!$B157,'Actuals Data'!$B$4:$B$427,0))</f>
        <v>2567</v>
      </c>
      <c r="Y157" s="19">
        <f>INDEX('Actuals Data'!Y$4:Y$427,MATCH('Actuals Summary'!$B157,'Actuals Data'!$B$4:$B$427,0))</f>
        <v>67313</v>
      </c>
      <c r="Z157" s="19">
        <f>INDEX('Actuals Data'!Z$4:Z$427,MATCH('Actuals Summary'!$B157,'Actuals Data'!$B$4:$B$427,0))</f>
        <v>24317</v>
      </c>
      <c r="AA157" s="19">
        <f>INDEX('Actuals Data'!AA$4:AA$427,MATCH('Actuals Summary'!$B157,'Actuals Data'!$B$4:$B$427,0))</f>
        <v>57258</v>
      </c>
      <c r="AB157" s="19">
        <f>INDEX('Actuals Data'!AB$4:AB$427,MATCH('Actuals Summary'!$B157,'Actuals Data'!$B$4:$B$427,0))</f>
        <v>61918</v>
      </c>
      <c r="AC157" s="19">
        <f>INDEX('Actuals Data'!AC$4:AC$427,MATCH('Actuals Summary'!$B157,'Actuals Data'!$B$4:$B$427,0))</f>
        <v>62245</v>
      </c>
      <c r="AD157" s="19">
        <f>INDEX('Actuals Data'!AD$4:AD$427,MATCH('Actuals Summary'!$B157,'Actuals Data'!$B$4:$B$427,0))</f>
        <v>49208</v>
      </c>
      <c r="AE157" s="19">
        <f>INDEX('Actuals Data'!AE$4:AE$427,MATCH('Actuals Summary'!$B157,'Actuals Data'!$B$4:$B$427,0))</f>
        <v>48125</v>
      </c>
      <c r="AF157" s="19">
        <f>INDEX('Actuals Data'!AF$4:AF$427,MATCH('Actuals Summary'!$B157,'Actuals Data'!$B$4:$B$427,0))</f>
        <v>50572</v>
      </c>
      <c r="AG157" s="19">
        <f>INDEX('Actuals Data'!AG$4:AG$427,MATCH('Actuals Summary'!$B157,'Actuals Data'!$B$4:$B$427,0))</f>
        <v>48339</v>
      </c>
      <c r="AH157" s="19">
        <f>INDEX('Actuals Data'!AH$4:AH$427,MATCH('Actuals Summary'!$B157,'Actuals Data'!$B$4:$B$427,0))</f>
        <v>43799</v>
      </c>
      <c r="AI157" s="19">
        <f>INDEX('Actuals Data'!AI$4:AI$427,MATCH('Actuals Summary'!$B157,'Actuals Data'!$B$4:$B$427,0))</f>
        <v>146761</v>
      </c>
      <c r="AJ157" s="19">
        <f>INDEX('Actuals Data'!AJ$4:AJ$427,MATCH('Actuals Summary'!$B157,'Actuals Data'!$B$4:$B$427,0))</f>
        <v>76614</v>
      </c>
      <c r="AK157" s="19">
        <f>INDEX('Actuals Data'!AK$4:AK$427,MATCH('Actuals Summary'!$B157,'Actuals Data'!$B$4:$B$427,0))</f>
        <v>74520</v>
      </c>
      <c r="AL157" s="19">
        <f>INDEX('Actuals Data'!AL$4:AL$427,MATCH('Actuals Summary'!$B157,'Actuals Data'!$B$4:$B$427,0))</f>
        <v>48534</v>
      </c>
      <c r="AM157" s="19">
        <f>INDEX('Actuals Data'!AM$4:AM$427,MATCH('Actuals Summary'!$B157,'Actuals Data'!$B$4:$B$427,0))</f>
        <v>79428</v>
      </c>
      <c r="AN157" s="19">
        <f>INDEX('Actuals Data'!AN$4:AN$427,MATCH('Actuals Summary'!$B157,'Actuals Data'!$B$4:$B$427,0))</f>
        <v>91494</v>
      </c>
      <c r="AO157" s="19">
        <f>INDEX('Actuals Data'!AO$4:AO$427,MATCH('Actuals Summary'!$B157,'Actuals Data'!$B$4:$B$427,0))</f>
        <v>117624</v>
      </c>
      <c r="AP157" s="19">
        <f>INDEX('Actuals Data'!AP$4:AP$427,MATCH('Actuals Summary'!$B157,'Actuals Data'!$B$4:$B$427,0))</f>
        <v>88787</v>
      </c>
      <c r="AQ157" s="19">
        <f>INDEX('Actuals Data'!AQ$4:AQ$427,MATCH('Actuals Summary'!$B157,'Actuals Data'!$B$4:$B$427,0))</f>
        <v>610504</v>
      </c>
      <c r="AR157" s="88">
        <f>INDEX('Actuals Data'!AR$4:AR$427,MATCH('Actuals Summary'!$B157,'Actuals Data'!$B$4:$B$427,0))</f>
        <v>67739.259999999995</v>
      </c>
      <c r="AS157" s="52">
        <f>INDEX('Actuals Data'!AS$4:AS$427,MATCH('Actuals Summary'!$B157,'Actuals Data'!$B$4:$B$427,0))</f>
        <v>62978.33</v>
      </c>
      <c r="AT157" s="19">
        <f>INDEX('Actuals Data'!AT$4:AT$427,MATCH('Actuals Summary'!$B157,'Actuals Data'!$B$4:$B$427,0))</f>
        <v>191640</v>
      </c>
    </row>
    <row r="158" spans="2:46" outlineLevel="1" x14ac:dyDescent="0.25">
      <c r="B158" s="24" t="s">
        <v>302</v>
      </c>
      <c r="C158" s="24" t="s">
        <v>303</v>
      </c>
      <c r="D158" s="24" t="s">
        <v>304</v>
      </c>
      <c r="E158" s="19">
        <f>INDEX('Actuals Data'!E$4:E$427,MATCH('Actuals Summary'!$B158,'Actuals Data'!$B$4:$B$427,0))</f>
        <v>29437</v>
      </c>
      <c r="F158" s="19">
        <f>INDEX('Actuals Data'!F$4:F$427,MATCH('Actuals Summary'!$B158,'Actuals Data'!$B$4:$B$427,0))</f>
        <v>46601</v>
      </c>
      <c r="G158" s="19">
        <f>INDEX('Actuals Data'!G$4:G$427,MATCH('Actuals Summary'!$B158,'Actuals Data'!$B$4:$B$427,0))</f>
        <v>78396</v>
      </c>
      <c r="H158" s="19">
        <f>INDEX('Actuals Data'!H$4:H$427,MATCH('Actuals Summary'!$B158,'Actuals Data'!$B$4:$B$427,0))</f>
        <v>130213</v>
      </c>
      <c r="I158" s="19">
        <f>INDEX('Actuals Data'!I$4:I$427,MATCH('Actuals Summary'!$B158,'Actuals Data'!$B$4:$B$427,0))</f>
        <v>183247</v>
      </c>
      <c r="J158" s="19">
        <f>INDEX('Actuals Data'!J$4:J$427,MATCH('Actuals Summary'!$B158,'Actuals Data'!$B$4:$B$427,0))</f>
        <v>100706</v>
      </c>
      <c r="K158" s="19">
        <f>INDEX('Actuals Data'!K$4:K$427,MATCH('Actuals Summary'!$B158,'Actuals Data'!$B$4:$B$427,0))</f>
        <v>119476</v>
      </c>
      <c r="L158" s="19">
        <f>INDEX('Actuals Data'!L$4:L$427,MATCH('Actuals Summary'!$B158,'Actuals Data'!$B$4:$B$427,0))</f>
        <v>125831</v>
      </c>
      <c r="M158" s="19">
        <f>INDEX('Actuals Data'!M$4:M$427,MATCH('Actuals Summary'!$B158,'Actuals Data'!$B$4:$B$427,0))</f>
        <v>176482</v>
      </c>
      <c r="N158" s="19">
        <f>INDEX('Actuals Data'!N$4:N$427,MATCH('Actuals Summary'!$B158,'Actuals Data'!$B$4:$B$427,0))</f>
        <v>53060</v>
      </c>
      <c r="O158" s="19">
        <f>INDEX('Actuals Data'!O$4:O$427,MATCH('Actuals Summary'!$B158,'Actuals Data'!$B$4:$B$427,0))</f>
        <v>145636</v>
      </c>
      <c r="P158" s="19">
        <f>INDEX('Actuals Data'!P$4:P$427,MATCH('Actuals Summary'!$B158,'Actuals Data'!$B$4:$B$427,0))</f>
        <v>251020</v>
      </c>
      <c r="Q158" s="19">
        <f>INDEX('Actuals Data'!Q$4:Q$427,MATCH('Actuals Summary'!$B158,'Actuals Data'!$B$4:$B$427,0))</f>
        <v>248516</v>
      </c>
      <c r="R158" s="19">
        <f>INDEX('Actuals Data'!R$4:R$427,MATCH('Actuals Summary'!$B158,'Actuals Data'!$B$4:$B$427,0))</f>
        <v>154201</v>
      </c>
      <c r="S158" s="19">
        <f>INDEX('Actuals Data'!S$4:S$427,MATCH('Actuals Summary'!$B158,'Actuals Data'!$B$4:$B$427,0))</f>
        <v>250659</v>
      </c>
      <c r="T158" s="19">
        <f>INDEX('Actuals Data'!T$4:T$427,MATCH('Actuals Summary'!$B158,'Actuals Data'!$B$4:$B$427,0))</f>
        <v>253853</v>
      </c>
      <c r="U158" s="19">
        <f>INDEX('Actuals Data'!U$4:U$427,MATCH('Actuals Summary'!$B158,'Actuals Data'!$B$4:$B$427,0))</f>
        <v>253751</v>
      </c>
      <c r="V158" s="19">
        <f>INDEX('Actuals Data'!V$4:V$427,MATCH('Actuals Summary'!$B158,'Actuals Data'!$B$4:$B$427,0))</f>
        <v>253687</v>
      </c>
      <c r="W158" s="19">
        <f>INDEX('Actuals Data'!W$4:W$427,MATCH('Actuals Summary'!$B158,'Actuals Data'!$B$4:$B$427,0))</f>
        <v>253534</v>
      </c>
      <c r="X158" s="19">
        <f>INDEX('Actuals Data'!X$4:X$427,MATCH('Actuals Summary'!$B158,'Actuals Data'!$B$4:$B$427,0))</f>
        <v>248202</v>
      </c>
      <c r="Y158" s="19">
        <f>INDEX('Actuals Data'!Y$4:Y$427,MATCH('Actuals Summary'!$B158,'Actuals Data'!$B$4:$B$427,0))</f>
        <v>187803</v>
      </c>
      <c r="Z158" s="19">
        <f>INDEX('Actuals Data'!Z$4:Z$427,MATCH('Actuals Summary'!$B158,'Actuals Data'!$B$4:$B$427,0))</f>
        <v>223093</v>
      </c>
      <c r="AA158" s="19">
        <f>INDEX('Actuals Data'!AA$4:AA$427,MATCH('Actuals Summary'!$B158,'Actuals Data'!$B$4:$B$427,0))</f>
        <v>208410</v>
      </c>
      <c r="AB158" s="19">
        <f>INDEX('Actuals Data'!AB$4:AB$427,MATCH('Actuals Summary'!$B158,'Actuals Data'!$B$4:$B$427,0))</f>
        <v>291181</v>
      </c>
      <c r="AC158" s="19">
        <f>INDEX('Actuals Data'!AC$4:AC$427,MATCH('Actuals Summary'!$B158,'Actuals Data'!$B$4:$B$427,0))</f>
        <v>193500</v>
      </c>
      <c r="AD158" s="19">
        <f>INDEX('Actuals Data'!AD$4:AD$427,MATCH('Actuals Summary'!$B158,'Actuals Data'!$B$4:$B$427,0))</f>
        <v>159235</v>
      </c>
      <c r="AE158" s="19">
        <f>INDEX('Actuals Data'!AE$4:AE$427,MATCH('Actuals Summary'!$B158,'Actuals Data'!$B$4:$B$427,0))</f>
        <v>32500</v>
      </c>
      <c r="AF158" s="19">
        <f>INDEX('Actuals Data'!AF$4:AF$427,MATCH('Actuals Summary'!$B158,'Actuals Data'!$B$4:$B$427,0))</f>
        <v>61377</v>
      </c>
      <c r="AG158" s="19">
        <f>INDEX('Actuals Data'!AG$4:AG$427,MATCH('Actuals Summary'!$B158,'Actuals Data'!$B$4:$B$427,0))</f>
        <v>65671</v>
      </c>
      <c r="AH158" s="19">
        <f>INDEX('Actuals Data'!AH$4:AH$427,MATCH('Actuals Summary'!$B158,'Actuals Data'!$B$4:$B$427,0))</f>
        <v>276891</v>
      </c>
      <c r="AI158" s="19">
        <f>INDEX('Actuals Data'!AI$4:AI$427,MATCH('Actuals Summary'!$B158,'Actuals Data'!$B$4:$B$427,0))</f>
        <v>183773</v>
      </c>
      <c r="AJ158" s="19">
        <f>INDEX('Actuals Data'!AJ$4:AJ$427,MATCH('Actuals Summary'!$B158,'Actuals Data'!$B$4:$B$427,0))</f>
        <v>95404</v>
      </c>
      <c r="AK158" s="19">
        <f>INDEX('Actuals Data'!AK$4:AK$427,MATCH('Actuals Summary'!$B158,'Actuals Data'!$B$4:$B$427,0))</f>
        <v>9028</v>
      </c>
      <c r="AL158" s="19">
        <f>INDEX('Actuals Data'!AL$4:AL$427,MATCH('Actuals Summary'!$B158,'Actuals Data'!$B$4:$B$427,0))</f>
        <v>8332</v>
      </c>
      <c r="AM158" s="19">
        <f>INDEX('Actuals Data'!AM$4:AM$427,MATCH('Actuals Summary'!$B158,'Actuals Data'!$B$4:$B$427,0))</f>
        <v>2637</v>
      </c>
      <c r="AN158" s="19">
        <f>INDEX('Actuals Data'!AN$4:AN$427,MATCH('Actuals Summary'!$B158,'Actuals Data'!$B$4:$B$427,0))</f>
        <v>13843</v>
      </c>
      <c r="AO158" s="19">
        <f>INDEX('Actuals Data'!AO$4:AO$427,MATCH('Actuals Summary'!$B158,'Actuals Data'!$B$4:$B$427,0))</f>
        <v>21421</v>
      </c>
      <c r="AP158" s="19">
        <f>INDEX('Actuals Data'!AP$4:AP$427,MATCH('Actuals Summary'!$B158,'Actuals Data'!$B$4:$B$427,0))</f>
        <v>9474</v>
      </c>
      <c r="AQ158" s="19">
        <f>INDEX('Actuals Data'!AQ$4:AQ$427,MATCH('Actuals Summary'!$B158,'Actuals Data'!$B$4:$B$427,0))</f>
        <v>66684</v>
      </c>
      <c r="AR158" s="88">
        <f>INDEX('Actuals Data'!AR$4:AR$427,MATCH('Actuals Summary'!$B158,'Actuals Data'!$B$4:$B$427,0))</f>
        <v>39990.99</v>
      </c>
      <c r="AS158" s="52">
        <f>INDEX('Actuals Data'!AS$4:AS$427,MATCH('Actuals Summary'!$B158,'Actuals Data'!$B$4:$B$427,0))</f>
        <v>39990.99</v>
      </c>
      <c r="AT158" s="19">
        <f>INDEX('Actuals Data'!AT$4:AT$427,MATCH('Actuals Summary'!$B158,'Actuals Data'!$B$4:$B$427,0))</f>
        <v>50000</v>
      </c>
    </row>
    <row r="159" spans="2:46" outlineLevel="1" x14ac:dyDescent="0.25">
      <c r="B159" s="24" t="s">
        <v>305</v>
      </c>
      <c r="C159" s="24" t="s">
        <v>306</v>
      </c>
      <c r="D159" s="24" t="s">
        <v>307</v>
      </c>
      <c r="E159" s="19">
        <f>INDEX('Actuals Data'!E$4:E$427,MATCH('Actuals Summary'!$B159,'Actuals Data'!$B$4:$B$427,0))</f>
        <v>44307</v>
      </c>
      <c r="F159" s="19">
        <f>INDEX('Actuals Data'!F$4:F$427,MATCH('Actuals Summary'!$B159,'Actuals Data'!$B$4:$B$427,0))</f>
        <v>87606</v>
      </c>
      <c r="G159" s="19">
        <f>INDEX('Actuals Data'!G$4:G$427,MATCH('Actuals Summary'!$B159,'Actuals Data'!$B$4:$B$427,0))</f>
        <v>124376</v>
      </c>
      <c r="H159" s="19">
        <f>INDEX('Actuals Data'!H$4:H$427,MATCH('Actuals Summary'!$B159,'Actuals Data'!$B$4:$B$427,0))</f>
        <v>233115</v>
      </c>
      <c r="I159" s="19">
        <f>INDEX('Actuals Data'!I$4:I$427,MATCH('Actuals Summary'!$B159,'Actuals Data'!$B$4:$B$427,0))</f>
        <v>326187</v>
      </c>
      <c r="J159" s="19">
        <f>INDEX('Actuals Data'!J$4:J$427,MATCH('Actuals Summary'!$B159,'Actuals Data'!$B$4:$B$427,0))</f>
        <v>462908</v>
      </c>
      <c r="K159" s="19">
        <f>INDEX('Actuals Data'!K$4:K$427,MATCH('Actuals Summary'!$B159,'Actuals Data'!$B$4:$B$427,0))</f>
        <v>522826</v>
      </c>
      <c r="L159" s="19">
        <f>INDEX('Actuals Data'!L$4:L$427,MATCH('Actuals Summary'!$B159,'Actuals Data'!$B$4:$B$427,0))</f>
        <v>708966</v>
      </c>
      <c r="M159" s="19">
        <f>INDEX('Actuals Data'!M$4:M$427,MATCH('Actuals Summary'!$B159,'Actuals Data'!$B$4:$B$427,0))</f>
        <v>727809</v>
      </c>
      <c r="N159" s="19">
        <f>INDEX('Actuals Data'!N$4:N$427,MATCH('Actuals Summary'!$B159,'Actuals Data'!$B$4:$B$427,0))</f>
        <v>575516</v>
      </c>
      <c r="O159" s="19">
        <f>INDEX('Actuals Data'!O$4:O$427,MATCH('Actuals Summary'!$B159,'Actuals Data'!$B$4:$B$427,0))</f>
        <v>521053</v>
      </c>
      <c r="P159" s="19">
        <f>INDEX('Actuals Data'!P$4:P$427,MATCH('Actuals Summary'!$B159,'Actuals Data'!$B$4:$B$427,0))</f>
        <v>487821</v>
      </c>
      <c r="Q159" s="19">
        <f>INDEX('Actuals Data'!Q$4:Q$427,MATCH('Actuals Summary'!$B159,'Actuals Data'!$B$4:$B$427,0))</f>
        <v>388207</v>
      </c>
      <c r="R159" s="19">
        <f>INDEX('Actuals Data'!R$4:R$427,MATCH('Actuals Summary'!$B159,'Actuals Data'!$B$4:$B$427,0))</f>
        <v>360357</v>
      </c>
      <c r="S159" s="19">
        <f>INDEX('Actuals Data'!S$4:S$427,MATCH('Actuals Summary'!$B159,'Actuals Data'!$B$4:$B$427,0))</f>
        <v>323604</v>
      </c>
      <c r="T159" s="19">
        <f>INDEX('Actuals Data'!T$4:T$427,MATCH('Actuals Summary'!$B159,'Actuals Data'!$B$4:$B$427,0))</f>
        <v>355181</v>
      </c>
      <c r="U159" s="19">
        <f>INDEX('Actuals Data'!U$4:U$427,MATCH('Actuals Summary'!$B159,'Actuals Data'!$B$4:$B$427,0))</f>
        <v>169496</v>
      </c>
      <c r="V159" s="19">
        <f>INDEX('Actuals Data'!V$4:V$427,MATCH('Actuals Summary'!$B159,'Actuals Data'!$B$4:$B$427,0))</f>
        <v>135927</v>
      </c>
      <c r="W159" s="19">
        <f>INDEX('Actuals Data'!W$4:W$427,MATCH('Actuals Summary'!$B159,'Actuals Data'!$B$4:$B$427,0))</f>
        <v>102787</v>
      </c>
      <c r="X159" s="19">
        <f>INDEX('Actuals Data'!X$4:X$427,MATCH('Actuals Summary'!$B159,'Actuals Data'!$B$4:$B$427,0))</f>
        <v>50749</v>
      </c>
      <c r="Y159" s="19">
        <f>INDEX('Actuals Data'!Y$4:Y$427,MATCH('Actuals Summary'!$B159,'Actuals Data'!$B$4:$B$427,0))</f>
        <v>31678</v>
      </c>
      <c r="Z159" s="19">
        <f>INDEX('Actuals Data'!Z$4:Z$427,MATCH('Actuals Summary'!$B159,'Actuals Data'!$B$4:$B$427,0))</f>
        <v>97580</v>
      </c>
      <c r="AA159" s="19">
        <f>INDEX('Actuals Data'!AA$4:AA$427,MATCH('Actuals Summary'!$B159,'Actuals Data'!$B$4:$B$427,0))</f>
        <v>33091</v>
      </c>
      <c r="AB159" s="19">
        <f>INDEX('Actuals Data'!AB$4:AB$427,MATCH('Actuals Summary'!$B159,'Actuals Data'!$B$4:$B$427,0))</f>
        <v>32865</v>
      </c>
      <c r="AC159" s="19">
        <f>INDEX('Actuals Data'!AC$4:AC$427,MATCH('Actuals Summary'!$B159,'Actuals Data'!$B$4:$B$427,0))</f>
        <v>25123</v>
      </c>
      <c r="AD159" s="19">
        <f>INDEX('Actuals Data'!AD$4:AD$427,MATCH('Actuals Summary'!$B159,'Actuals Data'!$B$4:$B$427,0))</f>
        <v>11276</v>
      </c>
      <c r="AE159" s="19">
        <f>INDEX('Actuals Data'!AE$4:AE$427,MATCH('Actuals Summary'!$B159,'Actuals Data'!$B$4:$B$427,0))</f>
        <v>1040</v>
      </c>
      <c r="AF159" s="19">
        <f>INDEX('Actuals Data'!AF$4:AF$427,MATCH('Actuals Summary'!$B159,'Actuals Data'!$B$4:$B$427,0))</f>
        <v>16650</v>
      </c>
      <c r="AG159" s="19">
        <f>INDEX('Actuals Data'!AG$4:AG$427,MATCH('Actuals Summary'!$B159,'Actuals Data'!$B$4:$B$427,0))</f>
        <v>252</v>
      </c>
      <c r="AH159" s="19">
        <f>INDEX('Actuals Data'!AH$4:AH$427,MATCH('Actuals Summary'!$B159,'Actuals Data'!$B$4:$B$427,0))</f>
        <v>1939</v>
      </c>
      <c r="AI159" s="19">
        <f>INDEX('Actuals Data'!AI$4:AI$427,MATCH('Actuals Summary'!$B159,'Actuals Data'!$B$4:$B$427,0))</f>
        <v>0</v>
      </c>
      <c r="AJ159" s="19">
        <f>INDEX('Actuals Data'!AJ$4:AJ$427,MATCH('Actuals Summary'!$B159,'Actuals Data'!$B$4:$B$427,0))</f>
        <v>0</v>
      </c>
      <c r="AK159" s="19">
        <f>INDEX('Actuals Data'!AK$4:AK$427,MATCH('Actuals Summary'!$B159,'Actuals Data'!$B$4:$B$427,0))</f>
        <v>0</v>
      </c>
      <c r="AL159" s="19">
        <f>INDEX('Actuals Data'!AL$4:AL$427,MATCH('Actuals Summary'!$B159,'Actuals Data'!$B$4:$B$427,0))</f>
        <v>0</v>
      </c>
      <c r="AM159" s="19">
        <f>INDEX('Actuals Data'!AM$4:AM$427,MATCH('Actuals Summary'!$B159,'Actuals Data'!$B$4:$B$427,0))</f>
        <v>0</v>
      </c>
      <c r="AN159" s="19">
        <f>INDEX('Actuals Data'!AN$4:AN$427,MATCH('Actuals Summary'!$B159,'Actuals Data'!$B$4:$B$427,0))</f>
        <v>0</v>
      </c>
      <c r="AO159" s="19">
        <f>INDEX('Actuals Data'!AO$4:AO$427,MATCH('Actuals Summary'!$B159,'Actuals Data'!$B$4:$B$427,0))</f>
        <v>0</v>
      </c>
      <c r="AP159" s="19">
        <f>INDEX('Actuals Data'!AP$4:AP$427,MATCH('Actuals Summary'!$B159,'Actuals Data'!$B$4:$B$427,0))</f>
        <v>0</v>
      </c>
      <c r="AQ159" s="19">
        <f>INDEX('Actuals Data'!AQ$4:AQ$427,MATCH('Actuals Summary'!$B159,'Actuals Data'!$B$4:$B$427,0))</f>
        <v>0</v>
      </c>
      <c r="AR159" s="88">
        <f>INDEX('Actuals Data'!AR$4:AR$427,MATCH('Actuals Summary'!$B159,'Actuals Data'!$B$4:$B$427,0))</f>
        <v>0</v>
      </c>
      <c r="AS159" s="52">
        <f>INDEX('Actuals Data'!AS$4:AS$427,MATCH('Actuals Summary'!$B159,'Actuals Data'!$B$4:$B$427,0))</f>
        <v>0</v>
      </c>
      <c r="AT159" s="19">
        <f>INDEX('Actuals Data'!AT$4:AT$427,MATCH('Actuals Summary'!$B159,'Actuals Data'!$B$4:$B$427,0))</f>
        <v>0</v>
      </c>
    </row>
    <row r="160" spans="2:46" outlineLevel="1" x14ac:dyDescent="0.25">
      <c r="B160" s="24" t="s">
        <v>317</v>
      </c>
      <c r="C160" s="24" t="s">
        <v>318</v>
      </c>
      <c r="D160" s="24" t="s">
        <v>319</v>
      </c>
      <c r="E160" s="19">
        <f>INDEX('Actuals Data'!E$4:E$427,MATCH('Actuals Summary'!$B160,'Actuals Data'!$B$4:$B$427,0))</f>
        <v>278274</v>
      </c>
      <c r="F160" s="19">
        <f>INDEX('Actuals Data'!F$4:F$427,MATCH('Actuals Summary'!$B160,'Actuals Data'!$B$4:$B$427,0))</f>
        <v>349318</v>
      </c>
      <c r="G160" s="19">
        <f>INDEX('Actuals Data'!G$4:G$427,MATCH('Actuals Summary'!$B160,'Actuals Data'!$B$4:$B$427,0))</f>
        <v>548050</v>
      </c>
      <c r="H160" s="19">
        <f>INDEX('Actuals Data'!H$4:H$427,MATCH('Actuals Summary'!$B160,'Actuals Data'!$B$4:$B$427,0))</f>
        <v>513381</v>
      </c>
      <c r="I160" s="19">
        <f>INDEX('Actuals Data'!I$4:I$427,MATCH('Actuals Summary'!$B160,'Actuals Data'!$B$4:$B$427,0))</f>
        <v>510902</v>
      </c>
      <c r="J160" s="19">
        <f>INDEX('Actuals Data'!J$4:J$427,MATCH('Actuals Summary'!$B160,'Actuals Data'!$B$4:$B$427,0))</f>
        <v>606287</v>
      </c>
      <c r="K160" s="19">
        <f>INDEX('Actuals Data'!K$4:K$427,MATCH('Actuals Summary'!$B160,'Actuals Data'!$B$4:$B$427,0))</f>
        <v>732537</v>
      </c>
      <c r="L160" s="19">
        <f>INDEX('Actuals Data'!L$4:L$427,MATCH('Actuals Summary'!$B160,'Actuals Data'!$B$4:$B$427,0))</f>
        <v>716805</v>
      </c>
      <c r="M160" s="19">
        <f>INDEX('Actuals Data'!M$4:M$427,MATCH('Actuals Summary'!$B160,'Actuals Data'!$B$4:$B$427,0))</f>
        <v>1056865</v>
      </c>
      <c r="N160" s="19">
        <f>INDEX('Actuals Data'!N$4:N$427,MATCH('Actuals Summary'!$B160,'Actuals Data'!$B$4:$B$427,0))</f>
        <v>1110839</v>
      </c>
      <c r="O160" s="19">
        <f>INDEX('Actuals Data'!O$4:O$427,MATCH('Actuals Summary'!$B160,'Actuals Data'!$B$4:$B$427,0))</f>
        <v>901749</v>
      </c>
      <c r="P160" s="19">
        <f>INDEX('Actuals Data'!P$4:P$427,MATCH('Actuals Summary'!$B160,'Actuals Data'!$B$4:$B$427,0))</f>
        <v>901738</v>
      </c>
      <c r="Q160" s="19">
        <f>INDEX('Actuals Data'!Q$4:Q$427,MATCH('Actuals Summary'!$B160,'Actuals Data'!$B$4:$B$427,0))</f>
        <v>623942</v>
      </c>
      <c r="R160" s="19">
        <f>INDEX('Actuals Data'!R$4:R$427,MATCH('Actuals Summary'!$B160,'Actuals Data'!$B$4:$B$427,0))</f>
        <v>588954</v>
      </c>
      <c r="S160" s="19">
        <f>INDEX('Actuals Data'!S$4:S$427,MATCH('Actuals Summary'!$B160,'Actuals Data'!$B$4:$B$427,0))</f>
        <v>519554</v>
      </c>
      <c r="T160" s="19">
        <f>INDEX('Actuals Data'!T$4:T$427,MATCH('Actuals Summary'!$B160,'Actuals Data'!$B$4:$B$427,0))</f>
        <v>601073</v>
      </c>
      <c r="U160" s="19">
        <f>INDEX('Actuals Data'!U$4:U$427,MATCH('Actuals Summary'!$B160,'Actuals Data'!$B$4:$B$427,0))</f>
        <v>571916</v>
      </c>
      <c r="V160" s="19">
        <f>INDEX('Actuals Data'!V$4:V$427,MATCH('Actuals Summary'!$B160,'Actuals Data'!$B$4:$B$427,0))</f>
        <v>482536</v>
      </c>
      <c r="W160" s="19">
        <f>INDEX('Actuals Data'!W$4:W$427,MATCH('Actuals Summary'!$B160,'Actuals Data'!$B$4:$B$427,0))</f>
        <v>396844</v>
      </c>
      <c r="X160" s="19">
        <f>INDEX('Actuals Data'!X$4:X$427,MATCH('Actuals Summary'!$B160,'Actuals Data'!$B$4:$B$427,0))</f>
        <v>314377</v>
      </c>
      <c r="Y160" s="19">
        <f>INDEX('Actuals Data'!Y$4:Y$427,MATCH('Actuals Summary'!$B160,'Actuals Data'!$B$4:$B$427,0))</f>
        <v>280182</v>
      </c>
      <c r="Z160" s="19">
        <f>INDEX('Actuals Data'!Z$4:Z$427,MATCH('Actuals Summary'!$B160,'Actuals Data'!$B$4:$B$427,0))</f>
        <v>365631</v>
      </c>
      <c r="AA160" s="19">
        <f>INDEX('Actuals Data'!AA$4:AA$427,MATCH('Actuals Summary'!$B160,'Actuals Data'!$B$4:$B$427,0))</f>
        <v>188528</v>
      </c>
      <c r="AB160" s="19">
        <f>INDEX('Actuals Data'!AB$4:AB$427,MATCH('Actuals Summary'!$B160,'Actuals Data'!$B$4:$B$427,0))</f>
        <v>144317</v>
      </c>
      <c r="AC160" s="19">
        <f>INDEX('Actuals Data'!AC$4:AC$427,MATCH('Actuals Summary'!$B160,'Actuals Data'!$B$4:$B$427,0))</f>
        <v>73358</v>
      </c>
      <c r="AD160" s="19">
        <f>INDEX('Actuals Data'!AD$4:AD$427,MATCH('Actuals Summary'!$B160,'Actuals Data'!$B$4:$B$427,0))</f>
        <v>119211</v>
      </c>
      <c r="AE160" s="19">
        <f>INDEX('Actuals Data'!AE$4:AE$427,MATCH('Actuals Summary'!$B160,'Actuals Data'!$B$4:$B$427,0))</f>
        <v>37889</v>
      </c>
      <c r="AF160" s="19">
        <f>INDEX('Actuals Data'!AF$4:AF$427,MATCH('Actuals Summary'!$B160,'Actuals Data'!$B$4:$B$427,0))</f>
        <v>42650</v>
      </c>
      <c r="AG160" s="19">
        <f>INDEX('Actuals Data'!AG$4:AG$427,MATCH('Actuals Summary'!$B160,'Actuals Data'!$B$4:$B$427,0))</f>
        <v>100082</v>
      </c>
      <c r="AH160" s="19">
        <f>INDEX('Actuals Data'!AH$4:AH$427,MATCH('Actuals Summary'!$B160,'Actuals Data'!$B$4:$B$427,0))</f>
        <v>13114</v>
      </c>
      <c r="AI160" s="19">
        <f>INDEX('Actuals Data'!AI$4:AI$427,MATCH('Actuals Summary'!$B160,'Actuals Data'!$B$4:$B$427,0))</f>
        <v>659</v>
      </c>
      <c r="AJ160" s="19">
        <f>INDEX('Actuals Data'!AJ$4:AJ$427,MATCH('Actuals Summary'!$B160,'Actuals Data'!$B$4:$B$427,0))</f>
        <v>3336</v>
      </c>
      <c r="AK160" s="19">
        <f>INDEX('Actuals Data'!AK$4:AK$427,MATCH('Actuals Summary'!$B160,'Actuals Data'!$B$4:$B$427,0))</f>
        <v>21572</v>
      </c>
      <c r="AL160" s="19">
        <f>INDEX('Actuals Data'!AL$4:AL$427,MATCH('Actuals Summary'!$B160,'Actuals Data'!$B$4:$B$427,0))</f>
        <v>0</v>
      </c>
      <c r="AM160" s="19">
        <f>INDEX('Actuals Data'!AM$4:AM$427,MATCH('Actuals Summary'!$B160,'Actuals Data'!$B$4:$B$427,0))</f>
        <v>0</v>
      </c>
      <c r="AN160" s="19">
        <f>INDEX('Actuals Data'!AN$4:AN$427,MATCH('Actuals Summary'!$B160,'Actuals Data'!$B$4:$B$427,0))</f>
        <v>181</v>
      </c>
      <c r="AO160" s="19">
        <f>INDEX('Actuals Data'!AO$4:AO$427,MATCH('Actuals Summary'!$B160,'Actuals Data'!$B$4:$B$427,0))</f>
        <v>0</v>
      </c>
      <c r="AP160" s="19">
        <f>INDEX('Actuals Data'!AP$4:AP$427,MATCH('Actuals Summary'!$B160,'Actuals Data'!$B$4:$B$427,0))</f>
        <v>0</v>
      </c>
      <c r="AQ160" s="19">
        <f>INDEX('Actuals Data'!AQ$4:AQ$427,MATCH('Actuals Summary'!$B160,'Actuals Data'!$B$4:$B$427,0))</f>
        <v>0</v>
      </c>
      <c r="AR160" s="88">
        <f>INDEX('Actuals Data'!AR$4:AR$427,MATCH('Actuals Summary'!$B160,'Actuals Data'!$B$4:$B$427,0))</f>
        <v>0</v>
      </c>
      <c r="AS160" s="52">
        <f>INDEX('Actuals Data'!AS$4:AS$427,MATCH('Actuals Summary'!$B160,'Actuals Data'!$B$4:$B$427,0))</f>
        <v>0</v>
      </c>
      <c r="AT160" s="19">
        <f>INDEX('Actuals Data'!AT$4:AT$427,MATCH('Actuals Summary'!$B160,'Actuals Data'!$B$4:$B$427,0))</f>
        <v>0</v>
      </c>
    </row>
    <row r="161" spans="2:46" outlineLevel="1" x14ac:dyDescent="0.25">
      <c r="B161" s="24" t="s">
        <v>320</v>
      </c>
      <c r="C161" s="24" t="s">
        <v>321</v>
      </c>
      <c r="D161" s="24" t="s">
        <v>322</v>
      </c>
      <c r="E161" s="19">
        <f>INDEX('Actuals Data'!E$4:E$427,MATCH('Actuals Summary'!$B161,'Actuals Data'!$B$4:$B$427,0))</f>
        <v>28974</v>
      </c>
      <c r="F161" s="19">
        <f>INDEX('Actuals Data'!F$4:F$427,MATCH('Actuals Summary'!$B161,'Actuals Data'!$B$4:$B$427,0))</f>
        <v>37483</v>
      </c>
      <c r="G161" s="19">
        <f>INDEX('Actuals Data'!G$4:G$427,MATCH('Actuals Summary'!$B161,'Actuals Data'!$B$4:$B$427,0))</f>
        <v>69346</v>
      </c>
      <c r="H161" s="19">
        <f>INDEX('Actuals Data'!H$4:H$427,MATCH('Actuals Summary'!$B161,'Actuals Data'!$B$4:$B$427,0))</f>
        <v>151965</v>
      </c>
      <c r="I161" s="19">
        <f>INDEX('Actuals Data'!I$4:I$427,MATCH('Actuals Summary'!$B161,'Actuals Data'!$B$4:$B$427,0))</f>
        <v>136646</v>
      </c>
      <c r="J161" s="19">
        <f>INDEX('Actuals Data'!J$4:J$427,MATCH('Actuals Summary'!$B161,'Actuals Data'!$B$4:$B$427,0))</f>
        <v>294658</v>
      </c>
      <c r="K161" s="19">
        <f>INDEX('Actuals Data'!K$4:K$427,MATCH('Actuals Summary'!$B161,'Actuals Data'!$B$4:$B$427,0))</f>
        <v>216431</v>
      </c>
      <c r="L161" s="19">
        <f>INDEX('Actuals Data'!L$4:L$427,MATCH('Actuals Summary'!$B161,'Actuals Data'!$B$4:$B$427,0))</f>
        <v>652665</v>
      </c>
      <c r="M161" s="19">
        <f>INDEX('Actuals Data'!M$4:M$427,MATCH('Actuals Summary'!$B161,'Actuals Data'!$B$4:$B$427,0))</f>
        <v>579286</v>
      </c>
      <c r="N161" s="19">
        <f>INDEX('Actuals Data'!N$4:N$427,MATCH('Actuals Summary'!$B161,'Actuals Data'!$B$4:$B$427,0))</f>
        <v>1273848</v>
      </c>
      <c r="O161" s="19">
        <f>INDEX('Actuals Data'!O$4:O$427,MATCH('Actuals Summary'!$B161,'Actuals Data'!$B$4:$B$427,0))</f>
        <v>472380</v>
      </c>
      <c r="P161" s="19">
        <f>INDEX('Actuals Data'!P$4:P$427,MATCH('Actuals Summary'!$B161,'Actuals Data'!$B$4:$B$427,0))</f>
        <v>549376</v>
      </c>
      <c r="Q161" s="19">
        <f>INDEX('Actuals Data'!Q$4:Q$427,MATCH('Actuals Summary'!$B161,'Actuals Data'!$B$4:$B$427,0))</f>
        <v>282400</v>
      </c>
      <c r="R161" s="19">
        <f>INDEX('Actuals Data'!R$4:R$427,MATCH('Actuals Summary'!$B161,'Actuals Data'!$B$4:$B$427,0))</f>
        <v>326396</v>
      </c>
      <c r="S161" s="19">
        <f>INDEX('Actuals Data'!S$4:S$427,MATCH('Actuals Summary'!$B161,'Actuals Data'!$B$4:$B$427,0))</f>
        <v>321487</v>
      </c>
      <c r="T161" s="19">
        <f>INDEX('Actuals Data'!T$4:T$427,MATCH('Actuals Summary'!$B161,'Actuals Data'!$B$4:$B$427,0))</f>
        <v>725664</v>
      </c>
      <c r="U161" s="19">
        <f>INDEX('Actuals Data'!U$4:U$427,MATCH('Actuals Summary'!$B161,'Actuals Data'!$B$4:$B$427,0))</f>
        <v>561264</v>
      </c>
      <c r="V161" s="19">
        <f>INDEX('Actuals Data'!V$4:V$427,MATCH('Actuals Summary'!$B161,'Actuals Data'!$B$4:$B$427,0))</f>
        <v>327515</v>
      </c>
      <c r="W161" s="19">
        <f>INDEX('Actuals Data'!W$4:W$427,MATCH('Actuals Summary'!$B161,'Actuals Data'!$B$4:$B$427,0))</f>
        <v>363807</v>
      </c>
      <c r="X161" s="19">
        <f>INDEX('Actuals Data'!X$4:X$427,MATCH('Actuals Summary'!$B161,'Actuals Data'!$B$4:$B$427,0))</f>
        <v>233559</v>
      </c>
      <c r="Y161" s="19">
        <f>INDEX('Actuals Data'!Y$4:Y$427,MATCH('Actuals Summary'!$B161,'Actuals Data'!$B$4:$B$427,0))</f>
        <v>245377</v>
      </c>
      <c r="Z161" s="19">
        <f>INDEX('Actuals Data'!Z$4:Z$427,MATCH('Actuals Summary'!$B161,'Actuals Data'!$B$4:$B$427,0))</f>
        <v>288687</v>
      </c>
      <c r="AA161" s="19">
        <f>INDEX('Actuals Data'!AA$4:AA$427,MATCH('Actuals Summary'!$B161,'Actuals Data'!$B$4:$B$427,0))</f>
        <v>118952</v>
      </c>
      <c r="AB161" s="19">
        <f>INDEX('Actuals Data'!AB$4:AB$427,MATCH('Actuals Summary'!$B161,'Actuals Data'!$B$4:$B$427,0))</f>
        <v>159709</v>
      </c>
      <c r="AC161" s="19">
        <f>INDEX('Actuals Data'!AC$4:AC$427,MATCH('Actuals Summary'!$B161,'Actuals Data'!$B$4:$B$427,0))</f>
        <v>90350</v>
      </c>
      <c r="AD161" s="19">
        <f>INDEX('Actuals Data'!AD$4:AD$427,MATCH('Actuals Summary'!$B161,'Actuals Data'!$B$4:$B$427,0))</f>
        <v>69822</v>
      </c>
      <c r="AE161" s="19">
        <f>INDEX('Actuals Data'!AE$4:AE$427,MATCH('Actuals Summary'!$B161,'Actuals Data'!$B$4:$B$427,0))</f>
        <v>14739</v>
      </c>
      <c r="AF161" s="19">
        <f>INDEX('Actuals Data'!AF$4:AF$427,MATCH('Actuals Summary'!$B161,'Actuals Data'!$B$4:$B$427,0))</f>
        <v>86625</v>
      </c>
      <c r="AG161" s="19">
        <f>INDEX('Actuals Data'!AG$4:AG$427,MATCH('Actuals Summary'!$B161,'Actuals Data'!$B$4:$B$427,0))</f>
        <v>5027</v>
      </c>
      <c r="AH161" s="19">
        <f>INDEX('Actuals Data'!AH$4:AH$427,MATCH('Actuals Summary'!$B161,'Actuals Data'!$B$4:$B$427,0))</f>
        <v>24192</v>
      </c>
      <c r="AI161" s="19">
        <f>INDEX('Actuals Data'!AI$4:AI$427,MATCH('Actuals Summary'!$B161,'Actuals Data'!$B$4:$B$427,0))</f>
        <v>0</v>
      </c>
      <c r="AJ161" s="19">
        <f>INDEX('Actuals Data'!AJ$4:AJ$427,MATCH('Actuals Summary'!$B161,'Actuals Data'!$B$4:$B$427,0))</f>
        <v>0</v>
      </c>
      <c r="AK161" s="19">
        <f>INDEX('Actuals Data'!AK$4:AK$427,MATCH('Actuals Summary'!$B161,'Actuals Data'!$B$4:$B$427,0))</f>
        <v>0</v>
      </c>
      <c r="AL161" s="19">
        <f>INDEX('Actuals Data'!AL$4:AL$427,MATCH('Actuals Summary'!$B161,'Actuals Data'!$B$4:$B$427,0))</f>
        <v>0</v>
      </c>
      <c r="AM161" s="19">
        <f>INDEX('Actuals Data'!AM$4:AM$427,MATCH('Actuals Summary'!$B161,'Actuals Data'!$B$4:$B$427,0))</f>
        <v>0</v>
      </c>
      <c r="AN161" s="19">
        <f>INDEX('Actuals Data'!AN$4:AN$427,MATCH('Actuals Summary'!$B161,'Actuals Data'!$B$4:$B$427,0))</f>
        <v>0</v>
      </c>
      <c r="AO161" s="19">
        <f>INDEX('Actuals Data'!AO$4:AO$427,MATCH('Actuals Summary'!$B161,'Actuals Data'!$B$4:$B$427,0))</f>
        <v>0</v>
      </c>
      <c r="AP161" s="19">
        <f>INDEX('Actuals Data'!AP$4:AP$427,MATCH('Actuals Summary'!$B161,'Actuals Data'!$B$4:$B$427,0))</f>
        <v>0</v>
      </c>
      <c r="AQ161" s="19">
        <f>INDEX('Actuals Data'!AQ$4:AQ$427,MATCH('Actuals Summary'!$B161,'Actuals Data'!$B$4:$B$427,0))</f>
        <v>0</v>
      </c>
      <c r="AR161" s="88">
        <f>INDEX('Actuals Data'!AR$4:AR$427,MATCH('Actuals Summary'!$B161,'Actuals Data'!$B$4:$B$427,0))</f>
        <v>0</v>
      </c>
      <c r="AS161" s="52">
        <f>INDEX('Actuals Data'!AS$4:AS$427,MATCH('Actuals Summary'!$B161,'Actuals Data'!$B$4:$B$427,0))</f>
        <v>0</v>
      </c>
      <c r="AT161" s="19">
        <f>INDEX('Actuals Data'!AT$4:AT$427,MATCH('Actuals Summary'!$B161,'Actuals Data'!$B$4:$B$427,0))</f>
        <v>0</v>
      </c>
    </row>
    <row r="162" spans="2:46" outlineLevel="1" x14ac:dyDescent="0.25">
      <c r="B162" s="24" t="s">
        <v>326</v>
      </c>
      <c r="C162" s="24" t="s">
        <v>327</v>
      </c>
      <c r="D162" s="24" t="s">
        <v>328</v>
      </c>
      <c r="E162" s="19">
        <f>INDEX('Actuals Data'!E$4:E$427,MATCH('Actuals Summary'!$B162,'Actuals Data'!$B$4:$B$427,0))</f>
        <v>52156</v>
      </c>
      <c r="F162" s="19">
        <f>INDEX('Actuals Data'!F$4:F$427,MATCH('Actuals Summary'!$B162,'Actuals Data'!$B$4:$B$427,0))</f>
        <v>17954</v>
      </c>
      <c r="G162" s="19">
        <f>INDEX('Actuals Data'!G$4:G$427,MATCH('Actuals Summary'!$B162,'Actuals Data'!$B$4:$B$427,0))</f>
        <v>126390</v>
      </c>
      <c r="H162" s="19">
        <f>INDEX('Actuals Data'!H$4:H$427,MATCH('Actuals Summary'!$B162,'Actuals Data'!$B$4:$B$427,0))</f>
        <v>207286</v>
      </c>
      <c r="I162" s="19">
        <f>INDEX('Actuals Data'!I$4:I$427,MATCH('Actuals Summary'!$B162,'Actuals Data'!$B$4:$B$427,0))</f>
        <v>263142</v>
      </c>
      <c r="J162" s="19">
        <f>INDEX('Actuals Data'!J$4:J$427,MATCH('Actuals Summary'!$B162,'Actuals Data'!$B$4:$B$427,0))</f>
        <v>262131</v>
      </c>
      <c r="K162" s="19">
        <f>INDEX('Actuals Data'!K$4:K$427,MATCH('Actuals Summary'!$B162,'Actuals Data'!$B$4:$B$427,0))</f>
        <v>267470</v>
      </c>
      <c r="L162" s="19">
        <f>INDEX('Actuals Data'!L$4:L$427,MATCH('Actuals Summary'!$B162,'Actuals Data'!$B$4:$B$427,0))</f>
        <v>237474</v>
      </c>
      <c r="M162" s="19">
        <f>INDEX('Actuals Data'!M$4:M$427,MATCH('Actuals Summary'!$B162,'Actuals Data'!$B$4:$B$427,0))</f>
        <v>251709</v>
      </c>
      <c r="N162" s="19">
        <f>INDEX('Actuals Data'!N$4:N$427,MATCH('Actuals Summary'!$B162,'Actuals Data'!$B$4:$B$427,0))</f>
        <v>200961</v>
      </c>
      <c r="O162" s="19">
        <f>INDEX('Actuals Data'!O$4:O$427,MATCH('Actuals Summary'!$B162,'Actuals Data'!$B$4:$B$427,0))</f>
        <v>215061</v>
      </c>
      <c r="P162" s="19">
        <f>INDEX('Actuals Data'!P$4:P$427,MATCH('Actuals Summary'!$B162,'Actuals Data'!$B$4:$B$427,0))</f>
        <v>173364</v>
      </c>
      <c r="Q162" s="19">
        <f>INDEX('Actuals Data'!Q$4:Q$427,MATCH('Actuals Summary'!$B162,'Actuals Data'!$B$4:$B$427,0))</f>
        <v>151032</v>
      </c>
      <c r="R162" s="19">
        <f>INDEX('Actuals Data'!R$4:R$427,MATCH('Actuals Summary'!$B162,'Actuals Data'!$B$4:$B$427,0))</f>
        <v>140445</v>
      </c>
      <c r="S162" s="19">
        <f>INDEX('Actuals Data'!S$4:S$427,MATCH('Actuals Summary'!$B162,'Actuals Data'!$B$4:$B$427,0))</f>
        <v>133247</v>
      </c>
      <c r="T162" s="19">
        <f>INDEX('Actuals Data'!T$4:T$427,MATCH('Actuals Summary'!$B162,'Actuals Data'!$B$4:$B$427,0))</f>
        <v>122292</v>
      </c>
      <c r="U162" s="19">
        <f>INDEX('Actuals Data'!U$4:U$427,MATCH('Actuals Summary'!$B162,'Actuals Data'!$B$4:$B$427,0))</f>
        <v>90596</v>
      </c>
      <c r="V162" s="19">
        <f>INDEX('Actuals Data'!V$4:V$427,MATCH('Actuals Summary'!$B162,'Actuals Data'!$B$4:$B$427,0))</f>
        <v>86241</v>
      </c>
      <c r="W162" s="19">
        <f>INDEX('Actuals Data'!W$4:W$427,MATCH('Actuals Summary'!$B162,'Actuals Data'!$B$4:$B$427,0))</f>
        <v>73147</v>
      </c>
      <c r="X162" s="19">
        <f>INDEX('Actuals Data'!X$4:X$427,MATCH('Actuals Summary'!$B162,'Actuals Data'!$B$4:$B$427,0))</f>
        <v>33785</v>
      </c>
      <c r="Y162" s="19">
        <f>INDEX('Actuals Data'!Y$4:Y$427,MATCH('Actuals Summary'!$B162,'Actuals Data'!$B$4:$B$427,0))</f>
        <v>46436</v>
      </c>
      <c r="Z162" s="19">
        <f>INDEX('Actuals Data'!Z$4:Z$427,MATCH('Actuals Summary'!$B162,'Actuals Data'!$B$4:$B$427,0))</f>
        <v>40363</v>
      </c>
      <c r="AA162" s="19">
        <f>INDEX('Actuals Data'!AA$4:AA$427,MATCH('Actuals Summary'!$B162,'Actuals Data'!$B$4:$B$427,0))</f>
        <v>25199</v>
      </c>
      <c r="AB162" s="19">
        <f>INDEX('Actuals Data'!AB$4:AB$427,MATCH('Actuals Summary'!$B162,'Actuals Data'!$B$4:$B$427,0))</f>
        <v>31631</v>
      </c>
      <c r="AC162" s="19">
        <f>INDEX('Actuals Data'!AC$4:AC$427,MATCH('Actuals Summary'!$B162,'Actuals Data'!$B$4:$B$427,0))</f>
        <v>18816</v>
      </c>
      <c r="AD162" s="19">
        <f>INDEX('Actuals Data'!AD$4:AD$427,MATCH('Actuals Summary'!$B162,'Actuals Data'!$B$4:$B$427,0))</f>
        <v>18050</v>
      </c>
      <c r="AE162" s="19">
        <f>INDEX('Actuals Data'!AE$4:AE$427,MATCH('Actuals Summary'!$B162,'Actuals Data'!$B$4:$B$427,0))</f>
        <v>3781</v>
      </c>
      <c r="AF162" s="19">
        <f>INDEX('Actuals Data'!AF$4:AF$427,MATCH('Actuals Summary'!$B162,'Actuals Data'!$B$4:$B$427,0))</f>
        <v>9040</v>
      </c>
      <c r="AG162" s="19">
        <f>INDEX('Actuals Data'!AG$4:AG$427,MATCH('Actuals Summary'!$B162,'Actuals Data'!$B$4:$B$427,0))</f>
        <v>4934</v>
      </c>
      <c r="AH162" s="19">
        <f>INDEX('Actuals Data'!AH$4:AH$427,MATCH('Actuals Summary'!$B162,'Actuals Data'!$B$4:$B$427,0))</f>
        <v>3916</v>
      </c>
      <c r="AI162" s="19">
        <f>INDEX('Actuals Data'!AI$4:AI$427,MATCH('Actuals Summary'!$B162,'Actuals Data'!$B$4:$B$427,0))</f>
        <v>3266</v>
      </c>
      <c r="AJ162" s="19">
        <f>INDEX('Actuals Data'!AJ$4:AJ$427,MATCH('Actuals Summary'!$B162,'Actuals Data'!$B$4:$B$427,0))</f>
        <v>115</v>
      </c>
      <c r="AK162" s="19">
        <f>INDEX('Actuals Data'!AK$4:AK$427,MATCH('Actuals Summary'!$B162,'Actuals Data'!$B$4:$B$427,0))</f>
        <v>114</v>
      </c>
      <c r="AL162" s="19">
        <f>INDEX('Actuals Data'!AL$4:AL$427,MATCH('Actuals Summary'!$B162,'Actuals Data'!$B$4:$B$427,0))</f>
        <v>0</v>
      </c>
      <c r="AM162" s="19">
        <f>INDEX('Actuals Data'!AM$4:AM$427,MATCH('Actuals Summary'!$B162,'Actuals Data'!$B$4:$B$427,0))</f>
        <v>0</v>
      </c>
      <c r="AN162" s="19">
        <f>INDEX('Actuals Data'!AN$4:AN$427,MATCH('Actuals Summary'!$B162,'Actuals Data'!$B$4:$B$427,0))</f>
        <v>0</v>
      </c>
      <c r="AO162" s="19">
        <f>INDEX('Actuals Data'!AO$4:AO$427,MATCH('Actuals Summary'!$B162,'Actuals Data'!$B$4:$B$427,0))</f>
        <v>0</v>
      </c>
      <c r="AP162" s="19">
        <f>INDEX('Actuals Data'!AP$4:AP$427,MATCH('Actuals Summary'!$B162,'Actuals Data'!$B$4:$B$427,0))</f>
        <v>0</v>
      </c>
      <c r="AQ162" s="19">
        <f>INDEX('Actuals Data'!AQ$4:AQ$427,MATCH('Actuals Summary'!$B162,'Actuals Data'!$B$4:$B$427,0))</f>
        <v>0</v>
      </c>
      <c r="AR162" s="88">
        <f>INDEX('Actuals Data'!AR$4:AR$427,MATCH('Actuals Summary'!$B162,'Actuals Data'!$B$4:$B$427,0))</f>
        <v>0</v>
      </c>
      <c r="AS162" s="52">
        <f>INDEX('Actuals Data'!AS$4:AS$427,MATCH('Actuals Summary'!$B162,'Actuals Data'!$B$4:$B$427,0))</f>
        <v>0</v>
      </c>
      <c r="AT162" s="19">
        <f>INDEX('Actuals Data'!AT$4:AT$427,MATCH('Actuals Summary'!$B162,'Actuals Data'!$B$4:$B$427,0))</f>
        <v>0</v>
      </c>
    </row>
    <row r="163" spans="2:46" outlineLevel="1" x14ac:dyDescent="0.25">
      <c r="B163" s="24" t="s">
        <v>329</v>
      </c>
      <c r="C163" s="24" t="s">
        <v>330</v>
      </c>
      <c r="D163" s="24" t="s">
        <v>331</v>
      </c>
      <c r="E163" s="19">
        <f>INDEX('Actuals Data'!E$4:E$427,MATCH('Actuals Summary'!$B163,'Actuals Data'!$B$4:$B$427,0))</f>
        <v>0</v>
      </c>
      <c r="F163" s="19">
        <f>INDEX('Actuals Data'!F$4:F$427,MATCH('Actuals Summary'!$B163,'Actuals Data'!$B$4:$B$427,0))</f>
        <v>14956</v>
      </c>
      <c r="G163" s="19">
        <f>INDEX('Actuals Data'!G$4:G$427,MATCH('Actuals Summary'!$B163,'Actuals Data'!$B$4:$B$427,0))</f>
        <v>68442</v>
      </c>
      <c r="H163" s="19">
        <f>INDEX('Actuals Data'!H$4:H$427,MATCH('Actuals Summary'!$B163,'Actuals Data'!$B$4:$B$427,0))</f>
        <v>87240</v>
      </c>
      <c r="I163" s="19">
        <f>INDEX('Actuals Data'!I$4:I$427,MATCH('Actuals Summary'!$B163,'Actuals Data'!$B$4:$B$427,0))</f>
        <v>125049</v>
      </c>
      <c r="J163" s="19">
        <f>INDEX('Actuals Data'!J$4:J$427,MATCH('Actuals Summary'!$B163,'Actuals Data'!$B$4:$B$427,0))</f>
        <v>178912</v>
      </c>
      <c r="K163" s="19">
        <f>INDEX('Actuals Data'!K$4:K$427,MATCH('Actuals Summary'!$B163,'Actuals Data'!$B$4:$B$427,0))</f>
        <v>150480</v>
      </c>
      <c r="L163" s="19">
        <f>INDEX('Actuals Data'!L$4:L$427,MATCH('Actuals Summary'!$B163,'Actuals Data'!$B$4:$B$427,0))</f>
        <v>109185</v>
      </c>
      <c r="M163" s="19">
        <f>INDEX('Actuals Data'!M$4:M$427,MATCH('Actuals Summary'!$B163,'Actuals Data'!$B$4:$B$427,0))</f>
        <v>254499</v>
      </c>
      <c r="N163" s="19">
        <f>INDEX('Actuals Data'!N$4:N$427,MATCH('Actuals Summary'!$B163,'Actuals Data'!$B$4:$B$427,0))</f>
        <v>165446</v>
      </c>
      <c r="O163" s="19">
        <f>INDEX('Actuals Data'!O$4:O$427,MATCH('Actuals Summary'!$B163,'Actuals Data'!$B$4:$B$427,0))</f>
        <v>353373</v>
      </c>
      <c r="P163" s="19">
        <f>INDEX('Actuals Data'!P$4:P$427,MATCH('Actuals Summary'!$B163,'Actuals Data'!$B$4:$B$427,0))</f>
        <v>213114</v>
      </c>
      <c r="Q163" s="19">
        <f>INDEX('Actuals Data'!Q$4:Q$427,MATCH('Actuals Summary'!$B163,'Actuals Data'!$B$4:$B$427,0))</f>
        <v>173050</v>
      </c>
      <c r="R163" s="19">
        <f>INDEX('Actuals Data'!R$4:R$427,MATCH('Actuals Summary'!$B163,'Actuals Data'!$B$4:$B$427,0))</f>
        <v>191707</v>
      </c>
      <c r="S163" s="19">
        <f>INDEX('Actuals Data'!S$4:S$427,MATCH('Actuals Summary'!$B163,'Actuals Data'!$B$4:$B$427,0))</f>
        <v>183185</v>
      </c>
      <c r="T163" s="19">
        <f>INDEX('Actuals Data'!T$4:T$427,MATCH('Actuals Summary'!$B163,'Actuals Data'!$B$4:$B$427,0))</f>
        <v>139877</v>
      </c>
      <c r="U163" s="19">
        <f>INDEX('Actuals Data'!U$4:U$427,MATCH('Actuals Summary'!$B163,'Actuals Data'!$B$4:$B$427,0))</f>
        <v>175024</v>
      </c>
      <c r="V163" s="19">
        <f>INDEX('Actuals Data'!V$4:V$427,MATCH('Actuals Summary'!$B163,'Actuals Data'!$B$4:$B$427,0))</f>
        <v>201525</v>
      </c>
      <c r="W163" s="19">
        <f>INDEX('Actuals Data'!W$4:W$427,MATCH('Actuals Summary'!$B163,'Actuals Data'!$B$4:$B$427,0))</f>
        <v>187204</v>
      </c>
      <c r="X163" s="19">
        <f>INDEX('Actuals Data'!X$4:X$427,MATCH('Actuals Summary'!$B163,'Actuals Data'!$B$4:$B$427,0))</f>
        <v>122273</v>
      </c>
      <c r="Y163" s="19">
        <f>INDEX('Actuals Data'!Y$4:Y$427,MATCH('Actuals Summary'!$B163,'Actuals Data'!$B$4:$B$427,0))</f>
        <v>220630</v>
      </c>
      <c r="Z163" s="19">
        <f>INDEX('Actuals Data'!Z$4:Z$427,MATCH('Actuals Summary'!$B163,'Actuals Data'!$B$4:$B$427,0))</f>
        <v>110979</v>
      </c>
      <c r="AA163" s="19">
        <f>INDEX('Actuals Data'!AA$4:AA$427,MATCH('Actuals Summary'!$B163,'Actuals Data'!$B$4:$B$427,0))</f>
        <v>58946</v>
      </c>
      <c r="AB163" s="19">
        <f>INDEX('Actuals Data'!AB$4:AB$427,MATCH('Actuals Summary'!$B163,'Actuals Data'!$B$4:$B$427,0))</f>
        <v>110323</v>
      </c>
      <c r="AC163" s="19">
        <f>INDEX('Actuals Data'!AC$4:AC$427,MATCH('Actuals Summary'!$B163,'Actuals Data'!$B$4:$B$427,0))</f>
        <v>80165</v>
      </c>
      <c r="AD163" s="19">
        <f>INDEX('Actuals Data'!AD$4:AD$427,MATCH('Actuals Summary'!$B163,'Actuals Data'!$B$4:$B$427,0))</f>
        <v>52615</v>
      </c>
      <c r="AE163" s="19">
        <f>INDEX('Actuals Data'!AE$4:AE$427,MATCH('Actuals Summary'!$B163,'Actuals Data'!$B$4:$B$427,0))</f>
        <v>57721</v>
      </c>
      <c r="AF163" s="19">
        <f>INDEX('Actuals Data'!AF$4:AF$427,MATCH('Actuals Summary'!$B163,'Actuals Data'!$B$4:$B$427,0))</f>
        <v>58025</v>
      </c>
      <c r="AG163" s="19">
        <f>INDEX('Actuals Data'!AG$4:AG$427,MATCH('Actuals Summary'!$B163,'Actuals Data'!$B$4:$B$427,0))</f>
        <v>42287</v>
      </c>
      <c r="AH163" s="19">
        <f>INDEX('Actuals Data'!AH$4:AH$427,MATCH('Actuals Summary'!$B163,'Actuals Data'!$B$4:$B$427,0))</f>
        <v>24440</v>
      </c>
      <c r="AI163" s="19">
        <f>INDEX('Actuals Data'!AI$4:AI$427,MATCH('Actuals Summary'!$B163,'Actuals Data'!$B$4:$B$427,0))</f>
        <v>8731</v>
      </c>
      <c r="AJ163" s="19">
        <f>INDEX('Actuals Data'!AJ$4:AJ$427,MATCH('Actuals Summary'!$B163,'Actuals Data'!$B$4:$B$427,0))</f>
        <v>15214</v>
      </c>
      <c r="AK163" s="19">
        <f>INDEX('Actuals Data'!AK$4:AK$427,MATCH('Actuals Summary'!$B163,'Actuals Data'!$B$4:$B$427,0))</f>
        <v>508</v>
      </c>
      <c r="AL163" s="19">
        <f>INDEX('Actuals Data'!AL$4:AL$427,MATCH('Actuals Summary'!$B163,'Actuals Data'!$B$4:$B$427,0))</f>
        <v>0</v>
      </c>
      <c r="AM163" s="19">
        <f>INDEX('Actuals Data'!AM$4:AM$427,MATCH('Actuals Summary'!$B163,'Actuals Data'!$B$4:$B$427,0))</f>
        <v>0</v>
      </c>
      <c r="AN163" s="19">
        <f>INDEX('Actuals Data'!AN$4:AN$427,MATCH('Actuals Summary'!$B163,'Actuals Data'!$B$4:$B$427,0))</f>
        <v>0</v>
      </c>
      <c r="AO163" s="19">
        <f>INDEX('Actuals Data'!AO$4:AO$427,MATCH('Actuals Summary'!$B163,'Actuals Data'!$B$4:$B$427,0))</f>
        <v>0</v>
      </c>
      <c r="AP163" s="19">
        <f>INDEX('Actuals Data'!AP$4:AP$427,MATCH('Actuals Summary'!$B163,'Actuals Data'!$B$4:$B$427,0))</f>
        <v>0</v>
      </c>
      <c r="AQ163" s="19">
        <f>INDEX('Actuals Data'!AQ$4:AQ$427,MATCH('Actuals Summary'!$B163,'Actuals Data'!$B$4:$B$427,0))</f>
        <v>0</v>
      </c>
      <c r="AR163" s="88">
        <f>INDEX('Actuals Data'!AR$4:AR$427,MATCH('Actuals Summary'!$B163,'Actuals Data'!$B$4:$B$427,0))</f>
        <v>0</v>
      </c>
      <c r="AS163" s="52">
        <f>INDEX('Actuals Data'!AS$4:AS$427,MATCH('Actuals Summary'!$B163,'Actuals Data'!$B$4:$B$427,0))</f>
        <v>0</v>
      </c>
      <c r="AT163" s="19">
        <f>INDEX('Actuals Data'!AT$4:AT$427,MATCH('Actuals Summary'!$B163,'Actuals Data'!$B$4:$B$427,0))</f>
        <v>0</v>
      </c>
    </row>
    <row r="164" spans="2:46" outlineLevel="1" x14ac:dyDescent="0.25">
      <c r="B164" s="24" t="s">
        <v>332</v>
      </c>
      <c r="C164" s="24" t="s">
        <v>333</v>
      </c>
      <c r="D164" s="24" t="s">
        <v>334</v>
      </c>
      <c r="E164" s="19">
        <f>INDEX('Actuals Data'!E$4:E$427,MATCH('Actuals Summary'!$B164,'Actuals Data'!$B$4:$B$427,0))</f>
        <v>0</v>
      </c>
      <c r="F164" s="19">
        <f>INDEX('Actuals Data'!F$4:F$427,MATCH('Actuals Summary'!$B164,'Actuals Data'!$B$4:$B$427,0))</f>
        <v>0</v>
      </c>
      <c r="G164" s="19">
        <f>INDEX('Actuals Data'!G$4:G$427,MATCH('Actuals Summary'!$B164,'Actuals Data'!$B$4:$B$427,0))</f>
        <v>0</v>
      </c>
      <c r="H164" s="19">
        <f>INDEX('Actuals Data'!H$4:H$427,MATCH('Actuals Summary'!$B164,'Actuals Data'!$B$4:$B$427,0))</f>
        <v>0</v>
      </c>
      <c r="I164" s="19">
        <f>INDEX('Actuals Data'!I$4:I$427,MATCH('Actuals Summary'!$B164,'Actuals Data'!$B$4:$B$427,0))</f>
        <v>0</v>
      </c>
      <c r="J164" s="19">
        <f>INDEX('Actuals Data'!J$4:J$427,MATCH('Actuals Summary'!$B164,'Actuals Data'!$B$4:$B$427,0))</f>
        <v>0</v>
      </c>
      <c r="K164" s="19">
        <f>INDEX('Actuals Data'!K$4:K$427,MATCH('Actuals Summary'!$B164,'Actuals Data'!$B$4:$B$427,0))</f>
        <v>0</v>
      </c>
      <c r="L164" s="19">
        <f>INDEX('Actuals Data'!L$4:L$427,MATCH('Actuals Summary'!$B164,'Actuals Data'!$B$4:$B$427,0))</f>
        <v>0</v>
      </c>
      <c r="M164" s="19">
        <f>INDEX('Actuals Data'!M$4:M$427,MATCH('Actuals Summary'!$B164,'Actuals Data'!$B$4:$B$427,0))</f>
        <v>0</v>
      </c>
      <c r="N164" s="19">
        <f>INDEX('Actuals Data'!N$4:N$427,MATCH('Actuals Summary'!$B164,'Actuals Data'!$B$4:$B$427,0))</f>
        <v>0</v>
      </c>
      <c r="O164" s="19">
        <f>INDEX('Actuals Data'!O$4:O$427,MATCH('Actuals Summary'!$B164,'Actuals Data'!$B$4:$B$427,0))</f>
        <v>0</v>
      </c>
      <c r="P164" s="19">
        <f>INDEX('Actuals Data'!P$4:P$427,MATCH('Actuals Summary'!$B164,'Actuals Data'!$B$4:$B$427,0))</f>
        <v>499253</v>
      </c>
      <c r="Q164" s="19">
        <f>INDEX('Actuals Data'!Q$4:Q$427,MATCH('Actuals Summary'!$B164,'Actuals Data'!$B$4:$B$427,0))</f>
        <v>175076</v>
      </c>
      <c r="R164" s="19">
        <f>INDEX('Actuals Data'!R$4:R$427,MATCH('Actuals Summary'!$B164,'Actuals Data'!$B$4:$B$427,0))</f>
        <v>211379</v>
      </c>
      <c r="S164" s="19">
        <f>INDEX('Actuals Data'!S$4:S$427,MATCH('Actuals Summary'!$B164,'Actuals Data'!$B$4:$B$427,0))</f>
        <v>377235</v>
      </c>
      <c r="T164" s="19">
        <f>INDEX('Actuals Data'!T$4:T$427,MATCH('Actuals Summary'!$B164,'Actuals Data'!$B$4:$B$427,0))</f>
        <v>336433</v>
      </c>
      <c r="U164" s="19">
        <f>INDEX('Actuals Data'!U$4:U$427,MATCH('Actuals Summary'!$B164,'Actuals Data'!$B$4:$B$427,0))</f>
        <v>434726</v>
      </c>
      <c r="V164" s="19">
        <f>INDEX('Actuals Data'!V$4:V$427,MATCH('Actuals Summary'!$B164,'Actuals Data'!$B$4:$B$427,0))</f>
        <v>199193</v>
      </c>
      <c r="W164" s="19">
        <f>INDEX('Actuals Data'!W$4:W$427,MATCH('Actuals Summary'!$B164,'Actuals Data'!$B$4:$B$427,0))</f>
        <v>108911</v>
      </c>
      <c r="X164" s="19">
        <f>INDEX('Actuals Data'!X$4:X$427,MATCH('Actuals Summary'!$B164,'Actuals Data'!$B$4:$B$427,0))</f>
        <v>116267</v>
      </c>
      <c r="Y164" s="19">
        <f>INDEX('Actuals Data'!Y$4:Y$427,MATCH('Actuals Summary'!$B164,'Actuals Data'!$B$4:$B$427,0))</f>
        <v>62332</v>
      </c>
      <c r="Z164" s="19">
        <f>INDEX('Actuals Data'!Z$4:Z$427,MATCH('Actuals Summary'!$B164,'Actuals Data'!$B$4:$B$427,0))</f>
        <v>36986</v>
      </c>
      <c r="AA164" s="19">
        <f>INDEX('Actuals Data'!AA$4:AA$427,MATCH('Actuals Summary'!$B164,'Actuals Data'!$B$4:$B$427,0))</f>
        <v>166736</v>
      </c>
      <c r="AB164" s="19">
        <f>INDEX('Actuals Data'!AB$4:AB$427,MATCH('Actuals Summary'!$B164,'Actuals Data'!$B$4:$B$427,0))</f>
        <v>10343</v>
      </c>
      <c r="AC164" s="19">
        <f>INDEX('Actuals Data'!AC$4:AC$427,MATCH('Actuals Summary'!$B164,'Actuals Data'!$B$4:$B$427,0))</f>
        <v>119805</v>
      </c>
      <c r="AD164" s="19">
        <f>INDEX('Actuals Data'!AD$4:AD$427,MATCH('Actuals Summary'!$B164,'Actuals Data'!$B$4:$B$427,0))</f>
        <v>3752</v>
      </c>
      <c r="AE164" s="19">
        <f>INDEX('Actuals Data'!AE$4:AE$427,MATCH('Actuals Summary'!$B164,'Actuals Data'!$B$4:$B$427,0))</f>
        <v>4242</v>
      </c>
      <c r="AF164" s="19">
        <f>INDEX('Actuals Data'!AF$4:AF$427,MATCH('Actuals Summary'!$B164,'Actuals Data'!$B$4:$B$427,0))</f>
        <v>4995</v>
      </c>
      <c r="AG164" s="19">
        <f>INDEX('Actuals Data'!AG$4:AG$427,MATCH('Actuals Summary'!$B164,'Actuals Data'!$B$4:$B$427,0))</f>
        <v>4040</v>
      </c>
      <c r="AH164" s="19">
        <f>INDEX('Actuals Data'!AH$4:AH$427,MATCH('Actuals Summary'!$B164,'Actuals Data'!$B$4:$B$427,0))</f>
        <v>4800</v>
      </c>
      <c r="AI164" s="19">
        <f>INDEX('Actuals Data'!AI$4:AI$427,MATCH('Actuals Summary'!$B164,'Actuals Data'!$B$4:$B$427,0))</f>
        <v>4541</v>
      </c>
      <c r="AJ164" s="19">
        <f>INDEX('Actuals Data'!AJ$4:AJ$427,MATCH('Actuals Summary'!$B164,'Actuals Data'!$B$4:$B$427,0))</f>
        <v>5180</v>
      </c>
      <c r="AK164" s="19">
        <f>INDEX('Actuals Data'!AK$4:AK$427,MATCH('Actuals Summary'!$B164,'Actuals Data'!$B$4:$B$427,0))</f>
        <v>4985</v>
      </c>
      <c r="AL164" s="19">
        <f>INDEX('Actuals Data'!AL$4:AL$427,MATCH('Actuals Summary'!$B164,'Actuals Data'!$B$4:$B$427,0))</f>
        <v>2583</v>
      </c>
      <c r="AM164" s="19">
        <f>INDEX('Actuals Data'!AM$4:AM$427,MATCH('Actuals Summary'!$B164,'Actuals Data'!$B$4:$B$427,0))</f>
        <v>2231</v>
      </c>
      <c r="AN164" s="19">
        <f>INDEX('Actuals Data'!AN$4:AN$427,MATCH('Actuals Summary'!$B164,'Actuals Data'!$B$4:$B$427,0))</f>
        <v>7498</v>
      </c>
      <c r="AO164" s="19">
        <f>INDEX('Actuals Data'!AO$4:AO$427,MATCH('Actuals Summary'!$B164,'Actuals Data'!$B$4:$B$427,0))</f>
        <v>8093</v>
      </c>
      <c r="AP164" s="19">
        <f>INDEX('Actuals Data'!AP$4:AP$427,MATCH('Actuals Summary'!$B164,'Actuals Data'!$B$4:$B$427,0))</f>
        <v>6349</v>
      </c>
      <c r="AQ164" s="19">
        <f>INDEX('Actuals Data'!AQ$4:AQ$427,MATCH('Actuals Summary'!$B164,'Actuals Data'!$B$4:$B$427,0))</f>
        <v>6608</v>
      </c>
      <c r="AR164" s="88">
        <f>INDEX('Actuals Data'!AR$4:AR$427,MATCH('Actuals Summary'!$B164,'Actuals Data'!$B$4:$B$427,0))</f>
        <v>19448.11</v>
      </c>
      <c r="AS164" s="52">
        <f>INDEX('Actuals Data'!AS$4:AS$427,MATCH('Actuals Summary'!$B164,'Actuals Data'!$B$4:$B$427,0))</f>
        <v>19448.11</v>
      </c>
      <c r="AT164" s="19">
        <f>INDEX('Actuals Data'!AT$4:AT$427,MATCH('Actuals Summary'!$B164,'Actuals Data'!$B$4:$B$427,0))</f>
        <v>7200</v>
      </c>
    </row>
    <row r="165" spans="2:46" outlineLevel="1" x14ac:dyDescent="0.25">
      <c r="B165" s="24" t="s">
        <v>335</v>
      </c>
      <c r="C165" s="24" t="s">
        <v>336</v>
      </c>
      <c r="D165" s="24" t="s">
        <v>337</v>
      </c>
      <c r="E165" s="19">
        <f>INDEX('Actuals Data'!E$4:E$427,MATCH('Actuals Summary'!$B165,'Actuals Data'!$B$4:$B$427,0))</f>
        <v>0</v>
      </c>
      <c r="F165" s="19">
        <f>INDEX('Actuals Data'!F$4:F$427,MATCH('Actuals Summary'!$B165,'Actuals Data'!$B$4:$B$427,0))</f>
        <v>0</v>
      </c>
      <c r="G165" s="19">
        <f>INDEX('Actuals Data'!G$4:G$427,MATCH('Actuals Summary'!$B165,'Actuals Data'!$B$4:$B$427,0))</f>
        <v>0</v>
      </c>
      <c r="H165" s="19">
        <f>INDEX('Actuals Data'!H$4:H$427,MATCH('Actuals Summary'!$B165,'Actuals Data'!$B$4:$B$427,0))</f>
        <v>0</v>
      </c>
      <c r="I165" s="19">
        <f>INDEX('Actuals Data'!I$4:I$427,MATCH('Actuals Summary'!$B165,'Actuals Data'!$B$4:$B$427,0))</f>
        <v>0</v>
      </c>
      <c r="J165" s="19">
        <f>INDEX('Actuals Data'!J$4:J$427,MATCH('Actuals Summary'!$B165,'Actuals Data'!$B$4:$B$427,0))</f>
        <v>0</v>
      </c>
      <c r="K165" s="19">
        <f>INDEX('Actuals Data'!K$4:K$427,MATCH('Actuals Summary'!$B165,'Actuals Data'!$B$4:$B$427,0))</f>
        <v>0</v>
      </c>
      <c r="L165" s="19">
        <f>INDEX('Actuals Data'!L$4:L$427,MATCH('Actuals Summary'!$B165,'Actuals Data'!$B$4:$B$427,0))</f>
        <v>0</v>
      </c>
      <c r="M165" s="19">
        <f>INDEX('Actuals Data'!M$4:M$427,MATCH('Actuals Summary'!$B165,'Actuals Data'!$B$4:$B$427,0))</f>
        <v>0</v>
      </c>
      <c r="N165" s="19">
        <f>INDEX('Actuals Data'!N$4:N$427,MATCH('Actuals Summary'!$B165,'Actuals Data'!$B$4:$B$427,0))</f>
        <v>0</v>
      </c>
      <c r="O165" s="19">
        <f>INDEX('Actuals Data'!O$4:O$427,MATCH('Actuals Summary'!$B165,'Actuals Data'!$B$4:$B$427,0))</f>
        <v>0</v>
      </c>
      <c r="P165" s="19">
        <f>INDEX('Actuals Data'!P$4:P$427,MATCH('Actuals Summary'!$B165,'Actuals Data'!$B$4:$B$427,0))</f>
        <v>180738</v>
      </c>
      <c r="Q165" s="19">
        <f>INDEX('Actuals Data'!Q$4:Q$427,MATCH('Actuals Summary'!$B165,'Actuals Data'!$B$4:$B$427,0))</f>
        <v>138889</v>
      </c>
      <c r="R165" s="19">
        <f>INDEX('Actuals Data'!R$4:R$427,MATCH('Actuals Summary'!$B165,'Actuals Data'!$B$4:$B$427,0))</f>
        <v>96333</v>
      </c>
      <c r="S165" s="19">
        <f>INDEX('Actuals Data'!S$4:S$427,MATCH('Actuals Summary'!$B165,'Actuals Data'!$B$4:$B$427,0))</f>
        <v>117906</v>
      </c>
      <c r="T165" s="19">
        <f>INDEX('Actuals Data'!T$4:T$427,MATCH('Actuals Summary'!$B165,'Actuals Data'!$B$4:$B$427,0))</f>
        <v>63850</v>
      </c>
      <c r="U165" s="19">
        <f>INDEX('Actuals Data'!U$4:U$427,MATCH('Actuals Summary'!$B165,'Actuals Data'!$B$4:$B$427,0))</f>
        <v>34739</v>
      </c>
      <c r="V165" s="19">
        <f>INDEX('Actuals Data'!V$4:V$427,MATCH('Actuals Summary'!$B165,'Actuals Data'!$B$4:$B$427,0))</f>
        <v>20455</v>
      </c>
      <c r="W165" s="19">
        <f>INDEX('Actuals Data'!W$4:W$427,MATCH('Actuals Summary'!$B165,'Actuals Data'!$B$4:$B$427,0))</f>
        <v>20051</v>
      </c>
      <c r="X165" s="19">
        <f>INDEX('Actuals Data'!X$4:X$427,MATCH('Actuals Summary'!$B165,'Actuals Data'!$B$4:$B$427,0))</f>
        <v>14143</v>
      </c>
      <c r="Y165" s="19">
        <f>INDEX('Actuals Data'!Y$4:Y$427,MATCH('Actuals Summary'!$B165,'Actuals Data'!$B$4:$B$427,0))</f>
        <v>5884</v>
      </c>
      <c r="Z165" s="19">
        <f>INDEX('Actuals Data'!Z$4:Z$427,MATCH('Actuals Summary'!$B165,'Actuals Data'!$B$4:$B$427,0))</f>
        <v>12615</v>
      </c>
      <c r="AA165" s="19">
        <f>INDEX('Actuals Data'!AA$4:AA$427,MATCH('Actuals Summary'!$B165,'Actuals Data'!$B$4:$B$427,0))</f>
        <v>13821</v>
      </c>
      <c r="AB165" s="19">
        <f>INDEX('Actuals Data'!AB$4:AB$427,MATCH('Actuals Summary'!$B165,'Actuals Data'!$B$4:$B$427,0))</f>
        <v>5309</v>
      </c>
      <c r="AC165" s="19">
        <f>INDEX('Actuals Data'!AC$4:AC$427,MATCH('Actuals Summary'!$B165,'Actuals Data'!$B$4:$B$427,0))</f>
        <v>6975</v>
      </c>
      <c r="AD165" s="19">
        <f>INDEX('Actuals Data'!AD$4:AD$427,MATCH('Actuals Summary'!$B165,'Actuals Data'!$B$4:$B$427,0))</f>
        <v>3443</v>
      </c>
      <c r="AE165" s="19">
        <f>INDEX('Actuals Data'!AE$4:AE$427,MATCH('Actuals Summary'!$B165,'Actuals Data'!$B$4:$B$427,0))</f>
        <v>3636</v>
      </c>
      <c r="AF165" s="19">
        <f>INDEX('Actuals Data'!AF$4:AF$427,MATCH('Actuals Summary'!$B165,'Actuals Data'!$B$4:$B$427,0))</f>
        <v>4389</v>
      </c>
      <c r="AG165" s="19">
        <f>INDEX('Actuals Data'!AG$4:AG$427,MATCH('Actuals Summary'!$B165,'Actuals Data'!$B$4:$B$427,0))</f>
        <v>3051</v>
      </c>
      <c r="AH165" s="19">
        <f>INDEX('Actuals Data'!AH$4:AH$427,MATCH('Actuals Summary'!$B165,'Actuals Data'!$B$4:$B$427,0))</f>
        <v>3078</v>
      </c>
      <c r="AI165" s="19">
        <f>INDEX('Actuals Data'!AI$4:AI$427,MATCH('Actuals Summary'!$B165,'Actuals Data'!$B$4:$B$427,0))</f>
        <v>2731</v>
      </c>
      <c r="AJ165" s="19">
        <f>INDEX('Actuals Data'!AJ$4:AJ$427,MATCH('Actuals Summary'!$B165,'Actuals Data'!$B$4:$B$427,0))</f>
        <v>2698</v>
      </c>
      <c r="AK165" s="19">
        <f>INDEX('Actuals Data'!AK$4:AK$427,MATCH('Actuals Summary'!$B165,'Actuals Data'!$B$4:$B$427,0))</f>
        <v>2287</v>
      </c>
      <c r="AL165" s="19">
        <f>INDEX('Actuals Data'!AL$4:AL$427,MATCH('Actuals Summary'!$B165,'Actuals Data'!$B$4:$B$427,0))</f>
        <v>1053</v>
      </c>
      <c r="AM165" s="19">
        <f>INDEX('Actuals Data'!AM$4:AM$427,MATCH('Actuals Summary'!$B165,'Actuals Data'!$B$4:$B$427,0))</f>
        <v>799</v>
      </c>
      <c r="AN165" s="19">
        <f>INDEX('Actuals Data'!AN$4:AN$427,MATCH('Actuals Summary'!$B165,'Actuals Data'!$B$4:$B$427,0))</f>
        <v>2926</v>
      </c>
      <c r="AO165" s="19">
        <f>INDEX('Actuals Data'!AO$4:AO$427,MATCH('Actuals Summary'!$B165,'Actuals Data'!$B$4:$B$427,0))</f>
        <v>2377</v>
      </c>
      <c r="AP165" s="19">
        <f>INDEX('Actuals Data'!AP$4:AP$427,MATCH('Actuals Summary'!$B165,'Actuals Data'!$B$4:$B$427,0))</f>
        <v>1317</v>
      </c>
      <c r="AQ165" s="19">
        <f>INDEX('Actuals Data'!AQ$4:AQ$427,MATCH('Actuals Summary'!$B165,'Actuals Data'!$B$4:$B$427,0))</f>
        <v>2526</v>
      </c>
      <c r="AR165" s="88">
        <f>INDEX('Actuals Data'!AR$4:AR$427,MATCH('Actuals Summary'!$B165,'Actuals Data'!$B$4:$B$427,0))</f>
        <v>361.79</v>
      </c>
      <c r="AS165" s="52">
        <f>INDEX('Actuals Data'!AS$4:AS$427,MATCH('Actuals Summary'!$B165,'Actuals Data'!$B$4:$B$427,0))</f>
        <v>361.789999999999</v>
      </c>
      <c r="AT165" s="19">
        <f>INDEX('Actuals Data'!AT$4:AT$427,MATCH('Actuals Summary'!$B165,'Actuals Data'!$B$4:$B$427,0))</f>
        <v>2100</v>
      </c>
    </row>
    <row r="166" spans="2:46" outlineLevel="1" x14ac:dyDescent="0.25">
      <c r="B166" s="24" t="s">
        <v>346</v>
      </c>
      <c r="C166" s="24" t="s">
        <v>347</v>
      </c>
      <c r="D166" s="24" t="s">
        <v>348</v>
      </c>
      <c r="E166" s="19">
        <f>INDEX('Actuals Data'!E$4:E$427,MATCH('Actuals Summary'!$B166,'Actuals Data'!$B$4:$B$427,0))</f>
        <v>0</v>
      </c>
      <c r="F166" s="19">
        <f>INDEX('Actuals Data'!F$4:F$427,MATCH('Actuals Summary'!$B166,'Actuals Data'!$B$4:$B$427,0))</f>
        <v>0</v>
      </c>
      <c r="G166" s="19">
        <f>INDEX('Actuals Data'!G$4:G$427,MATCH('Actuals Summary'!$B166,'Actuals Data'!$B$4:$B$427,0))</f>
        <v>0</v>
      </c>
      <c r="H166" s="19">
        <f>INDEX('Actuals Data'!H$4:H$427,MATCH('Actuals Summary'!$B166,'Actuals Data'!$B$4:$B$427,0))</f>
        <v>0</v>
      </c>
      <c r="I166" s="19">
        <f>INDEX('Actuals Data'!I$4:I$427,MATCH('Actuals Summary'!$B166,'Actuals Data'!$B$4:$B$427,0))</f>
        <v>0</v>
      </c>
      <c r="J166" s="19">
        <f>INDEX('Actuals Data'!J$4:J$427,MATCH('Actuals Summary'!$B166,'Actuals Data'!$B$4:$B$427,0))</f>
        <v>0</v>
      </c>
      <c r="K166" s="19">
        <f>INDEX('Actuals Data'!K$4:K$427,MATCH('Actuals Summary'!$B166,'Actuals Data'!$B$4:$B$427,0))</f>
        <v>0</v>
      </c>
      <c r="L166" s="19">
        <f>INDEX('Actuals Data'!L$4:L$427,MATCH('Actuals Summary'!$B166,'Actuals Data'!$B$4:$B$427,0))</f>
        <v>0</v>
      </c>
      <c r="M166" s="19">
        <f>INDEX('Actuals Data'!M$4:M$427,MATCH('Actuals Summary'!$B166,'Actuals Data'!$B$4:$B$427,0))</f>
        <v>0</v>
      </c>
      <c r="N166" s="19">
        <f>INDEX('Actuals Data'!N$4:N$427,MATCH('Actuals Summary'!$B166,'Actuals Data'!$B$4:$B$427,0))</f>
        <v>0</v>
      </c>
      <c r="O166" s="19">
        <f>INDEX('Actuals Data'!O$4:O$427,MATCH('Actuals Summary'!$B166,'Actuals Data'!$B$4:$B$427,0))</f>
        <v>0</v>
      </c>
      <c r="P166" s="19">
        <f>INDEX('Actuals Data'!P$4:P$427,MATCH('Actuals Summary'!$B166,'Actuals Data'!$B$4:$B$427,0))</f>
        <v>0</v>
      </c>
      <c r="Q166" s="19">
        <f>INDEX('Actuals Data'!Q$4:Q$427,MATCH('Actuals Summary'!$B166,'Actuals Data'!$B$4:$B$427,0))</f>
        <v>0</v>
      </c>
      <c r="R166" s="19">
        <f>INDEX('Actuals Data'!R$4:R$427,MATCH('Actuals Summary'!$B166,'Actuals Data'!$B$4:$B$427,0))</f>
        <v>0</v>
      </c>
      <c r="S166" s="19">
        <f>INDEX('Actuals Data'!S$4:S$427,MATCH('Actuals Summary'!$B166,'Actuals Data'!$B$4:$B$427,0))</f>
        <v>0</v>
      </c>
      <c r="T166" s="19">
        <f>INDEX('Actuals Data'!T$4:T$427,MATCH('Actuals Summary'!$B166,'Actuals Data'!$B$4:$B$427,0))</f>
        <v>0</v>
      </c>
      <c r="U166" s="19">
        <f>INDEX('Actuals Data'!U$4:U$427,MATCH('Actuals Summary'!$B166,'Actuals Data'!$B$4:$B$427,0))</f>
        <v>0</v>
      </c>
      <c r="V166" s="19">
        <f>INDEX('Actuals Data'!V$4:V$427,MATCH('Actuals Summary'!$B166,'Actuals Data'!$B$4:$B$427,0))</f>
        <v>0</v>
      </c>
      <c r="W166" s="19">
        <f>INDEX('Actuals Data'!W$4:W$427,MATCH('Actuals Summary'!$B166,'Actuals Data'!$B$4:$B$427,0))</f>
        <v>0</v>
      </c>
      <c r="X166" s="19">
        <f>INDEX('Actuals Data'!X$4:X$427,MATCH('Actuals Summary'!$B166,'Actuals Data'!$B$4:$B$427,0))</f>
        <v>500000</v>
      </c>
      <c r="Y166" s="19">
        <f>INDEX('Actuals Data'!Y$4:Y$427,MATCH('Actuals Summary'!$B166,'Actuals Data'!$B$4:$B$427,0))</f>
        <v>0</v>
      </c>
      <c r="Z166" s="19">
        <f>INDEX('Actuals Data'!Z$4:Z$427,MATCH('Actuals Summary'!$B166,'Actuals Data'!$B$4:$B$427,0))</f>
        <v>707469</v>
      </c>
      <c r="AA166" s="19">
        <f>INDEX('Actuals Data'!AA$4:AA$427,MATCH('Actuals Summary'!$B166,'Actuals Data'!$B$4:$B$427,0))</f>
        <v>220331</v>
      </c>
      <c r="AB166" s="19">
        <f>INDEX('Actuals Data'!AB$4:AB$427,MATCH('Actuals Summary'!$B166,'Actuals Data'!$B$4:$B$427,0))</f>
        <v>233991</v>
      </c>
      <c r="AC166" s="19">
        <f>INDEX('Actuals Data'!AC$4:AC$427,MATCH('Actuals Summary'!$B166,'Actuals Data'!$B$4:$B$427,0))</f>
        <v>498498</v>
      </c>
      <c r="AD166" s="19">
        <f>INDEX('Actuals Data'!AD$4:AD$427,MATCH('Actuals Summary'!$B166,'Actuals Data'!$B$4:$B$427,0))</f>
        <v>675194</v>
      </c>
      <c r="AE166" s="19">
        <f>INDEX('Actuals Data'!AE$4:AE$427,MATCH('Actuals Summary'!$B166,'Actuals Data'!$B$4:$B$427,0))</f>
        <v>691554</v>
      </c>
      <c r="AF166" s="19">
        <f>INDEX('Actuals Data'!AF$4:AF$427,MATCH('Actuals Summary'!$B166,'Actuals Data'!$B$4:$B$427,0))</f>
        <v>775649</v>
      </c>
      <c r="AG166" s="19">
        <f>INDEX('Actuals Data'!AG$4:AG$427,MATCH('Actuals Summary'!$B166,'Actuals Data'!$B$4:$B$427,0))</f>
        <v>727383</v>
      </c>
      <c r="AH166" s="19">
        <f>INDEX('Actuals Data'!AH$4:AH$427,MATCH('Actuals Summary'!$B166,'Actuals Data'!$B$4:$B$427,0))</f>
        <v>746980</v>
      </c>
      <c r="AI166" s="19">
        <f>INDEX('Actuals Data'!AI$4:AI$427,MATCH('Actuals Summary'!$B166,'Actuals Data'!$B$4:$B$427,0))</f>
        <v>767791</v>
      </c>
      <c r="AJ166" s="19">
        <f>INDEX('Actuals Data'!AJ$4:AJ$427,MATCH('Actuals Summary'!$B166,'Actuals Data'!$B$4:$B$427,0))</f>
        <v>539893</v>
      </c>
      <c r="AK166" s="19">
        <f>INDEX('Actuals Data'!AK$4:AK$427,MATCH('Actuals Summary'!$B166,'Actuals Data'!$B$4:$B$427,0))</f>
        <v>813364</v>
      </c>
      <c r="AL166" s="19">
        <f>INDEX('Actuals Data'!AL$4:AL$427,MATCH('Actuals Summary'!$B166,'Actuals Data'!$B$4:$B$427,0))</f>
        <v>838292</v>
      </c>
      <c r="AM166" s="19">
        <f>INDEX('Actuals Data'!AM$4:AM$427,MATCH('Actuals Summary'!$B166,'Actuals Data'!$B$4:$B$427,0))</f>
        <v>507048</v>
      </c>
      <c r="AN166" s="19">
        <f>INDEX('Actuals Data'!AN$4:AN$427,MATCH('Actuals Summary'!$B166,'Actuals Data'!$B$4:$B$427,0))</f>
        <v>370260</v>
      </c>
      <c r="AO166" s="19">
        <f>INDEX('Actuals Data'!AO$4:AO$427,MATCH('Actuals Summary'!$B166,'Actuals Data'!$B$4:$B$427,0))</f>
        <v>246367</v>
      </c>
      <c r="AP166" s="19">
        <f>INDEX('Actuals Data'!AP$4:AP$427,MATCH('Actuals Summary'!$B166,'Actuals Data'!$B$4:$B$427,0))</f>
        <v>119259</v>
      </c>
      <c r="AQ166" s="19">
        <f>INDEX('Actuals Data'!AQ$4:AQ$427,MATCH('Actuals Summary'!$B166,'Actuals Data'!$B$4:$B$427,0))</f>
        <v>0</v>
      </c>
      <c r="AR166" s="88">
        <f>INDEX('Actuals Data'!AR$4:AR$427,MATCH('Actuals Summary'!$B166,'Actuals Data'!$B$4:$B$427,0))</f>
        <v>116271</v>
      </c>
      <c r="AS166" s="52">
        <f>INDEX('Actuals Data'!AS$4:AS$427,MATCH('Actuals Summary'!$B166,'Actuals Data'!$B$4:$B$427,0))</f>
        <v>116271</v>
      </c>
      <c r="AT166" s="19">
        <f>INDEX('Actuals Data'!AT$4:AT$427,MATCH('Actuals Summary'!$B166,'Actuals Data'!$B$4:$B$427,0))</f>
        <v>221500</v>
      </c>
    </row>
    <row r="167" spans="2:46" outlineLevel="1" x14ac:dyDescent="0.25">
      <c r="B167" s="24" t="s">
        <v>349</v>
      </c>
      <c r="C167" s="24" t="s">
        <v>350</v>
      </c>
      <c r="D167" s="24" t="s">
        <v>351</v>
      </c>
      <c r="E167" s="19">
        <f>INDEX('Actuals Data'!E$4:E$427,MATCH('Actuals Summary'!$B167,'Actuals Data'!$B$4:$B$427,0))</f>
        <v>0</v>
      </c>
      <c r="F167" s="19">
        <f>INDEX('Actuals Data'!F$4:F$427,MATCH('Actuals Summary'!$B167,'Actuals Data'!$B$4:$B$427,0))</f>
        <v>0</v>
      </c>
      <c r="G167" s="19">
        <f>INDEX('Actuals Data'!G$4:G$427,MATCH('Actuals Summary'!$B167,'Actuals Data'!$B$4:$B$427,0))</f>
        <v>0</v>
      </c>
      <c r="H167" s="19">
        <f>INDEX('Actuals Data'!H$4:H$427,MATCH('Actuals Summary'!$B167,'Actuals Data'!$B$4:$B$427,0))</f>
        <v>0</v>
      </c>
      <c r="I167" s="19">
        <f>INDEX('Actuals Data'!I$4:I$427,MATCH('Actuals Summary'!$B167,'Actuals Data'!$B$4:$B$427,0))</f>
        <v>0</v>
      </c>
      <c r="J167" s="19">
        <f>INDEX('Actuals Data'!J$4:J$427,MATCH('Actuals Summary'!$B167,'Actuals Data'!$B$4:$B$427,0))</f>
        <v>0</v>
      </c>
      <c r="K167" s="19">
        <f>INDEX('Actuals Data'!K$4:K$427,MATCH('Actuals Summary'!$B167,'Actuals Data'!$B$4:$B$427,0))</f>
        <v>0</v>
      </c>
      <c r="L167" s="19">
        <f>INDEX('Actuals Data'!L$4:L$427,MATCH('Actuals Summary'!$B167,'Actuals Data'!$B$4:$B$427,0))</f>
        <v>0</v>
      </c>
      <c r="M167" s="19">
        <f>INDEX('Actuals Data'!M$4:M$427,MATCH('Actuals Summary'!$B167,'Actuals Data'!$B$4:$B$427,0))</f>
        <v>0</v>
      </c>
      <c r="N167" s="19">
        <f>INDEX('Actuals Data'!N$4:N$427,MATCH('Actuals Summary'!$B167,'Actuals Data'!$B$4:$B$427,0))</f>
        <v>0</v>
      </c>
      <c r="O167" s="19">
        <f>INDEX('Actuals Data'!O$4:O$427,MATCH('Actuals Summary'!$B167,'Actuals Data'!$B$4:$B$427,0))</f>
        <v>0</v>
      </c>
      <c r="P167" s="19">
        <f>INDEX('Actuals Data'!P$4:P$427,MATCH('Actuals Summary'!$B167,'Actuals Data'!$B$4:$B$427,0))</f>
        <v>0</v>
      </c>
      <c r="Q167" s="19">
        <f>INDEX('Actuals Data'!Q$4:Q$427,MATCH('Actuals Summary'!$B167,'Actuals Data'!$B$4:$B$427,0))</f>
        <v>0</v>
      </c>
      <c r="R167" s="19">
        <f>INDEX('Actuals Data'!R$4:R$427,MATCH('Actuals Summary'!$B167,'Actuals Data'!$B$4:$B$427,0))</f>
        <v>0</v>
      </c>
      <c r="S167" s="19">
        <f>INDEX('Actuals Data'!S$4:S$427,MATCH('Actuals Summary'!$B167,'Actuals Data'!$B$4:$B$427,0))</f>
        <v>127083</v>
      </c>
      <c r="T167" s="19">
        <f>INDEX('Actuals Data'!T$4:T$427,MATCH('Actuals Summary'!$B167,'Actuals Data'!$B$4:$B$427,0))</f>
        <v>305000</v>
      </c>
      <c r="U167" s="19">
        <f>INDEX('Actuals Data'!U$4:U$427,MATCH('Actuals Summary'!$B167,'Actuals Data'!$B$4:$B$427,0))</f>
        <v>422170</v>
      </c>
      <c r="V167" s="19">
        <f>INDEX('Actuals Data'!V$4:V$427,MATCH('Actuals Summary'!$B167,'Actuals Data'!$B$4:$B$427,0))</f>
        <v>619786</v>
      </c>
      <c r="W167" s="19">
        <f>INDEX('Actuals Data'!W$4:W$427,MATCH('Actuals Summary'!$B167,'Actuals Data'!$B$4:$B$427,0))</f>
        <v>619786</v>
      </c>
      <c r="X167" s="19">
        <f>INDEX('Actuals Data'!X$4:X$427,MATCH('Actuals Summary'!$B167,'Actuals Data'!$B$4:$B$427,0))</f>
        <v>610255</v>
      </c>
      <c r="Y167" s="19">
        <f>INDEX('Actuals Data'!Y$4:Y$427,MATCH('Actuals Summary'!$B167,'Actuals Data'!$B$4:$B$427,0))</f>
        <v>641028</v>
      </c>
      <c r="Z167" s="19">
        <f>INDEX('Actuals Data'!Z$4:Z$427,MATCH('Actuals Summary'!$B167,'Actuals Data'!$B$4:$B$427,0))</f>
        <v>723791</v>
      </c>
      <c r="AA167" s="19">
        <f>INDEX('Actuals Data'!AA$4:AA$427,MATCH('Actuals Summary'!$B167,'Actuals Data'!$B$4:$B$427,0))</f>
        <v>682759</v>
      </c>
      <c r="AB167" s="19">
        <f>INDEX('Actuals Data'!AB$4:AB$427,MATCH('Actuals Summary'!$B167,'Actuals Data'!$B$4:$B$427,0))</f>
        <v>909144</v>
      </c>
      <c r="AC167" s="19">
        <f>INDEX('Actuals Data'!AC$4:AC$427,MATCH('Actuals Summary'!$B167,'Actuals Data'!$B$4:$B$427,0))</f>
        <v>625574</v>
      </c>
      <c r="AD167" s="19">
        <f>INDEX('Actuals Data'!AD$4:AD$427,MATCH('Actuals Summary'!$B167,'Actuals Data'!$B$4:$B$427,0))</f>
        <v>588617</v>
      </c>
      <c r="AE167" s="19">
        <f>INDEX('Actuals Data'!AE$4:AE$427,MATCH('Actuals Summary'!$B167,'Actuals Data'!$B$4:$B$427,0))</f>
        <v>543590</v>
      </c>
      <c r="AF167" s="19">
        <f>INDEX('Actuals Data'!AF$4:AF$427,MATCH('Actuals Summary'!$B167,'Actuals Data'!$B$4:$B$427,0))</f>
        <v>430064</v>
      </c>
      <c r="AG167" s="19">
        <f>INDEX('Actuals Data'!AG$4:AG$427,MATCH('Actuals Summary'!$B167,'Actuals Data'!$B$4:$B$427,0))</f>
        <v>449282</v>
      </c>
      <c r="AH167" s="19">
        <f>INDEX('Actuals Data'!AH$4:AH$427,MATCH('Actuals Summary'!$B167,'Actuals Data'!$B$4:$B$427,0))</f>
        <v>400637</v>
      </c>
      <c r="AI167" s="19">
        <f>INDEX('Actuals Data'!AI$4:AI$427,MATCH('Actuals Summary'!$B167,'Actuals Data'!$B$4:$B$427,0))</f>
        <v>351051</v>
      </c>
      <c r="AJ167" s="19">
        <f>INDEX('Actuals Data'!AJ$4:AJ$427,MATCH('Actuals Summary'!$B167,'Actuals Data'!$B$4:$B$427,0))</f>
        <v>549627</v>
      </c>
      <c r="AK167" s="19">
        <f>INDEX('Actuals Data'!AK$4:AK$427,MATCH('Actuals Summary'!$B167,'Actuals Data'!$B$4:$B$427,0))</f>
        <v>247107</v>
      </c>
      <c r="AL167" s="19">
        <f>INDEX('Actuals Data'!AL$4:AL$427,MATCH('Actuals Summary'!$B167,'Actuals Data'!$B$4:$B$427,0))</f>
        <v>193131</v>
      </c>
      <c r="AM167" s="19">
        <f>INDEX('Actuals Data'!AM$4:AM$427,MATCH('Actuals Summary'!$B167,'Actuals Data'!$B$4:$B$427,0))</f>
        <v>37280</v>
      </c>
      <c r="AN167" s="19">
        <f>INDEX('Actuals Data'!AN$4:AN$427,MATCH('Actuals Summary'!$B167,'Actuals Data'!$B$4:$B$427,0))</f>
        <v>59348</v>
      </c>
      <c r="AO167" s="19">
        <f>INDEX('Actuals Data'!AO$4:AO$427,MATCH('Actuals Summary'!$B167,'Actuals Data'!$B$4:$B$427,0))</f>
        <v>48241</v>
      </c>
      <c r="AP167" s="19">
        <f>INDEX('Actuals Data'!AP$4:AP$427,MATCH('Actuals Summary'!$B167,'Actuals Data'!$B$4:$B$427,0))</f>
        <v>40850</v>
      </c>
      <c r="AQ167" s="19">
        <f>INDEX('Actuals Data'!AQ$4:AQ$427,MATCH('Actuals Summary'!$B167,'Actuals Data'!$B$4:$B$427,0))</f>
        <v>155108</v>
      </c>
      <c r="AR167" s="88">
        <f>INDEX('Actuals Data'!AR$4:AR$427,MATCH('Actuals Summary'!$B167,'Actuals Data'!$B$4:$B$427,0))</f>
        <v>33736.71</v>
      </c>
      <c r="AS167" s="52">
        <f>INDEX('Actuals Data'!AS$4:AS$427,MATCH('Actuals Summary'!$B167,'Actuals Data'!$B$4:$B$427,0))</f>
        <v>33736.709999999897</v>
      </c>
      <c r="AT167" s="19">
        <f>INDEX('Actuals Data'!AT$4:AT$427,MATCH('Actuals Summary'!$B167,'Actuals Data'!$B$4:$B$427,0))</f>
        <v>33700</v>
      </c>
    </row>
    <row r="168" spans="2:46" outlineLevel="1" x14ac:dyDescent="0.25">
      <c r="B168" s="24" t="s">
        <v>352</v>
      </c>
      <c r="C168" s="24" t="s">
        <v>353</v>
      </c>
      <c r="D168" s="24" t="s">
        <v>354</v>
      </c>
      <c r="E168" s="19">
        <f>INDEX('Actuals Data'!E$4:E$427,MATCH('Actuals Summary'!$B168,'Actuals Data'!$B$4:$B$427,0))</f>
        <v>0</v>
      </c>
      <c r="F168" s="19">
        <f>INDEX('Actuals Data'!F$4:F$427,MATCH('Actuals Summary'!$B168,'Actuals Data'!$B$4:$B$427,0))</f>
        <v>0</v>
      </c>
      <c r="G168" s="19">
        <f>INDEX('Actuals Data'!G$4:G$427,MATCH('Actuals Summary'!$B168,'Actuals Data'!$B$4:$B$427,0))</f>
        <v>0</v>
      </c>
      <c r="H168" s="19">
        <f>INDEX('Actuals Data'!H$4:H$427,MATCH('Actuals Summary'!$B168,'Actuals Data'!$B$4:$B$427,0))</f>
        <v>0</v>
      </c>
      <c r="I168" s="19">
        <f>INDEX('Actuals Data'!I$4:I$427,MATCH('Actuals Summary'!$B168,'Actuals Data'!$B$4:$B$427,0))</f>
        <v>0</v>
      </c>
      <c r="J168" s="19">
        <f>INDEX('Actuals Data'!J$4:J$427,MATCH('Actuals Summary'!$B168,'Actuals Data'!$B$4:$B$427,0))</f>
        <v>0</v>
      </c>
      <c r="K168" s="19">
        <f>INDEX('Actuals Data'!K$4:K$427,MATCH('Actuals Summary'!$B168,'Actuals Data'!$B$4:$B$427,0))</f>
        <v>0</v>
      </c>
      <c r="L168" s="19">
        <f>INDEX('Actuals Data'!L$4:L$427,MATCH('Actuals Summary'!$B168,'Actuals Data'!$B$4:$B$427,0))</f>
        <v>0</v>
      </c>
      <c r="M168" s="19">
        <f>INDEX('Actuals Data'!M$4:M$427,MATCH('Actuals Summary'!$B168,'Actuals Data'!$B$4:$B$427,0))</f>
        <v>0</v>
      </c>
      <c r="N168" s="19">
        <f>INDEX('Actuals Data'!N$4:N$427,MATCH('Actuals Summary'!$B168,'Actuals Data'!$B$4:$B$427,0))</f>
        <v>0</v>
      </c>
      <c r="O168" s="19">
        <f>INDEX('Actuals Data'!O$4:O$427,MATCH('Actuals Summary'!$B168,'Actuals Data'!$B$4:$B$427,0))</f>
        <v>0</v>
      </c>
      <c r="P168" s="19">
        <f>INDEX('Actuals Data'!P$4:P$427,MATCH('Actuals Summary'!$B168,'Actuals Data'!$B$4:$B$427,0))</f>
        <v>0</v>
      </c>
      <c r="Q168" s="19">
        <f>INDEX('Actuals Data'!Q$4:Q$427,MATCH('Actuals Summary'!$B168,'Actuals Data'!$B$4:$B$427,0))</f>
        <v>0</v>
      </c>
      <c r="R168" s="19">
        <f>INDEX('Actuals Data'!R$4:R$427,MATCH('Actuals Summary'!$B168,'Actuals Data'!$B$4:$B$427,0))</f>
        <v>0</v>
      </c>
      <c r="S168" s="19">
        <f>INDEX('Actuals Data'!S$4:S$427,MATCH('Actuals Summary'!$B168,'Actuals Data'!$B$4:$B$427,0))</f>
        <v>0</v>
      </c>
      <c r="T168" s="19">
        <f>INDEX('Actuals Data'!T$4:T$427,MATCH('Actuals Summary'!$B168,'Actuals Data'!$B$4:$B$427,0))</f>
        <v>6525</v>
      </c>
      <c r="U168" s="19">
        <f>INDEX('Actuals Data'!U$4:U$427,MATCH('Actuals Summary'!$B168,'Actuals Data'!$B$4:$B$427,0))</f>
        <v>198621</v>
      </c>
      <c r="V168" s="19">
        <f>INDEX('Actuals Data'!V$4:V$427,MATCH('Actuals Summary'!$B168,'Actuals Data'!$B$4:$B$427,0))</f>
        <v>431698</v>
      </c>
      <c r="W168" s="19">
        <f>INDEX('Actuals Data'!W$4:W$427,MATCH('Actuals Summary'!$B168,'Actuals Data'!$B$4:$B$427,0))</f>
        <v>545432</v>
      </c>
      <c r="X168" s="19">
        <f>INDEX('Actuals Data'!X$4:X$427,MATCH('Actuals Summary'!$B168,'Actuals Data'!$B$4:$B$427,0))</f>
        <v>858001</v>
      </c>
      <c r="Y168" s="19">
        <f>INDEX('Actuals Data'!Y$4:Y$427,MATCH('Actuals Summary'!$B168,'Actuals Data'!$B$4:$B$427,0))</f>
        <v>1529289</v>
      </c>
      <c r="Z168" s="19">
        <f>INDEX('Actuals Data'!Z$4:Z$427,MATCH('Actuals Summary'!$B168,'Actuals Data'!$B$4:$B$427,0))</f>
        <v>1767850</v>
      </c>
      <c r="AA168" s="19">
        <f>INDEX('Actuals Data'!AA$4:AA$427,MATCH('Actuals Summary'!$B168,'Actuals Data'!$B$4:$B$427,0))</f>
        <v>1491594</v>
      </c>
      <c r="AB168" s="19">
        <f>INDEX('Actuals Data'!AB$4:AB$427,MATCH('Actuals Summary'!$B168,'Actuals Data'!$B$4:$B$427,0))</f>
        <v>1312151</v>
      </c>
      <c r="AC168" s="19">
        <f>INDEX('Actuals Data'!AC$4:AC$427,MATCH('Actuals Summary'!$B168,'Actuals Data'!$B$4:$B$427,0))</f>
        <v>1096313</v>
      </c>
      <c r="AD168" s="19">
        <f>INDEX('Actuals Data'!AD$4:AD$427,MATCH('Actuals Summary'!$B168,'Actuals Data'!$B$4:$B$427,0))</f>
        <v>974927</v>
      </c>
      <c r="AE168" s="19">
        <f>INDEX('Actuals Data'!AE$4:AE$427,MATCH('Actuals Summary'!$B168,'Actuals Data'!$B$4:$B$427,0))</f>
        <v>831962</v>
      </c>
      <c r="AF168" s="19">
        <f>INDEX('Actuals Data'!AF$4:AF$427,MATCH('Actuals Summary'!$B168,'Actuals Data'!$B$4:$B$427,0))</f>
        <v>724006</v>
      </c>
      <c r="AG168" s="19">
        <f>INDEX('Actuals Data'!AG$4:AG$427,MATCH('Actuals Summary'!$B168,'Actuals Data'!$B$4:$B$427,0))</f>
        <v>396643</v>
      </c>
      <c r="AH168" s="19">
        <f>INDEX('Actuals Data'!AH$4:AH$427,MATCH('Actuals Summary'!$B168,'Actuals Data'!$B$4:$B$427,0))</f>
        <v>409197</v>
      </c>
      <c r="AI168" s="19">
        <f>INDEX('Actuals Data'!AI$4:AI$427,MATCH('Actuals Summary'!$B168,'Actuals Data'!$B$4:$B$427,0))</f>
        <v>129773</v>
      </c>
      <c r="AJ168" s="19">
        <f>INDEX('Actuals Data'!AJ$4:AJ$427,MATCH('Actuals Summary'!$B168,'Actuals Data'!$B$4:$B$427,0))</f>
        <v>113207</v>
      </c>
      <c r="AK168" s="19">
        <f>INDEX('Actuals Data'!AK$4:AK$427,MATCH('Actuals Summary'!$B168,'Actuals Data'!$B$4:$B$427,0))</f>
        <v>25802</v>
      </c>
      <c r="AL168" s="19">
        <f>INDEX('Actuals Data'!AL$4:AL$427,MATCH('Actuals Summary'!$B168,'Actuals Data'!$B$4:$B$427,0))</f>
        <v>29116</v>
      </c>
      <c r="AM168" s="19">
        <f>INDEX('Actuals Data'!AM$4:AM$427,MATCH('Actuals Summary'!$B168,'Actuals Data'!$B$4:$B$427,0))</f>
        <v>0</v>
      </c>
      <c r="AN168" s="19">
        <f>INDEX('Actuals Data'!AN$4:AN$427,MATCH('Actuals Summary'!$B168,'Actuals Data'!$B$4:$B$427,0))</f>
        <v>5000</v>
      </c>
      <c r="AO168" s="19">
        <f>INDEX('Actuals Data'!AO$4:AO$427,MATCH('Actuals Summary'!$B168,'Actuals Data'!$B$4:$B$427,0))</f>
        <v>0</v>
      </c>
      <c r="AP168" s="19">
        <f>INDEX('Actuals Data'!AP$4:AP$427,MATCH('Actuals Summary'!$B168,'Actuals Data'!$B$4:$B$427,0))</f>
        <v>0</v>
      </c>
      <c r="AQ168" s="19">
        <f>INDEX('Actuals Data'!AQ$4:AQ$427,MATCH('Actuals Summary'!$B168,'Actuals Data'!$B$4:$B$427,0))</f>
        <v>2018</v>
      </c>
      <c r="AR168" s="88">
        <f>INDEX('Actuals Data'!AR$4:AR$427,MATCH('Actuals Summary'!$B168,'Actuals Data'!$B$4:$B$427,0))</f>
        <v>0</v>
      </c>
      <c r="AS168" s="52">
        <f>INDEX('Actuals Data'!AS$4:AS$427,MATCH('Actuals Summary'!$B168,'Actuals Data'!$B$4:$B$427,0))</f>
        <v>0</v>
      </c>
      <c r="AT168" s="19">
        <f>INDEX('Actuals Data'!AT$4:AT$427,MATCH('Actuals Summary'!$B168,'Actuals Data'!$B$4:$B$427,0))</f>
        <v>700</v>
      </c>
    </row>
    <row r="169" spans="2:46" outlineLevel="1" x14ac:dyDescent="0.25">
      <c r="B169" s="24" t="s">
        <v>355</v>
      </c>
      <c r="C169" s="24" t="s">
        <v>356</v>
      </c>
      <c r="D169" s="24" t="s">
        <v>357</v>
      </c>
      <c r="E169" s="19">
        <f>INDEX('Actuals Data'!E$4:E$427,MATCH('Actuals Summary'!$B169,'Actuals Data'!$B$4:$B$427,0))</f>
        <v>0</v>
      </c>
      <c r="F169" s="19">
        <f>INDEX('Actuals Data'!F$4:F$427,MATCH('Actuals Summary'!$B169,'Actuals Data'!$B$4:$B$427,0))</f>
        <v>0</v>
      </c>
      <c r="G169" s="19">
        <f>INDEX('Actuals Data'!G$4:G$427,MATCH('Actuals Summary'!$B169,'Actuals Data'!$B$4:$B$427,0))</f>
        <v>0</v>
      </c>
      <c r="H169" s="19">
        <f>INDEX('Actuals Data'!H$4:H$427,MATCH('Actuals Summary'!$B169,'Actuals Data'!$B$4:$B$427,0))</f>
        <v>0</v>
      </c>
      <c r="I169" s="19">
        <f>INDEX('Actuals Data'!I$4:I$427,MATCH('Actuals Summary'!$B169,'Actuals Data'!$B$4:$B$427,0))</f>
        <v>0</v>
      </c>
      <c r="J169" s="19">
        <f>INDEX('Actuals Data'!J$4:J$427,MATCH('Actuals Summary'!$B169,'Actuals Data'!$B$4:$B$427,0))</f>
        <v>0</v>
      </c>
      <c r="K169" s="19">
        <f>INDEX('Actuals Data'!K$4:K$427,MATCH('Actuals Summary'!$B169,'Actuals Data'!$B$4:$B$427,0))</f>
        <v>0</v>
      </c>
      <c r="L169" s="19">
        <f>INDEX('Actuals Data'!L$4:L$427,MATCH('Actuals Summary'!$B169,'Actuals Data'!$B$4:$B$427,0))</f>
        <v>0</v>
      </c>
      <c r="M169" s="19">
        <f>INDEX('Actuals Data'!M$4:M$427,MATCH('Actuals Summary'!$B169,'Actuals Data'!$B$4:$B$427,0))</f>
        <v>0</v>
      </c>
      <c r="N169" s="19">
        <f>INDEX('Actuals Data'!N$4:N$427,MATCH('Actuals Summary'!$B169,'Actuals Data'!$B$4:$B$427,0))</f>
        <v>0</v>
      </c>
      <c r="O169" s="19">
        <f>INDEX('Actuals Data'!O$4:O$427,MATCH('Actuals Summary'!$B169,'Actuals Data'!$B$4:$B$427,0))</f>
        <v>0</v>
      </c>
      <c r="P169" s="19">
        <f>INDEX('Actuals Data'!P$4:P$427,MATCH('Actuals Summary'!$B169,'Actuals Data'!$B$4:$B$427,0))</f>
        <v>0</v>
      </c>
      <c r="Q169" s="19">
        <f>INDEX('Actuals Data'!Q$4:Q$427,MATCH('Actuals Summary'!$B169,'Actuals Data'!$B$4:$B$427,0))</f>
        <v>0</v>
      </c>
      <c r="R169" s="19">
        <f>INDEX('Actuals Data'!R$4:R$427,MATCH('Actuals Summary'!$B169,'Actuals Data'!$B$4:$B$427,0))</f>
        <v>0</v>
      </c>
      <c r="S169" s="19">
        <f>INDEX('Actuals Data'!S$4:S$427,MATCH('Actuals Summary'!$B169,'Actuals Data'!$B$4:$B$427,0))</f>
        <v>0</v>
      </c>
      <c r="T169" s="19">
        <f>INDEX('Actuals Data'!T$4:T$427,MATCH('Actuals Summary'!$B169,'Actuals Data'!$B$4:$B$427,0))</f>
        <v>1544</v>
      </c>
      <c r="U169" s="19">
        <f>INDEX('Actuals Data'!U$4:U$427,MATCH('Actuals Summary'!$B169,'Actuals Data'!$B$4:$B$427,0))</f>
        <v>130371</v>
      </c>
      <c r="V169" s="19">
        <f>INDEX('Actuals Data'!V$4:V$427,MATCH('Actuals Summary'!$B169,'Actuals Data'!$B$4:$B$427,0))</f>
        <v>299931</v>
      </c>
      <c r="W169" s="19">
        <f>INDEX('Actuals Data'!W$4:W$427,MATCH('Actuals Summary'!$B169,'Actuals Data'!$B$4:$B$427,0))</f>
        <v>320587</v>
      </c>
      <c r="X169" s="19">
        <f>INDEX('Actuals Data'!X$4:X$427,MATCH('Actuals Summary'!$B169,'Actuals Data'!$B$4:$B$427,0))</f>
        <v>401192</v>
      </c>
      <c r="Y169" s="19">
        <f>INDEX('Actuals Data'!Y$4:Y$427,MATCH('Actuals Summary'!$B169,'Actuals Data'!$B$4:$B$427,0))</f>
        <v>535077</v>
      </c>
      <c r="Z169" s="19">
        <f>INDEX('Actuals Data'!Z$4:Z$427,MATCH('Actuals Summary'!$B169,'Actuals Data'!$B$4:$B$427,0))</f>
        <v>491740</v>
      </c>
      <c r="AA169" s="19">
        <f>INDEX('Actuals Data'!AA$4:AA$427,MATCH('Actuals Summary'!$B169,'Actuals Data'!$B$4:$B$427,0))</f>
        <v>285956</v>
      </c>
      <c r="AB169" s="19">
        <f>INDEX('Actuals Data'!AB$4:AB$427,MATCH('Actuals Summary'!$B169,'Actuals Data'!$B$4:$B$427,0))</f>
        <v>191727</v>
      </c>
      <c r="AC169" s="19">
        <f>INDEX('Actuals Data'!AC$4:AC$427,MATCH('Actuals Summary'!$B169,'Actuals Data'!$B$4:$B$427,0))</f>
        <v>98955</v>
      </c>
      <c r="AD169" s="19">
        <f>INDEX('Actuals Data'!AD$4:AD$427,MATCH('Actuals Summary'!$B169,'Actuals Data'!$B$4:$B$427,0))</f>
        <v>21373</v>
      </c>
      <c r="AE169" s="19">
        <f>INDEX('Actuals Data'!AE$4:AE$427,MATCH('Actuals Summary'!$B169,'Actuals Data'!$B$4:$B$427,0))</f>
        <v>-23985</v>
      </c>
      <c r="AF169" s="19">
        <f>INDEX('Actuals Data'!AF$4:AF$427,MATCH('Actuals Summary'!$B169,'Actuals Data'!$B$4:$B$427,0))</f>
        <v>-10735</v>
      </c>
      <c r="AG169" s="19">
        <f>INDEX('Actuals Data'!AG$4:AG$427,MATCH('Actuals Summary'!$B169,'Actuals Data'!$B$4:$B$427,0))</f>
        <v>75232</v>
      </c>
      <c r="AH169" s="19">
        <f>INDEX('Actuals Data'!AH$4:AH$427,MATCH('Actuals Summary'!$B169,'Actuals Data'!$B$4:$B$427,0))</f>
        <v>-13335</v>
      </c>
      <c r="AI169" s="19">
        <f>INDEX('Actuals Data'!AI$4:AI$427,MATCH('Actuals Summary'!$B169,'Actuals Data'!$B$4:$B$427,0))</f>
        <v>11307</v>
      </c>
      <c r="AJ169" s="19">
        <f>INDEX('Actuals Data'!AJ$4:AJ$427,MATCH('Actuals Summary'!$B169,'Actuals Data'!$B$4:$B$427,0))</f>
        <v>6295</v>
      </c>
      <c r="AK169" s="19">
        <f>INDEX('Actuals Data'!AK$4:AK$427,MATCH('Actuals Summary'!$B169,'Actuals Data'!$B$4:$B$427,0))</f>
        <v>7046</v>
      </c>
      <c r="AL169" s="19">
        <f>INDEX('Actuals Data'!AL$4:AL$427,MATCH('Actuals Summary'!$B169,'Actuals Data'!$B$4:$B$427,0))</f>
        <v>-7746</v>
      </c>
      <c r="AM169" s="19">
        <f>INDEX('Actuals Data'!AM$4:AM$427,MATCH('Actuals Summary'!$B169,'Actuals Data'!$B$4:$B$427,0))</f>
        <v>0</v>
      </c>
      <c r="AN169" s="19">
        <f>INDEX('Actuals Data'!AN$4:AN$427,MATCH('Actuals Summary'!$B169,'Actuals Data'!$B$4:$B$427,0))</f>
        <v>0</v>
      </c>
      <c r="AO169" s="19">
        <f>INDEX('Actuals Data'!AO$4:AO$427,MATCH('Actuals Summary'!$B169,'Actuals Data'!$B$4:$B$427,0))</f>
        <v>0</v>
      </c>
      <c r="AP169" s="19">
        <f>INDEX('Actuals Data'!AP$4:AP$427,MATCH('Actuals Summary'!$B169,'Actuals Data'!$B$4:$B$427,0))</f>
        <v>0</v>
      </c>
      <c r="AQ169" s="19">
        <f>INDEX('Actuals Data'!AQ$4:AQ$427,MATCH('Actuals Summary'!$B169,'Actuals Data'!$B$4:$B$427,0))</f>
        <v>505</v>
      </c>
      <c r="AR169" s="88">
        <f>INDEX('Actuals Data'!AR$4:AR$427,MATCH('Actuals Summary'!$B169,'Actuals Data'!$B$4:$B$427,0))</f>
        <v>0</v>
      </c>
      <c r="AS169" s="52">
        <f>INDEX('Actuals Data'!AS$4:AS$427,MATCH('Actuals Summary'!$B169,'Actuals Data'!$B$4:$B$427,0))</f>
        <v>0</v>
      </c>
      <c r="AT169" s="19">
        <f>INDEX('Actuals Data'!AT$4:AT$427,MATCH('Actuals Summary'!$B169,'Actuals Data'!$B$4:$B$427,0))</f>
        <v>0</v>
      </c>
    </row>
    <row r="170" spans="2:46" outlineLevel="1" x14ac:dyDescent="0.25">
      <c r="B170" s="24" t="s">
        <v>358</v>
      </c>
      <c r="C170" s="24" t="s">
        <v>359</v>
      </c>
      <c r="D170" s="24" t="s">
        <v>360</v>
      </c>
      <c r="E170" s="19">
        <f>INDEX('Actuals Data'!E$4:E$427,MATCH('Actuals Summary'!$B170,'Actuals Data'!$B$4:$B$427,0))</f>
        <v>0</v>
      </c>
      <c r="F170" s="19">
        <f>INDEX('Actuals Data'!F$4:F$427,MATCH('Actuals Summary'!$B170,'Actuals Data'!$B$4:$B$427,0))</f>
        <v>0</v>
      </c>
      <c r="G170" s="19">
        <f>INDEX('Actuals Data'!G$4:G$427,MATCH('Actuals Summary'!$B170,'Actuals Data'!$B$4:$B$427,0))</f>
        <v>0</v>
      </c>
      <c r="H170" s="19">
        <f>INDEX('Actuals Data'!H$4:H$427,MATCH('Actuals Summary'!$B170,'Actuals Data'!$B$4:$B$427,0))</f>
        <v>0</v>
      </c>
      <c r="I170" s="19">
        <f>INDEX('Actuals Data'!I$4:I$427,MATCH('Actuals Summary'!$B170,'Actuals Data'!$B$4:$B$427,0))</f>
        <v>0</v>
      </c>
      <c r="J170" s="19">
        <f>INDEX('Actuals Data'!J$4:J$427,MATCH('Actuals Summary'!$B170,'Actuals Data'!$B$4:$B$427,0))</f>
        <v>0</v>
      </c>
      <c r="K170" s="19">
        <f>INDEX('Actuals Data'!K$4:K$427,MATCH('Actuals Summary'!$B170,'Actuals Data'!$B$4:$B$427,0))</f>
        <v>0</v>
      </c>
      <c r="L170" s="19">
        <f>INDEX('Actuals Data'!L$4:L$427,MATCH('Actuals Summary'!$B170,'Actuals Data'!$B$4:$B$427,0))</f>
        <v>0</v>
      </c>
      <c r="M170" s="19">
        <f>INDEX('Actuals Data'!M$4:M$427,MATCH('Actuals Summary'!$B170,'Actuals Data'!$B$4:$B$427,0))</f>
        <v>0</v>
      </c>
      <c r="N170" s="19">
        <f>INDEX('Actuals Data'!N$4:N$427,MATCH('Actuals Summary'!$B170,'Actuals Data'!$B$4:$B$427,0))</f>
        <v>0</v>
      </c>
      <c r="O170" s="19">
        <f>INDEX('Actuals Data'!O$4:O$427,MATCH('Actuals Summary'!$B170,'Actuals Data'!$B$4:$B$427,0))</f>
        <v>0</v>
      </c>
      <c r="P170" s="19">
        <f>INDEX('Actuals Data'!P$4:P$427,MATCH('Actuals Summary'!$B170,'Actuals Data'!$B$4:$B$427,0))</f>
        <v>0</v>
      </c>
      <c r="Q170" s="19">
        <f>INDEX('Actuals Data'!Q$4:Q$427,MATCH('Actuals Summary'!$B170,'Actuals Data'!$B$4:$B$427,0))</f>
        <v>0</v>
      </c>
      <c r="R170" s="19">
        <f>INDEX('Actuals Data'!R$4:R$427,MATCH('Actuals Summary'!$B170,'Actuals Data'!$B$4:$B$427,0))</f>
        <v>0</v>
      </c>
      <c r="S170" s="19">
        <f>INDEX('Actuals Data'!S$4:S$427,MATCH('Actuals Summary'!$B170,'Actuals Data'!$B$4:$B$427,0))</f>
        <v>0</v>
      </c>
      <c r="T170" s="19">
        <f>INDEX('Actuals Data'!T$4:T$427,MATCH('Actuals Summary'!$B170,'Actuals Data'!$B$4:$B$427,0))</f>
        <v>0</v>
      </c>
      <c r="U170" s="19">
        <f>INDEX('Actuals Data'!U$4:U$427,MATCH('Actuals Summary'!$B170,'Actuals Data'!$B$4:$B$427,0))</f>
        <v>0</v>
      </c>
      <c r="V170" s="19">
        <f>INDEX('Actuals Data'!V$4:V$427,MATCH('Actuals Summary'!$B170,'Actuals Data'!$B$4:$B$427,0))</f>
        <v>0</v>
      </c>
      <c r="W170" s="19">
        <f>INDEX('Actuals Data'!W$4:W$427,MATCH('Actuals Summary'!$B170,'Actuals Data'!$B$4:$B$427,0))</f>
        <v>37425</v>
      </c>
      <c r="X170" s="19">
        <f>INDEX('Actuals Data'!X$4:X$427,MATCH('Actuals Summary'!$B170,'Actuals Data'!$B$4:$B$427,0))</f>
        <v>129570</v>
      </c>
      <c r="Y170" s="19">
        <f>INDEX('Actuals Data'!Y$4:Y$427,MATCH('Actuals Summary'!$B170,'Actuals Data'!$B$4:$B$427,0))</f>
        <v>173642</v>
      </c>
      <c r="Z170" s="19">
        <f>INDEX('Actuals Data'!Z$4:Z$427,MATCH('Actuals Summary'!$B170,'Actuals Data'!$B$4:$B$427,0))</f>
        <v>150949</v>
      </c>
      <c r="AA170" s="19">
        <f>INDEX('Actuals Data'!AA$4:AA$427,MATCH('Actuals Summary'!$B170,'Actuals Data'!$B$4:$B$427,0))</f>
        <v>161982</v>
      </c>
      <c r="AB170" s="19">
        <f>INDEX('Actuals Data'!AB$4:AB$427,MATCH('Actuals Summary'!$B170,'Actuals Data'!$B$4:$B$427,0))</f>
        <v>149047</v>
      </c>
      <c r="AC170" s="19">
        <f>INDEX('Actuals Data'!AC$4:AC$427,MATCH('Actuals Summary'!$B170,'Actuals Data'!$B$4:$B$427,0))</f>
        <v>141434</v>
      </c>
      <c r="AD170" s="19">
        <f>INDEX('Actuals Data'!AD$4:AD$427,MATCH('Actuals Summary'!$B170,'Actuals Data'!$B$4:$B$427,0))</f>
        <v>97591</v>
      </c>
      <c r="AE170" s="19">
        <f>INDEX('Actuals Data'!AE$4:AE$427,MATCH('Actuals Summary'!$B170,'Actuals Data'!$B$4:$B$427,0))</f>
        <v>36572</v>
      </c>
      <c r="AF170" s="19">
        <f>INDEX('Actuals Data'!AF$4:AF$427,MATCH('Actuals Summary'!$B170,'Actuals Data'!$B$4:$B$427,0))</f>
        <v>21532</v>
      </c>
      <c r="AG170" s="19">
        <f>INDEX('Actuals Data'!AG$4:AG$427,MATCH('Actuals Summary'!$B170,'Actuals Data'!$B$4:$B$427,0))</f>
        <v>13568</v>
      </c>
      <c r="AH170" s="19">
        <f>INDEX('Actuals Data'!AH$4:AH$427,MATCH('Actuals Summary'!$B170,'Actuals Data'!$B$4:$B$427,0))</f>
        <v>11566</v>
      </c>
      <c r="AI170" s="19">
        <f>INDEX('Actuals Data'!AI$4:AI$427,MATCH('Actuals Summary'!$B170,'Actuals Data'!$B$4:$B$427,0))</f>
        <v>5285</v>
      </c>
      <c r="AJ170" s="19">
        <f>INDEX('Actuals Data'!AJ$4:AJ$427,MATCH('Actuals Summary'!$B170,'Actuals Data'!$B$4:$B$427,0))</f>
        <v>4240</v>
      </c>
      <c r="AK170" s="19">
        <f>INDEX('Actuals Data'!AK$4:AK$427,MATCH('Actuals Summary'!$B170,'Actuals Data'!$B$4:$B$427,0))</f>
        <v>2718</v>
      </c>
      <c r="AL170" s="19">
        <f>INDEX('Actuals Data'!AL$4:AL$427,MATCH('Actuals Summary'!$B170,'Actuals Data'!$B$4:$B$427,0))</f>
        <v>3691</v>
      </c>
      <c r="AM170" s="19">
        <f>INDEX('Actuals Data'!AM$4:AM$427,MATCH('Actuals Summary'!$B170,'Actuals Data'!$B$4:$B$427,0))</f>
        <v>2794</v>
      </c>
      <c r="AN170" s="19">
        <f>INDEX('Actuals Data'!AN$4:AN$427,MATCH('Actuals Summary'!$B170,'Actuals Data'!$B$4:$B$427,0))</f>
        <v>1059</v>
      </c>
      <c r="AO170" s="19">
        <f>INDEX('Actuals Data'!AO$4:AO$427,MATCH('Actuals Summary'!$B170,'Actuals Data'!$B$4:$B$427,0))</f>
        <v>380</v>
      </c>
      <c r="AP170" s="19">
        <f>INDEX('Actuals Data'!AP$4:AP$427,MATCH('Actuals Summary'!$B170,'Actuals Data'!$B$4:$B$427,0))</f>
        <v>0</v>
      </c>
      <c r="AQ170" s="19">
        <f>INDEX('Actuals Data'!AQ$4:AQ$427,MATCH('Actuals Summary'!$B170,'Actuals Data'!$B$4:$B$427,0))</f>
        <v>0</v>
      </c>
      <c r="AR170" s="88">
        <f>INDEX('Actuals Data'!AR$4:AR$427,MATCH('Actuals Summary'!$B170,'Actuals Data'!$B$4:$B$427,0))</f>
        <v>0</v>
      </c>
      <c r="AS170" s="52">
        <f>INDEX('Actuals Data'!AS$4:AS$427,MATCH('Actuals Summary'!$B170,'Actuals Data'!$B$4:$B$427,0))</f>
        <v>0</v>
      </c>
      <c r="AT170" s="19">
        <f>INDEX('Actuals Data'!AT$4:AT$427,MATCH('Actuals Summary'!$B170,'Actuals Data'!$B$4:$B$427,0))</f>
        <v>100</v>
      </c>
    </row>
    <row r="171" spans="2:46" outlineLevel="1" x14ac:dyDescent="0.25">
      <c r="B171" s="24" t="s">
        <v>361</v>
      </c>
      <c r="C171" s="24" t="s">
        <v>362</v>
      </c>
      <c r="D171" s="24" t="s">
        <v>363</v>
      </c>
      <c r="E171" s="19">
        <f>INDEX('Actuals Data'!E$4:E$427,MATCH('Actuals Summary'!$B171,'Actuals Data'!$B$4:$B$427,0))</f>
        <v>0</v>
      </c>
      <c r="F171" s="19">
        <f>INDEX('Actuals Data'!F$4:F$427,MATCH('Actuals Summary'!$B171,'Actuals Data'!$B$4:$B$427,0))</f>
        <v>0</v>
      </c>
      <c r="G171" s="19">
        <f>INDEX('Actuals Data'!G$4:G$427,MATCH('Actuals Summary'!$B171,'Actuals Data'!$B$4:$B$427,0))</f>
        <v>0</v>
      </c>
      <c r="H171" s="19">
        <f>INDEX('Actuals Data'!H$4:H$427,MATCH('Actuals Summary'!$B171,'Actuals Data'!$B$4:$B$427,0))</f>
        <v>0</v>
      </c>
      <c r="I171" s="19">
        <f>INDEX('Actuals Data'!I$4:I$427,MATCH('Actuals Summary'!$B171,'Actuals Data'!$B$4:$B$427,0))</f>
        <v>0</v>
      </c>
      <c r="J171" s="19">
        <f>INDEX('Actuals Data'!J$4:J$427,MATCH('Actuals Summary'!$B171,'Actuals Data'!$B$4:$B$427,0))</f>
        <v>0</v>
      </c>
      <c r="K171" s="19">
        <f>INDEX('Actuals Data'!K$4:K$427,MATCH('Actuals Summary'!$B171,'Actuals Data'!$B$4:$B$427,0))</f>
        <v>0</v>
      </c>
      <c r="L171" s="19">
        <f>INDEX('Actuals Data'!L$4:L$427,MATCH('Actuals Summary'!$B171,'Actuals Data'!$B$4:$B$427,0))</f>
        <v>0</v>
      </c>
      <c r="M171" s="19">
        <f>INDEX('Actuals Data'!M$4:M$427,MATCH('Actuals Summary'!$B171,'Actuals Data'!$B$4:$B$427,0))</f>
        <v>0</v>
      </c>
      <c r="N171" s="19">
        <f>INDEX('Actuals Data'!N$4:N$427,MATCH('Actuals Summary'!$B171,'Actuals Data'!$B$4:$B$427,0))</f>
        <v>0</v>
      </c>
      <c r="O171" s="19">
        <f>INDEX('Actuals Data'!O$4:O$427,MATCH('Actuals Summary'!$B171,'Actuals Data'!$B$4:$B$427,0))</f>
        <v>0</v>
      </c>
      <c r="P171" s="19">
        <f>INDEX('Actuals Data'!P$4:P$427,MATCH('Actuals Summary'!$B171,'Actuals Data'!$B$4:$B$427,0))</f>
        <v>0</v>
      </c>
      <c r="Q171" s="19">
        <f>INDEX('Actuals Data'!Q$4:Q$427,MATCH('Actuals Summary'!$B171,'Actuals Data'!$B$4:$B$427,0))</f>
        <v>0</v>
      </c>
      <c r="R171" s="19">
        <f>INDEX('Actuals Data'!R$4:R$427,MATCH('Actuals Summary'!$B171,'Actuals Data'!$B$4:$B$427,0))</f>
        <v>0</v>
      </c>
      <c r="S171" s="19">
        <f>INDEX('Actuals Data'!S$4:S$427,MATCH('Actuals Summary'!$B171,'Actuals Data'!$B$4:$B$427,0))</f>
        <v>0</v>
      </c>
      <c r="T171" s="19">
        <f>INDEX('Actuals Data'!T$4:T$427,MATCH('Actuals Summary'!$B171,'Actuals Data'!$B$4:$B$427,0))</f>
        <v>0</v>
      </c>
      <c r="U171" s="19">
        <f>INDEX('Actuals Data'!U$4:U$427,MATCH('Actuals Summary'!$B171,'Actuals Data'!$B$4:$B$427,0))</f>
        <v>0</v>
      </c>
      <c r="V171" s="19">
        <f>INDEX('Actuals Data'!V$4:V$427,MATCH('Actuals Summary'!$B171,'Actuals Data'!$B$4:$B$427,0))</f>
        <v>0</v>
      </c>
      <c r="W171" s="19">
        <f>INDEX('Actuals Data'!W$4:W$427,MATCH('Actuals Summary'!$B171,'Actuals Data'!$B$4:$B$427,0))</f>
        <v>10697</v>
      </c>
      <c r="X171" s="19">
        <f>INDEX('Actuals Data'!X$4:X$427,MATCH('Actuals Summary'!$B171,'Actuals Data'!$B$4:$B$427,0))</f>
        <v>23795</v>
      </c>
      <c r="Y171" s="19">
        <f>INDEX('Actuals Data'!Y$4:Y$427,MATCH('Actuals Summary'!$B171,'Actuals Data'!$B$4:$B$427,0))</f>
        <v>58359</v>
      </c>
      <c r="Z171" s="19">
        <f>INDEX('Actuals Data'!Z$4:Z$427,MATCH('Actuals Summary'!$B171,'Actuals Data'!$B$4:$B$427,0))</f>
        <v>315877</v>
      </c>
      <c r="AA171" s="19">
        <f>INDEX('Actuals Data'!AA$4:AA$427,MATCH('Actuals Summary'!$B171,'Actuals Data'!$B$4:$B$427,0))</f>
        <v>180546</v>
      </c>
      <c r="AB171" s="19">
        <f>INDEX('Actuals Data'!AB$4:AB$427,MATCH('Actuals Summary'!$B171,'Actuals Data'!$B$4:$B$427,0))</f>
        <v>126063</v>
      </c>
      <c r="AC171" s="19">
        <f>INDEX('Actuals Data'!AC$4:AC$427,MATCH('Actuals Summary'!$B171,'Actuals Data'!$B$4:$B$427,0))</f>
        <v>133924</v>
      </c>
      <c r="AD171" s="19">
        <f>INDEX('Actuals Data'!AD$4:AD$427,MATCH('Actuals Summary'!$B171,'Actuals Data'!$B$4:$B$427,0))</f>
        <v>1523000</v>
      </c>
      <c r="AE171" s="19">
        <f>INDEX('Actuals Data'!AE$4:AE$427,MATCH('Actuals Summary'!$B171,'Actuals Data'!$B$4:$B$427,0))</f>
        <v>66691</v>
      </c>
      <c r="AF171" s="19">
        <f>INDEX('Actuals Data'!AF$4:AF$427,MATCH('Actuals Summary'!$B171,'Actuals Data'!$B$4:$B$427,0))</f>
        <v>57711</v>
      </c>
      <c r="AG171" s="19">
        <f>INDEX('Actuals Data'!AG$4:AG$427,MATCH('Actuals Summary'!$B171,'Actuals Data'!$B$4:$B$427,0))</f>
        <v>49404</v>
      </c>
      <c r="AH171" s="19">
        <f>INDEX('Actuals Data'!AH$4:AH$427,MATCH('Actuals Summary'!$B171,'Actuals Data'!$B$4:$B$427,0))</f>
        <v>49381</v>
      </c>
      <c r="AI171" s="19">
        <f>INDEX('Actuals Data'!AI$4:AI$427,MATCH('Actuals Summary'!$B171,'Actuals Data'!$B$4:$B$427,0))</f>
        <v>116875</v>
      </c>
      <c r="AJ171" s="19">
        <f>INDEX('Actuals Data'!AJ$4:AJ$427,MATCH('Actuals Summary'!$B171,'Actuals Data'!$B$4:$B$427,0))</f>
        <v>39296</v>
      </c>
      <c r="AK171" s="19">
        <f>INDEX('Actuals Data'!AK$4:AK$427,MATCH('Actuals Summary'!$B171,'Actuals Data'!$B$4:$B$427,0))</f>
        <v>13557</v>
      </c>
      <c r="AL171" s="19">
        <f>INDEX('Actuals Data'!AL$4:AL$427,MATCH('Actuals Summary'!$B171,'Actuals Data'!$B$4:$B$427,0))</f>
        <v>16086</v>
      </c>
      <c r="AM171" s="19">
        <f>INDEX('Actuals Data'!AM$4:AM$427,MATCH('Actuals Summary'!$B171,'Actuals Data'!$B$4:$B$427,0))</f>
        <v>12933</v>
      </c>
      <c r="AN171" s="19">
        <f>INDEX('Actuals Data'!AN$4:AN$427,MATCH('Actuals Summary'!$B171,'Actuals Data'!$B$4:$B$427,0))</f>
        <v>16694</v>
      </c>
      <c r="AO171" s="19">
        <f>INDEX('Actuals Data'!AO$4:AO$427,MATCH('Actuals Summary'!$B171,'Actuals Data'!$B$4:$B$427,0))</f>
        <v>17374</v>
      </c>
      <c r="AP171" s="19">
        <f>INDEX('Actuals Data'!AP$4:AP$427,MATCH('Actuals Summary'!$B171,'Actuals Data'!$B$4:$B$427,0))</f>
        <v>0</v>
      </c>
      <c r="AQ171" s="19">
        <f>INDEX('Actuals Data'!AQ$4:AQ$427,MATCH('Actuals Summary'!$B171,'Actuals Data'!$B$4:$B$427,0))</f>
        <v>0</v>
      </c>
      <c r="AR171" s="88">
        <f>INDEX('Actuals Data'!AR$4:AR$427,MATCH('Actuals Summary'!$B171,'Actuals Data'!$B$4:$B$427,0))</f>
        <v>0</v>
      </c>
      <c r="AS171" s="52">
        <f>INDEX('Actuals Data'!AS$4:AS$427,MATCH('Actuals Summary'!$B171,'Actuals Data'!$B$4:$B$427,0))</f>
        <v>0</v>
      </c>
      <c r="AT171" s="19">
        <f>INDEX('Actuals Data'!AT$4:AT$427,MATCH('Actuals Summary'!$B171,'Actuals Data'!$B$4:$B$427,0))</f>
        <v>5900</v>
      </c>
    </row>
    <row r="172" spans="2:46" outlineLevel="1" x14ac:dyDescent="0.25">
      <c r="B172" s="24" t="s">
        <v>382</v>
      </c>
      <c r="C172" s="24" t="s">
        <v>383</v>
      </c>
      <c r="D172" s="24" t="s">
        <v>384</v>
      </c>
      <c r="E172" s="19">
        <f>INDEX('Actuals Data'!E$4:E$427,MATCH('Actuals Summary'!$B172,'Actuals Data'!$B$4:$B$427,0))</f>
        <v>0</v>
      </c>
      <c r="F172" s="19">
        <f>INDEX('Actuals Data'!F$4:F$427,MATCH('Actuals Summary'!$B172,'Actuals Data'!$B$4:$B$427,0))</f>
        <v>0</v>
      </c>
      <c r="G172" s="19">
        <f>INDEX('Actuals Data'!G$4:G$427,MATCH('Actuals Summary'!$B172,'Actuals Data'!$B$4:$B$427,0))</f>
        <v>0</v>
      </c>
      <c r="H172" s="19">
        <f>INDEX('Actuals Data'!H$4:H$427,MATCH('Actuals Summary'!$B172,'Actuals Data'!$B$4:$B$427,0))</f>
        <v>0</v>
      </c>
      <c r="I172" s="19">
        <f>INDEX('Actuals Data'!I$4:I$427,MATCH('Actuals Summary'!$B172,'Actuals Data'!$B$4:$B$427,0))</f>
        <v>0</v>
      </c>
      <c r="J172" s="19">
        <f>INDEX('Actuals Data'!J$4:J$427,MATCH('Actuals Summary'!$B172,'Actuals Data'!$B$4:$B$427,0))</f>
        <v>0</v>
      </c>
      <c r="K172" s="19">
        <f>INDEX('Actuals Data'!K$4:K$427,MATCH('Actuals Summary'!$B172,'Actuals Data'!$B$4:$B$427,0))</f>
        <v>0</v>
      </c>
      <c r="L172" s="19">
        <f>INDEX('Actuals Data'!L$4:L$427,MATCH('Actuals Summary'!$B172,'Actuals Data'!$B$4:$B$427,0))</f>
        <v>0</v>
      </c>
      <c r="M172" s="19">
        <f>INDEX('Actuals Data'!M$4:M$427,MATCH('Actuals Summary'!$B172,'Actuals Data'!$B$4:$B$427,0))</f>
        <v>0</v>
      </c>
      <c r="N172" s="19">
        <f>INDEX('Actuals Data'!N$4:N$427,MATCH('Actuals Summary'!$B172,'Actuals Data'!$B$4:$B$427,0))</f>
        <v>210000</v>
      </c>
      <c r="O172" s="19">
        <f>INDEX('Actuals Data'!O$4:O$427,MATCH('Actuals Summary'!$B172,'Actuals Data'!$B$4:$B$427,0))</f>
        <v>215000</v>
      </c>
      <c r="P172" s="19">
        <f>INDEX('Actuals Data'!P$4:P$427,MATCH('Actuals Summary'!$B172,'Actuals Data'!$B$4:$B$427,0))</f>
        <v>0</v>
      </c>
      <c r="Q172" s="19">
        <f>INDEX('Actuals Data'!Q$4:Q$427,MATCH('Actuals Summary'!$B172,'Actuals Data'!$B$4:$B$427,0))</f>
        <v>0</v>
      </c>
      <c r="R172" s="19">
        <f>INDEX('Actuals Data'!R$4:R$427,MATCH('Actuals Summary'!$B172,'Actuals Data'!$B$4:$B$427,0))</f>
        <v>0</v>
      </c>
      <c r="S172" s="19">
        <f>INDEX('Actuals Data'!S$4:S$427,MATCH('Actuals Summary'!$B172,'Actuals Data'!$B$4:$B$427,0))</f>
        <v>371968</v>
      </c>
      <c r="T172" s="19">
        <f>INDEX('Actuals Data'!T$4:T$427,MATCH('Actuals Summary'!$B172,'Actuals Data'!$B$4:$B$427,0))</f>
        <v>1892733</v>
      </c>
      <c r="U172" s="19">
        <f>INDEX('Actuals Data'!U$4:U$427,MATCH('Actuals Summary'!$B172,'Actuals Data'!$B$4:$B$427,0))</f>
        <v>656343</v>
      </c>
      <c r="V172" s="19">
        <f>INDEX('Actuals Data'!V$4:V$427,MATCH('Actuals Summary'!$B172,'Actuals Data'!$B$4:$B$427,0))</f>
        <v>783691</v>
      </c>
      <c r="W172" s="19">
        <f>INDEX('Actuals Data'!W$4:W$427,MATCH('Actuals Summary'!$B172,'Actuals Data'!$B$4:$B$427,0))</f>
        <v>703982</v>
      </c>
      <c r="X172" s="19">
        <f>INDEX('Actuals Data'!X$4:X$427,MATCH('Actuals Summary'!$B172,'Actuals Data'!$B$4:$B$427,0))</f>
        <v>835556</v>
      </c>
      <c r="Y172" s="19">
        <f>INDEX('Actuals Data'!Y$4:Y$427,MATCH('Actuals Summary'!$B172,'Actuals Data'!$B$4:$B$427,0))</f>
        <v>914843</v>
      </c>
      <c r="Z172" s="19">
        <f>INDEX('Actuals Data'!Z$4:Z$427,MATCH('Actuals Summary'!$B172,'Actuals Data'!$B$4:$B$427,0))</f>
        <v>1263905</v>
      </c>
      <c r="AA172" s="19">
        <f>INDEX('Actuals Data'!AA$4:AA$427,MATCH('Actuals Summary'!$B172,'Actuals Data'!$B$4:$B$427,0))</f>
        <v>1064926</v>
      </c>
      <c r="AB172" s="19">
        <f>INDEX('Actuals Data'!AB$4:AB$427,MATCH('Actuals Summary'!$B172,'Actuals Data'!$B$4:$B$427,0))</f>
        <v>1886356</v>
      </c>
      <c r="AC172" s="19">
        <f>INDEX('Actuals Data'!AC$4:AC$427,MATCH('Actuals Summary'!$B172,'Actuals Data'!$B$4:$B$427,0))</f>
        <v>603639</v>
      </c>
      <c r="AD172" s="19">
        <f>INDEX('Actuals Data'!AD$4:AD$427,MATCH('Actuals Summary'!$B172,'Actuals Data'!$B$4:$B$427,0))</f>
        <v>992400</v>
      </c>
      <c r="AE172" s="19">
        <f>INDEX('Actuals Data'!AE$4:AE$427,MATCH('Actuals Summary'!$B172,'Actuals Data'!$B$4:$B$427,0))</f>
        <v>259369</v>
      </c>
      <c r="AF172" s="19">
        <f>INDEX('Actuals Data'!AF$4:AF$427,MATCH('Actuals Summary'!$B172,'Actuals Data'!$B$4:$B$427,0))</f>
        <v>231322</v>
      </c>
      <c r="AG172" s="19">
        <f>INDEX('Actuals Data'!AG$4:AG$427,MATCH('Actuals Summary'!$B172,'Actuals Data'!$B$4:$B$427,0))</f>
        <v>207504</v>
      </c>
      <c r="AH172" s="19">
        <f>INDEX('Actuals Data'!AH$4:AH$427,MATCH('Actuals Summary'!$B172,'Actuals Data'!$B$4:$B$427,0))</f>
        <v>203350</v>
      </c>
      <c r="AI172" s="19">
        <f>INDEX('Actuals Data'!AI$4:AI$427,MATCH('Actuals Summary'!$B172,'Actuals Data'!$B$4:$B$427,0))</f>
        <v>198898</v>
      </c>
      <c r="AJ172" s="19">
        <f>INDEX('Actuals Data'!AJ$4:AJ$427,MATCH('Actuals Summary'!$B172,'Actuals Data'!$B$4:$B$427,0))</f>
        <v>194395</v>
      </c>
      <c r="AK172" s="19">
        <f>INDEX('Actuals Data'!AK$4:AK$427,MATCH('Actuals Summary'!$B172,'Actuals Data'!$B$4:$B$427,0))</f>
        <v>189623</v>
      </c>
      <c r="AL172" s="19">
        <f>INDEX('Actuals Data'!AL$4:AL$427,MATCH('Actuals Summary'!$B172,'Actuals Data'!$B$4:$B$427,0))</f>
        <v>193655</v>
      </c>
      <c r="AM172" s="19">
        <f>INDEX('Actuals Data'!AM$4:AM$427,MATCH('Actuals Summary'!$B172,'Actuals Data'!$B$4:$B$427,0))</f>
        <v>179261</v>
      </c>
      <c r="AN172" s="19">
        <f>INDEX('Actuals Data'!AN$4:AN$427,MATCH('Actuals Summary'!$B172,'Actuals Data'!$B$4:$B$427,0))</f>
        <v>216291</v>
      </c>
      <c r="AO172" s="19">
        <f>INDEX('Actuals Data'!AO$4:AO$427,MATCH('Actuals Summary'!$B172,'Actuals Data'!$B$4:$B$427,0))</f>
        <v>193503</v>
      </c>
      <c r="AP172" s="19">
        <f>INDEX('Actuals Data'!AP$4:AP$427,MATCH('Actuals Summary'!$B172,'Actuals Data'!$B$4:$B$427,0))</f>
        <v>204999</v>
      </c>
      <c r="AQ172" s="19">
        <f>INDEX('Actuals Data'!AQ$4:AQ$427,MATCH('Actuals Summary'!$B172,'Actuals Data'!$B$4:$B$427,0))</f>
        <v>203674</v>
      </c>
      <c r="AR172" s="88">
        <f>INDEX('Actuals Data'!AR$4:AR$427,MATCH('Actuals Summary'!$B172,'Actuals Data'!$B$4:$B$427,0))</f>
        <v>18499.060000000001</v>
      </c>
      <c r="AS172" s="52">
        <f>INDEX('Actuals Data'!AS$4:AS$427,MATCH('Actuals Summary'!$B172,'Actuals Data'!$B$4:$B$427,0))</f>
        <v>18499.060000000001</v>
      </c>
      <c r="AT172" s="19">
        <f>INDEX('Actuals Data'!AT$4:AT$427,MATCH('Actuals Summary'!$B172,'Actuals Data'!$B$4:$B$427,0))</f>
        <v>204300</v>
      </c>
    </row>
    <row r="173" spans="2:46" outlineLevel="1" x14ac:dyDescent="0.25">
      <c r="B173" s="24" t="s">
        <v>385</v>
      </c>
      <c r="C173" s="24" t="s">
        <v>386</v>
      </c>
      <c r="D173" s="24" t="s">
        <v>387</v>
      </c>
      <c r="E173" s="19">
        <f>INDEX('Actuals Data'!E$4:E$427,MATCH('Actuals Summary'!$B173,'Actuals Data'!$B$4:$B$427,0))</f>
        <v>0</v>
      </c>
      <c r="F173" s="19">
        <f>INDEX('Actuals Data'!F$4:F$427,MATCH('Actuals Summary'!$B173,'Actuals Data'!$B$4:$B$427,0))</f>
        <v>0</v>
      </c>
      <c r="G173" s="19">
        <f>INDEX('Actuals Data'!G$4:G$427,MATCH('Actuals Summary'!$B173,'Actuals Data'!$B$4:$B$427,0))</f>
        <v>0</v>
      </c>
      <c r="H173" s="19">
        <f>INDEX('Actuals Data'!H$4:H$427,MATCH('Actuals Summary'!$B173,'Actuals Data'!$B$4:$B$427,0))</f>
        <v>0</v>
      </c>
      <c r="I173" s="19">
        <f>INDEX('Actuals Data'!I$4:I$427,MATCH('Actuals Summary'!$B173,'Actuals Data'!$B$4:$B$427,0))</f>
        <v>0</v>
      </c>
      <c r="J173" s="19">
        <f>INDEX('Actuals Data'!J$4:J$427,MATCH('Actuals Summary'!$B173,'Actuals Data'!$B$4:$B$427,0))</f>
        <v>0</v>
      </c>
      <c r="K173" s="19">
        <f>INDEX('Actuals Data'!K$4:K$427,MATCH('Actuals Summary'!$B173,'Actuals Data'!$B$4:$B$427,0))</f>
        <v>0</v>
      </c>
      <c r="L173" s="19">
        <f>INDEX('Actuals Data'!L$4:L$427,MATCH('Actuals Summary'!$B173,'Actuals Data'!$B$4:$B$427,0))</f>
        <v>0</v>
      </c>
      <c r="M173" s="19">
        <f>INDEX('Actuals Data'!M$4:M$427,MATCH('Actuals Summary'!$B173,'Actuals Data'!$B$4:$B$427,0))</f>
        <v>0</v>
      </c>
      <c r="N173" s="19">
        <f>INDEX('Actuals Data'!N$4:N$427,MATCH('Actuals Summary'!$B173,'Actuals Data'!$B$4:$B$427,0))</f>
        <v>10360</v>
      </c>
      <c r="O173" s="19">
        <f>INDEX('Actuals Data'!O$4:O$427,MATCH('Actuals Summary'!$B173,'Actuals Data'!$B$4:$B$427,0))</f>
        <v>3225</v>
      </c>
      <c r="P173" s="19">
        <f>INDEX('Actuals Data'!P$4:P$427,MATCH('Actuals Summary'!$B173,'Actuals Data'!$B$4:$B$427,0))</f>
        <v>0</v>
      </c>
      <c r="Q173" s="19">
        <f>INDEX('Actuals Data'!Q$4:Q$427,MATCH('Actuals Summary'!$B173,'Actuals Data'!$B$4:$B$427,0))</f>
        <v>0</v>
      </c>
      <c r="R173" s="19">
        <f>INDEX('Actuals Data'!R$4:R$427,MATCH('Actuals Summary'!$B173,'Actuals Data'!$B$4:$B$427,0))</f>
        <v>0</v>
      </c>
      <c r="S173" s="19">
        <f>INDEX('Actuals Data'!S$4:S$427,MATCH('Actuals Summary'!$B173,'Actuals Data'!$B$4:$B$427,0))</f>
        <v>683519</v>
      </c>
      <c r="T173" s="19">
        <f>INDEX('Actuals Data'!T$4:T$427,MATCH('Actuals Summary'!$B173,'Actuals Data'!$B$4:$B$427,0))</f>
        <v>695665</v>
      </c>
      <c r="U173" s="19">
        <f>INDEX('Actuals Data'!U$4:U$427,MATCH('Actuals Summary'!$B173,'Actuals Data'!$B$4:$B$427,0))</f>
        <v>677147</v>
      </c>
      <c r="V173" s="19">
        <f>INDEX('Actuals Data'!V$4:V$427,MATCH('Actuals Summary'!$B173,'Actuals Data'!$B$4:$B$427,0))</f>
        <v>989750</v>
      </c>
      <c r="W173" s="19">
        <f>INDEX('Actuals Data'!W$4:W$427,MATCH('Actuals Summary'!$B173,'Actuals Data'!$B$4:$B$427,0))</f>
        <v>563292</v>
      </c>
      <c r="X173" s="19">
        <f>INDEX('Actuals Data'!X$4:X$427,MATCH('Actuals Summary'!$B173,'Actuals Data'!$B$4:$B$427,0))</f>
        <v>584785</v>
      </c>
      <c r="Y173" s="19">
        <f>INDEX('Actuals Data'!Y$4:Y$427,MATCH('Actuals Summary'!$B173,'Actuals Data'!$B$4:$B$427,0))</f>
        <v>701958</v>
      </c>
      <c r="Z173" s="19">
        <f>INDEX('Actuals Data'!Z$4:Z$427,MATCH('Actuals Summary'!$B173,'Actuals Data'!$B$4:$B$427,0))</f>
        <v>498730</v>
      </c>
      <c r="AA173" s="19">
        <f>INDEX('Actuals Data'!AA$4:AA$427,MATCH('Actuals Summary'!$B173,'Actuals Data'!$B$4:$B$427,0))</f>
        <v>339692</v>
      </c>
      <c r="AB173" s="19">
        <f>INDEX('Actuals Data'!AB$4:AB$427,MATCH('Actuals Summary'!$B173,'Actuals Data'!$B$4:$B$427,0))</f>
        <v>188939</v>
      </c>
      <c r="AC173" s="19">
        <f>INDEX('Actuals Data'!AC$4:AC$427,MATCH('Actuals Summary'!$B173,'Actuals Data'!$B$4:$B$427,0))</f>
        <v>85479</v>
      </c>
      <c r="AD173" s="19">
        <f>INDEX('Actuals Data'!AD$4:AD$427,MATCH('Actuals Summary'!$B173,'Actuals Data'!$B$4:$B$427,0))</f>
        <v>80124</v>
      </c>
      <c r="AE173" s="19">
        <f>INDEX('Actuals Data'!AE$4:AE$427,MATCH('Actuals Summary'!$B173,'Actuals Data'!$B$4:$B$427,0))</f>
        <v>40206</v>
      </c>
      <c r="AF173" s="19">
        <f>INDEX('Actuals Data'!AF$4:AF$427,MATCH('Actuals Summary'!$B173,'Actuals Data'!$B$4:$B$427,0))</f>
        <v>37941</v>
      </c>
      <c r="AG173" s="19">
        <f>INDEX('Actuals Data'!AG$4:AG$427,MATCH('Actuals Summary'!$B173,'Actuals Data'!$B$4:$B$427,0))</f>
        <v>12584</v>
      </c>
      <c r="AH173" s="19">
        <f>INDEX('Actuals Data'!AH$4:AH$427,MATCH('Actuals Summary'!$B173,'Actuals Data'!$B$4:$B$427,0))</f>
        <v>4112</v>
      </c>
      <c r="AI173" s="19">
        <f>INDEX('Actuals Data'!AI$4:AI$427,MATCH('Actuals Summary'!$B173,'Actuals Data'!$B$4:$B$427,0))</f>
        <v>3713</v>
      </c>
      <c r="AJ173" s="19">
        <f>INDEX('Actuals Data'!AJ$4:AJ$427,MATCH('Actuals Summary'!$B173,'Actuals Data'!$B$4:$B$427,0))</f>
        <v>3290</v>
      </c>
      <c r="AK173" s="19">
        <f>INDEX('Actuals Data'!AK$4:AK$427,MATCH('Actuals Summary'!$B173,'Actuals Data'!$B$4:$B$427,0))</f>
        <v>2874</v>
      </c>
      <c r="AL173" s="19">
        <f>INDEX('Actuals Data'!AL$4:AL$427,MATCH('Actuals Summary'!$B173,'Actuals Data'!$B$4:$B$427,0))</f>
        <v>2456</v>
      </c>
      <c r="AM173" s="19">
        <f>INDEX('Actuals Data'!AM$4:AM$427,MATCH('Actuals Summary'!$B173,'Actuals Data'!$B$4:$B$427,0))</f>
        <v>2040</v>
      </c>
      <c r="AN173" s="19">
        <f>INDEX('Actuals Data'!AN$4:AN$427,MATCH('Actuals Summary'!$B173,'Actuals Data'!$B$4:$B$427,0))</f>
        <v>1611</v>
      </c>
      <c r="AO173" s="19">
        <f>INDEX('Actuals Data'!AO$4:AO$427,MATCH('Actuals Summary'!$B173,'Actuals Data'!$B$4:$B$427,0))</f>
        <v>1184</v>
      </c>
      <c r="AP173" s="19">
        <f>INDEX('Actuals Data'!AP$4:AP$427,MATCH('Actuals Summary'!$B173,'Actuals Data'!$B$4:$B$427,0))</f>
        <v>754</v>
      </c>
      <c r="AQ173" s="19">
        <f>INDEX('Actuals Data'!AQ$4:AQ$427,MATCH('Actuals Summary'!$B173,'Actuals Data'!$B$4:$B$427,0))</f>
        <v>321</v>
      </c>
      <c r="AR173" s="88">
        <f>INDEX('Actuals Data'!AR$4:AR$427,MATCH('Actuals Summary'!$B173,'Actuals Data'!$B$4:$B$427,0))</f>
        <v>0</v>
      </c>
      <c r="AS173" s="52">
        <f>INDEX('Actuals Data'!AS$4:AS$427,MATCH('Actuals Summary'!$B173,'Actuals Data'!$B$4:$B$427,0))</f>
        <v>0</v>
      </c>
      <c r="AT173" s="19">
        <f>INDEX('Actuals Data'!AT$4:AT$427,MATCH('Actuals Summary'!$B173,'Actuals Data'!$B$4:$B$427,0))</f>
        <v>800</v>
      </c>
    </row>
    <row r="174" spans="2:46" outlineLevel="1" x14ac:dyDescent="0.25">
      <c r="B174" s="24" t="s">
        <v>388</v>
      </c>
      <c r="C174" s="24" t="s">
        <v>389</v>
      </c>
      <c r="D174" s="24" t="s">
        <v>390</v>
      </c>
      <c r="E174" s="19">
        <f>INDEX('Actuals Data'!E$4:E$427,MATCH('Actuals Summary'!$B174,'Actuals Data'!$B$4:$B$427,0))</f>
        <v>0</v>
      </c>
      <c r="F174" s="19">
        <f>INDEX('Actuals Data'!F$4:F$427,MATCH('Actuals Summary'!$B174,'Actuals Data'!$B$4:$B$427,0))</f>
        <v>0</v>
      </c>
      <c r="G174" s="19">
        <f>INDEX('Actuals Data'!G$4:G$427,MATCH('Actuals Summary'!$B174,'Actuals Data'!$B$4:$B$427,0))</f>
        <v>0</v>
      </c>
      <c r="H174" s="19">
        <f>INDEX('Actuals Data'!H$4:H$427,MATCH('Actuals Summary'!$B174,'Actuals Data'!$B$4:$B$427,0))</f>
        <v>0</v>
      </c>
      <c r="I174" s="19">
        <f>INDEX('Actuals Data'!I$4:I$427,MATCH('Actuals Summary'!$B174,'Actuals Data'!$B$4:$B$427,0))</f>
        <v>0</v>
      </c>
      <c r="J174" s="19">
        <f>INDEX('Actuals Data'!J$4:J$427,MATCH('Actuals Summary'!$B174,'Actuals Data'!$B$4:$B$427,0))</f>
        <v>0</v>
      </c>
      <c r="K174" s="19">
        <f>INDEX('Actuals Data'!K$4:K$427,MATCH('Actuals Summary'!$B174,'Actuals Data'!$B$4:$B$427,0))</f>
        <v>0</v>
      </c>
      <c r="L174" s="19">
        <f>INDEX('Actuals Data'!L$4:L$427,MATCH('Actuals Summary'!$B174,'Actuals Data'!$B$4:$B$427,0))</f>
        <v>0</v>
      </c>
      <c r="M174" s="19">
        <f>INDEX('Actuals Data'!M$4:M$427,MATCH('Actuals Summary'!$B174,'Actuals Data'!$B$4:$B$427,0))</f>
        <v>0</v>
      </c>
      <c r="N174" s="19">
        <f>INDEX('Actuals Data'!N$4:N$427,MATCH('Actuals Summary'!$B174,'Actuals Data'!$B$4:$B$427,0))</f>
        <v>708812</v>
      </c>
      <c r="O174" s="19">
        <f>INDEX('Actuals Data'!O$4:O$427,MATCH('Actuals Summary'!$B174,'Actuals Data'!$B$4:$B$427,0))</f>
        <v>684719</v>
      </c>
      <c r="P174" s="19">
        <f>INDEX('Actuals Data'!P$4:P$427,MATCH('Actuals Summary'!$B174,'Actuals Data'!$B$4:$B$427,0))</f>
        <v>948810</v>
      </c>
      <c r="Q174" s="19">
        <f>INDEX('Actuals Data'!Q$4:Q$427,MATCH('Actuals Summary'!$B174,'Actuals Data'!$B$4:$B$427,0))</f>
        <v>678495</v>
      </c>
      <c r="R174" s="19">
        <f>INDEX('Actuals Data'!R$4:R$427,MATCH('Actuals Summary'!$B174,'Actuals Data'!$B$4:$B$427,0))</f>
        <v>621469</v>
      </c>
      <c r="S174" s="19">
        <f>INDEX('Actuals Data'!S$4:S$427,MATCH('Actuals Summary'!$B174,'Actuals Data'!$B$4:$B$427,0))</f>
        <v>635823</v>
      </c>
      <c r="T174" s="19">
        <f>INDEX('Actuals Data'!T$4:T$427,MATCH('Actuals Summary'!$B174,'Actuals Data'!$B$4:$B$427,0))</f>
        <v>630948</v>
      </c>
      <c r="U174" s="19">
        <f>INDEX('Actuals Data'!U$4:U$427,MATCH('Actuals Summary'!$B174,'Actuals Data'!$B$4:$B$427,0))</f>
        <v>848686</v>
      </c>
      <c r="V174" s="19">
        <f>INDEX('Actuals Data'!V$4:V$427,MATCH('Actuals Summary'!$B174,'Actuals Data'!$B$4:$B$427,0))</f>
        <v>644507</v>
      </c>
      <c r="W174" s="19">
        <f>INDEX('Actuals Data'!W$4:W$427,MATCH('Actuals Summary'!$B174,'Actuals Data'!$B$4:$B$427,0))</f>
        <v>596834</v>
      </c>
      <c r="X174" s="19">
        <f>INDEX('Actuals Data'!X$4:X$427,MATCH('Actuals Summary'!$B174,'Actuals Data'!$B$4:$B$427,0))</f>
        <v>610048</v>
      </c>
      <c r="Y174" s="19">
        <f>INDEX('Actuals Data'!Y$4:Y$427,MATCH('Actuals Summary'!$B174,'Actuals Data'!$B$4:$B$427,0))</f>
        <v>631917</v>
      </c>
      <c r="Z174" s="19">
        <f>INDEX('Actuals Data'!Z$4:Z$427,MATCH('Actuals Summary'!$B174,'Actuals Data'!$B$4:$B$427,0))</f>
        <v>569679</v>
      </c>
      <c r="AA174" s="19">
        <f>INDEX('Actuals Data'!AA$4:AA$427,MATCH('Actuals Summary'!$B174,'Actuals Data'!$B$4:$B$427,0))</f>
        <v>678315</v>
      </c>
      <c r="AB174" s="19">
        <f>INDEX('Actuals Data'!AB$4:AB$427,MATCH('Actuals Summary'!$B174,'Actuals Data'!$B$4:$B$427,0))</f>
        <v>477971</v>
      </c>
      <c r="AC174" s="19">
        <f>INDEX('Actuals Data'!AC$4:AC$427,MATCH('Actuals Summary'!$B174,'Actuals Data'!$B$4:$B$427,0))</f>
        <v>584195</v>
      </c>
      <c r="AD174" s="19">
        <f>INDEX('Actuals Data'!AD$4:AD$427,MATCH('Actuals Summary'!$B174,'Actuals Data'!$B$4:$B$427,0))</f>
        <v>442191</v>
      </c>
      <c r="AE174" s="19">
        <f>INDEX('Actuals Data'!AE$4:AE$427,MATCH('Actuals Summary'!$B174,'Actuals Data'!$B$4:$B$427,0))</f>
        <v>440897</v>
      </c>
      <c r="AF174" s="19">
        <f>INDEX('Actuals Data'!AF$4:AF$427,MATCH('Actuals Summary'!$B174,'Actuals Data'!$B$4:$B$427,0))</f>
        <v>448434</v>
      </c>
      <c r="AG174" s="19">
        <f>INDEX('Actuals Data'!AG$4:AG$427,MATCH('Actuals Summary'!$B174,'Actuals Data'!$B$4:$B$427,0))</f>
        <v>457170</v>
      </c>
      <c r="AH174" s="19">
        <f>INDEX('Actuals Data'!AH$4:AH$427,MATCH('Actuals Summary'!$B174,'Actuals Data'!$B$4:$B$427,0))</f>
        <v>428768</v>
      </c>
      <c r="AI174" s="19">
        <f>INDEX('Actuals Data'!AI$4:AI$427,MATCH('Actuals Summary'!$B174,'Actuals Data'!$B$4:$B$427,0))</f>
        <v>449066</v>
      </c>
      <c r="AJ174" s="19">
        <f>INDEX('Actuals Data'!AJ$4:AJ$427,MATCH('Actuals Summary'!$B174,'Actuals Data'!$B$4:$B$427,0))</f>
        <v>199525</v>
      </c>
      <c r="AK174" s="19">
        <f>INDEX('Actuals Data'!AK$4:AK$427,MATCH('Actuals Summary'!$B174,'Actuals Data'!$B$4:$B$427,0))</f>
        <v>677879</v>
      </c>
      <c r="AL174" s="19">
        <f>INDEX('Actuals Data'!AL$4:AL$427,MATCH('Actuals Summary'!$B174,'Actuals Data'!$B$4:$B$427,0))</f>
        <v>411653</v>
      </c>
      <c r="AM174" s="19">
        <f>INDEX('Actuals Data'!AM$4:AM$427,MATCH('Actuals Summary'!$B174,'Actuals Data'!$B$4:$B$427,0))</f>
        <v>372222</v>
      </c>
      <c r="AN174" s="19">
        <f>INDEX('Actuals Data'!AN$4:AN$427,MATCH('Actuals Summary'!$B174,'Actuals Data'!$B$4:$B$427,0))</f>
        <v>65833</v>
      </c>
      <c r="AO174" s="19">
        <f>INDEX('Actuals Data'!AO$4:AO$427,MATCH('Actuals Summary'!$B174,'Actuals Data'!$B$4:$B$427,0))</f>
        <v>0</v>
      </c>
      <c r="AP174" s="19">
        <f>INDEX('Actuals Data'!AP$4:AP$427,MATCH('Actuals Summary'!$B174,'Actuals Data'!$B$4:$B$427,0))</f>
        <v>0</v>
      </c>
      <c r="AQ174" s="19">
        <f>INDEX('Actuals Data'!AQ$4:AQ$427,MATCH('Actuals Summary'!$B174,'Actuals Data'!$B$4:$B$427,0))</f>
        <v>35000</v>
      </c>
      <c r="AR174" s="88">
        <f>INDEX('Actuals Data'!AR$4:AR$427,MATCH('Actuals Summary'!$B174,'Actuals Data'!$B$4:$B$427,0))</f>
        <v>2018164</v>
      </c>
      <c r="AS174" s="52">
        <f>INDEX('Actuals Data'!AS$4:AS$427,MATCH('Actuals Summary'!$B174,'Actuals Data'!$B$4:$B$427,0))</f>
        <v>2018164</v>
      </c>
      <c r="AT174" s="19">
        <f>INDEX('Actuals Data'!AT$4:AT$427,MATCH('Actuals Summary'!$B174,'Actuals Data'!$B$4:$B$427,0))</f>
        <v>11200</v>
      </c>
    </row>
    <row r="175" spans="2:46" outlineLevel="1" x14ac:dyDescent="0.25">
      <c r="B175" s="24" t="s">
        <v>391</v>
      </c>
      <c r="C175" s="24" t="s">
        <v>392</v>
      </c>
      <c r="D175" s="24" t="s">
        <v>393</v>
      </c>
      <c r="E175" s="19">
        <f>INDEX('Actuals Data'!E$4:E$427,MATCH('Actuals Summary'!$B175,'Actuals Data'!$B$4:$B$427,0))</f>
        <v>0</v>
      </c>
      <c r="F175" s="19">
        <f>INDEX('Actuals Data'!F$4:F$427,MATCH('Actuals Summary'!$B175,'Actuals Data'!$B$4:$B$427,0))</f>
        <v>0</v>
      </c>
      <c r="G175" s="19">
        <f>INDEX('Actuals Data'!G$4:G$427,MATCH('Actuals Summary'!$B175,'Actuals Data'!$B$4:$B$427,0))</f>
        <v>0</v>
      </c>
      <c r="H175" s="19">
        <f>INDEX('Actuals Data'!H$4:H$427,MATCH('Actuals Summary'!$B175,'Actuals Data'!$B$4:$B$427,0))</f>
        <v>0</v>
      </c>
      <c r="I175" s="19">
        <f>INDEX('Actuals Data'!I$4:I$427,MATCH('Actuals Summary'!$B175,'Actuals Data'!$B$4:$B$427,0))</f>
        <v>0</v>
      </c>
      <c r="J175" s="19">
        <f>INDEX('Actuals Data'!J$4:J$427,MATCH('Actuals Summary'!$B175,'Actuals Data'!$B$4:$B$427,0))</f>
        <v>0</v>
      </c>
      <c r="K175" s="19">
        <f>INDEX('Actuals Data'!K$4:K$427,MATCH('Actuals Summary'!$B175,'Actuals Data'!$B$4:$B$427,0))</f>
        <v>0</v>
      </c>
      <c r="L175" s="19">
        <f>INDEX('Actuals Data'!L$4:L$427,MATCH('Actuals Summary'!$B175,'Actuals Data'!$B$4:$B$427,0))</f>
        <v>0</v>
      </c>
      <c r="M175" s="19">
        <f>INDEX('Actuals Data'!M$4:M$427,MATCH('Actuals Summary'!$B175,'Actuals Data'!$B$4:$B$427,0))</f>
        <v>0</v>
      </c>
      <c r="N175" s="19">
        <f>INDEX('Actuals Data'!N$4:N$427,MATCH('Actuals Summary'!$B175,'Actuals Data'!$B$4:$B$427,0))</f>
        <v>1088972</v>
      </c>
      <c r="O175" s="19">
        <f>INDEX('Actuals Data'!O$4:O$427,MATCH('Actuals Summary'!$B175,'Actuals Data'!$B$4:$B$427,0))</f>
        <v>839175</v>
      </c>
      <c r="P175" s="19">
        <f>INDEX('Actuals Data'!P$4:P$427,MATCH('Actuals Summary'!$B175,'Actuals Data'!$B$4:$B$427,0))</f>
        <v>1496900</v>
      </c>
      <c r="Q175" s="19">
        <f>INDEX('Actuals Data'!Q$4:Q$427,MATCH('Actuals Summary'!$B175,'Actuals Data'!$B$4:$B$427,0))</f>
        <v>807318</v>
      </c>
      <c r="R175" s="19">
        <f>INDEX('Actuals Data'!R$4:R$427,MATCH('Actuals Summary'!$B175,'Actuals Data'!$B$4:$B$427,0))</f>
        <v>798728</v>
      </c>
      <c r="S175" s="19">
        <f>INDEX('Actuals Data'!S$4:S$427,MATCH('Actuals Summary'!$B175,'Actuals Data'!$B$4:$B$427,0))</f>
        <v>831424</v>
      </c>
      <c r="T175" s="19">
        <f>INDEX('Actuals Data'!T$4:T$427,MATCH('Actuals Summary'!$B175,'Actuals Data'!$B$4:$B$427,0))</f>
        <v>677030</v>
      </c>
      <c r="U175" s="19">
        <f>INDEX('Actuals Data'!U$4:U$427,MATCH('Actuals Summary'!$B175,'Actuals Data'!$B$4:$B$427,0))</f>
        <v>757164</v>
      </c>
      <c r="V175" s="19">
        <f>INDEX('Actuals Data'!V$4:V$427,MATCH('Actuals Summary'!$B175,'Actuals Data'!$B$4:$B$427,0))</f>
        <v>574963</v>
      </c>
      <c r="W175" s="19">
        <f>INDEX('Actuals Data'!W$4:W$427,MATCH('Actuals Summary'!$B175,'Actuals Data'!$B$4:$B$427,0))</f>
        <v>586710</v>
      </c>
      <c r="X175" s="19">
        <f>INDEX('Actuals Data'!X$4:X$427,MATCH('Actuals Summary'!$B175,'Actuals Data'!$B$4:$B$427,0))</f>
        <v>519869</v>
      </c>
      <c r="Y175" s="19">
        <f>INDEX('Actuals Data'!Y$4:Y$427,MATCH('Actuals Summary'!$B175,'Actuals Data'!$B$4:$B$427,0))</f>
        <v>509945</v>
      </c>
      <c r="Z175" s="19">
        <f>INDEX('Actuals Data'!Z$4:Z$427,MATCH('Actuals Summary'!$B175,'Actuals Data'!$B$4:$B$427,0))</f>
        <v>571569</v>
      </c>
      <c r="AA175" s="19">
        <f>INDEX('Actuals Data'!AA$4:AA$427,MATCH('Actuals Summary'!$B175,'Actuals Data'!$B$4:$B$427,0))</f>
        <v>446933</v>
      </c>
      <c r="AB175" s="19">
        <f>INDEX('Actuals Data'!AB$4:AB$427,MATCH('Actuals Summary'!$B175,'Actuals Data'!$B$4:$B$427,0))</f>
        <v>419605</v>
      </c>
      <c r="AC175" s="19">
        <f>INDEX('Actuals Data'!AC$4:AC$427,MATCH('Actuals Summary'!$B175,'Actuals Data'!$B$4:$B$427,0))</f>
        <v>399973</v>
      </c>
      <c r="AD175" s="19">
        <f>INDEX('Actuals Data'!AD$4:AD$427,MATCH('Actuals Summary'!$B175,'Actuals Data'!$B$4:$B$427,0))</f>
        <v>331640</v>
      </c>
      <c r="AE175" s="19">
        <f>INDEX('Actuals Data'!AE$4:AE$427,MATCH('Actuals Summary'!$B175,'Actuals Data'!$B$4:$B$427,0))</f>
        <v>311684</v>
      </c>
      <c r="AF175" s="19">
        <f>INDEX('Actuals Data'!AF$4:AF$427,MATCH('Actuals Summary'!$B175,'Actuals Data'!$B$4:$B$427,0))</f>
        <v>269021</v>
      </c>
      <c r="AG175" s="19">
        <f>INDEX('Actuals Data'!AG$4:AG$427,MATCH('Actuals Summary'!$B175,'Actuals Data'!$B$4:$B$427,0))</f>
        <v>263097</v>
      </c>
      <c r="AH175" s="19">
        <f>INDEX('Actuals Data'!AH$4:AH$427,MATCH('Actuals Summary'!$B175,'Actuals Data'!$B$4:$B$427,0))</f>
        <v>215350</v>
      </c>
      <c r="AI175" s="19">
        <f>INDEX('Actuals Data'!AI$4:AI$427,MATCH('Actuals Summary'!$B175,'Actuals Data'!$B$4:$B$427,0))</f>
        <v>183991</v>
      </c>
      <c r="AJ175" s="19">
        <f>INDEX('Actuals Data'!AJ$4:AJ$427,MATCH('Actuals Summary'!$B175,'Actuals Data'!$B$4:$B$427,0))</f>
        <v>69425</v>
      </c>
      <c r="AK175" s="19">
        <f>INDEX('Actuals Data'!AK$4:AK$427,MATCH('Actuals Summary'!$B175,'Actuals Data'!$B$4:$B$427,0))</f>
        <v>162994</v>
      </c>
      <c r="AL175" s="19">
        <f>INDEX('Actuals Data'!AL$4:AL$427,MATCH('Actuals Summary'!$B175,'Actuals Data'!$B$4:$B$427,0))</f>
        <v>93262</v>
      </c>
      <c r="AM175" s="19">
        <f>INDEX('Actuals Data'!AM$4:AM$427,MATCH('Actuals Summary'!$B175,'Actuals Data'!$B$4:$B$427,0))</f>
        <v>64705</v>
      </c>
      <c r="AN175" s="19">
        <f>INDEX('Actuals Data'!AN$4:AN$427,MATCH('Actuals Summary'!$B175,'Actuals Data'!$B$4:$B$427,0))</f>
        <v>47679</v>
      </c>
      <c r="AO175" s="19">
        <f>INDEX('Actuals Data'!AO$4:AO$427,MATCH('Actuals Summary'!$B175,'Actuals Data'!$B$4:$B$427,0))</f>
        <v>0</v>
      </c>
      <c r="AP175" s="19">
        <f>INDEX('Actuals Data'!AP$4:AP$427,MATCH('Actuals Summary'!$B175,'Actuals Data'!$B$4:$B$427,0))</f>
        <v>0</v>
      </c>
      <c r="AQ175" s="19">
        <f>INDEX('Actuals Data'!AQ$4:AQ$427,MATCH('Actuals Summary'!$B175,'Actuals Data'!$B$4:$B$427,0))</f>
        <v>83012</v>
      </c>
      <c r="AR175" s="88">
        <f>INDEX('Actuals Data'!AR$4:AR$427,MATCH('Actuals Summary'!$B175,'Actuals Data'!$B$4:$B$427,0))</f>
        <v>25909</v>
      </c>
      <c r="AS175" s="52">
        <f>INDEX('Actuals Data'!AS$4:AS$427,MATCH('Actuals Summary'!$B175,'Actuals Data'!$B$4:$B$427,0))</f>
        <v>25909</v>
      </c>
      <c r="AT175" s="19">
        <f>INDEX('Actuals Data'!AT$4:AT$427,MATCH('Actuals Summary'!$B175,'Actuals Data'!$B$4:$B$427,0))</f>
        <v>24500</v>
      </c>
    </row>
    <row r="176" spans="2:46" outlineLevel="1" x14ac:dyDescent="0.25">
      <c r="B176" s="24" t="s">
        <v>394</v>
      </c>
      <c r="C176" s="24" t="s">
        <v>395</v>
      </c>
      <c r="D176" s="24" t="s">
        <v>396</v>
      </c>
      <c r="E176" s="19">
        <f>INDEX('Actuals Data'!E$4:E$427,MATCH('Actuals Summary'!$B176,'Actuals Data'!$B$4:$B$427,0))</f>
        <v>0</v>
      </c>
      <c r="F176" s="19">
        <f>INDEX('Actuals Data'!F$4:F$427,MATCH('Actuals Summary'!$B176,'Actuals Data'!$B$4:$B$427,0))</f>
        <v>0</v>
      </c>
      <c r="G176" s="19">
        <f>INDEX('Actuals Data'!G$4:G$427,MATCH('Actuals Summary'!$B176,'Actuals Data'!$B$4:$B$427,0))</f>
        <v>0</v>
      </c>
      <c r="H176" s="19">
        <f>INDEX('Actuals Data'!H$4:H$427,MATCH('Actuals Summary'!$B176,'Actuals Data'!$B$4:$B$427,0))</f>
        <v>0</v>
      </c>
      <c r="I176" s="19">
        <f>INDEX('Actuals Data'!I$4:I$427,MATCH('Actuals Summary'!$B176,'Actuals Data'!$B$4:$B$427,0))</f>
        <v>0</v>
      </c>
      <c r="J176" s="19">
        <f>INDEX('Actuals Data'!J$4:J$427,MATCH('Actuals Summary'!$B176,'Actuals Data'!$B$4:$B$427,0))</f>
        <v>0</v>
      </c>
      <c r="K176" s="19">
        <f>INDEX('Actuals Data'!K$4:K$427,MATCH('Actuals Summary'!$B176,'Actuals Data'!$B$4:$B$427,0))</f>
        <v>0</v>
      </c>
      <c r="L176" s="19">
        <f>INDEX('Actuals Data'!L$4:L$427,MATCH('Actuals Summary'!$B176,'Actuals Data'!$B$4:$B$427,0))</f>
        <v>0</v>
      </c>
      <c r="M176" s="19">
        <f>INDEX('Actuals Data'!M$4:M$427,MATCH('Actuals Summary'!$B176,'Actuals Data'!$B$4:$B$427,0))</f>
        <v>0</v>
      </c>
      <c r="N176" s="19">
        <f>INDEX('Actuals Data'!N$4:N$427,MATCH('Actuals Summary'!$B176,'Actuals Data'!$B$4:$B$427,0))</f>
        <v>0</v>
      </c>
      <c r="O176" s="19">
        <f>INDEX('Actuals Data'!O$4:O$427,MATCH('Actuals Summary'!$B176,'Actuals Data'!$B$4:$B$427,0))</f>
        <v>0</v>
      </c>
      <c r="P176" s="19">
        <f>INDEX('Actuals Data'!P$4:P$427,MATCH('Actuals Summary'!$B176,'Actuals Data'!$B$4:$B$427,0))</f>
        <v>0</v>
      </c>
      <c r="Q176" s="19">
        <f>INDEX('Actuals Data'!Q$4:Q$427,MATCH('Actuals Summary'!$B176,'Actuals Data'!$B$4:$B$427,0))</f>
        <v>0</v>
      </c>
      <c r="R176" s="19">
        <f>INDEX('Actuals Data'!R$4:R$427,MATCH('Actuals Summary'!$B176,'Actuals Data'!$B$4:$B$427,0))</f>
        <v>0</v>
      </c>
      <c r="S176" s="19">
        <f>INDEX('Actuals Data'!S$4:S$427,MATCH('Actuals Summary'!$B176,'Actuals Data'!$B$4:$B$427,0))</f>
        <v>0</v>
      </c>
      <c r="T176" s="19">
        <f>INDEX('Actuals Data'!T$4:T$427,MATCH('Actuals Summary'!$B176,'Actuals Data'!$B$4:$B$427,0))</f>
        <v>0</v>
      </c>
      <c r="U176" s="19">
        <f>INDEX('Actuals Data'!U$4:U$427,MATCH('Actuals Summary'!$B176,'Actuals Data'!$B$4:$B$427,0))</f>
        <v>0</v>
      </c>
      <c r="V176" s="19">
        <f>INDEX('Actuals Data'!V$4:V$427,MATCH('Actuals Summary'!$B176,'Actuals Data'!$B$4:$B$427,0))</f>
        <v>0</v>
      </c>
      <c r="W176" s="19">
        <f>INDEX('Actuals Data'!W$4:W$427,MATCH('Actuals Summary'!$B176,'Actuals Data'!$B$4:$B$427,0))</f>
        <v>0</v>
      </c>
      <c r="X176" s="19">
        <f>INDEX('Actuals Data'!X$4:X$427,MATCH('Actuals Summary'!$B176,'Actuals Data'!$B$4:$B$427,0))</f>
        <v>0</v>
      </c>
      <c r="Y176" s="19">
        <f>INDEX('Actuals Data'!Y$4:Y$427,MATCH('Actuals Summary'!$B176,'Actuals Data'!$B$4:$B$427,0))</f>
        <v>755</v>
      </c>
      <c r="Z176" s="19">
        <f>INDEX('Actuals Data'!Z$4:Z$427,MATCH('Actuals Summary'!$B176,'Actuals Data'!$B$4:$B$427,0))</f>
        <v>155654</v>
      </c>
      <c r="AA176" s="19">
        <f>INDEX('Actuals Data'!AA$4:AA$427,MATCH('Actuals Summary'!$B176,'Actuals Data'!$B$4:$B$427,0))</f>
        <v>295522</v>
      </c>
      <c r="AB176" s="19">
        <f>INDEX('Actuals Data'!AB$4:AB$427,MATCH('Actuals Summary'!$B176,'Actuals Data'!$B$4:$B$427,0))</f>
        <v>337623</v>
      </c>
      <c r="AC176" s="19">
        <f>INDEX('Actuals Data'!AC$4:AC$427,MATCH('Actuals Summary'!$B176,'Actuals Data'!$B$4:$B$427,0))</f>
        <v>64544</v>
      </c>
      <c r="AD176" s="19">
        <f>INDEX('Actuals Data'!AD$4:AD$427,MATCH('Actuals Summary'!$B176,'Actuals Data'!$B$4:$B$427,0))</f>
        <v>265086</v>
      </c>
      <c r="AE176" s="19">
        <f>INDEX('Actuals Data'!AE$4:AE$427,MATCH('Actuals Summary'!$B176,'Actuals Data'!$B$4:$B$427,0))</f>
        <v>2141387</v>
      </c>
      <c r="AF176" s="19">
        <f>INDEX('Actuals Data'!AF$4:AF$427,MATCH('Actuals Summary'!$B176,'Actuals Data'!$B$4:$B$427,0))</f>
        <v>405034</v>
      </c>
      <c r="AG176" s="19">
        <f>INDEX('Actuals Data'!AG$4:AG$427,MATCH('Actuals Summary'!$B176,'Actuals Data'!$B$4:$B$427,0))</f>
        <v>475315</v>
      </c>
      <c r="AH176" s="19">
        <f>INDEX('Actuals Data'!AH$4:AH$427,MATCH('Actuals Summary'!$B176,'Actuals Data'!$B$4:$B$427,0))</f>
        <v>511016</v>
      </c>
      <c r="AI176" s="19">
        <f>INDEX('Actuals Data'!AI$4:AI$427,MATCH('Actuals Summary'!$B176,'Actuals Data'!$B$4:$B$427,0))</f>
        <v>1625067</v>
      </c>
      <c r="AJ176" s="19">
        <f>INDEX('Actuals Data'!AJ$4:AJ$427,MATCH('Actuals Summary'!$B176,'Actuals Data'!$B$4:$B$427,0))</f>
        <v>556551</v>
      </c>
      <c r="AK176" s="19">
        <f>INDEX('Actuals Data'!AK$4:AK$427,MATCH('Actuals Summary'!$B176,'Actuals Data'!$B$4:$B$427,0))</f>
        <v>1499111</v>
      </c>
      <c r="AL176" s="19">
        <f>INDEX('Actuals Data'!AL$4:AL$427,MATCH('Actuals Summary'!$B176,'Actuals Data'!$B$4:$B$427,0))</f>
        <v>498709</v>
      </c>
      <c r="AM176" s="19">
        <f>INDEX('Actuals Data'!AM$4:AM$427,MATCH('Actuals Summary'!$B176,'Actuals Data'!$B$4:$B$427,0))</f>
        <v>519297</v>
      </c>
      <c r="AN176" s="19">
        <f>INDEX('Actuals Data'!AN$4:AN$427,MATCH('Actuals Summary'!$B176,'Actuals Data'!$B$4:$B$427,0))</f>
        <v>622071</v>
      </c>
      <c r="AO176" s="19">
        <f>INDEX('Actuals Data'!AO$4:AO$427,MATCH('Actuals Summary'!$B176,'Actuals Data'!$B$4:$B$427,0))</f>
        <v>329461</v>
      </c>
      <c r="AP176" s="19">
        <f>INDEX('Actuals Data'!AP$4:AP$427,MATCH('Actuals Summary'!$B176,'Actuals Data'!$B$4:$B$427,0))</f>
        <v>298792</v>
      </c>
      <c r="AQ176" s="19">
        <f>INDEX('Actuals Data'!AQ$4:AQ$427,MATCH('Actuals Summary'!$B176,'Actuals Data'!$B$4:$B$427,0))</f>
        <v>347614</v>
      </c>
      <c r="AR176" s="88">
        <f>INDEX('Actuals Data'!AR$4:AR$427,MATCH('Actuals Summary'!$B176,'Actuals Data'!$B$4:$B$427,0))</f>
        <v>312546.08</v>
      </c>
      <c r="AS176" s="52">
        <f>INDEX('Actuals Data'!AS$4:AS$427,MATCH('Actuals Summary'!$B176,'Actuals Data'!$B$4:$B$427,0))</f>
        <v>301340.89999999898</v>
      </c>
      <c r="AT176" s="19">
        <f>INDEX('Actuals Data'!AT$4:AT$427,MATCH('Actuals Summary'!$B176,'Actuals Data'!$B$4:$B$427,0))</f>
        <v>414900</v>
      </c>
    </row>
    <row r="177" spans="2:46" outlineLevel="1" x14ac:dyDescent="0.25">
      <c r="B177" s="24" t="s">
        <v>397</v>
      </c>
      <c r="C177" s="24" t="s">
        <v>398</v>
      </c>
      <c r="D177" s="24" t="s">
        <v>399</v>
      </c>
      <c r="E177" s="19">
        <f>INDEX('Actuals Data'!E$4:E$427,MATCH('Actuals Summary'!$B177,'Actuals Data'!$B$4:$B$427,0))</f>
        <v>0</v>
      </c>
      <c r="F177" s="19">
        <f>INDEX('Actuals Data'!F$4:F$427,MATCH('Actuals Summary'!$B177,'Actuals Data'!$B$4:$B$427,0))</f>
        <v>0</v>
      </c>
      <c r="G177" s="19">
        <f>INDEX('Actuals Data'!G$4:G$427,MATCH('Actuals Summary'!$B177,'Actuals Data'!$B$4:$B$427,0))</f>
        <v>0</v>
      </c>
      <c r="H177" s="19">
        <f>INDEX('Actuals Data'!H$4:H$427,MATCH('Actuals Summary'!$B177,'Actuals Data'!$B$4:$B$427,0))</f>
        <v>0</v>
      </c>
      <c r="I177" s="19">
        <f>INDEX('Actuals Data'!I$4:I$427,MATCH('Actuals Summary'!$B177,'Actuals Data'!$B$4:$B$427,0))</f>
        <v>0</v>
      </c>
      <c r="J177" s="19">
        <f>INDEX('Actuals Data'!J$4:J$427,MATCH('Actuals Summary'!$B177,'Actuals Data'!$B$4:$B$427,0))</f>
        <v>0</v>
      </c>
      <c r="K177" s="19">
        <f>INDEX('Actuals Data'!K$4:K$427,MATCH('Actuals Summary'!$B177,'Actuals Data'!$B$4:$B$427,0))</f>
        <v>0</v>
      </c>
      <c r="L177" s="19">
        <f>INDEX('Actuals Data'!L$4:L$427,MATCH('Actuals Summary'!$B177,'Actuals Data'!$B$4:$B$427,0))</f>
        <v>0</v>
      </c>
      <c r="M177" s="19">
        <f>INDEX('Actuals Data'!M$4:M$427,MATCH('Actuals Summary'!$B177,'Actuals Data'!$B$4:$B$427,0))</f>
        <v>0</v>
      </c>
      <c r="N177" s="19">
        <f>INDEX('Actuals Data'!N$4:N$427,MATCH('Actuals Summary'!$B177,'Actuals Data'!$B$4:$B$427,0))</f>
        <v>0</v>
      </c>
      <c r="O177" s="19">
        <f>INDEX('Actuals Data'!O$4:O$427,MATCH('Actuals Summary'!$B177,'Actuals Data'!$B$4:$B$427,0))</f>
        <v>0</v>
      </c>
      <c r="P177" s="19">
        <f>INDEX('Actuals Data'!P$4:P$427,MATCH('Actuals Summary'!$B177,'Actuals Data'!$B$4:$B$427,0))</f>
        <v>0</v>
      </c>
      <c r="Q177" s="19">
        <f>INDEX('Actuals Data'!Q$4:Q$427,MATCH('Actuals Summary'!$B177,'Actuals Data'!$B$4:$B$427,0))</f>
        <v>0</v>
      </c>
      <c r="R177" s="19">
        <f>INDEX('Actuals Data'!R$4:R$427,MATCH('Actuals Summary'!$B177,'Actuals Data'!$B$4:$B$427,0))</f>
        <v>0</v>
      </c>
      <c r="S177" s="19">
        <f>INDEX('Actuals Data'!S$4:S$427,MATCH('Actuals Summary'!$B177,'Actuals Data'!$B$4:$B$427,0))</f>
        <v>0</v>
      </c>
      <c r="T177" s="19">
        <f>INDEX('Actuals Data'!T$4:T$427,MATCH('Actuals Summary'!$B177,'Actuals Data'!$B$4:$B$427,0))</f>
        <v>0</v>
      </c>
      <c r="U177" s="19">
        <f>INDEX('Actuals Data'!U$4:U$427,MATCH('Actuals Summary'!$B177,'Actuals Data'!$B$4:$B$427,0))</f>
        <v>0</v>
      </c>
      <c r="V177" s="19">
        <f>INDEX('Actuals Data'!V$4:V$427,MATCH('Actuals Summary'!$B177,'Actuals Data'!$B$4:$B$427,0))</f>
        <v>0</v>
      </c>
      <c r="W177" s="19">
        <f>INDEX('Actuals Data'!W$4:W$427,MATCH('Actuals Summary'!$B177,'Actuals Data'!$B$4:$B$427,0))</f>
        <v>0</v>
      </c>
      <c r="X177" s="19">
        <f>INDEX('Actuals Data'!X$4:X$427,MATCH('Actuals Summary'!$B177,'Actuals Data'!$B$4:$B$427,0))</f>
        <v>0</v>
      </c>
      <c r="Y177" s="19">
        <f>INDEX('Actuals Data'!Y$4:Y$427,MATCH('Actuals Summary'!$B177,'Actuals Data'!$B$4:$B$427,0))</f>
        <v>167</v>
      </c>
      <c r="Z177" s="19">
        <f>INDEX('Actuals Data'!Z$4:Z$427,MATCH('Actuals Summary'!$B177,'Actuals Data'!$B$4:$B$427,0))</f>
        <v>50238</v>
      </c>
      <c r="AA177" s="19">
        <f>INDEX('Actuals Data'!AA$4:AA$427,MATCH('Actuals Summary'!$B177,'Actuals Data'!$B$4:$B$427,0))</f>
        <v>260010</v>
      </c>
      <c r="AB177" s="19">
        <f>INDEX('Actuals Data'!AB$4:AB$427,MATCH('Actuals Summary'!$B177,'Actuals Data'!$B$4:$B$427,0))</f>
        <v>54108</v>
      </c>
      <c r="AC177" s="19">
        <f>INDEX('Actuals Data'!AC$4:AC$427,MATCH('Actuals Summary'!$B177,'Actuals Data'!$B$4:$B$427,0))</f>
        <v>121903</v>
      </c>
      <c r="AD177" s="19">
        <f>INDEX('Actuals Data'!AD$4:AD$427,MATCH('Actuals Summary'!$B177,'Actuals Data'!$B$4:$B$427,0))</f>
        <v>168617</v>
      </c>
      <c r="AE177" s="19">
        <f>INDEX('Actuals Data'!AE$4:AE$427,MATCH('Actuals Summary'!$B177,'Actuals Data'!$B$4:$B$427,0))</f>
        <v>242634</v>
      </c>
      <c r="AF177" s="19">
        <f>INDEX('Actuals Data'!AF$4:AF$427,MATCH('Actuals Summary'!$B177,'Actuals Data'!$B$4:$B$427,0))</f>
        <v>184311</v>
      </c>
      <c r="AG177" s="19">
        <f>INDEX('Actuals Data'!AG$4:AG$427,MATCH('Actuals Summary'!$B177,'Actuals Data'!$B$4:$B$427,0))</f>
        <v>183784</v>
      </c>
      <c r="AH177" s="19">
        <f>INDEX('Actuals Data'!AH$4:AH$427,MATCH('Actuals Summary'!$B177,'Actuals Data'!$B$4:$B$427,0))</f>
        <v>180011</v>
      </c>
      <c r="AI177" s="19">
        <f>INDEX('Actuals Data'!AI$4:AI$427,MATCH('Actuals Summary'!$B177,'Actuals Data'!$B$4:$B$427,0))</f>
        <v>195245</v>
      </c>
      <c r="AJ177" s="19">
        <f>INDEX('Actuals Data'!AJ$4:AJ$427,MATCH('Actuals Summary'!$B177,'Actuals Data'!$B$4:$B$427,0))</f>
        <v>130607</v>
      </c>
      <c r="AK177" s="19">
        <f>INDEX('Actuals Data'!AK$4:AK$427,MATCH('Actuals Summary'!$B177,'Actuals Data'!$B$4:$B$427,0))</f>
        <v>165856</v>
      </c>
      <c r="AL177" s="19">
        <f>INDEX('Actuals Data'!AL$4:AL$427,MATCH('Actuals Summary'!$B177,'Actuals Data'!$B$4:$B$427,0))</f>
        <v>112052</v>
      </c>
      <c r="AM177" s="19">
        <f>INDEX('Actuals Data'!AM$4:AM$427,MATCH('Actuals Summary'!$B177,'Actuals Data'!$B$4:$B$427,0))</f>
        <v>115508</v>
      </c>
      <c r="AN177" s="19">
        <f>INDEX('Actuals Data'!AN$4:AN$427,MATCH('Actuals Summary'!$B177,'Actuals Data'!$B$4:$B$427,0))</f>
        <v>109662</v>
      </c>
      <c r="AO177" s="19">
        <f>INDEX('Actuals Data'!AO$4:AO$427,MATCH('Actuals Summary'!$B177,'Actuals Data'!$B$4:$B$427,0))</f>
        <v>82263</v>
      </c>
      <c r="AP177" s="19">
        <f>INDEX('Actuals Data'!AP$4:AP$427,MATCH('Actuals Summary'!$B177,'Actuals Data'!$B$4:$B$427,0))</f>
        <v>74291</v>
      </c>
      <c r="AQ177" s="19">
        <f>INDEX('Actuals Data'!AQ$4:AQ$427,MATCH('Actuals Summary'!$B177,'Actuals Data'!$B$4:$B$427,0))</f>
        <v>80595</v>
      </c>
      <c r="AR177" s="88">
        <f>INDEX('Actuals Data'!AR$4:AR$427,MATCH('Actuals Summary'!$B177,'Actuals Data'!$B$4:$B$427,0))</f>
        <v>72624</v>
      </c>
      <c r="AS177" s="52">
        <f>INDEX('Actuals Data'!AS$4:AS$427,MATCH('Actuals Summary'!$B177,'Actuals Data'!$B$4:$B$427,0))</f>
        <v>71060.129999999786</v>
      </c>
      <c r="AT177" s="19">
        <f>INDEX('Actuals Data'!AT$4:AT$427,MATCH('Actuals Summary'!$B177,'Actuals Data'!$B$4:$B$427,0))</f>
        <v>87200</v>
      </c>
    </row>
    <row r="178" spans="2:46" outlineLevel="1" x14ac:dyDescent="0.25">
      <c r="B178" s="24" t="s">
        <v>400</v>
      </c>
      <c r="C178" s="24" t="s">
        <v>401</v>
      </c>
      <c r="D178" s="24" t="s">
        <v>402</v>
      </c>
      <c r="E178" s="19">
        <f>INDEX('Actuals Data'!E$4:E$427,MATCH('Actuals Summary'!$B178,'Actuals Data'!$B$4:$B$427,0))</f>
        <v>0</v>
      </c>
      <c r="F178" s="19">
        <f>INDEX('Actuals Data'!F$4:F$427,MATCH('Actuals Summary'!$B178,'Actuals Data'!$B$4:$B$427,0))</f>
        <v>0</v>
      </c>
      <c r="G178" s="19">
        <f>INDEX('Actuals Data'!G$4:G$427,MATCH('Actuals Summary'!$B178,'Actuals Data'!$B$4:$B$427,0))</f>
        <v>0</v>
      </c>
      <c r="H178" s="19">
        <f>INDEX('Actuals Data'!H$4:H$427,MATCH('Actuals Summary'!$B178,'Actuals Data'!$B$4:$B$427,0))</f>
        <v>0</v>
      </c>
      <c r="I178" s="19">
        <f>INDEX('Actuals Data'!I$4:I$427,MATCH('Actuals Summary'!$B178,'Actuals Data'!$B$4:$B$427,0))</f>
        <v>0</v>
      </c>
      <c r="J178" s="19">
        <f>INDEX('Actuals Data'!J$4:J$427,MATCH('Actuals Summary'!$B178,'Actuals Data'!$B$4:$B$427,0))</f>
        <v>0</v>
      </c>
      <c r="K178" s="19">
        <f>INDEX('Actuals Data'!K$4:K$427,MATCH('Actuals Summary'!$B178,'Actuals Data'!$B$4:$B$427,0))</f>
        <v>0</v>
      </c>
      <c r="L178" s="19">
        <f>INDEX('Actuals Data'!L$4:L$427,MATCH('Actuals Summary'!$B178,'Actuals Data'!$B$4:$B$427,0))</f>
        <v>0</v>
      </c>
      <c r="M178" s="19">
        <f>INDEX('Actuals Data'!M$4:M$427,MATCH('Actuals Summary'!$B178,'Actuals Data'!$B$4:$B$427,0))</f>
        <v>18300000</v>
      </c>
      <c r="N178" s="19">
        <f>INDEX('Actuals Data'!N$4:N$427,MATCH('Actuals Summary'!$B178,'Actuals Data'!$B$4:$B$427,0))</f>
        <v>0</v>
      </c>
      <c r="O178" s="19">
        <f>INDEX('Actuals Data'!O$4:O$427,MATCH('Actuals Summary'!$B178,'Actuals Data'!$B$4:$B$427,0))</f>
        <v>5500000</v>
      </c>
      <c r="P178" s="19">
        <f>INDEX('Actuals Data'!P$4:P$427,MATCH('Actuals Summary'!$B178,'Actuals Data'!$B$4:$B$427,0))</f>
        <v>0</v>
      </c>
      <c r="Q178" s="19">
        <f>INDEX('Actuals Data'!Q$4:Q$427,MATCH('Actuals Summary'!$B178,'Actuals Data'!$B$4:$B$427,0))</f>
        <v>0</v>
      </c>
      <c r="R178" s="19">
        <f>INDEX('Actuals Data'!R$4:R$427,MATCH('Actuals Summary'!$B178,'Actuals Data'!$B$4:$B$427,0))</f>
        <v>0</v>
      </c>
      <c r="S178" s="19">
        <f>INDEX('Actuals Data'!S$4:S$427,MATCH('Actuals Summary'!$B178,'Actuals Data'!$B$4:$B$427,0))</f>
        <v>52650</v>
      </c>
      <c r="T178" s="19">
        <f>INDEX('Actuals Data'!T$4:T$427,MATCH('Actuals Summary'!$B178,'Actuals Data'!$B$4:$B$427,0))</f>
        <v>57043</v>
      </c>
      <c r="U178" s="19">
        <f>INDEX('Actuals Data'!U$4:U$427,MATCH('Actuals Summary'!$B178,'Actuals Data'!$B$4:$B$427,0))</f>
        <v>126282</v>
      </c>
      <c r="V178" s="19">
        <f>INDEX('Actuals Data'!V$4:V$427,MATCH('Actuals Summary'!$B178,'Actuals Data'!$B$4:$B$427,0))</f>
        <v>21938</v>
      </c>
      <c r="W178" s="19">
        <f>INDEX('Actuals Data'!W$4:W$427,MATCH('Actuals Summary'!$B178,'Actuals Data'!$B$4:$B$427,0))</f>
        <v>0</v>
      </c>
      <c r="X178" s="19">
        <f>INDEX('Actuals Data'!X$4:X$427,MATCH('Actuals Summary'!$B178,'Actuals Data'!$B$4:$B$427,0))</f>
        <v>0</v>
      </c>
      <c r="Y178" s="19">
        <f>INDEX('Actuals Data'!Y$4:Y$427,MATCH('Actuals Summary'!$B178,'Actuals Data'!$B$4:$B$427,0))</f>
        <v>0</v>
      </c>
      <c r="Z178" s="19">
        <f>INDEX('Actuals Data'!Z$4:Z$427,MATCH('Actuals Summary'!$B178,'Actuals Data'!$B$4:$B$427,0))</f>
        <v>0</v>
      </c>
      <c r="AA178" s="19">
        <f>INDEX('Actuals Data'!AA$4:AA$427,MATCH('Actuals Summary'!$B178,'Actuals Data'!$B$4:$B$427,0))</f>
        <v>0</v>
      </c>
      <c r="AB178" s="19">
        <f>INDEX('Actuals Data'!AB$4:AB$427,MATCH('Actuals Summary'!$B178,'Actuals Data'!$B$4:$B$427,0))</f>
        <v>0</v>
      </c>
      <c r="AC178" s="19">
        <f>INDEX('Actuals Data'!AC$4:AC$427,MATCH('Actuals Summary'!$B178,'Actuals Data'!$B$4:$B$427,0))</f>
        <v>0</v>
      </c>
      <c r="AD178" s="19">
        <f>INDEX('Actuals Data'!AD$4:AD$427,MATCH('Actuals Summary'!$B178,'Actuals Data'!$B$4:$B$427,0))</f>
        <v>0</v>
      </c>
      <c r="AE178" s="19">
        <f>INDEX('Actuals Data'!AE$4:AE$427,MATCH('Actuals Summary'!$B178,'Actuals Data'!$B$4:$B$427,0))</f>
        <v>152</v>
      </c>
      <c r="AF178" s="19">
        <f>INDEX('Actuals Data'!AF$4:AF$427,MATCH('Actuals Summary'!$B178,'Actuals Data'!$B$4:$B$427,0))</f>
        <v>56755</v>
      </c>
      <c r="AG178" s="19">
        <f>INDEX('Actuals Data'!AG$4:AG$427,MATCH('Actuals Summary'!$B178,'Actuals Data'!$B$4:$B$427,0))</f>
        <v>8400</v>
      </c>
      <c r="AH178" s="19">
        <f>INDEX('Actuals Data'!AH$4:AH$427,MATCH('Actuals Summary'!$B178,'Actuals Data'!$B$4:$B$427,0))</f>
        <v>8238</v>
      </c>
      <c r="AI178" s="19">
        <f>INDEX('Actuals Data'!AI$4:AI$427,MATCH('Actuals Summary'!$B178,'Actuals Data'!$B$4:$B$427,0))</f>
        <v>7005</v>
      </c>
      <c r="AJ178" s="19">
        <f>INDEX('Actuals Data'!AJ$4:AJ$427,MATCH('Actuals Summary'!$B178,'Actuals Data'!$B$4:$B$427,0))</f>
        <v>6384</v>
      </c>
      <c r="AK178" s="19">
        <f>INDEX('Actuals Data'!AK$4:AK$427,MATCH('Actuals Summary'!$B178,'Actuals Data'!$B$4:$B$427,0))</f>
        <v>11486</v>
      </c>
      <c r="AL178" s="19">
        <f>INDEX('Actuals Data'!AL$4:AL$427,MATCH('Actuals Summary'!$B178,'Actuals Data'!$B$4:$B$427,0))</f>
        <v>14573</v>
      </c>
      <c r="AM178" s="19">
        <f>INDEX('Actuals Data'!AM$4:AM$427,MATCH('Actuals Summary'!$B178,'Actuals Data'!$B$4:$B$427,0))</f>
        <v>6413</v>
      </c>
      <c r="AN178" s="19">
        <f>INDEX('Actuals Data'!AN$4:AN$427,MATCH('Actuals Summary'!$B178,'Actuals Data'!$B$4:$B$427,0))</f>
        <v>17540</v>
      </c>
      <c r="AO178" s="19">
        <f>INDEX('Actuals Data'!AO$4:AO$427,MATCH('Actuals Summary'!$B178,'Actuals Data'!$B$4:$B$427,0))</f>
        <v>5654</v>
      </c>
      <c r="AP178" s="19">
        <f>INDEX('Actuals Data'!AP$4:AP$427,MATCH('Actuals Summary'!$B178,'Actuals Data'!$B$4:$B$427,0))</f>
        <v>2253</v>
      </c>
      <c r="AQ178" s="19">
        <f>INDEX('Actuals Data'!AQ$4:AQ$427,MATCH('Actuals Summary'!$B178,'Actuals Data'!$B$4:$B$427,0))</f>
        <v>6173</v>
      </c>
      <c r="AR178" s="88">
        <f>INDEX('Actuals Data'!AR$4:AR$427,MATCH('Actuals Summary'!$B178,'Actuals Data'!$B$4:$B$427,0))</f>
        <v>1653.49</v>
      </c>
      <c r="AS178" s="52">
        <f>INDEX('Actuals Data'!AS$4:AS$427,MATCH('Actuals Summary'!$B178,'Actuals Data'!$B$4:$B$427,0))</f>
        <v>1495.6099999999981</v>
      </c>
      <c r="AT178" s="19">
        <f>INDEX('Actuals Data'!AT$4:AT$427,MATCH('Actuals Summary'!$B178,'Actuals Data'!$B$4:$B$427,0))</f>
        <v>4800</v>
      </c>
    </row>
    <row r="179" spans="2:46" outlineLevel="1" x14ac:dyDescent="0.25">
      <c r="B179" s="24" t="s">
        <v>403</v>
      </c>
      <c r="C179" s="24" t="s">
        <v>404</v>
      </c>
      <c r="D179" s="24" t="s">
        <v>405</v>
      </c>
      <c r="E179" s="19">
        <f>INDEX('Actuals Data'!E$4:E$427,MATCH('Actuals Summary'!$B179,'Actuals Data'!$B$4:$B$427,0))</f>
        <v>0</v>
      </c>
      <c r="F179" s="19">
        <f>INDEX('Actuals Data'!F$4:F$427,MATCH('Actuals Summary'!$B179,'Actuals Data'!$B$4:$B$427,0))</f>
        <v>0</v>
      </c>
      <c r="G179" s="19">
        <f>INDEX('Actuals Data'!G$4:G$427,MATCH('Actuals Summary'!$B179,'Actuals Data'!$B$4:$B$427,0))</f>
        <v>0</v>
      </c>
      <c r="H179" s="19">
        <f>INDEX('Actuals Data'!H$4:H$427,MATCH('Actuals Summary'!$B179,'Actuals Data'!$B$4:$B$427,0))</f>
        <v>0</v>
      </c>
      <c r="I179" s="19">
        <f>INDEX('Actuals Data'!I$4:I$427,MATCH('Actuals Summary'!$B179,'Actuals Data'!$B$4:$B$427,0))</f>
        <v>0</v>
      </c>
      <c r="J179" s="19">
        <f>INDEX('Actuals Data'!J$4:J$427,MATCH('Actuals Summary'!$B179,'Actuals Data'!$B$4:$B$427,0))</f>
        <v>0</v>
      </c>
      <c r="K179" s="19">
        <f>INDEX('Actuals Data'!K$4:K$427,MATCH('Actuals Summary'!$B179,'Actuals Data'!$B$4:$B$427,0))</f>
        <v>0</v>
      </c>
      <c r="L179" s="19">
        <f>INDEX('Actuals Data'!L$4:L$427,MATCH('Actuals Summary'!$B179,'Actuals Data'!$B$4:$B$427,0))</f>
        <v>0</v>
      </c>
      <c r="M179" s="19">
        <f>INDEX('Actuals Data'!M$4:M$427,MATCH('Actuals Summary'!$B179,'Actuals Data'!$B$4:$B$427,0))</f>
        <v>0</v>
      </c>
      <c r="N179" s="19">
        <f>INDEX('Actuals Data'!N$4:N$427,MATCH('Actuals Summary'!$B179,'Actuals Data'!$B$4:$B$427,0))</f>
        <v>0</v>
      </c>
      <c r="O179" s="19">
        <f>INDEX('Actuals Data'!O$4:O$427,MATCH('Actuals Summary'!$B179,'Actuals Data'!$B$4:$B$427,0))</f>
        <v>90000</v>
      </c>
      <c r="P179" s="19">
        <f>INDEX('Actuals Data'!P$4:P$427,MATCH('Actuals Summary'!$B179,'Actuals Data'!$B$4:$B$427,0))</f>
        <v>90000</v>
      </c>
      <c r="Q179" s="19">
        <f>INDEX('Actuals Data'!Q$4:Q$427,MATCH('Actuals Summary'!$B179,'Actuals Data'!$B$4:$B$427,0))</f>
        <v>90025</v>
      </c>
      <c r="R179" s="19">
        <f>INDEX('Actuals Data'!R$4:R$427,MATCH('Actuals Summary'!$B179,'Actuals Data'!$B$4:$B$427,0))</f>
        <v>0</v>
      </c>
      <c r="S179" s="19">
        <f>INDEX('Actuals Data'!S$4:S$427,MATCH('Actuals Summary'!$B179,'Actuals Data'!$B$4:$B$427,0))</f>
        <v>90000</v>
      </c>
      <c r="T179" s="19">
        <f>INDEX('Actuals Data'!T$4:T$427,MATCH('Actuals Summary'!$B179,'Actuals Data'!$B$4:$B$427,0))</f>
        <v>90000</v>
      </c>
      <c r="U179" s="19">
        <f>INDEX('Actuals Data'!U$4:U$427,MATCH('Actuals Summary'!$B179,'Actuals Data'!$B$4:$B$427,0))</f>
        <v>90000</v>
      </c>
      <c r="V179" s="19">
        <f>INDEX('Actuals Data'!V$4:V$427,MATCH('Actuals Summary'!$B179,'Actuals Data'!$B$4:$B$427,0))</f>
        <v>90060</v>
      </c>
      <c r="W179" s="19">
        <f>INDEX('Actuals Data'!W$4:W$427,MATCH('Actuals Summary'!$B179,'Actuals Data'!$B$4:$B$427,0))</f>
        <v>90000</v>
      </c>
      <c r="X179" s="19">
        <f>INDEX('Actuals Data'!X$4:X$427,MATCH('Actuals Summary'!$B179,'Actuals Data'!$B$4:$B$427,0))</f>
        <v>90000</v>
      </c>
      <c r="Y179" s="19">
        <f>INDEX('Actuals Data'!Y$4:Y$427,MATCH('Actuals Summary'!$B179,'Actuals Data'!$B$4:$B$427,0))</f>
        <v>0</v>
      </c>
      <c r="Z179" s="19">
        <f>INDEX('Actuals Data'!Z$4:Z$427,MATCH('Actuals Summary'!$B179,'Actuals Data'!$B$4:$B$427,0))</f>
        <v>90000</v>
      </c>
      <c r="AA179" s="19">
        <f>INDEX('Actuals Data'!AA$4:AA$427,MATCH('Actuals Summary'!$B179,'Actuals Data'!$B$4:$B$427,0))</f>
        <v>0</v>
      </c>
      <c r="AB179" s="19">
        <f>INDEX('Actuals Data'!AB$4:AB$427,MATCH('Actuals Summary'!$B179,'Actuals Data'!$B$4:$B$427,0))</f>
        <v>0</v>
      </c>
      <c r="AC179" s="19">
        <f>INDEX('Actuals Data'!AC$4:AC$427,MATCH('Actuals Summary'!$B179,'Actuals Data'!$B$4:$B$427,0))</f>
        <v>0</v>
      </c>
      <c r="AD179" s="19">
        <f>INDEX('Actuals Data'!AD$4:AD$427,MATCH('Actuals Summary'!$B179,'Actuals Data'!$B$4:$B$427,0))</f>
        <v>0</v>
      </c>
      <c r="AE179" s="19">
        <f>INDEX('Actuals Data'!AE$4:AE$427,MATCH('Actuals Summary'!$B179,'Actuals Data'!$B$4:$B$427,0))</f>
        <v>325</v>
      </c>
      <c r="AF179" s="19">
        <f>INDEX('Actuals Data'!AF$4:AF$427,MATCH('Actuals Summary'!$B179,'Actuals Data'!$B$4:$B$427,0))</f>
        <v>29258</v>
      </c>
      <c r="AG179" s="19">
        <f>INDEX('Actuals Data'!AG$4:AG$427,MATCH('Actuals Summary'!$B179,'Actuals Data'!$B$4:$B$427,0))</f>
        <v>41399</v>
      </c>
      <c r="AH179" s="19">
        <f>INDEX('Actuals Data'!AH$4:AH$427,MATCH('Actuals Summary'!$B179,'Actuals Data'!$B$4:$B$427,0))</f>
        <v>137080</v>
      </c>
      <c r="AI179" s="19">
        <f>INDEX('Actuals Data'!AI$4:AI$427,MATCH('Actuals Summary'!$B179,'Actuals Data'!$B$4:$B$427,0))</f>
        <v>34976</v>
      </c>
      <c r="AJ179" s="19">
        <f>INDEX('Actuals Data'!AJ$4:AJ$427,MATCH('Actuals Summary'!$B179,'Actuals Data'!$B$4:$B$427,0))</f>
        <v>61600</v>
      </c>
      <c r="AK179" s="19">
        <f>INDEX('Actuals Data'!AK$4:AK$427,MATCH('Actuals Summary'!$B179,'Actuals Data'!$B$4:$B$427,0))</f>
        <v>28007</v>
      </c>
      <c r="AL179" s="19">
        <f>INDEX('Actuals Data'!AL$4:AL$427,MATCH('Actuals Summary'!$B179,'Actuals Data'!$B$4:$B$427,0))</f>
        <v>29586</v>
      </c>
      <c r="AM179" s="19">
        <f>INDEX('Actuals Data'!AM$4:AM$427,MATCH('Actuals Summary'!$B179,'Actuals Data'!$B$4:$B$427,0))</f>
        <v>24721</v>
      </c>
      <c r="AN179" s="19">
        <f>INDEX('Actuals Data'!AN$4:AN$427,MATCH('Actuals Summary'!$B179,'Actuals Data'!$B$4:$B$427,0))</f>
        <v>33022</v>
      </c>
      <c r="AO179" s="19">
        <f>INDEX('Actuals Data'!AO$4:AO$427,MATCH('Actuals Summary'!$B179,'Actuals Data'!$B$4:$B$427,0))</f>
        <v>33248</v>
      </c>
      <c r="AP179" s="19">
        <f>INDEX('Actuals Data'!AP$4:AP$427,MATCH('Actuals Summary'!$B179,'Actuals Data'!$B$4:$B$427,0))</f>
        <v>20057</v>
      </c>
      <c r="AQ179" s="19">
        <f>INDEX('Actuals Data'!AQ$4:AQ$427,MATCH('Actuals Summary'!$B179,'Actuals Data'!$B$4:$B$427,0))</f>
        <v>14514</v>
      </c>
      <c r="AR179" s="88">
        <f>INDEX('Actuals Data'!AR$4:AR$427,MATCH('Actuals Summary'!$B179,'Actuals Data'!$B$4:$B$427,0))</f>
        <v>12451.88</v>
      </c>
      <c r="AS179" s="52">
        <f>INDEX('Actuals Data'!AS$4:AS$427,MATCH('Actuals Summary'!$B179,'Actuals Data'!$B$4:$B$427,0))</f>
        <v>12349.759999999989</v>
      </c>
      <c r="AT179" s="19">
        <f>INDEX('Actuals Data'!AT$4:AT$427,MATCH('Actuals Summary'!$B179,'Actuals Data'!$B$4:$B$427,0))</f>
        <v>23100</v>
      </c>
    </row>
    <row r="180" spans="2:46" outlineLevel="1" x14ac:dyDescent="0.25">
      <c r="D180" s="15" t="s">
        <v>966</v>
      </c>
      <c r="E180" s="20">
        <f t="shared" ref="E180:AG180" si="84">SUM(E154:E179)</f>
        <v>9088928</v>
      </c>
      <c r="F180" s="20">
        <f t="shared" si="84"/>
        <v>8901182</v>
      </c>
      <c r="G180" s="20">
        <f t="shared" si="84"/>
        <v>11451479</v>
      </c>
      <c r="H180" s="20">
        <f t="shared" si="84"/>
        <v>19279986</v>
      </c>
      <c r="I180" s="20">
        <f t="shared" si="84"/>
        <v>17621360</v>
      </c>
      <c r="J180" s="20">
        <f t="shared" si="84"/>
        <v>10683153</v>
      </c>
      <c r="K180" s="20">
        <f t="shared" si="84"/>
        <v>10995952</v>
      </c>
      <c r="L180" s="20">
        <f t="shared" si="84"/>
        <v>11879178</v>
      </c>
      <c r="M180" s="20">
        <f t="shared" si="84"/>
        <v>31898999</v>
      </c>
      <c r="N180" s="20">
        <f t="shared" si="84"/>
        <v>15560008</v>
      </c>
      <c r="O180" s="20">
        <f t="shared" si="84"/>
        <v>21837105</v>
      </c>
      <c r="P180" s="20">
        <f t="shared" si="84"/>
        <v>16309669</v>
      </c>
      <c r="Q180" s="20">
        <f t="shared" si="84"/>
        <v>15831218</v>
      </c>
      <c r="R180" s="20">
        <f t="shared" si="84"/>
        <v>16184684</v>
      </c>
      <c r="S180" s="20">
        <f t="shared" si="84"/>
        <v>17833617</v>
      </c>
      <c r="T180" s="20">
        <f t="shared" si="84"/>
        <v>19430316</v>
      </c>
      <c r="U180" s="20">
        <f t="shared" si="84"/>
        <v>18696494</v>
      </c>
      <c r="V180" s="20">
        <f t="shared" si="84"/>
        <v>23027333</v>
      </c>
      <c r="W180" s="20">
        <f t="shared" si="84"/>
        <v>20929746</v>
      </c>
      <c r="X180" s="20">
        <f t="shared" si="84"/>
        <v>19706703</v>
      </c>
      <c r="Y180" s="20">
        <f t="shared" si="84"/>
        <v>20558936</v>
      </c>
      <c r="Z180" s="20">
        <f t="shared" si="84"/>
        <v>22115447</v>
      </c>
      <c r="AA180" s="20">
        <f t="shared" si="84"/>
        <v>19390386</v>
      </c>
      <c r="AB180" s="20">
        <f t="shared" si="84"/>
        <v>17868668</v>
      </c>
      <c r="AC180" s="20">
        <f t="shared" si="84"/>
        <v>10351232</v>
      </c>
      <c r="AD180" s="20">
        <f t="shared" si="84"/>
        <v>10131270</v>
      </c>
      <c r="AE180" s="20">
        <f t="shared" si="84"/>
        <v>7145166</v>
      </c>
      <c r="AF180" s="20">
        <f t="shared" si="84"/>
        <v>7979414</v>
      </c>
      <c r="AG180" s="20">
        <f t="shared" si="84"/>
        <v>14389108</v>
      </c>
      <c r="AH180" s="20">
        <f t="shared" ref="AH180" si="85">SUM(AH154:AH179)</f>
        <v>19920189</v>
      </c>
      <c r="AI180" s="20">
        <f t="shared" ref="AI180" si="86">SUM(AI154:AI179)</f>
        <v>17946489</v>
      </c>
      <c r="AJ180" s="20">
        <f t="shared" ref="AJ180" si="87">SUM(AJ154:AJ179)</f>
        <v>7995258</v>
      </c>
      <c r="AK180" s="20">
        <f t="shared" ref="AK180" si="88">SUM(AK154:AK179)</f>
        <v>5893421</v>
      </c>
      <c r="AL180" s="20">
        <f t="shared" ref="AL180" si="89">SUM(AL154:AL179)</f>
        <v>3446209</v>
      </c>
      <c r="AM180" s="20">
        <f t="shared" ref="AM180" si="90">SUM(AM154:AM179)</f>
        <v>2541225</v>
      </c>
      <c r="AN180" s="20">
        <f t="shared" ref="AN180" si="91">SUM(AN154:AN179)</f>
        <v>2106007</v>
      </c>
      <c r="AO180" s="20">
        <f t="shared" ref="AO180" si="92">SUM(AO154:AO179)</f>
        <v>2160518</v>
      </c>
      <c r="AP180" s="20">
        <f t="shared" ref="AP180" si="93">SUM(AP154:AP179)</f>
        <v>1678069</v>
      </c>
      <c r="AQ180" s="20">
        <f t="shared" ref="AQ180:AR180" si="94">SUM(AQ154:AQ179)</f>
        <v>2364988</v>
      </c>
      <c r="AR180" s="89">
        <f t="shared" si="94"/>
        <v>5099172.1800000006</v>
      </c>
      <c r="AS180" s="65">
        <f t="shared" ref="AS180" si="95">SUM(AS154:AS179)</f>
        <v>4142442.7799999984</v>
      </c>
      <c r="AT180" s="20">
        <f t="shared" ref="AT180" si="96">SUM(AT154:AT179)</f>
        <v>3083640</v>
      </c>
    </row>
    <row r="181" spans="2:46" outlineLevel="1" x14ac:dyDescent="0.25">
      <c r="D181" s="16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91"/>
      <c r="AS181" s="67"/>
      <c r="AT181" s="12"/>
    </row>
    <row r="182" spans="2:46" outlineLevel="1" x14ac:dyDescent="0.25">
      <c r="D182" s="14" t="s">
        <v>967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0"/>
      <c r="AJ182" s="19"/>
      <c r="AK182" s="19"/>
      <c r="AL182" s="19"/>
      <c r="AM182" s="19"/>
      <c r="AN182" s="19"/>
      <c r="AO182" s="19"/>
      <c r="AP182" s="19"/>
      <c r="AQ182" s="19"/>
      <c r="AR182" s="88"/>
      <c r="AS182" s="52"/>
      <c r="AT182" s="19"/>
    </row>
    <row r="183" spans="2:46" outlineLevel="1" x14ac:dyDescent="0.25">
      <c r="B183" s="24" t="s">
        <v>290</v>
      </c>
      <c r="C183" s="24" t="s">
        <v>291</v>
      </c>
      <c r="D183" s="24" t="s">
        <v>292</v>
      </c>
      <c r="E183" s="19">
        <f>INDEX('Actuals Data'!E$4:E$427,MATCH('Actuals Summary'!$B183,'Actuals Data'!$B$4:$B$427,0))</f>
        <v>296658</v>
      </c>
      <c r="F183" s="19">
        <f>INDEX('Actuals Data'!F$4:F$427,MATCH('Actuals Summary'!$B183,'Actuals Data'!$B$4:$B$427,0))</f>
        <v>338337</v>
      </c>
      <c r="G183" s="19">
        <f>INDEX('Actuals Data'!G$4:G$427,MATCH('Actuals Summary'!$B183,'Actuals Data'!$B$4:$B$427,0))</f>
        <v>318802</v>
      </c>
      <c r="H183" s="19">
        <f>INDEX('Actuals Data'!H$4:H$427,MATCH('Actuals Summary'!$B183,'Actuals Data'!$B$4:$B$427,0))</f>
        <v>380729</v>
      </c>
      <c r="I183" s="19">
        <f>INDEX('Actuals Data'!I$4:I$427,MATCH('Actuals Summary'!$B183,'Actuals Data'!$B$4:$B$427,0))</f>
        <v>391696</v>
      </c>
      <c r="J183" s="19">
        <f>INDEX('Actuals Data'!J$4:J$427,MATCH('Actuals Summary'!$B183,'Actuals Data'!$B$4:$B$427,0))</f>
        <v>415646</v>
      </c>
      <c r="K183" s="19">
        <f>INDEX('Actuals Data'!K$4:K$427,MATCH('Actuals Summary'!$B183,'Actuals Data'!$B$4:$B$427,0))</f>
        <v>753526</v>
      </c>
      <c r="L183" s="19">
        <f>INDEX('Actuals Data'!L$4:L$427,MATCH('Actuals Summary'!$B183,'Actuals Data'!$B$4:$B$427,0))</f>
        <v>613490</v>
      </c>
      <c r="M183" s="19">
        <f>INDEX('Actuals Data'!M$4:M$427,MATCH('Actuals Summary'!$B183,'Actuals Data'!$B$4:$B$427,0))</f>
        <v>801831</v>
      </c>
      <c r="N183" s="19">
        <f>INDEX('Actuals Data'!N$4:N$427,MATCH('Actuals Summary'!$B183,'Actuals Data'!$B$4:$B$427,0))</f>
        <v>981372</v>
      </c>
      <c r="O183" s="19">
        <f>INDEX('Actuals Data'!O$4:O$427,MATCH('Actuals Summary'!$B183,'Actuals Data'!$B$4:$B$427,0))</f>
        <v>849087</v>
      </c>
      <c r="P183" s="19">
        <f>INDEX('Actuals Data'!P$4:P$427,MATCH('Actuals Summary'!$B183,'Actuals Data'!$B$4:$B$427,0))</f>
        <v>910219</v>
      </c>
      <c r="Q183" s="19">
        <f>INDEX('Actuals Data'!Q$4:Q$427,MATCH('Actuals Summary'!$B183,'Actuals Data'!$B$4:$B$427,0))</f>
        <v>506623</v>
      </c>
      <c r="R183" s="19">
        <f>INDEX('Actuals Data'!R$4:R$427,MATCH('Actuals Summary'!$B183,'Actuals Data'!$B$4:$B$427,0))</f>
        <v>426923</v>
      </c>
      <c r="S183" s="19">
        <f>INDEX('Actuals Data'!S$4:S$427,MATCH('Actuals Summary'!$B183,'Actuals Data'!$B$4:$B$427,0))</f>
        <v>531655</v>
      </c>
      <c r="T183" s="19">
        <f>INDEX('Actuals Data'!T$4:T$427,MATCH('Actuals Summary'!$B183,'Actuals Data'!$B$4:$B$427,0))</f>
        <v>512049</v>
      </c>
      <c r="U183" s="19">
        <f>INDEX('Actuals Data'!U$4:U$427,MATCH('Actuals Summary'!$B183,'Actuals Data'!$B$4:$B$427,0))</f>
        <v>500398</v>
      </c>
      <c r="V183" s="19">
        <f>INDEX('Actuals Data'!V$4:V$427,MATCH('Actuals Summary'!$B183,'Actuals Data'!$B$4:$B$427,0))</f>
        <v>478933</v>
      </c>
      <c r="W183" s="19">
        <f>INDEX('Actuals Data'!W$4:W$427,MATCH('Actuals Summary'!$B183,'Actuals Data'!$B$4:$B$427,0))</f>
        <v>564959</v>
      </c>
      <c r="X183" s="19">
        <f>INDEX('Actuals Data'!X$4:X$427,MATCH('Actuals Summary'!$B183,'Actuals Data'!$B$4:$B$427,0))</f>
        <v>649214</v>
      </c>
      <c r="Y183" s="19">
        <f>INDEX('Actuals Data'!Y$4:Y$427,MATCH('Actuals Summary'!$B183,'Actuals Data'!$B$4:$B$427,0))</f>
        <v>498598</v>
      </c>
      <c r="Z183" s="19">
        <f>INDEX('Actuals Data'!Z$4:Z$427,MATCH('Actuals Summary'!$B183,'Actuals Data'!$B$4:$B$427,0))</f>
        <v>588066</v>
      </c>
      <c r="AA183" s="19">
        <f>INDEX('Actuals Data'!AA$4:AA$427,MATCH('Actuals Summary'!$B183,'Actuals Data'!$B$4:$B$427,0))</f>
        <v>636133</v>
      </c>
      <c r="AB183" s="19">
        <f>INDEX('Actuals Data'!AB$4:AB$427,MATCH('Actuals Summary'!$B183,'Actuals Data'!$B$4:$B$427,0))</f>
        <v>697502</v>
      </c>
      <c r="AC183" s="19">
        <f>INDEX('Actuals Data'!AC$4:AC$427,MATCH('Actuals Summary'!$B183,'Actuals Data'!$B$4:$B$427,0))</f>
        <v>727075</v>
      </c>
      <c r="AD183" s="19">
        <f>INDEX('Actuals Data'!AD$4:AD$427,MATCH('Actuals Summary'!$B183,'Actuals Data'!$B$4:$B$427,0))</f>
        <v>665572</v>
      </c>
      <c r="AE183" s="19">
        <f>INDEX('Actuals Data'!AE$4:AE$427,MATCH('Actuals Summary'!$B183,'Actuals Data'!$B$4:$B$427,0))</f>
        <v>730507</v>
      </c>
      <c r="AF183" s="19">
        <f>INDEX('Actuals Data'!AF$4:AF$427,MATCH('Actuals Summary'!$B183,'Actuals Data'!$B$4:$B$427,0))</f>
        <v>799455</v>
      </c>
      <c r="AG183" s="19">
        <f>INDEX('Actuals Data'!AG$4:AG$427,MATCH('Actuals Summary'!$B183,'Actuals Data'!$B$4:$B$427,0))</f>
        <v>834129</v>
      </c>
      <c r="AH183" s="19">
        <f>INDEX('Actuals Data'!AH$4:AH$427,MATCH('Actuals Summary'!$B183,'Actuals Data'!$B$4:$B$427,0))</f>
        <v>920865</v>
      </c>
      <c r="AI183" s="19">
        <f>INDEX('Actuals Data'!AI$4:AI$427,MATCH('Actuals Summary'!$B183,'Actuals Data'!$B$4:$B$427,0))</f>
        <v>940752</v>
      </c>
      <c r="AJ183" s="19">
        <f>INDEX('Actuals Data'!AJ$4:AJ$427,MATCH('Actuals Summary'!$B183,'Actuals Data'!$B$4:$B$427,0))</f>
        <v>979912</v>
      </c>
      <c r="AK183" s="19">
        <f>INDEX('Actuals Data'!AK$4:AK$427,MATCH('Actuals Summary'!$B183,'Actuals Data'!$B$4:$B$427,0))</f>
        <v>1075103</v>
      </c>
      <c r="AL183" s="19">
        <f>INDEX('Actuals Data'!AL$4:AL$427,MATCH('Actuals Summary'!$B183,'Actuals Data'!$B$4:$B$427,0))</f>
        <v>1228783</v>
      </c>
      <c r="AM183" s="19">
        <f>INDEX('Actuals Data'!AM$4:AM$427,MATCH('Actuals Summary'!$B183,'Actuals Data'!$B$4:$B$427,0))</f>
        <v>933163</v>
      </c>
      <c r="AN183" s="19">
        <f>INDEX('Actuals Data'!AN$4:AN$427,MATCH('Actuals Summary'!$B183,'Actuals Data'!$B$4:$B$427,0))</f>
        <v>1528243</v>
      </c>
      <c r="AO183" s="19">
        <f>INDEX('Actuals Data'!AO$4:AO$427,MATCH('Actuals Summary'!$B183,'Actuals Data'!$B$4:$B$427,0))</f>
        <v>1060706</v>
      </c>
      <c r="AP183" s="19">
        <f>INDEX('Actuals Data'!AP$4:AP$427,MATCH('Actuals Summary'!$B183,'Actuals Data'!$B$4:$B$427,0))</f>
        <v>2561471</v>
      </c>
      <c r="AQ183" s="19">
        <f>INDEX('Actuals Data'!AQ$4:AQ$427,MATCH('Actuals Summary'!$B183,'Actuals Data'!$B$4:$B$427,0))</f>
        <v>2976208</v>
      </c>
      <c r="AR183" s="88">
        <f>INDEX('Actuals Data'!AR$4:AR$427,MATCH('Actuals Summary'!$B183,'Actuals Data'!$B$4:$B$427,0))</f>
        <v>3462499.1</v>
      </c>
      <c r="AS183" s="52">
        <f>INDEX('Actuals Data'!AS$4:AS$427,MATCH('Actuals Summary'!$B183,'Actuals Data'!$B$4:$B$427,0))</f>
        <v>3490633.6399999899</v>
      </c>
      <c r="AT183" s="19">
        <f>INDEX('Actuals Data'!AT$4:AT$427,MATCH('Actuals Summary'!$B183,'Actuals Data'!$B$4:$B$427,0))</f>
        <v>2900000</v>
      </c>
    </row>
    <row r="184" spans="2:46" outlineLevel="1" x14ac:dyDescent="0.25">
      <c r="B184" s="24" t="s">
        <v>309</v>
      </c>
      <c r="C184" s="24">
        <v>209</v>
      </c>
      <c r="D184" s="24" t="s">
        <v>310</v>
      </c>
      <c r="E184" s="19">
        <f>INDEX('Actuals Data'!E$4:E$427,MATCH('Actuals Summary'!$B184,'Actuals Data'!$B$4:$B$427,0))</f>
        <v>0</v>
      </c>
      <c r="F184" s="19">
        <f>INDEX('Actuals Data'!F$4:F$427,MATCH('Actuals Summary'!$B184,'Actuals Data'!$B$4:$B$427,0))</f>
        <v>0</v>
      </c>
      <c r="G184" s="19">
        <f>INDEX('Actuals Data'!G$4:G$427,MATCH('Actuals Summary'!$B184,'Actuals Data'!$B$4:$B$427,0))</f>
        <v>0</v>
      </c>
      <c r="H184" s="19">
        <f>INDEX('Actuals Data'!H$4:H$427,MATCH('Actuals Summary'!$B184,'Actuals Data'!$B$4:$B$427,0))</f>
        <v>0</v>
      </c>
      <c r="I184" s="19">
        <f>INDEX('Actuals Data'!I$4:I$427,MATCH('Actuals Summary'!$B184,'Actuals Data'!$B$4:$B$427,0))</f>
        <v>0</v>
      </c>
      <c r="J184" s="19">
        <f>INDEX('Actuals Data'!J$4:J$427,MATCH('Actuals Summary'!$B184,'Actuals Data'!$B$4:$B$427,0))</f>
        <v>0</v>
      </c>
      <c r="K184" s="19">
        <f>INDEX('Actuals Data'!K$4:K$427,MATCH('Actuals Summary'!$B184,'Actuals Data'!$B$4:$B$427,0))</f>
        <v>0</v>
      </c>
      <c r="L184" s="19">
        <f>INDEX('Actuals Data'!L$4:L$427,MATCH('Actuals Summary'!$B184,'Actuals Data'!$B$4:$B$427,0))</f>
        <v>0</v>
      </c>
      <c r="M184" s="19">
        <f>INDEX('Actuals Data'!M$4:M$427,MATCH('Actuals Summary'!$B184,'Actuals Data'!$B$4:$B$427,0))</f>
        <v>0</v>
      </c>
      <c r="N184" s="19">
        <f>INDEX('Actuals Data'!N$4:N$427,MATCH('Actuals Summary'!$B184,'Actuals Data'!$B$4:$B$427,0))</f>
        <v>0</v>
      </c>
      <c r="O184" s="19">
        <f>INDEX('Actuals Data'!O$4:O$427,MATCH('Actuals Summary'!$B184,'Actuals Data'!$B$4:$B$427,0))</f>
        <v>0</v>
      </c>
      <c r="P184" s="19">
        <f>INDEX('Actuals Data'!P$4:P$427,MATCH('Actuals Summary'!$B184,'Actuals Data'!$B$4:$B$427,0))</f>
        <v>28185</v>
      </c>
      <c r="Q184" s="19">
        <f>INDEX('Actuals Data'!Q$4:Q$427,MATCH('Actuals Summary'!$B184,'Actuals Data'!$B$4:$B$427,0))</f>
        <v>268971</v>
      </c>
      <c r="R184" s="19">
        <f>INDEX('Actuals Data'!R$4:R$427,MATCH('Actuals Summary'!$B184,'Actuals Data'!$B$4:$B$427,0))</f>
        <v>680092</v>
      </c>
      <c r="S184" s="19">
        <f>INDEX('Actuals Data'!S$4:S$427,MATCH('Actuals Summary'!$B184,'Actuals Data'!$B$4:$B$427,0))</f>
        <v>14928</v>
      </c>
      <c r="T184" s="19">
        <f>INDEX('Actuals Data'!T$4:T$427,MATCH('Actuals Summary'!$B184,'Actuals Data'!$B$4:$B$427,0))</f>
        <v>19903</v>
      </c>
      <c r="U184" s="19">
        <f>INDEX('Actuals Data'!U$4:U$427,MATCH('Actuals Summary'!$B184,'Actuals Data'!$B$4:$B$427,0))</f>
        <v>24923</v>
      </c>
      <c r="V184" s="19">
        <f>INDEX('Actuals Data'!V$4:V$427,MATCH('Actuals Summary'!$B184,'Actuals Data'!$B$4:$B$427,0))</f>
        <v>25315</v>
      </c>
      <c r="W184" s="19">
        <f>INDEX('Actuals Data'!W$4:W$427,MATCH('Actuals Summary'!$B184,'Actuals Data'!$B$4:$B$427,0))</f>
        <v>22879</v>
      </c>
      <c r="X184" s="19">
        <f>INDEX('Actuals Data'!X$4:X$427,MATCH('Actuals Summary'!$B184,'Actuals Data'!$B$4:$B$427,0))</f>
        <v>10672</v>
      </c>
      <c r="Y184" s="19">
        <f>INDEX('Actuals Data'!Y$4:Y$427,MATCH('Actuals Summary'!$B184,'Actuals Data'!$B$4:$B$427,0))</f>
        <v>8110</v>
      </c>
      <c r="Z184" s="19">
        <f>INDEX('Actuals Data'!Z$4:Z$427,MATCH('Actuals Summary'!$B184,'Actuals Data'!$B$4:$B$427,0))</f>
        <v>5176</v>
      </c>
      <c r="AA184" s="19">
        <f>INDEX('Actuals Data'!AA$4:AA$427,MATCH('Actuals Summary'!$B184,'Actuals Data'!$B$4:$B$427,0))</f>
        <v>13269</v>
      </c>
      <c r="AB184" s="19">
        <f>INDEX('Actuals Data'!AB$4:AB$427,MATCH('Actuals Summary'!$B184,'Actuals Data'!$B$4:$B$427,0))</f>
        <v>7181</v>
      </c>
      <c r="AC184" s="19">
        <f>INDEX('Actuals Data'!AC$4:AC$427,MATCH('Actuals Summary'!$B184,'Actuals Data'!$B$4:$B$427,0))</f>
        <v>7562</v>
      </c>
      <c r="AD184" s="19">
        <f>INDEX('Actuals Data'!AD$4:AD$427,MATCH('Actuals Summary'!$B184,'Actuals Data'!$B$4:$B$427,0))</f>
        <v>9401</v>
      </c>
      <c r="AE184" s="19">
        <f>INDEX('Actuals Data'!AE$4:AE$427,MATCH('Actuals Summary'!$B184,'Actuals Data'!$B$4:$B$427,0))</f>
        <v>9568</v>
      </c>
      <c r="AF184" s="19">
        <f>INDEX('Actuals Data'!AF$4:AF$427,MATCH('Actuals Summary'!$B184,'Actuals Data'!$B$4:$B$427,0))</f>
        <v>12028</v>
      </c>
      <c r="AG184" s="19">
        <f>INDEX('Actuals Data'!AG$4:AG$427,MATCH('Actuals Summary'!$B184,'Actuals Data'!$B$4:$B$427,0))</f>
        <v>9419</v>
      </c>
      <c r="AH184" s="19">
        <f>INDEX('Actuals Data'!AH$4:AH$427,MATCH('Actuals Summary'!$B184,'Actuals Data'!$B$4:$B$427,0))</f>
        <v>28547</v>
      </c>
      <c r="AI184" s="19">
        <f>INDEX('Actuals Data'!AI$4:AI$427,MATCH('Actuals Summary'!$B184,'Actuals Data'!$B$4:$B$427,0))</f>
        <v>18781</v>
      </c>
      <c r="AJ184" s="19">
        <f>INDEX('Actuals Data'!AJ$4:AJ$427,MATCH('Actuals Summary'!$B184,'Actuals Data'!$B$4:$B$427,0))</f>
        <v>9395</v>
      </c>
      <c r="AK184" s="19">
        <f>INDEX('Actuals Data'!AK$4:AK$427,MATCH('Actuals Summary'!$B184,'Actuals Data'!$B$4:$B$427,0))</f>
        <v>4590</v>
      </c>
      <c r="AL184" s="19">
        <f>INDEX('Actuals Data'!AL$4:AL$427,MATCH('Actuals Summary'!$B184,'Actuals Data'!$B$4:$B$427,0))</f>
        <v>10147</v>
      </c>
      <c r="AM184" s="19">
        <f>INDEX('Actuals Data'!AM$4:AM$427,MATCH('Actuals Summary'!$B184,'Actuals Data'!$B$4:$B$427,0))</f>
        <v>29703</v>
      </c>
      <c r="AN184" s="19">
        <f>INDEX('Actuals Data'!AN$4:AN$427,MATCH('Actuals Summary'!$B184,'Actuals Data'!$B$4:$B$427,0))</f>
        <v>10603</v>
      </c>
      <c r="AO184" s="19">
        <f>INDEX('Actuals Data'!AO$4:AO$427,MATCH('Actuals Summary'!$B184,'Actuals Data'!$B$4:$B$427,0))</f>
        <v>11889</v>
      </c>
      <c r="AP184" s="19">
        <f>INDEX('Actuals Data'!AP$4:AP$427,MATCH('Actuals Summary'!$B184,'Actuals Data'!$B$4:$B$427,0))</f>
        <v>11218</v>
      </c>
      <c r="AQ184" s="19">
        <f>INDEX('Actuals Data'!AQ$4:AQ$427,MATCH('Actuals Summary'!$B184,'Actuals Data'!$B$4:$B$427,0))</f>
        <v>13641</v>
      </c>
      <c r="AR184" s="88">
        <f>INDEX('Actuals Data'!AR$4:AR$427,MATCH('Actuals Summary'!$B184,'Actuals Data'!$B$4:$B$427,0))</f>
        <v>16664.86</v>
      </c>
      <c r="AS184" s="52">
        <f>INDEX('Actuals Data'!AS$4:AS$427,MATCH('Actuals Summary'!$B184,'Actuals Data'!$B$4:$B$427,0))</f>
        <v>15606.049999999899</v>
      </c>
      <c r="AT184" s="19">
        <f>INDEX('Actuals Data'!AT$4:AT$427,MATCH('Actuals Summary'!$B184,'Actuals Data'!$B$4:$B$427,0))</f>
        <v>12500</v>
      </c>
    </row>
    <row r="185" spans="2:46" outlineLevel="1" x14ac:dyDescent="0.25">
      <c r="B185" s="24" t="s">
        <v>311</v>
      </c>
      <c r="C185" s="24" t="s">
        <v>312</v>
      </c>
      <c r="D185" s="24" t="s">
        <v>313</v>
      </c>
      <c r="E185" s="19">
        <f>INDEX('Actuals Data'!E$4:E$427,MATCH('Actuals Summary'!$B185,'Actuals Data'!$B$4:$B$427,0))</f>
        <v>74054</v>
      </c>
      <c r="F185" s="19">
        <f>INDEX('Actuals Data'!F$4:F$427,MATCH('Actuals Summary'!$B185,'Actuals Data'!$B$4:$B$427,0))</f>
        <v>87751</v>
      </c>
      <c r="G185" s="19">
        <f>INDEX('Actuals Data'!G$4:G$427,MATCH('Actuals Summary'!$B185,'Actuals Data'!$B$4:$B$427,0))</f>
        <v>101706</v>
      </c>
      <c r="H185" s="19">
        <f>INDEX('Actuals Data'!H$4:H$427,MATCH('Actuals Summary'!$B185,'Actuals Data'!$B$4:$B$427,0))</f>
        <v>124987</v>
      </c>
      <c r="I185" s="19">
        <f>INDEX('Actuals Data'!I$4:I$427,MATCH('Actuals Summary'!$B185,'Actuals Data'!$B$4:$B$427,0))</f>
        <v>194217</v>
      </c>
      <c r="J185" s="19">
        <f>INDEX('Actuals Data'!J$4:J$427,MATCH('Actuals Summary'!$B185,'Actuals Data'!$B$4:$B$427,0))</f>
        <v>212273</v>
      </c>
      <c r="K185" s="19">
        <f>INDEX('Actuals Data'!K$4:K$427,MATCH('Actuals Summary'!$B185,'Actuals Data'!$B$4:$B$427,0))</f>
        <v>258129</v>
      </c>
      <c r="L185" s="19">
        <f>INDEX('Actuals Data'!L$4:L$427,MATCH('Actuals Summary'!$B185,'Actuals Data'!$B$4:$B$427,0))</f>
        <v>280239</v>
      </c>
      <c r="M185" s="19">
        <f>INDEX('Actuals Data'!M$4:M$427,MATCH('Actuals Summary'!$B185,'Actuals Data'!$B$4:$B$427,0))</f>
        <v>538507</v>
      </c>
      <c r="N185" s="19">
        <f>INDEX('Actuals Data'!N$4:N$427,MATCH('Actuals Summary'!$B185,'Actuals Data'!$B$4:$B$427,0))</f>
        <v>616148</v>
      </c>
      <c r="O185" s="19">
        <f>INDEX('Actuals Data'!O$4:O$427,MATCH('Actuals Summary'!$B185,'Actuals Data'!$B$4:$B$427,0))</f>
        <v>597607</v>
      </c>
      <c r="P185" s="19">
        <f>INDEX('Actuals Data'!P$4:P$427,MATCH('Actuals Summary'!$B185,'Actuals Data'!$B$4:$B$427,0))</f>
        <v>648969</v>
      </c>
      <c r="Q185" s="19">
        <f>INDEX('Actuals Data'!Q$4:Q$427,MATCH('Actuals Summary'!$B185,'Actuals Data'!$B$4:$B$427,0))</f>
        <v>612205</v>
      </c>
      <c r="R185" s="19">
        <f>INDEX('Actuals Data'!R$4:R$427,MATCH('Actuals Summary'!$B185,'Actuals Data'!$B$4:$B$427,0))</f>
        <v>409112</v>
      </c>
      <c r="S185" s="19">
        <f>INDEX('Actuals Data'!S$4:S$427,MATCH('Actuals Summary'!$B185,'Actuals Data'!$B$4:$B$427,0))</f>
        <v>406921</v>
      </c>
      <c r="T185" s="19">
        <f>INDEX('Actuals Data'!T$4:T$427,MATCH('Actuals Summary'!$B185,'Actuals Data'!$B$4:$B$427,0))</f>
        <v>363722</v>
      </c>
      <c r="U185" s="19">
        <f>INDEX('Actuals Data'!U$4:U$427,MATCH('Actuals Summary'!$B185,'Actuals Data'!$B$4:$B$427,0))</f>
        <v>343728</v>
      </c>
      <c r="V185" s="19">
        <f>INDEX('Actuals Data'!V$4:V$427,MATCH('Actuals Summary'!$B185,'Actuals Data'!$B$4:$B$427,0))</f>
        <v>389554</v>
      </c>
      <c r="W185" s="19">
        <f>INDEX('Actuals Data'!W$4:W$427,MATCH('Actuals Summary'!$B185,'Actuals Data'!$B$4:$B$427,0))</f>
        <v>453094</v>
      </c>
      <c r="X185" s="19">
        <f>INDEX('Actuals Data'!X$4:X$427,MATCH('Actuals Summary'!$B185,'Actuals Data'!$B$4:$B$427,0))</f>
        <v>553955</v>
      </c>
      <c r="Y185" s="19">
        <f>INDEX('Actuals Data'!Y$4:Y$427,MATCH('Actuals Summary'!$B185,'Actuals Data'!$B$4:$B$427,0))</f>
        <v>528470</v>
      </c>
      <c r="Z185" s="19">
        <f>INDEX('Actuals Data'!Z$4:Z$427,MATCH('Actuals Summary'!$B185,'Actuals Data'!$B$4:$B$427,0))</f>
        <v>491695</v>
      </c>
      <c r="AA185" s="19">
        <f>INDEX('Actuals Data'!AA$4:AA$427,MATCH('Actuals Summary'!$B185,'Actuals Data'!$B$4:$B$427,0))</f>
        <v>487003</v>
      </c>
      <c r="AB185" s="19">
        <f>INDEX('Actuals Data'!AB$4:AB$427,MATCH('Actuals Summary'!$B185,'Actuals Data'!$B$4:$B$427,0))</f>
        <v>501321</v>
      </c>
      <c r="AC185" s="19">
        <f>INDEX('Actuals Data'!AC$4:AC$427,MATCH('Actuals Summary'!$B185,'Actuals Data'!$B$4:$B$427,0))</f>
        <v>454583</v>
      </c>
      <c r="AD185" s="19">
        <f>INDEX('Actuals Data'!AD$4:AD$427,MATCH('Actuals Summary'!$B185,'Actuals Data'!$B$4:$B$427,0))</f>
        <v>443891</v>
      </c>
      <c r="AE185" s="19">
        <f>INDEX('Actuals Data'!AE$4:AE$427,MATCH('Actuals Summary'!$B185,'Actuals Data'!$B$4:$B$427,0))</f>
        <v>442832</v>
      </c>
      <c r="AF185" s="19">
        <f>INDEX('Actuals Data'!AF$4:AF$427,MATCH('Actuals Summary'!$B185,'Actuals Data'!$B$4:$B$427,0))</f>
        <v>254001</v>
      </c>
      <c r="AG185" s="19">
        <f>INDEX('Actuals Data'!AG$4:AG$427,MATCH('Actuals Summary'!$B185,'Actuals Data'!$B$4:$B$427,0))</f>
        <v>289527</v>
      </c>
      <c r="AH185" s="19">
        <f>INDEX('Actuals Data'!AH$4:AH$427,MATCH('Actuals Summary'!$B185,'Actuals Data'!$B$4:$B$427,0))</f>
        <v>632034</v>
      </c>
      <c r="AI185" s="19">
        <f>INDEX('Actuals Data'!AI$4:AI$427,MATCH('Actuals Summary'!$B185,'Actuals Data'!$B$4:$B$427,0))</f>
        <v>606261</v>
      </c>
      <c r="AJ185" s="19">
        <f>INDEX('Actuals Data'!AJ$4:AJ$427,MATCH('Actuals Summary'!$B185,'Actuals Data'!$B$4:$B$427,0))</f>
        <v>521566</v>
      </c>
      <c r="AK185" s="19">
        <f>INDEX('Actuals Data'!AK$4:AK$427,MATCH('Actuals Summary'!$B185,'Actuals Data'!$B$4:$B$427,0))</f>
        <v>569435</v>
      </c>
      <c r="AL185" s="19">
        <f>INDEX('Actuals Data'!AL$4:AL$427,MATCH('Actuals Summary'!$B185,'Actuals Data'!$B$4:$B$427,0))</f>
        <v>633834</v>
      </c>
      <c r="AM185" s="19">
        <f>INDEX('Actuals Data'!AM$4:AM$427,MATCH('Actuals Summary'!$B185,'Actuals Data'!$B$4:$B$427,0))</f>
        <v>743558</v>
      </c>
      <c r="AN185" s="19">
        <f>INDEX('Actuals Data'!AN$4:AN$427,MATCH('Actuals Summary'!$B185,'Actuals Data'!$B$4:$B$427,0))</f>
        <v>811443</v>
      </c>
      <c r="AO185" s="19">
        <f>INDEX('Actuals Data'!AO$4:AO$427,MATCH('Actuals Summary'!$B185,'Actuals Data'!$B$4:$B$427,0))</f>
        <v>795573</v>
      </c>
      <c r="AP185" s="19">
        <f>INDEX('Actuals Data'!AP$4:AP$427,MATCH('Actuals Summary'!$B185,'Actuals Data'!$B$4:$B$427,0))</f>
        <v>795756</v>
      </c>
      <c r="AQ185" s="19">
        <f>INDEX('Actuals Data'!AQ$4:AQ$427,MATCH('Actuals Summary'!$B185,'Actuals Data'!$B$4:$B$427,0))</f>
        <v>861952</v>
      </c>
      <c r="AR185" s="88">
        <f>INDEX('Actuals Data'!AR$4:AR$427,MATCH('Actuals Summary'!$B185,'Actuals Data'!$B$4:$B$427,0))</f>
        <v>831104.96</v>
      </c>
      <c r="AS185" s="52">
        <f>INDEX('Actuals Data'!AS$4:AS$427,MATCH('Actuals Summary'!$B185,'Actuals Data'!$B$4:$B$427,0))</f>
        <v>790703.41999999795</v>
      </c>
      <c r="AT185" s="19">
        <f>INDEX('Actuals Data'!AT$4:AT$427,MATCH('Actuals Summary'!$B185,'Actuals Data'!$B$4:$B$427,0))</f>
        <v>820000</v>
      </c>
    </row>
    <row r="186" spans="2:46" outlineLevel="1" x14ac:dyDescent="0.25">
      <c r="B186" s="24" t="s">
        <v>314</v>
      </c>
      <c r="C186" s="24" t="s">
        <v>315</v>
      </c>
      <c r="D186" s="24" t="s">
        <v>316</v>
      </c>
      <c r="E186" s="19">
        <f>INDEX('Actuals Data'!E$4:E$427,MATCH('Actuals Summary'!$B186,'Actuals Data'!$B$4:$B$427,0))</f>
        <v>0</v>
      </c>
      <c r="F186" s="19">
        <f>INDEX('Actuals Data'!F$4:F$427,MATCH('Actuals Summary'!$B186,'Actuals Data'!$B$4:$B$427,0))</f>
        <v>0</v>
      </c>
      <c r="G186" s="19">
        <f>INDEX('Actuals Data'!G$4:G$427,MATCH('Actuals Summary'!$B186,'Actuals Data'!$B$4:$B$427,0))</f>
        <v>0</v>
      </c>
      <c r="H186" s="19">
        <f>INDEX('Actuals Data'!H$4:H$427,MATCH('Actuals Summary'!$B186,'Actuals Data'!$B$4:$B$427,0))</f>
        <v>0</v>
      </c>
      <c r="I186" s="19">
        <f>INDEX('Actuals Data'!I$4:I$427,MATCH('Actuals Summary'!$B186,'Actuals Data'!$B$4:$B$427,0))</f>
        <v>0</v>
      </c>
      <c r="J186" s="19">
        <f>INDEX('Actuals Data'!J$4:J$427,MATCH('Actuals Summary'!$B186,'Actuals Data'!$B$4:$B$427,0))</f>
        <v>0</v>
      </c>
      <c r="K186" s="19">
        <f>INDEX('Actuals Data'!K$4:K$427,MATCH('Actuals Summary'!$B186,'Actuals Data'!$B$4:$B$427,0))</f>
        <v>0</v>
      </c>
      <c r="L186" s="19">
        <f>INDEX('Actuals Data'!L$4:L$427,MATCH('Actuals Summary'!$B186,'Actuals Data'!$B$4:$B$427,0))</f>
        <v>1016824</v>
      </c>
      <c r="M186" s="19">
        <f>INDEX('Actuals Data'!M$4:M$427,MATCH('Actuals Summary'!$B186,'Actuals Data'!$B$4:$B$427,0))</f>
        <v>342351</v>
      </c>
      <c r="N186" s="19">
        <f>INDEX('Actuals Data'!N$4:N$427,MATCH('Actuals Summary'!$B186,'Actuals Data'!$B$4:$B$427,0))</f>
        <v>2553916</v>
      </c>
      <c r="O186" s="19">
        <f>INDEX('Actuals Data'!O$4:O$427,MATCH('Actuals Summary'!$B186,'Actuals Data'!$B$4:$B$427,0))</f>
        <v>0</v>
      </c>
      <c r="P186" s="19">
        <f>INDEX('Actuals Data'!P$4:P$427,MATCH('Actuals Summary'!$B186,'Actuals Data'!$B$4:$B$427,0))</f>
        <v>114964</v>
      </c>
      <c r="Q186" s="19">
        <f>INDEX('Actuals Data'!Q$4:Q$427,MATCH('Actuals Summary'!$B186,'Actuals Data'!$B$4:$B$427,0))</f>
        <v>419936</v>
      </c>
      <c r="R186" s="19">
        <f>INDEX('Actuals Data'!R$4:R$427,MATCH('Actuals Summary'!$B186,'Actuals Data'!$B$4:$B$427,0))</f>
        <v>476452</v>
      </c>
      <c r="S186" s="19">
        <f>INDEX('Actuals Data'!S$4:S$427,MATCH('Actuals Summary'!$B186,'Actuals Data'!$B$4:$B$427,0))</f>
        <v>584448</v>
      </c>
      <c r="T186" s="19">
        <f>INDEX('Actuals Data'!T$4:T$427,MATCH('Actuals Summary'!$B186,'Actuals Data'!$B$4:$B$427,0))</f>
        <v>644532</v>
      </c>
      <c r="U186" s="19">
        <f>INDEX('Actuals Data'!U$4:U$427,MATCH('Actuals Summary'!$B186,'Actuals Data'!$B$4:$B$427,0))</f>
        <v>854767</v>
      </c>
      <c r="V186" s="19">
        <f>INDEX('Actuals Data'!V$4:V$427,MATCH('Actuals Summary'!$B186,'Actuals Data'!$B$4:$B$427,0))</f>
        <v>875523</v>
      </c>
      <c r="W186" s="19">
        <f>INDEX('Actuals Data'!W$4:W$427,MATCH('Actuals Summary'!$B186,'Actuals Data'!$B$4:$B$427,0))</f>
        <v>959443</v>
      </c>
      <c r="X186" s="19">
        <f>INDEX('Actuals Data'!X$4:X$427,MATCH('Actuals Summary'!$B186,'Actuals Data'!$B$4:$B$427,0))</f>
        <v>1043358</v>
      </c>
      <c r="Y186" s="19">
        <f>INDEX('Actuals Data'!Y$4:Y$427,MATCH('Actuals Summary'!$B186,'Actuals Data'!$B$4:$B$427,0))</f>
        <v>1043359</v>
      </c>
      <c r="Z186" s="19">
        <f>INDEX('Actuals Data'!Z$4:Z$427,MATCH('Actuals Summary'!$B186,'Actuals Data'!$B$4:$B$427,0))</f>
        <v>1390700</v>
      </c>
      <c r="AA186" s="19">
        <f>INDEX('Actuals Data'!AA$4:AA$427,MATCH('Actuals Summary'!$B186,'Actuals Data'!$B$4:$B$427,0))</f>
        <v>1699744</v>
      </c>
      <c r="AB186" s="19">
        <f>INDEX('Actuals Data'!AB$4:AB$427,MATCH('Actuals Summary'!$B186,'Actuals Data'!$B$4:$B$427,0))</f>
        <v>1973248</v>
      </c>
      <c r="AC186" s="19">
        <f>INDEX('Actuals Data'!AC$4:AC$427,MATCH('Actuals Summary'!$B186,'Actuals Data'!$B$4:$B$427,0))</f>
        <v>1990244</v>
      </c>
      <c r="AD186" s="19">
        <f>INDEX('Actuals Data'!AD$4:AD$427,MATCH('Actuals Summary'!$B186,'Actuals Data'!$B$4:$B$427,0))</f>
        <v>2007240</v>
      </c>
      <c r="AE186" s="19">
        <f>INDEX('Actuals Data'!AE$4:AE$427,MATCH('Actuals Summary'!$B186,'Actuals Data'!$B$4:$B$427,0))</f>
        <v>1893344</v>
      </c>
      <c r="AF186" s="19">
        <f>INDEX('Actuals Data'!AF$4:AF$427,MATCH('Actuals Summary'!$B186,'Actuals Data'!$B$4:$B$427,0))</f>
        <v>1600016</v>
      </c>
      <c r="AG186" s="19">
        <f>INDEX('Actuals Data'!AG$4:AG$427,MATCH('Actuals Summary'!$B186,'Actuals Data'!$B$4:$B$427,0))</f>
        <v>2007896</v>
      </c>
      <c r="AH186" s="19">
        <f>INDEX('Actuals Data'!AH$4:AH$427,MATCH('Actuals Summary'!$B186,'Actuals Data'!$B$4:$B$427,0))</f>
        <v>1559710</v>
      </c>
      <c r="AI186" s="19">
        <f>INDEX('Actuals Data'!AI$4:AI$427,MATCH('Actuals Summary'!$B186,'Actuals Data'!$B$4:$B$427,0))</f>
        <v>1613784</v>
      </c>
      <c r="AJ186" s="19">
        <f>INDEX('Actuals Data'!AJ$4:AJ$427,MATCH('Actuals Summary'!$B186,'Actuals Data'!$B$4:$B$427,0))</f>
        <v>1761012</v>
      </c>
      <c r="AK186" s="19">
        <f>INDEX('Actuals Data'!AK$4:AK$427,MATCH('Actuals Summary'!$B186,'Actuals Data'!$B$4:$B$427,0))</f>
        <v>1311961</v>
      </c>
      <c r="AL186" s="19">
        <f>INDEX('Actuals Data'!AL$4:AL$427,MATCH('Actuals Summary'!$B186,'Actuals Data'!$B$4:$B$427,0))</f>
        <v>1842922</v>
      </c>
      <c r="AM186" s="19">
        <f>INDEX('Actuals Data'!AM$4:AM$427,MATCH('Actuals Summary'!$B186,'Actuals Data'!$B$4:$B$427,0))</f>
        <v>2055214</v>
      </c>
      <c r="AN186" s="19">
        <f>INDEX('Actuals Data'!AN$4:AN$427,MATCH('Actuals Summary'!$B186,'Actuals Data'!$B$4:$B$427,0))</f>
        <v>987295</v>
      </c>
      <c r="AO186" s="19">
        <f>INDEX('Actuals Data'!AO$4:AO$427,MATCH('Actuals Summary'!$B186,'Actuals Data'!$B$4:$B$427,0))</f>
        <v>1474077</v>
      </c>
      <c r="AP186" s="19">
        <f>INDEX('Actuals Data'!AP$4:AP$427,MATCH('Actuals Summary'!$B186,'Actuals Data'!$B$4:$B$427,0))</f>
        <v>1562527</v>
      </c>
      <c r="AQ186" s="19">
        <f>INDEX('Actuals Data'!AQ$4:AQ$427,MATCH('Actuals Summary'!$B186,'Actuals Data'!$B$4:$B$427,0))</f>
        <v>1494028</v>
      </c>
      <c r="AR186" s="88">
        <f>INDEX('Actuals Data'!AR$4:AR$427,MATCH('Actuals Summary'!$B186,'Actuals Data'!$B$4:$B$427,0))</f>
        <v>0</v>
      </c>
      <c r="AS186" s="52">
        <f>INDEX('Actuals Data'!AS$4:AS$427,MATCH('Actuals Summary'!$B186,'Actuals Data'!$B$4:$B$427,0))</f>
        <v>0</v>
      </c>
      <c r="AT186" s="19">
        <f>INDEX('Actuals Data'!AT$4:AT$427,MATCH('Actuals Summary'!$B186,'Actuals Data'!$B$4:$B$427,0))</f>
        <v>0</v>
      </c>
    </row>
    <row r="187" spans="2:46" outlineLevel="1" x14ac:dyDescent="0.25">
      <c r="B187" s="24" t="s">
        <v>323</v>
      </c>
      <c r="C187" s="24" t="s">
        <v>324</v>
      </c>
      <c r="D187" s="24" t="s">
        <v>325</v>
      </c>
      <c r="E187" s="19">
        <f>INDEX('Actuals Data'!E$4:E$427,MATCH('Actuals Summary'!$B187,'Actuals Data'!$B$4:$B$427,0))</f>
        <v>0</v>
      </c>
      <c r="F187" s="19">
        <f>INDEX('Actuals Data'!F$4:F$427,MATCH('Actuals Summary'!$B187,'Actuals Data'!$B$4:$B$427,0))</f>
        <v>0</v>
      </c>
      <c r="G187" s="19">
        <f>INDEX('Actuals Data'!G$4:G$427,MATCH('Actuals Summary'!$B187,'Actuals Data'!$B$4:$B$427,0))</f>
        <v>0</v>
      </c>
      <c r="H187" s="19">
        <f>INDEX('Actuals Data'!H$4:H$427,MATCH('Actuals Summary'!$B187,'Actuals Data'!$B$4:$B$427,0))</f>
        <v>0</v>
      </c>
      <c r="I187" s="19">
        <f>INDEX('Actuals Data'!I$4:I$427,MATCH('Actuals Summary'!$B187,'Actuals Data'!$B$4:$B$427,0))</f>
        <v>0</v>
      </c>
      <c r="J187" s="19">
        <f>INDEX('Actuals Data'!J$4:J$427,MATCH('Actuals Summary'!$B187,'Actuals Data'!$B$4:$B$427,0))</f>
        <v>0</v>
      </c>
      <c r="K187" s="19">
        <f>INDEX('Actuals Data'!K$4:K$427,MATCH('Actuals Summary'!$B187,'Actuals Data'!$B$4:$B$427,0))</f>
        <v>0</v>
      </c>
      <c r="L187" s="19">
        <f>INDEX('Actuals Data'!L$4:L$427,MATCH('Actuals Summary'!$B187,'Actuals Data'!$B$4:$B$427,0))</f>
        <v>150000</v>
      </c>
      <c r="M187" s="19">
        <f>INDEX('Actuals Data'!M$4:M$427,MATCH('Actuals Summary'!$B187,'Actuals Data'!$B$4:$B$427,0))</f>
        <v>150000</v>
      </c>
      <c r="N187" s="19">
        <f>INDEX('Actuals Data'!N$4:N$427,MATCH('Actuals Summary'!$B187,'Actuals Data'!$B$4:$B$427,0))</f>
        <v>162000</v>
      </c>
      <c r="O187" s="19">
        <f>INDEX('Actuals Data'!O$4:O$427,MATCH('Actuals Summary'!$B187,'Actuals Data'!$B$4:$B$427,0))</f>
        <v>174960</v>
      </c>
      <c r="P187" s="19">
        <f>INDEX('Actuals Data'!P$4:P$427,MATCH('Actuals Summary'!$B187,'Actuals Data'!$B$4:$B$427,0))</f>
        <v>188957</v>
      </c>
      <c r="Q187" s="19">
        <f>INDEX('Actuals Data'!Q$4:Q$427,MATCH('Actuals Summary'!$B187,'Actuals Data'!$B$4:$B$427,0))</f>
        <v>204073</v>
      </c>
      <c r="R187" s="19">
        <f>INDEX('Actuals Data'!R$4:R$427,MATCH('Actuals Summary'!$B187,'Actuals Data'!$B$4:$B$427,0))</f>
        <v>220399</v>
      </c>
      <c r="S187" s="19">
        <f>INDEX('Actuals Data'!S$4:S$427,MATCH('Actuals Summary'!$B187,'Actuals Data'!$B$4:$B$427,0))</f>
        <v>238031</v>
      </c>
      <c r="T187" s="19">
        <f>INDEX('Actuals Data'!T$4:T$427,MATCH('Actuals Summary'!$B187,'Actuals Data'!$B$4:$B$427,0))</f>
        <v>257074</v>
      </c>
      <c r="U187" s="19">
        <f>INDEX('Actuals Data'!U$4:U$427,MATCH('Actuals Summary'!$B187,'Actuals Data'!$B$4:$B$427,0))</f>
        <v>277640</v>
      </c>
      <c r="V187" s="19">
        <f>INDEX('Actuals Data'!V$4:V$427,MATCH('Actuals Summary'!$B187,'Actuals Data'!$B$4:$B$427,0))</f>
        <v>299851</v>
      </c>
      <c r="W187" s="19">
        <f>INDEX('Actuals Data'!W$4:W$427,MATCH('Actuals Summary'!$B187,'Actuals Data'!$B$4:$B$427,0))</f>
        <v>323839</v>
      </c>
      <c r="X187" s="19">
        <f>INDEX('Actuals Data'!X$4:X$427,MATCH('Actuals Summary'!$B187,'Actuals Data'!$B$4:$B$427,0))</f>
        <v>349746</v>
      </c>
      <c r="Y187" s="19">
        <f>INDEX('Actuals Data'!Y$4:Y$427,MATCH('Actuals Summary'!$B187,'Actuals Data'!$B$4:$B$427,0))</f>
        <v>377726</v>
      </c>
      <c r="Z187" s="19">
        <f>INDEX('Actuals Data'!Z$4:Z$427,MATCH('Actuals Summary'!$B187,'Actuals Data'!$B$4:$B$427,0))</f>
        <v>407944</v>
      </c>
      <c r="AA187" s="19">
        <f>INDEX('Actuals Data'!AA$4:AA$427,MATCH('Actuals Summary'!$B187,'Actuals Data'!$B$4:$B$427,0))</f>
        <v>445579</v>
      </c>
      <c r="AB187" s="19">
        <f>INDEX('Actuals Data'!AB$4:AB$427,MATCH('Actuals Summary'!$B187,'Actuals Data'!$B$4:$B$427,0))</f>
        <v>475825</v>
      </c>
      <c r="AC187" s="19">
        <f>INDEX('Actuals Data'!AC$4:AC$427,MATCH('Actuals Summary'!$B187,'Actuals Data'!$B$4:$B$427,0))</f>
        <v>513891</v>
      </c>
      <c r="AD187" s="19">
        <f>INDEX('Actuals Data'!AD$4:AD$427,MATCH('Actuals Summary'!$B187,'Actuals Data'!$B$4:$B$427,0))</f>
        <v>555003</v>
      </c>
      <c r="AE187" s="19">
        <f>INDEX('Actuals Data'!AE$4:AE$427,MATCH('Actuals Summary'!$B187,'Actuals Data'!$B$4:$B$427,0))</f>
        <v>599403</v>
      </c>
      <c r="AF187" s="19">
        <f>INDEX('Actuals Data'!AF$4:AF$427,MATCH('Actuals Summary'!$B187,'Actuals Data'!$B$4:$B$427,0))</f>
        <v>647355</v>
      </c>
      <c r="AG187" s="19">
        <f>INDEX('Actuals Data'!AG$4:AG$427,MATCH('Actuals Summary'!$B187,'Actuals Data'!$B$4:$B$427,0))</f>
        <v>699144</v>
      </c>
      <c r="AH187" s="19">
        <f>INDEX('Actuals Data'!AH$4:AH$427,MATCH('Actuals Summary'!$B187,'Actuals Data'!$B$4:$B$427,0))</f>
        <v>755075</v>
      </c>
      <c r="AI187" s="19">
        <f>INDEX('Actuals Data'!AI$4:AI$427,MATCH('Actuals Summary'!$B187,'Actuals Data'!$B$4:$B$427,0))</f>
        <v>817186</v>
      </c>
      <c r="AJ187" s="19">
        <f>INDEX('Actuals Data'!AJ$4:AJ$427,MATCH('Actuals Summary'!$B187,'Actuals Data'!$B$4:$B$427,0))</f>
        <v>880720</v>
      </c>
      <c r="AK187" s="19">
        <f>INDEX('Actuals Data'!AK$4:AK$427,MATCH('Actuals Summary'!$B187,'Actuals Data'!$B$4:$B$427,0))</f>
        <v>951177</v>
      </c>
      <c r="AL187" s="19">
        <f>INDEX('Actuals Data'!AL$4:AL$427,MATCH('Actuals Summary'!$B187,'Actuals Data'!$B$4:$B$427,0))</f>
        <v>1027271</v>
      </c>
      <c r="AM187" s="19">
        <f>INDEX('Actuals Data'!AM$4:AM$427,MATCH('Actuals Summary'!$B187,'Actuals Data'!$B$4:$B$427,0))</f>
        <v>1109453</v>
      </c>
      <c r="AN187" s="19">
        <f>INDEX('Actuals Data'!AN$4:AN$427,MATCH('Actuals Summary'!$B187,'Actuals Data'!$B$4:$B$427,0))</f>
        <v>1198209</v>
      </c>
      <c r="AO187" s="19">
        <f>INDEX('Actuals Data'!AO$4:AO$427,MATCH('Actuals Summary'!$B187,'Actuals Data'!$B$4:$B$427,0))</f>
        <v>1294066</v>
      </c>
      <c r="AP187" s="19">
        <f>INDEX('Actuals Data'!AP$4:AP$427,MATCH('Actuals Summary'!$B187,'Actuals Data'!$B$4:$B$427,0))</f>
        <v>1610829</v>
      </c>
      <c r="AQ187" s="19">
        <f>INDEX('Actuals Data'!AQ$4:AQ$427,MATCH('Actuals Summary'!$B187,'Actuals Data'!$B$4:$B$427,0))</f>
        <v>1509398</v>
      </c>
      <c r="AR187" s="88">
        <f>INDEX('Actuals Data'!AR$4:AR$427,MATCH('Actuals Summary'!$B187,'Actuals Data'!$B$4:$B$427,0))</f>
        <v>1630150.32</v>
      </c>
      <c r="AS187" s="52">
        <f>INDEX('Actuals Data'!AS$4:AS$427,MATCH('Actuals Summary'!$B187,'Actuals Data'!$B$4:$B$427,0))</f>
        <v>1630150.32</v>
      </c>
      <c r="AT187" s="19">
        <f>INDEX('Actuals Data'!AT$4:AT$427,MATCH('Actuals Summary'!$B187,'Actuals Data'!$B$4:$B$427,0))</f>
        <v>1760562</v>
      </c>
    </row>
    <row r="188" spans="2:46" outlineLevel="1" x14ac:dyDescent="0.25">
      <c r="B188" s="24" t="s">
        <v>338</v>
      </c>
      <c r="C188" s="24">
        <v>219</v>
      </c>
      <c r="D188" s="24" t="s">
        <v>339</v>
      </c>
      <c r="E188" s="19">
        <f>INDEX('Actuals Data'!E$4:E$427,MATCH('Actuals Summary'!$B188,'Actuals Data'!$B$4:$B$427,0))</f>
        <v>0</v>
      </c>
      <c r="F188" s="19">
        <f>INDEX('Actuals Data'!F$4:F$427,MATCH('Actuals Summary'!$B188,'Actuals Data'!$B$4:$B$427,0))</f>
        <v>0</v>
      </c>
      <c r="G188" s="19">
        <f>INDEX('Actuals Data'!G$4:G$427,MATCH('Actuals Summary'!$B188,'Actuals Data'!$B$4:$B$427,0))</f>
        <v>0</v>
      </c>
      <c r="H188" s="19">
        <f>INDEX('Actuals Data'!H$4:H$427,MATCH('Actuals Summary'!$B188,'Actuals Data'!$B$4:$B$427,0))</f>
        <v>0</v>
      </c>
      <c r="I188" s="19">
        <f>INDEX('Actuals Data'!I$4:I$427,MATCH('Actuals Summary'!$B188,'Actuals Data'!$B$4:$B$427,0))</f>
        <v>0</v>
      </c>
      <c r="J188" s="19">
        <f>INDEX('Actuals Data'!J$4:J$427,MATCH('Actuals Summary'!$B188,'Actuals Data'!$B$4:$B$427,0))</f>
        <v>0</v>
      </c>
      <c r="K188" s="19">
        <f>INDEX('Actuals Data'!K$4:K$427,MATCH('Actuals Summary'!$B188,'Actuals Data'!$B$4:$B$427,0))</f>
        <v>0</v>
      </c>
      <c r="L188" s="19">
        <f>INDEX('Actuals Data'!L$4:L$427,MATCH('Actuals Summary'!$B188,'Actuals Data'!$B$4:$B$427,0))</f>
        <v>0</v>
      </c>
      <c r="M188" s="19">
        <f>INDEX('Actuals Data'!M$4:M$427,MATCH('Actuals Summary'!$B188,'Actuals Data'!$B$4:$B$427,0))</f>
        <v>0</v>
      </c>
      <c r="N188" s="19">
        <f>INDEX('Actuals Data'!N$4:N$427,MATCH('Actuals Summary'!$B188,'Actuals Data'!$B$4:$B$427,0))</f>
        <v>0</v>
      </c>
      <c r="O188" s="19">
        <f>INDEX('Actuals Data'!O$4:O$427,MATCH('Actuals Summary'!$B188,'Actuals Data'!$B$4:$B$427,0))</f>
        <v>0</v>
      </c>
      <c r="P188" s="19">
        <f>INDEX('Actuals Data'!P$4:P$427,MATCH('Actuals Summary'!$B188,'Actuals Data'!$B$4:$B$427,0))</f>
        <v>0</v>
      </c>
      <c r="Q188" s="19">
        <f>INDEX('Actuals Data'!Q$4:Q$427,MATCH('Actuals Summary'!$B188,'Actuals Data'!$B$4:$B$427,0))</f>
        <v>0</v>
      </c>
      <c r="R188" s="19">
        <f>INDEX('Actuals Data'!R$4:R$427,MATCH('Actuals Summary'!$B188,'Actuals Data'!$B$4:$B$427,0))</f>
        <v>0</v>
      </c>
      <c r="S188" s="19">
        <f>INDEX('Actuals Data'!S$4:S$427,MATCH('Actuals Summary'!$B188,'Actuals Data'!$B$4:$B$427,0))</f>
        <v>0</v>
      </c>
      <c r="T188" s="19">
        <f>INDEX('Actuals Data'!T$4:T$427,MATCH('Actuals Summary'!$B188,'Actuals Data'!$B$4:$B$427,0))</f>
        <v>0</v>
      </c>
      <c r="U188" s="19">
        <f>INDEX('Actuals Data'!U$4:U$427,MATCH('Actuals Summary'!$B188,'Actuals Data'!$B$4:$B$427,0))</f>
        <v>0</v>
      </c>
      <c r="V188" s="19">
        <f>INDEX('Actuals Data'!V$4:V$427,MATCH('Actuals Summary'!$B188,'Actuals Data'!$B$4:$B$427,0))</f>
        <v>0</v>
      </c>
      <c r="W188" s="19">
        <f>INDEX('Actuals Data'!W$4:W$427,MATCH('Actuals Summary'!$B188,'Actuals Data'!$B$4:$B$427,0))</f>
        <v>0</v>
      </c>
      <c r="X188" s="19">
        <f>INDEX('Actuals Data'!X$4:X$427,MATCH('Actuals Summary'!$B188,'Actuals Data'!$B$4:$B$427,0))</f>
        <v>0</v>
      </c>
      <c r="Y188" s="19">
        <f>INDEX('Actuals Data'!Y$4:Y$427,MATCH('Actuals Summary'!$B188,'Actuals Data'!$B$4:$B$427,0))</f>
        <v>0</v>
      </c>
      <c r="Z188" s="19">
        <f>INDEX('Actuals Data'!Z$4:Z$427,MATCH('Actuals Summary'!$B188,'Actuals Data'!$B$4:$B$427,0))</f>
        <v>0</v>
      </c>
      <c r="AA188" s="19">
        <f>INDEX('Actuals Data'!AA$4:AA$427,MATCH('Actuals Summary'!$B188,'Actuals Data'!$B$4:$B$427,0))</f>
        <v>0</v>
      </c>
      <c r="AB188" s="19">
        <f>INDEX('Actuals Data'!AB$4:AB$427,MATCH('Actuals Summary'!$B188,'Actuals Data'!$B$4:$B$427,0))</f>
        <v>0</v>
      </c>
      <c r="AC188" s="19">
        <f>INDEX('Actuals Data'!AC$4:AC$427,MATCH('Actuals Summary'!$B188,'Actuals Data'!$B$4:$B$427,0))</f>
        <v>0</v>
      </c>
      <c r="AD188" s="19">
        <f>INDEX('Actuals Data'!AD$4:AD$427,MATCH('Actuals Summary'!$B188,'Actuals Data'!$B$4:$B$427,0))</f>
        <v>0</v>
      </c>
      <c r="AE188" s="19">
        <f>INDEX('Actuals Data'!AE$4:AE$427,MATCH('Actuals Summary'!$B188,'Actuals Data'!$B$4:$B$427,0))</f>
        <v>46674</v>
      </c>
      <c r="AF188" s="19">
        <f>INDEX('Actuals Data'!AF$4:AF$427,MATCH('Actuals Summary'!$B188,'Actuals Data'!$B$4:$B$427,0))</f>
        <v>103190</v>
      </c>
      <c r="AG188" s="19">
        <f>INDEX('Actuals Data'!AG$4:AG$427,MATCH('Actuals Summary'!$B188,'Actuals Data'!$B$4:$B$427,0))</f>
        <v>200554</v>
      </c>
      <c r="AH188" s="19">
        <f>INDEX('Actuals Data'!AH$4:AH$427,MATCH('Actuals Summary'!$B188,'Actuals Data'!$B$4:$B$427,0))</f>
        <v>169083</v>
      </c>
      <c r="AI188" s="19">
        <f>INDEX('Actuals Data'!AI$4:AI$427,MATCH('Actuals Summary'!$B188,'Actuals Data'!$B$4:$B$427,0))</f>
        <v>242077</v>
      </c>
      <c r="AJ188" s="19">
        <f>INDEX('Actuals Data'!AJ$4:AJ$427,MATCH('Actuals Summary'!$B188,'Actuals Data'!$B$4:$B$427,0))</f>
        <v>232829</v>
      </c>
      <c r="AK188" s="19">
        <f>INDEX('Actuals Data'!AK$4:AK$427,MATCH('Actuals Summary'!$B188,'Actuals Data'!$B$4:$B$427,0))</f>
        <v>76932</v>
      </c>
      <c r="AL188" s="19">
        <f>INDEX('Actuals Data'!AL$4:AL$427,MATCH('Actuals Summary'!$B188,'Actuals Data'!$B$4:$B$427,0))</f>
        <v>446486</v>
      </c>
      <c r="AM188" s="19">
        <f>INDEX('Actuals Data'!AM$4:AM$427,MATCH('Actuals Summary'!$B188,'Actuals Data'!$B$4:$B$427,0))</f>
        <v>196872</v>
      </c>
      <c r="AN188" s="19">
        <f>INDEX('Actuals Data'!AN$4:AN$427,MATCH('Actuals Summary'!$B188,'Actuals Data'!$B$4:$B$427,0))</f>
        <v>64719</v>
      </c>
      <c r="AO188" s="19">
        <f>INDEX('Actuals Data'!AO$4:AO$427,MATCH('Actuals Summary'!$B188,'Actuals Data'!$B$4:$B$427,0))</f>
        <v>0</v>
      </c>
      <c r="AP188" s="19">
        <f>INDEX('Actuals Data'!AP$4:AP$427,MATCH('Actuals Summary'!$B188,'Actuals Data'!$B$4:$B$427,0))</f>
        <v>0</v>
      </c>
      <c r="AQ188" s="19">
        <f>INDEX('Actuals Data'!AQ$4:AQ$427,MATCH('Actuals Summary'!$B188,'Actuals Data'!$B$4:$B$427,0))</f>
        <v>0</v>
      </c>
      <c r="AR188" s="88">
        <f>INDEX('Actuals Data'!AR$4:AR$427,MATCH('Actuals Summary'!$B188,'Actuals Data'!$B$4:$B$427,0))</f>
        <v>0</v>
      </c>
      <c r="AS188" s="52">
        <f>INDEX('Actuals Data'!AS$4:AS$427,MATCH('Actuals Summary'!$B188,'Actuals Data'!$B$4:$B$427,0))</f>
        <v>0</v>
      </c>
      <c r="AT188" s="19">
        <f>INDEX('Actuals Data'!AT$4:AT$427,MATCH('Actuals Summary'!$B188,'Actuals Data'!$B$4:$B$427,0))</f>
        <v>0</v>
      </c>
    </row>
    <row r="189" spans="2:46" outlineLevel="1" x14ac:dyDescent="0.25">
      <c r="B189" s="24" t="s">
        <v>340</v>
      </c>
      <c r="C189" s="24" t="s">
        <v>341</v>
      </c>
      <c r="D189" s="24" t="s">
        <v>342</v>
      </c>
      <c r="E189" s="19">
        <f>INDEX('Actuals Data'!E$4:E$427,MATCH('Actuals Summary'!$B189,'Actuals Data'!$B$4:$B$427,0))</f>
        <v>0</v>
      </c>
      <c r="F189" s="19">
        <f>INDEX('Actuals Data'!F$4:F$427,MATCH('Actuals Summary'!$B189,'Actuals Data'!$B$4:$B$427,0))</f>
        <v>0</v>
      </c>
      <c r="G189" s="19">
        <f>INDEX('Actuals Data'!G$4:G$427,MATCH('Actuals Summary'!$B189,'Actuals Data'!$B$4:$B$427,0))</f>
        <v>0</v>
      </c>
      <c r="H189" s="19">
        <f>INDEX('Actuals Data'!H$4:H$427,MATCH('Actuals Summary'!$B189,'Actuals Data'!$B$4:$B$427,0))</f>
        <v>0</v>
      </c>
      <c r="I189" s="19">
        <f>INDEX('Actuals Data'!I$4:I$427,MATCH('Actuals Summary'!$B189,'Actuals Data'!$B$4:$B$427,0))</f>
        <v>0</v>
      </c>
      <c r="J189" s="19">
        <f>INDEX('Actuals Data'!J$4:J$427,MATCH('Actuals Summary'!$B189,'Actuals Data'!$B$4:$B$427,0))</f>
        <v>0</v>
      </c>
      <c r="K189" s="19">
        <f>INDEX('Actuals Data'!K$4:K$427,MATCH('Actuals Summary'!$B189,'Actuals Data'!$B$4:$B$427,0))</f>
        <v>0</v>
      </c>
      <c r="L189" s="19">
        <f>INDEX('Actuals Data'!L$4:L$427,MATCH('Actuals Summary'!$B189,'Actuals Data'!$B$4:$B$427,0))</f>
        <v>0</v>
      </c>
      <c r="M189" s="19">
        <f>INDEX('Actuals Data'!M$4:M$427,MATCH('Actuals Summary'!$B189,'Actuals Data'!$B$4:$B$427,0))</f>
        <v>0</v>
      </c>
      <c r="N189" s="19">
        <f>INDEX('Actuals Data'!N$4:N$427,MATCH('Actuals Summary'!$B189,'Actuals Data'!$B$4:$B$427,0))</f>
        <v>0</v>
      </c>
      <c r="O189" s="19">
        <f>INDEX('Actuals Data'!O$4:O$427,MATCH('Actuals Summary'!$B189,'Actuals Data'!$B$4:$B$427,0))</f>
        <v>0</v>
      </c>
      <c r="P189" s="19">
        <f>INDEX('Actuals Data'!P$4:P$427,MATCH('Actuals Summary'!$B189,'Actuals Data'!$B$4:$B$427,0))</f>
        <v>10050</v>
      </c>
      <c r="Q189" s="19">
        <f>INDEX('Actuals Data'!Q$4:Q$427,MATCH('Actuals Summary'!$B189,'Actuals Data'!$B$4:$B$427,0))</f>
        <v>9903</v>
      </c>
      <c r="R189" s="19">
        <f>INDEX('Actuals Data'!R$4:R$427,MATCH('Actuals Summary'!$B189,'Actuals Data'!$B$4:$B$427,0))</f>
        <v>8651</v>
      </c>
      <c r="S189" s="19">
        <f>INDEX('Actuals Data'!S$4:S$427,MATCH('Actuals Summary'!$B189,'Actuals Data'!$B$4:$B$427,0))</f>
        <v>16355</v>
      </c>
      <c r="T189" s="19">
        <f>INDEX('Actuals Data'!T$4:T$427,MATCH('Actuals Summary'!$B189,'Actuals Data'!$B$4:$B$427,0))</f>
        <v>13366</v>
      </c>
      <c r="U189" s="19">
        <f>INDEX('Actuals Data'!U$4:U$427,MATCH('Actuals Summary'!$B189,'Actuals Data'!$B$4:$B$427,0))</f>
        <v>11967</v>
      </c>
      <c r="V189" s="19">
        <f>INDEX('Actuals Data'!V$4:V$427,MATCH('Actuals Summary'!$B189,'Actuals Data'!$B$4:$B$427,0))</f>
        <v>8299</v>
      </c>
      <c r="W189" s="19">
        <f>INDEX('Actuals Data'!W$4:W$427,MATCH('Actuals Summary'!$B189,'Actuals Data'!$B$4:$B$427,0))</f>
        <v>5821</v>
      </c>
      <c r="X189" s="19">
        <f>INDEX('Actuals Data'!X$4:X$427,MATCH('Actuals Summary'!$B189,'Actuals Data'!$B$4:$B$427,0))</f>
        <v>4886</v>
      </c>
      <c r="Y189" s="19">
        <f>INDEX('Actuals Data'!Y$4:Y$427,MATCH('Actuals Summary'!$B189,'Actuals Data'!$B$4:$B$427,0))</f>
        <v>2825</v>
      </c>
      <c r="Z189" s="19">
        <f>INDEX('Actuals Data'!Z$4:Z$427,MATCH('Actuals Summary'!$B189,'Actuals Data'!$B$4:$B$427,0))</f>
        <v>1206</v>
      </c>
      <c r="AA189" s="19">
        <f>INDEX('Actuals Data'!AA$4:AA$427,MATCH('Actuals Summary'!$B189,'Actuals Data'!$B$4:$B$427,0))</f>
        <v>3600</v>
      </c>
      <c r="AB189" s="19">
        <f>INDEX('Actuals Data'!AB$4:AB$427,MATCH('Actuals Summary'!$B189,'Actuals Data'!$B$4:$B$427,0))</f>
        <v>4800</v>
      </c>
      <c r="AC189" s="19">
        <f>INDEX('Actuals Data'!AC$4:AC$427,MATCH('Actuals Summary'!$B189,'Actuals Data'!$B$4:$B$427,0))</f>
        <v>7100</v>
      </c>
      <c r="AD189" s="19">
        <f>INDEX('Actuals Data'!AD$4:AD$427,MATCH('Actuals Summary'!$B189,'Actuals Data'!$B$4:$B$427,0))</f>
        <v>19630</v>
      </c>
      <c r="AE189" s="19">
        <f>INDEX('Actuals Data'!AE$4:AE$427,MATCH('Actuals Summary'!$B189,'Actuals Data'!$B$4:$B$427,0))</f>
        <v>9878</v>
      </c>
      <c r="AF189" s="19">
        <f>INDEX('Actuals Data'!AF$4:AF$427,MATCH('Actuals Summary'!$B189,'Actuals Data'!$B$4:$B$427,0))</f>
        <v>4461</v>
      </c>
      <c r="AG189" s="19">
        <f>INDEX('Actuals Data'!AG$4:AG$427,MATCH('Actuals Summary'!$B189,'Actuals Data'!$B$4:$B$427,0))</f>
        <v>3100</v>
      </c>
      <c r="AH189" s="19">
        <f>INDEX('Actuals Data'!AH$4:AH$427,MATCH('Actuals Summary'!$B189,'Actuals Data'!$B$4:$B$427,0))</f>
        <v>15350</v>
      </c>
      <c r="AI189" s="19">
        <f>INDEX('Actuals Data'!AI$4:AI$427,MATCH('Actuals Summary'!$B189,'Actuals Data'!$B$4:$B$427,0))</f>
        <v>7547</v>
      </c>
      <c r="AJ189" s="19">
        <f>INDEX('Actuals Data'!AJ$4:AJ$427,MATCH('Actuals Summary'!$B189,'Actuals Data'!$B$4:$B$427,0))</f>
        <v>0</v>
      </c>
      <c r="AK189" s="19">
        <f>INDEX('Actuals Data'!AK$4:AK$427,MATCH('Actuals Summary'!$B189,'Actuals Data'!$B$4:$B$427,0))</f>
        <v>0</v>
      </c>
      <c r="AL189" s="19">
        <f>INDEX('Actuals Data'!AL$4:AL$427,MATCH('Actuals Summary'!$B189,'Actuals Data'!$B$4:$B$427,0))</f>
        <v>0</v>
      </c>
      <c r="AM189" s="19">
        <f>INDEX('Actuals Data'!AM$4:AM$427,MATCH('Actuals Summary'!$B189,'Actuals Data'!$B$4:$B$427,0))</f>
        <v>0</v>
      </c>
      <c r="AN189" s="19">
        <f>INDEX('Actuals Data'!AN$4:AN$427,MATCH('Actuals Summary'!$B189,'Actuals Data'!$B$4:$B$427,0))</f>
        <v>0</v>
      </c>
      <c r="AO189" s="19">
        <f>INDEX('Actuals Data'!AO$4:AO$427,MATCH('Actuals Summary'!$B189,'Actuals Data'!$B$4:$B$427,0))</f>
        <v>0</v>
      </c>
      <c r="AP189" s="19">
        <f>INDEX('Actuals Data'!AP$4:AP$427,MATCH('Actuals Summary'!$B189,'Actuals Data'!$B$4:$B$427,0))</f>
        <v>0</v>
      </c>
      <c r="AQ189" s="19">
        <f>INDEX('Actuals Data'!AQ$4:AQ$427,MATCH('Actuals Summary'!$B189,'Actuals Data'!$B$4:$B$427,0))</f>
        <v>0</v>
      </c>
      <c r="AR189" s="88">
        <f>INDEX('Actuals Data'!AR$4:AR$427,MATCH('Actuals Summary'!$B189,'Actuals Data'!$B$4:$B$427,0))</f>
        <v>0</v>
      </c>
      <c r="AS189" s="52">
        <f>INDEX('Actuals Data'!AS$4:AS$427,MATCH('Actuals Summary'!$B189,'Actuals Data'!$B$4:$B$427,0))</f>
        <v>0</v>
      </c>
      <c r="AT189" s="19">
        <f>INDEX('Actuals Data'!AT$4:AT$427,MATCH('Actuals Summary'!$B189,'Actuals Data'!$B$4:$B$427,0))</f>
        <v>0</v>
      </c>
    </row>
    <row r="190" spans="2:46" outlineLevel="1" x14ac:dyDescent="0.25">
      <c r="B190" s="24" t="s">
        <v>343</v>
      </c>
      <c r="C190" s="24" t="s">
        <v>344</v>
      </c>
      <c r="D190" s="24" t="s">
        <v>345</v>
      </c>
      <c r="E190" s="19">
        <f>INDEX('Actuals Data'!E$4:E$427,MATCH('Actuals Summary'!$B190,'Actuals Data'!$B$4:$B$427,0))</f>
        <v>0</v>
      </c>
      <c r="F190" s="19">
        <f>INDEX('Actuals Data'!F$4:F$427,MATCH('Actuals Summary'!$B190,'Actuals Data'!$B$4:$B$427,0))</f>
        <v>0</v>
      </c>
      <c r="G190" s="19">
        <f>INDEX('Actuals Data'!G$4:G$427,MATCH('Actuals Summary'!$B190,'Actuals Data'!$B$4:$B$427,0))</f>
        <v>0</v>
      </c>
      <c r="H190" s="19">
        <f>INDEX('Actuals Data'!H$4:H$427,MATCH('Actuals Summary'!$B190,'Actuals Data'!$B$4:$B$427,0))</f>
        <v>92854</v>
      </c>
      <c r="I190" s="19">
        <f>INDEX('Actuals Data'!I$4:I$427,MATCH('Actuals Summary'!$B190,'Actuals Data'!$B$4:$B$427,0))</f>
        <v>93105</v>
      </c>
      <c r="J190" s="19">
        <f>INDEX('Actuals Data'!J$4:J$427,MATCH('Actuals Summary'!$B190,'Actuals Data'!$B$4:$B$427,0))</f>
        <v>93108</v>
      </c>
      <c r="K190" s="19">
        <f>INDEX('Actuals Data'!K$4:K$427,MATCH('Actuals Summary'!$B190,'Actuals Data'!$B$4:$B$427,0))</f>
        <v>94956</v>
      </c>
      <c r="L190" s="19">
        <f>INDEX('Actuals Data'!L$4:L$427,MATCH('Actuals Summary'!$B190,'Actuals Data'!$B$4:$B$427,0))</f>
        <v>94257</v>
      </c>
      <c r="M190" s="19">
        <f>INDEX('Actuals Data'!M$4:M$427,MATCH('Actuals Summary'!$B190,'Actuals Data'!$B$4:$B$427,0))</f>
        <v>100862</v>
      </c>
      <c r="N190" s="19">
        <f>INDEX('Actuals Data'!N$4:N$427,MATCH('Actuals Summary'!$B190,'Actuals Data'!$B$4:$B$427,0))</f>
        <v>87943</v>
      </c>
      <c r="O190" s="19">
        <f>INDEX('Actuals Data'!O$4:O$427,MATCH('Actuals Summary'!$B190,'Actuals Data'!$B$4:$B$427,0))</f>
        <v>95859</v>
      </c>
      <c r="P190" s="19">
        <f>INDEX('Actuals Data'!P$4:P$427,MATCH('Actuals Summary'!$B190,'Actuals Data'!$B$4:$B$427,0))</f>
        <v>104165</v>
      </c>
      <c r="Q190" s="19">
        <f>INDEX('Actuals Data'!Q$4:Q$427,MATCH('Actuals Summary'!$B190,'Actuals Data'!$B$4:$B$427,0))</f>
        <v>84006</v>
      </c>
      <c r="R190" s="19">
        <f>INDEX('Actuals Data'!R$4:R$427,MATCH('Actuals Summary'!$B190,'Actuals Data'!$B$4:$B$427,0))</f>
        <v>92175</v>
      </c>
      <c r="S190" s="19">
        <f>INDEX('Actuals Data'!S$4:S$427,MATCH('Actuals Summary'!$B190,'Actuals Data'!$B$4:$B$427,0))</f>
        <v>92319</v>
      </c>
      <c r="T190" s="19">
        <f>INDEX('Actuals Data'!T$4:T$427,MATCH('Actuals Summary'!$B190,'Actuals Data'!$B$4:$B$427,0))</f>
        <v>93103</v>
      </c>
      <c r="U190" s="19">
        <f>INDEX('Actuals Data'!U$4:U$427,MATCH('Actuals Summary'!$B190,'Actuals Data'!$B$4:$B$427,0))</f>
        <v>98164</v>
      </c>
      <c r="V190" s="19">
        <f>INDEX('Actuals Data'!V$4:V$427,MATCH('Actuals Summary'!$B190,'Actuals Data'!$B$4:$B$427,0))</f>
        <v>93174</v>
      </c>
      <c r="W190" s="19">
        <f>INDEX('Actuals Data'!W$4:W$427,MATCH('Actuals Summary'!$B190,'Actuals Data'!$B$4:$B$427,0))</f>
        <v>93350</v>
      </c>
      <c r="X190" s="19">
        <f>INDEX('Actuals Data'!X$4:X$427,MATCH('Actuals Summary'!$B190,'Actuals Data'!$B$4:$B$427,0))</f>
        <v>88373</v>
      </c>
      <c r="Y190" s="19">
        <f>INDEX('Actuals Data'!Y$4:Y$427,MATCH('Actuals Summary'!$B190,'Actuals Data'!$B$4:$B$427,0))</f>
        <v>93581</v>
      </c>
      <c r="Z190" s="19">
        <f>INDEX('Actuals Data'!Z$4:Z$427,MATCH('Actuals Summary'!$B190,'Actuals Data'!$B$4:$B$427,0))</f>
        <v>108326</v>
      </c>
      <c r="AA190" s="19">
        <f>INDEX('Actuals Data'!AA$4:AA$427,MATCH('Actuals Summary'!$B190,'Actuals Data'!$B$4:$B$427,0))</f>
        <v>89903</v>
      </c>
      <c r="AB190" s="19">
        <f>INDEX('Actuals Data'!AB$4:AB$427,MATCH('Actuals Summary'!$B190,'Actuals Data'!$B$4:$B$427,0))</f>
        <v>106195</v>
      </c>
      <c r="AC190" s="19">
        <f>INDEX('Actuals Data'!AC$4:AC$427,MATCH('Actuals Summary'!$B190,'Actuals Data'!$B$4:$B$427,0))</f>
        <v>94906</v>
      </c>
      <c r="AD190" s="19">
        <f>INDEX('Actuals Data'!AD$4:AD$427,MATCH('Actuals Summary'!$B190,'Actuals Data'!$B$4:$B$427,0))</f>
        <v>94545</v>
      </c>
      <c r="AE190" s="19">
        <f>INDEX('Actuals Data'!AE$4:AE$427,MATCH('Actuals Summary'!$B190,'Actuals Data'!$B$4:$B$427,0))</f>
        <v>91531</v>
      </c>
      <c r="AF190" s="19">
        <f>INDEX('Actuals Data'!AF$4:AF$427,MATCH('Actuals Summary'!$B190,'Actuals Data'!$B$4:$B$427,0))</f>
        <v>84973</v>
      </c>
      <c r="AG190" s="19">
        <f>INDEX('Actuals Data'!AG$4:AG$427,MATCH('Actuals Summary'!$B190,'Actuals Data'!$B$4:$B$427,0))</f>
        <v>95476</v>
      </c>
      <c r="AH190" s="19">
        <f>INDEX('Actuals Data'!AH$4:AH$427,MATCH('Actuals Summary'!$B190,'Actuals Data'!$B$4:$B$427,0))</f>
        <v>107749</v>
      </c>
      <c r="AI190" s="19">
        <f>INDEX('Actuals Data'!AI$4:AI$427,MATCH('Actuals Summary'!$B190,'Actuals Data'!$B$4:$B$427,0))</f>
        <v>101703</v>
      </c>
      <c r="AJ190" s="19">
        <f>INDEX('Actuals Data'!AJ$4:AJ$427,MATCH('Actuals Summary'!$B190,'Actuals Data'!$B$4:$B$427,0))</f>
        <v>99656</v>
      </c>
      <c r="AK190" s="19">
        <f>INDEX('Actuals Data'!AK$4:AK$427,MATCH('Actuals Summary'!$B190,'Actuals Data'!$B$4:$B$427,0))</f>
        <v>98459</v>
      </c>
      <c r="AL190" s="19">
        <f>INDEX('Actuals Data'!AL$4:AL$427,MATCH('Actuals Summary'!$B190,'Actuals Data'!$B$4:$B$427,0))</f>
        <v>97426</v>
      </c>
      <c r="AM190" s="19">
        <f>INDEX('Actuals Data'!AM$4:AM$427,MATCH('Actuals Summary'!$B190,'Actuals Data'!$B$4:$B$427,0))</f>
        <v>111843</v>
      </c>
      <c r="AN190" s="19">
        <f>INDEX('Actuals Data'!AN$4:AN$427,MATCH('Actuals Summary'!$B190,'Actuals Data'!$B$4:$B$427,0))</f>
        <v>169933</v>
      </c>
      <c r="AO190" s="19">
        <f>INDEX('Actuals Data'!AO$4:AO$427,MATCH('Actuals Summary'!$B190,'Actuals Data'!$B$4:$B$427,0))</f>
        <v>284375</v>
      </c>
      <c r="AP190" s="19">
        <f>INDEX('Actuals Data'!AP$4:AP$427,MATCH('Actuals Summary'!$B190,'Actuals Data'!$B$4:$B$427,0))</f>
        <v>43750</v>
      </c>
      <c r="AQ190" s="19">
        <f>INDEX('Actuals Data'!AQ$4:AQ$427,MATCH('Actuals Summary'!$B190,'Actuals Data'!$B$4:$B$427,0))</f>
        <v>0</v>
      </c>
      <c r="AR190" s="88">
        <f>INDEX('Actuals Data'!AR$4:AR$427,MATCH('Actuals Summary'!$B190,'Actuals Data'!$B$4:$B$427,0))</f>
        <v>0</v>
      </c>
      <c r="AS190" s="52">
        <f>INDEX('Actuals Data'!AS$4:AS$427,MATCH('Actuals Summary'!$B190,'Actuals Data'!$B$4:$B$427,0))</f>
        <v>0</v>
      </c>
      <c r="AT190" s="19">
        <f>INDEX('Actuals Data'!AT$4:AT$427,MATCH('Actuals Summary'!$B190,'Actuals Data'!$B$4:$B$427,0))</f>
        <v>0</v>
      </c>
    </row>
    <row r="191" spans="2:46" outlineLevel="1" x14ac:dyDescent="0.25">
      <c r="B191" s="24" t="s">
        <v>840</v>
      </c>
      <c r="D191" s="24" t="s">
        <v>1091</v>
      </c>
      <c r="E191" s="19">
        <f>INDEX('Actuals Data'!E$4:E$427,MATCH('Actuals Summary'!$B191,'Actuals Data'!$B$4:$B$427,0))</f>
        <v>0</v>
      </c>
      <c r="F191" s="19">
        <f>INDEX('Actuals Data'!F$4:F$427,MATCH('Actuals Summary'!$B191,'Actuals Data'!$B$4:$B$427,0))</f>
        <v>0</v>
      </c>
      <c r="G191" s="19">
        <f>INDEX('Actuals Data'!G$4:G$427,MATCH('Actuals Summary'!$B191,'Actuals Data'!$B$4:$B$427,0))</f>
        <v>0</v>
      </c>
      <c r="H191" s="19">
        <f>INDEX('Actuals Data'!H$4:H$427,MATCH('Actuals Summary'!$B191,'Actuals Data'!$B$4:$B$427,0))</f>
        <v>0</v>
      </c>
      <c r="I191" s="19">
        <f>INDEX('Actuals Data'!I$4:I$427,MATCH('Actuals Summary'!$B191,'Actuals Data'!$B$4:$B$427,0))</f>
        <v>0</v>
      </c>
      <c r="J191" s="19">
        <f>INDEX('Actuals Data'!J$4:J$427,MATCH('Actuals Summary'!$B191,'Actuals Data'!$B$4:$B$427,0))</f>
        <v>0</v>
      </c>
      <c r="K191" s="19">
        <f>INDEX('Actuals Data'!K$4:K$427,MATCH('Actuals Summary'!$B191,'Actuals Data'!$B$4:$B$427,0))</f>
        <v>0</v>
      </c>
      <c r="L191" s="19">
        <f>INDEX('Actuals Data'!L$4:L$427,MATCH('Actuals Summary'!$B191,'Actuals Data'!$B$4:$B$427,0))</f>
        <v>0</v>
      </c>
      <c r="M191" s="19">
        <f>INDEX('Actuals Data'!M$4:M$427,MATCH('Actuals Summary'!$B191,'Actuals Data'!$B$4:$B$427,0))</f>
        <v>0</v>
      </c>
      <c r="N191" s="19">
        <f>INDEX('Actuals Data'!N$4:N$427,MATCH('Actuals Summary'!$B191,'Actuals Data'!$B$4:$B$427,0))</f>
        <v>0</v>
      </c>
      <c r="O191" s="19">
        <f>INDEX('Actuals Data'!O$4:O$427,MATCH('Actuals Summary'!$B191,'Actuals Data'!$B$4:$B$427,0))</f>
        <v>0</v>
      </c>
      <c r="P191" s="19">
        <f>INDEX('Actuals Data'!P$4:P$427,MATCH('Actuals Summary'!$B191,'Actuals Data'!$B$4:$B$427,0))</f>
        <v>0</v>
      </c>
      <c r="Q191" s="19">
        <f>INDEX('Actuals Data'!Q$4:Q$427,MATCH('Actuals Summary'!$B191,'Actuals Data'!$B$4:$B$427,0))</f>
        <v>0</v>
      </c>
      <c r="R191" s="19">
        <f>INDEX('Actuals Data'!R$4:R$427,MATCH('Actuals Summary'!$B191,'Actuals Data'!$B$4:$B$427,0))</f>
        <v>0</v>
      </c>
      <c r="S191" s="19">
        <f>INDEX('Actuals Data'!S$4:S$427,MATCH('Actuals Summary'!$B191,'Actuals Data'!$B$4:$B$427,0))</f>
        <v>0</v>
      </c>
      <c r="T191" s="19">
        <f>INDEX('Actuals Data'!T$4:T$427,MATCH('Actuals Summary'!$B191,'Actuals Data'!$B$4:$B$427,0))</f>
        <v>0</v>
      </c>
      <c r="U191" s="19">
        <f>INDEX('Actuals Data'!U$4:U$427,MATCH('Actuals Summary'!$B191,'Actuals Data'!$B$4:$B$427,0))</f>
        <v>0</v>
      </c>
      <c r="V191" s="19">
        <f>INDEX('Actuals Data'!V$4:V$427,MATCH('Actuals Summary'!$B191,'Actuals Data'!$B$4:$B$427,0))</f>
        <v>0</v>
      </c>
      <c r="W191" s="19">
        <f>INDEX('Actuals Data'!W$4:W$427,MATCH('Actuals Summary'!$B191,'Actuals Data'!$B$4:$B$427,0))</f>
        <v>7528</v>
      </c>
      <c r="X191" s="19">
        <f>INDEX('Actuals Data'!X$4:X$427,MATCH('Actuals Summary'!$B191,'Actuals Data'!$B$4:$B$427,0))</f>
        <v>47948</v>
      </c>
      <c r="Y191" s="19">
        <f>INDEX('Actuals Data'!Y$4:Y$427,MATCH('Actuals Summary'!$B191,'Actuals Data'!$B$4:$B$427,0))</f>
        <v>40126</v>
      </c>
      <c r="Z191" s="19">
        <f>INDEX('Actuals Data'!Z$4:Z$427,MATCH('Actuals Summary'!$B191,'Actuals Data'!$B$4:$B$427,0))</f>
        <v>77886</v>
      </c>
      <c r="AA191" s="19">
        <f>INDEX('Actuals Data'!AA$4:AA$427,MATCH('Actuals Summary'!$B191,'Actuals Data'!$B$4:$B$427,0))</f>
        <v>0</v>
      </c>
      <c r="AB191" s="19">
        <f>INDEX('Actuals Data'!AB$4:AB$427,MATCH('Actuals Summary'!$B191,'Actuals Data'!$B$4:$B$427,0))</f>
        <v>0</v>
      </c>
      <c r="AC191" s="19">
        <f>INDEX('Actuals Data'!AC$4:AC$427,MATCH('Actuals Summary'!$B191,'Actuals Data'!$B$4:$B$427,0))</f>
        <v>0</v>
      </c>
      <c r="AD191" s="19">
        <f>INDEX('Actuals Data'!AD$4:AD$427,MATCH('Actuals Summary'!$B191,'Actuals Data'!$B$4:$B$427,0))</f>
        <v>0</v>
      </c>
      <c r="AE191" s="19">
        <f>INDEX('Actuals Data'!AE$4:AE$427,MATCH('Actuals Summary'!$B191,'Actuals Data'!$B$4:$B$427,0))</f>
        <v>0</v>
      </c>
      <c r="AF191" s="19">
        <f>INDEX('Actuals Data'!AF$4:AF$427,MATCH('Actuals Summary'!$B191,'Actuals Data'!$B$4:$B$427,0))</f>
        <v>0</v>
      </c>
      <c r="AG191" s="19">
        <f>INDEX('Actuals Data'!AG$4:AG$427,MATCH('Actuals Summary'!$B191,'Actuals Data'!$B$4:$B$427,0))</f>
        <v>0</v>
      </c>
      <c r="AH191" s="19">
        <f>INDEX('Actuals Data'!AH$4:AH$427,MATCH('Actuals Summary'!$B191,'Actuals Data'!$B$4:$B$427,0))</f>
        <v>0</v>
      </c>
      <c r="AI191" s="19">
        <f>INDEX('Actuals Data'!AI$4:AI$427,MATCH('Actuals Summary'!$B191,'Actuals Data'!$B$4:$B$427,0))</f>
        <v>0</v>
      </c>
      <c r="AJ191" s="19">
        <f>INDEX('Actuals Data'!AJ$4:AJ$427,MATCH('Actuals Summary'!$B191,'Actuals Data'!$B$4:$B$427,0))</f>
        <v>0</v>
      </c>
      <c r="AK191" s="19">
        <f>INDEX('Actuals Data'!AK$4:AK$427,MATCH('Actuals Summary'!$B191,'Actuals Data'!$B$4:$B$427,0))</f>
        <v>0</v>
      </c>
      <c r="AL191" s="19">
        <f>INDEX('Actuals Data'!AL$4:AL$427,MATCH('Actuals Summary'!$B191,'Actuals Data'!$B$4:$B$427,0))</f>
        <v>0</v>
      </c>
      <c r="AM191" s="19">
        <f>INDEX('Actuals Data'!AM$4:AM$427,MATCH('Actuals Summary'!$B191,'Actuals Data'!$B$4:$B$427,0))</f>
        <v>0</v>
      </c>
      <c r="AN191" s="19">
        <f>INDEX('Actuals Data'!AN$4:AN$427,MATCH('Actuals Summary'!$B191,'Actuals Data'!$B$4:$B$427,0))</f>
        <v>0</v>
      </c>
      <c r="AO191" s="19">
        <f>INDEX('Actuals Data'!AO$4:AO$427,MATCH('Actuals Summary'!$B191,'Actuals Data'!$B$4:$B$427,0))</f>
        <v>0</v>
      </c>
      <c r="AP191" s="19">
        <f>INDEX('Actuals Data'!AP$4:AP$427,MATCH('Actuals Summary'!$B191,'Actuals Data'!$B$4:$B$427,0))</f>
        <v>0</v>
      </c>
      <c r="AQ191" s="19">
        <f>INDEX('Actuals Data'!AQ$4:AQ$427,MATCH('Actuals Summary'!$B191,'Actuals Data'!$B$4:$B$427,0))</f>
        <v>0</v>
      </c>
      <c r="AR191" s="88">
        <f>INDEX('Actuals Data'!AR$4:AR$427,MATCH('Actuals Summary'!$B191,'Actuals Data'!$B$4:$B$427,0))</f>
        <v>545391.35</v>
      </c>
      <c r="AS191" s="52">
        <f>INDEX('Actuals Data'!AS$4:AS$427,MATCH('Actuals Summary'!$B191,'Actuals Data'!$B$4:$B$427,0))</f>
        <v>545391.34999999905</v>
      </c>
      <c r="AT191" s="19">
        <f>INDEX('Actuals Data'!AT$4:AT$427,MATCH('Actuals Summary'!$B191,'Actuals Data'!$B$4:$B$427,0))</f>
        <v>0</v>
      </c>
    </row>
    <row r="192" spans="2:46" outlineLevel="1" x14ac:dyDescent="0.25">
      <c r="B192" s="24" t="s">
        <v>364</v>
      </c>
      <c r="C192" s="24" t="s">
        <v>365</v>
      </c>
      <c r="D192" s="24" t="s">
        <v>366</v>
      </c>
      <c r="E192" s="19">
        <f>INDEX('Actuals Data'!E$4:E$427,MATCH('Actuals Summary'!$B192,'Actuals Data'!$B$4:$B$427,0))</f>
        <v>0</v>
      </c>
      <c r="F192" s="19">
        <f>INDEX('Actuals Data'!F$4:F$427,MATCH('Actuals Summary'!$B192,'Actuals Data'!$B$4:$B$427,0))</f>
        <v>0</v>
      </c>
      <c r="G192" s="19">
        <f>INDEX('Actuals Data'!G$4:G$427,MATCH('Actuals Summary'!$B192,'Actuals Data'!$B$4:$B$427,0))</f>
        <v>0</v>
      </c>
      <c r="H192" s="19">
        <f>INDEX('Actuals Data'!H$4:H$427,MATCH('Actuals Summary'!$B192,'Actuals Data'!$B$4:$B$427,0))</f>
        <v>0</v>
      </c>
      <c r="I192" s="19">
        <f>INDEX('Actuals Data'!I$4:I$427,MATCH('Actuals Summary'!$B192,'Actuals Data'!$B$4:$B$427,0))</f>
        <v>0</v>
      </c>
      <c r="J192" s="19">
        <f>INDEX('Actuals Data'!J$4:J$427,MATCH('Actuals Summary'!$B192,'Actuals Data'!$B$4:$B$427,0))</f>
        <v>0</v>
      </c>
      <c r="K192" s="19">
        <f>INDEX('Actuals Data'!K$4:K$427,MATCH('Actuals Summary'!$B192,'Actuals Data'!$B$4:$B$427,0))</f>
        <v>38176</v>
      </c>
      <c r="L192" s="19">
        <f>INDEX('Actuals Data'!L$4:L$427,MATCH('Actuals Summary'!$B192,'Actuals Data'!$B$4:$B$427,0))</f>
        <v>57386</v>
      </c>
      <c r="M192" s="19">
        <f>INDEX('Actuals Data'!M$4:M$427,MATCH('Actuals Summary'!$B192,'Actuals Data'!$B$4:$B$427,0))</f>
        <v>69982</v>
      </c>
      <c r="N192" s="19">
        <f>INDEX('Actuals Data'!N$4:N$427,MATCH('Actuals Summary'!$B192,'Actuals Data'!$B$4:$B$427,0))</f>
        <v>98438</v>
      </c>
      <c r="O192" s="19">
        <f>INDEX('Actuals Data'!O$4:O$427,MATCH('Actuals Summary'!$B192,'Actuals Data'!$B$4:$B$427,0))</f>
        <v>101027</v>
      </c>
      <c r="P192" s="19">
        <f>INDEX('Actuals Data'!P$4:P$427,MATCH('Actuals Summary'!$B192,'Actuals Data'!$B$4:$B$427,0))</f>
        <v>92493</v>
      </c>
      <c r="Q192" s="19">
        <f>INDEX('Actuals Data'!Q$4:Q$427,MATCH('Actuals Summary'!$B192,'Actuals Data'!$B$4:$B$427,0))</f>
        <v>106382</v>
      </c>
      <c r="R192" s="19">
        <f>INDEX('Actuals Data'!R$4:R$427,MATCH('Actuals Summary'!$B192,'Actuals Data'!$B$4:$B$427,0))</f>
        <v>118391</v>
      </c>
      <c r="S192" s="19">
        <f>INDEX('Actuals Data'!S$4:S$427,MATCH('Actuals Summary'!$B192,'Actuals Data'!$B$4:$B$427,0))</f>
        <v>110542</v>
      </c>
      <c r="T192" s="19">
        <f>INDEX('Actuals Data'!T$4:T$427,MATCH('Actuals Summary'!$B192,'Actuals Data'!$B$4:$B$427,0))</f>
        <v>102002</v>
      </c>
      <c r="U192" s="19">
        <f>INDEX('Actuals Data'!U$4:U$427,MATCH('Actuals Summary'!$B192,'Actuals Data'!$B$4:$B$427,0))</f>
        <v>93203</v>
      </c>
      <c r="V192" s="19">
        <f>INDEX('Actuals Data'!V$4:V$427,MATCH('Actuals Summary'!$B192,'Actuals Data'!$B$4:$B$427,0))</f>
        <v>84619</v>
      </c>
      <c r="W192" s="19">
        <f>INDEX('Actuals Data'!W$4:W$427,MATCH('Actuals Summary'!$B192,'Actuals Data'!$B$4:$B$427,0))</f>
        <v>67149</v>
      </c>
      <c r="X192" s="19">
        <f>INDEX('Actuals Data'!X$4:X$427,MATCH('Actuals Summary'!$B192,'Actuals Data'!$B$4:$B$427,0))</f>
        <v>61814</v>
      </c>
      <c r="Y192" s="19">
        <f>INDEX('Actuals Data'!Y$4:Y$427,MATCH('Actuals Summary'!$B192,'Actuals Data'!$B$4:$B$427,0))</f>
        <v>61697</v>
      </c>
      <c r="Z192" s="19">
        <f>INDEX('Actuals Data'!Z$4:Z$427,MATCH('Actuals Summary'!$B192,'Actuals Data'!$B$4:$B$427,0))</f>
        <v>76913</v>
      </c>
      <c r="AA192" s="19">
        <f>INDEX('Actuals Data'!AA$4:AA$427,MATCH('Actuals Summary'!$B192,'Actuals Data'!$B$4:$B$427,0))</f>
        <v>60037</v>
      </c>
      <c r="AB192" s="19">
        <f>INDEX('Actuals Data'!AB$4:AB$427,MATCH('Actuals Summary'!$B192,'Actuals Data'!$B$4:$B$427,0))</f>
        <v>53131</v>
      </c>
      <c r="AC192" s="19">
        <f>INDEX('Actuals Data'!AC$4:AC$427,MATCH('Actuals Summary'!$B192,'Actuals Data'!$B$4:$B$427,0))</f>
        <v>61031</v>
      </c>
      <c r="AD192" s="19">
        <f>INDEX('Actuals Data'!AD$4:AD$427,MATCH('Actuals Summary'!$B192,'Actuals Data'!$B$4:$B$427,0))</f>
        <v>56510</v>
      </c>
      <c r="AE192" s="19">
        <f>INDEX('Actuals Data'!AE$4:AE$427,MATCH('Actuals Summary'!$B192,'Actuals Data'!$B$4:$B$427,0))</f>
        <v>62783</v>
      </c>
      <c r="AF192" s="19">
        <f>INDEX('Actuals Data'!AF$4:AF$427,MATCH('Actuals Summary'!$B192,'Actuals Data'!$B$4:$B$427,0))</f>
        <v>59514</v>
      </c>
      <c r="AG192" s="19">
        <f>INDEX('Actuals Data'!AG$4:AG$427,MATCH('Actuals Summary'!$B192,'Actuals Data'!$B$4:$B$427,0))</f>
        <v>72659</v>
      </c>
      <c r="AH192" s="19">
        <f>INDEX('Actuals Data'!AH$4:AH$427,MATCH('Actuals Summary'!$B192,'Actuals Data'!$B$4:$B$427,0))</f>
        <v>74111</v>
      </c>
      <c r="AI192" s="19">
        <f>INDEX('Actuals Data'!AI$4:AI$427,MATCH('Actuals Summary'!$B192,'Actuals Data'!$B$4:$B$427,0))</f>
        <v>110829</v>
      </c>
      <c r="AJ192" s="19">
        <f>INDEX('Actuals Data'!AJ$4:AJ$427,MATCH('Actuals Summary'!$B192,'Actuals Data'!$B$4:$B$427,0))</f>
        <v>104632</v>
      </c>
      <c r="AK192" s="19">
        <f>INDEX('Actuals Data'!AK$4:AK$427,MATCH('Actuals Summary'!$B192,'Actuals Data'!$B$4:$B$427,0))</f>
        <v>87285</v>
      </c>
      <c r="AL192" s="19">
        <f>INDEX('Actuals Data'!AL$4:AL$427,MATCH('Actuals Summary'!$B192,'Actuals Data'!$B$4:$B$427,0))</f>
        <v>108405</v>
      </c>
      <c r="AM192" s="19">
        <f>INDEX('Actuals Data'!AM$4:AM$427,MATCH('Actuals Summary'!$B192,'Actuals Data'!$B$4:$B$427,0))</f>
        <v>90355</v>
      </c>
      <c r="AN192" s="19">
        <f>INDEX('Actuals Data'!AN$4:AN$427,MATCH('Actuals Summary'!$B192,'Actuals Data'!$B$4:$B$427,0))</f>
        <v>79063</v>
      </c>
      <c r="AO192" s="19">
        <f>INDEX('Actuals Data'!AO$4:AO$427,MATCH('Actuals Summary'!$B192,'Actuals Data'!$B$4:$B$427,0))</f>
        <v>101661</v>
      </c>
      <c r="AP192" s="19">
        <f>INDEX('Actuals Data'!AP$4:AP$427,MATCH('Actuals Summary'!$B192,'Actuals Data'!$B$4:$B$427,0))</f>
        <v>82858</v>
      </c>
      <c r="AQ192" s="19">
        <f>INDEX('Actuals Data'!AQ$4:AQ$427,MATCH('Actuals Summary'!$B192,'Actuals Data'!$B$4:$B$427,0))</f>
        <v>0</v>
      </c>
      <c r="AR192" s="88">
        <f>INDEX('Actuals Data'!AR$4:AR$427,MATCH('Actuals Summary'!$B192,'Actuals Data'!$B$4:$B$427,0))</f>
        <v>-106236.71</v>
      </c>
      <c r="AS192" s="52">
        <f>INDEX('Actuals Data'!AS$4:AS$427,MATCH('Actuals Summary'!$B192,'Actuals Data'!$B$4:$B$427,0))</f>
        <v>-106236.709999999</v>
      </c>
      <c r="AT192" s="19">
        <f>INDEX('Actuals Data'!AT$4:AT$427,MATCH('Actuals Summary'!$B192,'Actuals Data'!$B$4:$B$427,0))</f>
        <v>50000</v>
      </c>
    </row>
    <row r="193" spans="2:46" outlineLevel="1" x14ac:dyDescent="0.25">
      <c r="B193" s="24" t="s">
        <v>367</v>
      </c>
      <c r="C193" s="24" t="s">
        <v>368</v>
      </c>
      <c r="D193" s="24" t="s">
        <v>369</v>
      </c>
      <c r="E193" s="19">
        <f>INDEX('Actuals Data'!E$4:E$427,MATCH('Actuals Summary'!$B193,'Actuals Data'!$B$4:$B$427,0))</f>
        <v>0</v>
      </c>
      <c r="F193" s="19">
        <f>INDEX('Actuals Data'!F$4:F$427,MATCH('Actuals Summary'!$B193,'Actuals Data'!$B$4:$B$427,0))</f>
        <v>0</v>
      </c>
      <c r="G193" s="19">
        <f>INDEX('Actuals Data'!G$4:G$427,MATCH('Actuals Summary'!$B193,'Actuals Data'!$B$4:$B$427,0))</f>
        <v>0</v>
      </c>
      <c r="H193" s="19">
        <f>INDEX('Actuals Data'!H$4:H$427,MATCH('Actuals Summary'!$B193,'Actuals Data'!$B$4:$B$427,0))</f>
        <v>0</v>
      </c>
      <c r="I193" s="19">
        <f>INDEX('Actuals Data'!I$4:I$427,MATCH('Actuals Summary'!$B193,'Actuals Data'!$B$4:$B$427,0))</f>
        <v>0</v>
      </c>
      <c r="J193" s="19">
        <f>INDEX('Actuals Data'!J$4:J$427,MATCH('Actuals Summary'!$B193,'Actuals Data'!$B$4:$B$427,0))</f>
        <v>0</v>
      </c>
      <c r="K193" s="19">
        <f>INDEX('Actuals Data'!K$4:K$427,MATCH('Actuals Summary'!$B193,'Actuals Data'!$B$4:$B$427,0))</f>
        <v>0</v>
      </c>
      <c r="L193" s="19">
        <f>INDEX('Actuals Data'!L$4:L$427,MATCH('Actuals Summary'!$B193,'Actuals Data'!$B$4:$B$427,0))</f>
        <v>100402</v>
      </c>
      <c r="M193" s="19">
        <f>INDEX('Actuals Data'!M$4:M$427,MATCH('Actuals Summary'!$B193,'Actuals Data'!$B$4:$B$427,0))</f>
        <v>128461</v>
      </c>
      <c r="N193" s="19">
        <f>INDEX('Actuals Data'!N$4:N$427,MATCH('Actuals Summary'!$B193,'Actuals Data'!$B$4:$B$427,0))</f>
        <v>233796</v>
      </c>
      <c r="O193" s="19">
        <f>INDEX('Actuals Data'!O$4:O$427,MATCH('Actuals Summary'!$B193,'Actuals Data'!$B$4:$B$427,0))</f>
        <v>342544</v>
      </c>
      <c r="P193" s="19">
        <f>INDEX('Actuals Data'!P$4:P$427,MATCH('Actuals Summary'!$B193,'Actuals Data'!$B$4:$B$427,0))</f>
        <v>416863</v>
      </c>
      <c r="Q193" s="19">
        <f>INDEX('Actuals Data'!Q$4:Q$427,MATCH('Actuals Summary'!$B193,'Actuals Data'!$B$4:$B$427,0))</f>
        <v>571874</v>
      </c>
      <c r="R193" s="19">
        <f>INDEX('Actuals Data'!R$4:R$427,MATCH('Actuals Summary'!$B193,'Actuals Data'!$B$4:$B$427,0))</f>
        <v>502467</v>
      </c>
      <c r="S193" s="19">
        <f>INDEX('Actuals Data'!S$4:S$427,MATCH('Actuals Summary'!$B193,'Actuals Data'!$B$4:$B$427,0))</f>
        <v>532780</v>
      </c>
      <c r="T193" s="19">
        <f>INDEX('Actuals Data'!T$4:T$427,MATCH('Actuals Summary'!$B193,'Actuals Data'!$B$4:$B$427,0))</f>
        <v>360064</v>
      </c>
      <c r="U193" s="19">
        <f>INDEX('Actuals Data'!U$4:U$427,MATCH('Actuals Summary'!$B193,'Actuals Data'!$B$4:$B$427,0))</f>
        <v>361789</v>
      </c>
      <c r="V193" s="19">
        <f>INDEX('Actuals Data'!V$4:V$427,MATCH('Actuals Summary'!$B193,'Actuals Data'!$B$4:$B$427,0))</f>
        <v>443408</v>
      </c>
      <c r="W193" s="19">
        <f>INDEX('Actuals Data'!W$4:W$427,MATCH('Actuals Summary'!$B193,'Actuals Data'!$B$4:$B$427,0))</f>
        <v>350898</v>
      </c>
      <c r="X193" s="19">
        <f>INDEX('Actuals Data'!X$4:X$427,MATCH('Actuals Summary'!$B193,'Actuals Data'!$B$4:$B$427,0))</f>
        <v>216590</v>
      </c>
      <c r="Y193" s="19">
        <f>INDEX('Actuals Data'!Y$4:Y$427,MATCH('Actuals Summary'!$B193,'Actuals Data'!$B$4:$B$427,0))</f>
        <v>310611</v>
      </c>
      <c r="Z193" s="19">
        <f>INDEX('Actuals Data'!Z$4:Z$427,MATCH('Actuals Summary'!$B193,'Actuals Data'!$B$4:$B$427,0))</f>
        <v>314007</v>
      </c>
      <c r="AA193" s="19">
        <f>INDEX('Actuals Data'!AA$4:AA$427,MATCH('Actuals Summary'!$B193,'Actuals Data'!$B$4:$B$427,0))</f>
        <v>293387</v>
      </c>
      <c r="AB193" s="19">
        <f>INDEX('Actuals Data'!AB$4:AB$427,MATCH('Actuals Summary'!$B193,'Actuals Data'!$B$4:$B$427,0))</f>
        <v>374356</v>
      </c>
      <c r="AC193" s="19">
        <f>INDEX('Actuals Data'!AC$4:AC$427,MATCH('Actuals Summary'!$B193,'Actuals Data'!$B$4:$B$427,0))</f>
        <v>353026</v>
      </c>
      <c r="AD193" s="19">
        <f>INDEX('Actuals Data'!AD$4:AD$427,MATCH('Actuals Summary'!$B193,'Actuals Data'!$B$4:$B$427,0))</f>
        <v>442285</v>
      </c>
      <c r="AE193" s="19">
        <f>INDEX('Actuals Data'!AE$4:AE$427,MATCH('Actuals Summary'!$B193,'Actuals Data'!$B$4:$B$427,0))</f>
        <v>348138</v>
      </c>
      <c r="AF193" s="19">
        <f>INDEX('Actuals Data'!AF$4:AF$427,MATCH('Actuals Summary'!$B193,'Actuals Data'!$B$4:$B$427,0))</f>
        <v>252280</v>
      </c>
      <c r="AG193" s="19">
        <f>INDEX('Actuals Data'!AG$4:AG$427,MATCH('Actuals Summary'!$B193,'Actuals Data'!$B$4:$B$427,0))</f>
        <v>211226</v>
      </c>
      <c r="AH193" s="19">
        <f>INDEX('Actuals Data'!AH$4:AH$427,MATCH('Actuals Summary'!$B193,'Actuals Data'!$B$4:$B$427,0))</f>
        <v>211333</v>
      </c>
      <c r="AI193" s="19">
        <f>INDEX('Actuals Data'!AI$4:AI$427,MATCH('Actuals Summary'!$B193,'Actuals Data'!$B$4:$B$427,0))</f>
        <v>182545</v>
      </c>
      <c r="AJ193" s="19">
        <f>INDEX('Actuals Data'!AJ$4:AJ$427,MATCH('Actuals Summary'!$B193,'Actuals Data'!$B$4:$B$427,0))</f>
        <v>182402</v>
      </c>
      <c r="AK193" s="19">
        <f>INDEX('Actuals Data'!AK$4:AK$427,MATCH('Actuals Summary'!$B193,'Actuals Data'!$B$4:$B$427,0))</f>
        <v>210340</v>
      </c>
      <c r="AL193" s="19">
        <f>INDEX('Actuals Data'!AL$4:AL$427,MATCH('Actuals Summary'!$B193,'Actuals Data'!$B$4:$B$427,0))</f>
        <v>257257</v>
      </c>
      <c r="AM193" s="19">
        <f>INDEX('Actuals Data'!AM$4:AM$427,MATCH('Actuals Summary'!$B193,'Actuals Data'!$B$4:$B$427,0))</f>
        <v>259430</v>
      </c>
      <c r="AN193" s="19">
        <f>INDEX('Actuals Data'!AN$4:AN$427,MATCH('Actuals Summary'!$B193,'Actuals Data'!$B$4:$B$427,0))</f>
        <v>271445</v>
      </c>
      <c r="AO193" s="19">
        <f>INDEX('Actuals Data'!AO$4:AO$427,MATCH('Actuals Summary'!$B193,'Actuals Data'!$B$4:$B$427,0))</f>
        <v>2058</v>
      </c>
      <c r="AP193" s="19">
        <f>INDEX('Actuals Data'!AP$4:AP$427,MATCH('Actuals Summary'!$B193,'Actuals Data'!$B$4:$B$427,0))</f>
        <v>154378</v>
      </c>
      <c r="AQ193" s="19">
        <f>INDEX('Actuals Data'!AQ$4:AQ$427,MATCH('Actuals Summary'!$B193,'Actuals Data'!$B$4:$B$427,0))</f>
        <v>148690</v>
      </c>
      <c r="AR193" s="88">
        <f>INDEX('Actuals Data'!AR$4:AR$427,MATCH('Actuals Summary'!$B193,'Actuals Data'!$B$4:$B$427,0))</f>
        <v>150183.46</v>
      </c>
      <c r="AS193" s="52">
        <f>INDEX('Actuals Data'!AS$4:AS$427,MATCH('Actuals Summary'!$B193,'Actuals Data'!$B$4:$B$427,0))</f>
        <v>146316.17999999996</v>
      </c>
      <c r="AT193" s="19">
        <f>INDEX('Actuals Data'!AT$4:AT$427,MATCH('Actuals Summary'!$B193,'Actuals Data'!$B$4:$B$427,0))</f>
        <v>0</v>
      </c>
    </row>
    <row r="194" spans="2:46" outlineLevel="1" x14ac:dyDescent="0.25">
      <c r="B194" s="24" t="s">
        <v>370</v>
      </c>
      <c r="C194" s="24" t="s">
        <v>371</v>
      </c>
      <c r="D194" s="24" t="s">
        <v>372</v>
      </c>
      <c r="E194" s="19">
        <f>INDEX('Actuals Data'!E$4:E$427,MATCH('Actuals Summary'!$B194,'Actuals Data'!$B$4:$B$427,0))</f>
        <v>148710</v>
      </c>
      <c r="F194" s="19">
        <f>INDEX('Actuals Data'!F$4:F$427,MATCH('Actuals Summary'!$B194,'Actuals Data'!$B$4:$B$427,0))</f>
        <v>144289</v>
      </c>
      <c r="G194" s="19">
        <f>INDEX('Actuals Data'!G$4:G$427,MATCH('Actuals Summary'!$B194,'Actuals Data'!$B$4:$B$427,0))</f>
        <v>96577</v>
      </c>
      <c r="H194" s="19">
        <f>INDEX('Actuals Data'!H$4:H$427,MATCH('Actuals Summary'!$B194,'Actuals Data'!$B$4:$B$427,0))</f>
        <v>94322</v>
      </c>
      <c r="I194" s="19">
        <f>INDEX('Actuals Data'!I$4:I$427,MATCH('Actuals Summary'!$B194,'Actuals Data'!$B$4:$B$427,0))</f>
        <v>91567</v>
      </c>
      <c r="J194" s="19">
        <f>INDEX('Actuals Data'!J$4:J$427,MATCH('Actuals Summary'!$B194,'Actuals Data'!$B$4:$B$427,0))</f>
        <v>193502</v>
      </c>
      <c r="K194" s="19">
        <f>INDEX('Actuals Data'!K$4:K$427,MATCH('Actuals Summary'!$B194,'Actuals Data'!$B$4:$B$427,0))</f>
        <v>141061</v>
      </c>
      <c r="L194" s="19">
        <f>INDEX('Actuals Data'!L$4:L$427,MATCH('Actuals Summary'!$B194,'Actuals Data'!$B$4:$B$427,0))</f>
        <v>84238</v>
      </c>
      <c r="M194" s="19">
        <f>INDEX('Actuals Data'!M$4:M$427,MATCH('Actuals Summary'!$B194,'Actuals Data'!$B$4:$B$427,0))</f>
        <v>80120</v>
      </c>
      <c r="N194" s="19">
        <f>INDEX('Actuals Data'!N$4:N$427,MATCH('Actuals Summary'!$B194,'Actuals Data'!$B$4:$B$427,0))</f>
        <v>71445</v>
      </c>
      <c r="O194" s="19">
        <f>INDEX('Actuals Data'!O$4:O$427,MATCH('Actuals Summary'!$B194,'Actuals Data'!$B$4:$B$427,0))</f>
        <v>65874</v>
      </c>
      <c r="P194" s="19">
        <f>INDEX('Actuals Data'!P$4:P$427,MATCH('Actuals Summary'!$B194,'Actuals Data'!$B$4:$B$427,0))</f>
        <v>66639</v>
      </c>
      <c r="Q194" s="19">
        <f>INDEX('Actuals Data'!Q$4:Q$427,MATCH('Actuals Summary'!$B194,'Actuals Data'!$B$4:$B$427,0))</f>
        <v>69075</v>
      </c>
      <c r="R194" s="19">
        <f>INDEX('Actuals Data'!R$4:R$427,MATCH('Actuals Summary'!$B194,'Actuals Data'!$B$4:$B$427,0))</f>
        <v>59044</v>
      </c>
      <c r="S194" s="19">
        <f>INDEX('Actuals Data'!S$4:S$427,MATCH('Actuals Summary'!$B194,'Actuals Data'!$B$4:$B$427,0))</f>
        <v>54461</v>
      </c>
      <c r="T194" s="19">
        <f>INDEX('Actuals Data'!T$4:T$427,MATCH('Actuals Summary'!$B194,'Actuals Data'!$B$4:$B$427,0))</f>
        <v>56445</v>
      </c>
      <c r="U194" s="19">
        <f>INDEX('Actuals Data'!U$4:U$427,MATCH('Actuals Summary'!$B194,'Actuals Data'!$B$4:$B$427,0))</f>
        <v>64106</v>
      </c>
      <c r="V194" s="19">
        <f>INDEX('Actuals Data'!V$4:V$427,MATCH('Actuals Summary'!$B194,'Actuals Data'!$B$4:$B$427,0))</f>
        <v>56692</v>
      </c>
      <c r="W194" s="19">
        <f>INDEX('Actuals Data'!W$4:W$427,MATCH('Actuals Summary'!$B194,'Actuals Data'!$B$4:$B$427,0))</f>
        <v>63978</v>
      </c>
      <c r="X194" s="19">
        <f>INDEX('Actuals Data'!X$4:X$427,MATCH('Actuals Summary'!$B194,'Actuals Data'!$B$4:$B$427,0))</f>
        <v>61363</v>
      </c>
      <c r="Y194" s="19">
        <f>INDEX('Actuals Data'!Y$4:Y$427,MATCH('Actuals Summary'!$B194,'Actuals Data'!$B$4:$B$427,0))</f>
        <v>61134</v>
      </c>
      <c r="Z194" s="19">
        <f>INDEX('Actuals Data'!Z$4:Z$427,MATCH('Actuals Summary'!$B194,'Actuals Data'!$B$4:$B$427,0))</f>
        <v>61331</v>
      </c>
      <c r="AA194" s="19">
        <f>INDEX('Actuals Data'!AA$4:AA$427,MATCH('Actuals Summary'!$B194,'Actuals Data'!$B$4:$B$427,0))</f>
        <v>62279</v>
      </c>
      <c r="AB194" s="19">
        <f>INDEX('Actuals Data'!AB$4:AB$427,MATCH('Actuals Summary'!$B194,'Actuals Data'!$B$4:$B$427,0))</f>
        <v>61020</v>
      </c>
      <c r="AC194" s="19">
        <f>INDEX('Actuals Data'!AC$4:AC$427,MATCH('Actuals Summary'!$B194,'Actuals Data'!$B$4:$B$427,0))</f>
        <v>68237</v>
      </c>
      <c r="AD194" s="19">
        <f>INDEX('Actuals Data'!AD$4:AD$427,MATCH('Actuals Summary'!$B194,'Actuals Data'!$B$4:$B$427,0))</f>
        <v>46517</v>
      </c>
      <c r="AE194" s="19">
        <f>INDEX('Actuals Data'!AE$4:AE$427,MATCH('Actuals Summary'!$B194,'Actuals Data'!$B$4:$B$427,0))</f>
        <v>66112</v>
      </c>
      <c r="AF194" s="19">
        <f>INDEX('Actuals Data'!AF$4:AF$427,MATCH('Actuals Summary'!$B194,'Actuals Data'!$B$4:$B$427,0))</f>
        <v>68877</v>
      </c>
      <c r="AG194" s="19">
        <f>INDEX('Actuals Data'!AG$4:AG$427,MATCH('Actuals Summary'!$B194,'Actuals Data'!$B$4:$B$427,0))</f>
        <v>76687</v>
      </c>
      <c r="AH194" s="19">
        <f>INDEX('Actuals Data'!AH$4:AH$427,MATCH('Actuals Summary'!$B194,'Actuals Data'!$B$4:$B$427,0))</f>
        <v>76604</v>
      </c>
      <c r="AI194" s="19">
        <f>INDEX('Actuals Data'!AI$4:AI$427,MATCH('Actuals Summary'!$B194,'Actuals Data'!$B$4:$B$427,0))</f>
        <v>84568</v>
      </c>
      <c r="AJ194" s="19">
        <f>INDEX('Actuals Data'!AJ$4:AJ$427,MATCH('Actuals Summary'!$B194,'Actuals Data'!$B$4:$B$427,0))</f>
        <v>91011</v>
      </c>
      <c r="AK194" s="19">
        <f>INDEX('Actuals Data'!AK$4:AK$427,MATCH('Actuals Summary'!$B194,'Actuals Data'!$B$4:$B$427,0))</f>
        <v>40165</v>
      </c>
      <c r="AL194" s="19">
        <f>INDEX('Actuals Data'!AL$4:AL$427,MATCH('Actuals Summary'!$B194,'Actuals Data'!$B$4:$B$427,0))</f>
        <v>11527</v>
      </c>
      <c r="AM194" s="19">
        <f>INDEX('Actuals Data'!AM$4:AM$427,MATCH('Actuals Summary'!$B194,'Actuals Data'!$B$4:$B$427,0))</f>
        <v>15442</v>
      </c>
      <c r="AN194" s="19">
        <f>INDEX('Actuals Data'!AN$4:AN$427,MATCH('Actuals Summary'!$B194,'Actuals Data'!$B$4:$B$427,0))</f>
        <v>18350</v>
      </c>
      <c r="AO194" s="19">
        <f>INDEX('Actuals Data'!AO$4:AO$427,MATCH('Actuals Summary'!$B194,'Actuals Data'!$B$4:$B$427,0))</f>
        <v>12049</v>
      </c>
      <c r="AP194" s="19">
        <f>INDEX('Actuals Data'!AP$4:AP$427,MATCH('Actuals Summary'!$B194,'Actuals Data'!$B$4:$B$427,0))</f>
        <v>12143</v>
      </c>
      <c r="AQ194" s="19">
        <f>INDEX('Actuals Data'!AQ$4:AQ$427,MATCH('Actuals Summary'!$B194,'Actuals Data'!$B$4:$B$427,0))</f>
        <v>25872</v>
      </c>
      <c r="AR194" s="88">
        <f>INDEX('Actuals Data'!AR$4:AR$427,MATCH('Actuals Summary'!$B194,'Actuals Data'!$B$4:$B$427,0))</f>
        <v>11031.33</v>
      </c>
      <c r="AS194" s="52">
        <f>INDEX('Actuals Data'!AS$4:AS$427,MATCH('Actuals Summary'!$B194,'Actuals Data'!$B$4:$B$427,0))</f>
        <v>11031.33</v>
      </c>
      <c r="AT194" s="19">
        <f>INDEX('Actuals Data'!AT$4:AT$427,MATCH('Actuals Summary'!$B194,'Actuals Data'!$B$4:$B$427,0))</f>
        <v>15000</v>
      </c>
    </row>
    <row r="195" spans="2:46" outlineLevel="1" x14ac:dyDescent="0.25">
      <c r="B195" s="24" t="s">
        <v>373</v>
      </c>
      <c r="C195" s="24" t="s">
        <v>374</v>
      </c>
      <c r="D195" s="24" t="s">
        <v>375</v>
      </c>
      <c r="E195" s="19">
        <f>INDEX('Actuals Data'!E$4:E$427,MATCH('Actuals Summary'!$B195,'Actuals Data'!$B$4:$B$427,0))</f>
        <v>0</v>
      </c>
      <c r="F195" s="19">
        <f>INDEX('Actuals Data'!F$4:F$427,MATCH('Actuals Summary'!$B195,'Actuals Data'!$B$4:$B$427,0))</f>
        <v>0</v>
      </c>
      <c r="G195" s="19">
        <f>INDEX('Actuals Data'!G$4:G$427,MATCH('Actuals Summary'!$B195,'Actuals Data'!$B$4:$B$427,0))</f>
        <v>0</v>
      </c>
      <c r="H195" s="19">
        <f>INDEX('Actuals Data'!H$4:H$427,MATCH('Actuals Summary'!$B195,'Actuals Data'!$B$4:$B$427,0))</f>
        <v>0</v>
      </c>
      <c r="I195" s="19">
        <f>INDEX('Actuals Data'!I$4:I$427,MATCH('Actuals Summary'!$B195,'Actuals Data'!$B$4:$B$427,0))</f>
        <v>0</v>
      </c>
      <c r="J195" s="19">
        <f>INDEX('Actuals Data'!J$4:J$427,MATCH('Actuals Summary'!$B195,'Actuals Data'!$B$4:$B$427,0))</f>
        <v>0</v>
      </c>
      <c r="K195" s="19">
        <f>INDEX('Actuals Data'!K$4:K$427,MATCH('Actuals Summary'!$B195,'Actuals Data'!$B$4:$B$427,0))</f>
        <v>0</v>
      </c>
      <c r="L195" s="19">
        <f>INDEX('Actuals Data'!L$4:L$427,MATCH('Actuals Summary'!$B195,'Actuals Data'!$B$4:$B$427,0))</f>
        <v>0</v>
      </c>
      <c r="M195" s="19">
        <f>INDEX('Actuals Data'!M$4:M$427,MATCH('Actuals Summary'!$B195,'Actuals Data'!$B$4:$B$427,0))</f>
        <v>0</v>
      </c>
      <c r="N195" s="19">
        <f>INDEX('Actuals Data'!N$4:N$427,MATCH('Actuals Summary'!$B195,'Actuals Data'!$B$4:$B$427,0))</f>
        <v>0</v>
      </c>
      <c r="O195" s="19">
        <f>INDEX('Actuals Data'!O$4:O$427,MATCH('Actuals Summary'!$B195,'Actuals Data'!$B$4:$B$427,0))</f>
        <v>0</v>
      </c>
      <c r="P195" s="19">
        <f>INDEX('Actuals Data'!P$4:P$427,MATCH('Actuals Summary'!$B195,'Actuals Data'!$B$4:$B$427,0))</f>
        <v>0</v>
      </c>
      <c r="Q195" s="19">
        <f>INDEX('Actuals Data'!Q$4:Q$427,MATCH('Actuals Summary'!$B195,'Actuals Data'!$B$4:$B$427,0))</f>
        <v>0</v>
      </c>
      <c r="R195" s="19">
        <f>INDEX('Actuals Data'!R$4:R$427,MATCH('Actuals Summary'!$B195,'Actuals Data'!$B$4:$B$427,0))</f>
        <v>0</v>
      </c>
      <c r="S195" s="19">
        <f>INDEX('Actuals Data'!S$4:S$427,MATCH('Actuals Summary'!$B195,'Actuals Data'!$B$4:$B$427,0))</f>
        <v>0</v>
      </c>
      <c r="T195" s="19">
        <f>INDEX('Actuals Data'!T$4:T$427,MATCH('Actuals Summary'!$B195,'Actuals Data'!$B$4:$B$427,0))</f>
        <v>0</v>
      </c>
      <c r="U195" s="19">
        <f>INDEX('Actuals Data'!U$4:U$427,MATCH('Actuals Summary'!$B195,'Actuals Data'!$B$4:$B$427,0))</f>
        <v>0</v>
      </c>
      <c r="V195" s="19">
        <f>INDEX('Actuals Data'!V$4:V$427,MATCH('Actuals Summary'!$B195,'Actuals Data'!$B$4:$B$427,0))</f>
        <v>0</v>
      </c>
      <c r="W195" s="19">
        <f>INDEX('Actuals Data'!W$4:W$427,MATCH('Actuals Summary'!$B195,'Actuals Data'!$B$4:$B$427,0))</f>
        <v>0</v>
      </c>
      <c r="X195" s="19">
        <f>INDEX('Actuals Data'!X$4:X$427,MATCH('Actuals Summary'!$B195,'Actuals Data'!$B$4:$B$427,0))</f>
        <v>0</v>
      </c>
      <c r="Y195" s="19">
        <f>INDEX('Actuals Data'!Y$4:Y$427,MATCH('Actuals Summary'!$B195,'Actuals Data'!$B$4:$B$427,0))</f>
        <v>0</v>
      </c>
      <c r="Z195" s="19">
        <f>INDEX('Actuals Data'!Z$4:Z$427,MATCH('Actuals Summary'!$B195,'Actuals Data'!$B$4:$B$427,0))</f>
        <v>0</v>
      </c>
      <c r="AA195" s="19">
        <f>INDEX('Actuals Data'!AA$4:AA$427,MATCH('Actuals Summary'!$B195,'Actuals Data'!$B$4:$B$427,0))</f>
        <v>0</v>
      </c>
      <c r="AB195" s="19">
        <f>INDEX('Actuals Data'!AB$4:AB$427,MATCH('Actuals Summary'!$B195,'Actuals Data'!$B$4:$B$427,0))</f>
        <v>0</v>
      </c>
      <c r="AC195" s="19">
        <f>INDEX('Actuals Data'!AC$4:AC$427,MATCH('Actuals Summary'!$B195,'Actuals Data'!$B$4:$B$427,0))</f>
        <v>0</v>
      </c>
      <c r="AD195" s="19">
        <f>INDEX('Actuals Data'!AD$4:AD$427,MATCH('Actuals Summary'!$B195,'Actuals Data'!$B$4:$B$427,0))</f>
        <v>0</v>
      </c>
      <c r="AE195" s="19">
        <f>INDEX('Actuals Data'!AE$4:AE$427,MATCH('Actuals Summary'!$B195,'Actuals Data'!$B$4:$B$427,0))</f>
        <v>0</v>
      </c>
      <c r="AF195" s="19">
        <f>INDEX('Actuals Data'!AF$4:AF$427,MATCH('Actuals Summary'!$B195,'Actuals Data'!$B$4:$B$427,0))</f>
        <v>0</v>
      </c>
      <c r="AG195" s="19">
        <f>INDEX('Actuals Data'!AG$4:AG$427,MATCH('Actuals Summary'!$B195,'Actuals Data'!$B$4:$B$427,0))</f>
        <v>8441</v>
      </c>
      <c r="AH195" s="19">
        <f>INDEX('Actuals Data'!AH$4:AH$427,MATCH('Actuals Summary'!$B195,'Actuals Data'!$B$4:$B$427,0))</f>
        <v>4714</v>
      </c>
      <c r="AI195" s="19">
        <f>INDEX('Actuals Data'!AI$4:AI$427,MATCH('Actuals Summary'!$B195,'Actuals Data'!$B$4:$B$427,0))</f>
        <v>3188</v>
      </c>
      <c r="AJ195" s="19">
        <f>INDEX('Actuals Data'!AJ$4:AJ$427,MATCH('Actuals Summary'!$B195,'Actuals Data'!$B$4:$B$427,0))</f>
        <v>2196</v>
      </c>
      <c r="AK195" s="19">
        <f>INDEX('Actuals Data'!AK$4:AK$427,MATCH('Actuals Summary'!$B195,'Actuals Data'!$B$4:$B$427,0))</f>
        <v>0</v>
      </c>
      <c r="AL195" s="19">
        <f>INDEX('Actuals Data'!AL$4:AL$427,MATCH('Actuals Summary'!$B195,'Actuals Data'!$B$4:$B$427,0))</f>
        <v>0</v>
      </c>
      <c r="AM195" s="19">
        <f>INDEX('Actuals Data'!AM$4:AM$427,MATCH('Actuals Summary'!$B195,'Actuals Data'!$B$4:$B$427,0))</f>
        <v>0</v>
      </c>
      <c r="AN195" s="19">
        <f>INDEX('Actuals Data'!AN$4:AN$427,MATCH('Actuals Summary'!$B195,'Actuals Data'!$B$4:$B$427,0))</f>
        <v>0</v>
      </c>
      <c r="AO195" s="19">
        <f>INDEX('Actuals Data'!AO$4:AO$427,MATCH('Actuals Summary'!$B195,'Actuals Data'!$B$4:$B$427,0))</f>
        <v>0</v>
      </c>
      <c r="AP195" s="19">
        <f>INDEX('Actuals Data'!AP$4:AP$427,MATCH('Actuals Summary'!$B195,'Actuals Data'!$B$4:$B$427,0))</f>
        <v>0</v>
      </c>
      <c r="AQ195" s="19">
        <f>INDEX('Actuals Data'!AQ$4:AQ$427,MATCH('Actuals Summary'!$B195,'Actuals Data'!$B$4:$B$427,0))</f>
        <v>0</v>
      </c>
      <c r="AR195" s="88">
        <f>INDEX('Actuals Data'!AR$4:AR$427,MATCH('Actuals Summary'!$B195,'Actuals Data'!$B$4:$B$427,0))</f>
        <v>0</v>
      </c>
      <c r="AS195" s="52">
        <f>INDEX('Actuals Data'!AS$4:AS$427,MATCH('Actuals Summary'!$B195,'Actuals Data'!$B$4:$B$427,0))</f>
        <v>0</v>
      </c>
      <c r="AT195" s="19">
        <f>INDEX('Actuals Data'!AT$4:AT$427,MATCH('Actuals Summary'!$B195,'Actuals Data'!$B$4:$B$427,0))</f>
        <v>0</v>
      </c>
    </row>
    <row r="196" spans="2:46" outlineLevel="1" x14ac:dyDescent="0.25">
      <c r="B196" s="24" t="s">
        <v>376</v>
      </c>
      <c r="C196" s="24" t="s">
        <v>377</v>
      </c>
      <c r="D196" s="24" t="s">
        <v>378</v>
      </c>
      <c r="E196" s="19">
        <f>INDEX('Actuals Data'!E$4:E$427,MATCH('Actuals Summary'!$B196,'Actuals Data'!$B$4:$B$427,0))</f>
        <v>856306</v>
      </c>
      <c r="F196" s="19">
        <f>INDEX('Actuals Data'!F$4:F$427,MATCH('Actuals Summary'!$B196,'Actuals Data'!$B$4:$B$427,0))</f>
        <v>793479</v>
      </c>
      <c r="G196" s="19">
        <f>INDEX('Actuals Data'!G$4:G$427,MATCH('Actuals Summary'!$B196,'Actuals Data'!$B$4:$B$427,0))</f>
        <v>84908</v>
      </c>
      <c r="H196" s="19">
        <f>INDEX('Actuals Data'!H$4:H$427,MATCH('Actuals Summary'!$B196,'Actuals Data'!$B$4:$B$427,0))</f>
        <v>0</v>
      </c>
      <c r="I196" s="19">
        <f>INDEX('Actuals Data'!I$4:I$427,MATCH('Actuals Summary'!$B196,'Actuals Data'!$B$4:$B$427,0))</f>
        <v>1274167</v>
      </c>
      <c r="J196" s="19">
        <f>INDEX('Actuals Data'!J$4:J$427,MATCH('Actuals Summary'!$B196,'Actuals Data'!$B$4:$B$427,0))</f>
        <v>1884466</v>
      </c>
      <c r="K196" s="19">
        <f>INDEX('Actuals Data'!K$4:K$427,MATCH('Actuals Summary'!$B196,'Actuals Data'!$B$4:$B$427,0))</f>
        <v>2207281</v>
      </c>
      <c r="L196" s="19">
        <f>INDEX('Actuals Data'!L$4:L$427,MATCH('Actuals Summary'!$B196,'Actuals Data'!$B$4:$B$427,0))</f>
        <v>2717632</v>
      </c>
      <c r="M196" s="19">
        <f>INDEX('Actuals Data'!M$4:M$427,MATCH('Actuals Summary'!$B196,'Actuals Data'!$B$4:$B$427,0))</f>
        <v>2477960</v>
      </c>
      <c r="N196" s="19">
        <f>INDEX('Actuals Data'!N$4:N$427,MATCH('Actuals Summary'!$B196,'Actuals Data'!$B$4:$B$427,0))</f>
        <v>2481957</v>
      </c>
      <c r="O196" s="19">
        <f>INDEX('Actuals Data'!O$4:O$427,MATCH('Actuals Summary'!$B196,'Actuals Data'!$B$4:$B$427,0))</f>
        <v>2180655</v>
      </c>
      <c r="P196" s="19">
        <f>INDEX('Actuals Data'!P$4:P$427,MATCH('Actuals Summary'!$B196,'Actuals Data'!$B$4:$B$427,0))</f>
        <v>968524</v>
      </c>
      <c r="Q196" s="19">
        <f>INDEX('Actuals Data'!Q$4:Q$427,MATCH('Actuals Summary'!$B196,'Actuals Data'!$B$4:$B$427,0))</f>
        <v>-314</v>
      </c>
      <c r="R196" s="19">
        <f>INDEX('Actuals Data'!R$4:R$427,MATCH('Actuals Summary'!$B196,'Actuals Data'!$B$4:$B$427,0))</f>
        <v>0</v>
      </c>
      <c r="S196" s="19">
        <f>INDEX('Actuals Data'!S$4:S$427,MATCH('Actuals Summary'!$B196,'Actuals Data'!$B$4:$B$427,0))</f>
        <v>0</v>
      </c>
      <c r="T196" s="19">
        <f>INDEX('Actuals Data'!T$4:T$427,MATCH('Actuals Summary'!$B196,'Actuals Data'!$B$4:$B$427,0))</f>
        <v>0</v>
      </c>
      <c r="U196" s="19">
        <f>INDEX('Actuals Data'!U$4:U$427,MATCH('Actuals Summary'!$B196,'Actuals Data'!$B$4:$B$427,0))</f>
        <v>0</v>
      </c>
      <c r="V196" s="19">
        <f>INDEX('Actuals Data'!V$4:V$427,MATCH('Actuals Summary'!$B196,'Actuals Data'!$B$4:$B$427,0))</f>
        <v>0</v>
      </c>
      <c r="W196" s="19">
        <f>INDEX('Actuals Data'!W$4:W$427,MATCH('Actuals Summary'!$B196,'Actuals Data'!$B$4:$B$427,0))</f>
        <v>0</v>
      </c>
      <c r="X196" s="19">
        <f>INDEX('Actuals Data'!X$4:X$427,MATCH('Actuals Summary'!$B196,'Actuals Data'!$B$4:$B$427,0))</f>
        <v>0</v>
      </c>
      <c r="Y196" s="19">
        <f>INDEX('Actuals Data'!Y$4:Y$427,MATCH('Actuals Summary'!$B196,'Actuals Data'!$B$4:$B$427,0))</f>
        <v>0</v>
      </c>
      <c r="Z196" s="19">
        <f>INDEX('Actuals Data'!Z$4:Z$427,MATCH('Actuals Summary'!$B196,'Actuals Data'!$B$4:$B$427,0))</f>
        <v>0</v>
      </c>
      <c r="AA196" s="19">
        <f>INDEX('Actuals Data'!AA$4:AA$427,MATCH('Actuals Summary'!$B196,'Actuals Data'!$B$4:$B$427,0))</f>
        <v>0</v>
      </c>
      <c r="AB196" s="19">
        <f>INDEX('Actuals Data'!AB$4:AB$427,MATCH('Actuals Summary'!$B196,'Actuals Data'!$B$4:$B$427,0))</f>
        <v>0</v>
      </c>
      <c r="AC196" s="19">
        <f>INDEX('Actuals Data'!AC$4:AC$427,MATCH('Actuals Summary'!$B196,'Actuals Data'!$B$4:$B$427,0))</f>
        <v>0</v>
      </c>
      <c r="AD196" s="19">
        <f>INDEX('Actuals Data'!AD$4:AD$427,MATCH('Actuals Summary'!$B196,'Actuals Data'!$B$4:$B$427,0))</f>
        <v>75000</v>
      </c>
      <c r="AE196" s="19">
        <f>INDEX('Actuals Data'!AE$4:AE$427,MATCH('Actuals Summary'!$B196,'Actuals Data'!$B$4:$B$427,0))</f>
        <v>0</v>
      </c>
      <c r="AF196" s="19">
        <f>INDEX('Actuals Data'!AF$4:AF$427,MATCH('Actuals Summary'!$B196,'Actuals Data'!$B$4:$B$427,0))</f>
        <v>150000</v>
      </c>
      <c r="AG196" s="19">
        <f>INDEX('Actuals Data'!AG$4:AG$427,MATCH('Actuals Summary'!$B196,'Actuals Data'!$B$4:$B$427,0))</f>
        <v>75000</v>
      </c>
      <c r="AH196" s="19">
        <f>INDEX('Actuals Data'!AH$4:AH$427,MATCH('Actuals Summary'!$B196,'Actuals Data'!$B$4:$B$427,0))</f>
        <v>75000</v>
      </c>
      <c r="AI196" s="19">
        <f>INDEX('Actuals Data'!AI$4:AI$427,MATCH('Actuals Summary'!$B196,'Actuals Data'!$B$4:$B$427,0))</f>
        <v>75000</v>
      </c>
      <c r="AJ196" s="19">
        <f>INDEX('Actuals Data'!AJ$4:AJ$427,MATCH('Actuals Summary'!$B196,'Actuals Data'!$B$4:$B$427,0))</f>
        <v>0</v>
      </c>
      <c r="AK196" s="19">
        <f>INDEX('Actuals Data'!AK$4:AK$427,MATCH('Actuals Summary'!$B196,'Actuals Data'!$B$4:$B$427,0))</f>
        <v>150000</v>
      </c>
      <c r="AL196" s="19">
        <f>INDEX('Actuals Data'!AL$4:AL$427,MATCH('Actuals Summary'!$B196,'Actuals Data'!$B$4:$B$427,0))</f>
        <v>75000</v>
      </c>
      <c r="AM196" s="19">
        <f>INDEX('Actuals Data'!AM$4:AM$427,MATCH('Actuals Summary'!$B196,'Actuals Data'!$B$4:$B$427,0))</f>
        <v>75000</v>
      </c>
      <c r="AN196" s="19">
        <f>INDEX('Actuals Data'!AN$4:AN$427,MATCH('Actuals Summary'!$B196,'Actuals Data'!$B$4:$B$427,0))</f>
        <v>0</v>
      </c>
      <c r="AO196" s="19">
        <f>INDEX('Actuals Data'!AO$4:AO$427,MATCH('Actuals Summary'!$B196,'Actuals Data'!$B$4:$B$427,0))</f>
        <v>0</v>
      </c>
      <c r="AP196" s="19">
        <f>INDEX('Actuals Data'!AP$4:AP$427,MATCH('Actuals Summary'!$B196,'Actuals Data'!$B$4:$B$427,0))</f>
        <v>51760</v>
      </c>
      <c r="AQ196" s="19">
        <f>INDEX('Actuals Data'!AQ$4:AQ$427,MATCH('Actuals Summary'!$B196,'Actuals Data'!$B$4:$B$427,0))</f>
        <v>187500</v>
      </c>
      <c r="AR196" s="88">
        <f>INDEX('Actuals Data'!AR$4:AR$427,MATCH('Actuals Summary'!$B196,'Actuals Data'!$B$4:$B$427,0))</f>
        <v>200036.75</v>
      </c>
      <c r="AS196" s="52">
        <f>INDEX('Actuals Data'!AS$4:AS$427,MATCH('Actuals Summary'!$B196,'Actuals Data'!$B$4:$B$427,0))</f>
        <v>200036.75</v>
      </c>
      <c r="AT196" s="19">
        <f>INDEX('Actuals Data'!AT$4:AT$427,MATCH('Actuals Summary'!$B196,'Actuals Data'!$B$4:$B$427,0))</f>
        <v>250000</v>
      </c>
    </row>
    <row r="197" spans="2:46" outlineLevel="1" x14ac:dyDescent="0.25">
      <c r="B197" s="24" t="s">
        <v>379</v>
      </c>
      <c r="C197" s="24" t="s">
        <v>380</v>
      </c>
      <c r="D197" s="24" t="s">
        <v>381</v>
      </c>
      <c r="E197" s="19">
        <f>INDEX('Actuals Data'!E$4:E$427,MATCH('Actuals Summary'!$B197,'Actuals Data'!$B$4:$B$427,0))</f>
        <v>0</v>
      </c>
      <c r="F197" s="19">
        <f>INDEX('Actuals Data'!F$4:F$427,MATCH('Actuals Summary'!$B197,'Actuals Data'!$B$4:$B$427,0))</f>
        <v>0</v>
      </c>
      <c r="G197" s="19">
        <f>INDEX('Actuals Data'!G$4:G$427,MATCH('Actuals Summary'!$B197,'Actuals Data'!$B$4:$B$427,0))</f>
        <v>0</v>
      </c>
      <c r="H197" s="19">
        <f>INDEX('Actuals Data'!H$4:H$427,MATCH('Actuals Summary'!$B197,'Actuals Data'!$B$4:$B$427,0))</f>
        <v>0</v>
      </c>
      <c r="I197" s="19">
        <f>INDEX('Actuals Data'!I$4:I$427,MATCH('Actuals Summary'!$B197,'Actuals Data'!$B$4:$B$427,0))</f>
        <v>918985</v>
      </c>
      <c r="J197" s="19">
        <f>INDEX('Actuals Data'!J$4:J$427,MATCH('Actuals Summary'!$B197,'Actuals Data'!$B$4:$B$427,0))</f>
        <v>1053524</v>
      </c>
      <c r="K197" s="19">
        <f>INDEX('Actuals Data'!K$4:K$427,MATCH('Actuals Summary'!$B197,'Actuals Data'!$B$4:$B$427,0))</f>
        <v>1083705</v>
      </c>
      <c r="L197" s="19">
        <f>INDEX('Actuals Data'!L$4:L$427,MATCH('Actuals Summary'!$B197,'Actuals Data'!$B$4:$B$427,0))</f>
        <v>1601879</v>
      </c>
      <c r="M197" s="19">
        <f>INDEX('Actuals Data'!M$4:M$427,MATCH('Actuals Summary'!$B197,'Actuals Data'!$B$4:$B$427,0))</f>
        <v>2080937</v>
      </c>
      <c r="N197" s="19">
        <f>INDEX('Actuals Data'!N$4:N$427,MATCH('Actuals Summary'!$B197,'Actuals Data'!$B$4:$B$427,0))</f>
        <v>2217858</v>
      </c>
      <c r="O197" s="19">
        <f>INDEX('Actuals Data'!O$4:O$427,MATCH('Actuals Summary'!$B197,'Actuals Data'!$B$4:$B$427,0))</f>
        <v>3058264</v>
      </c>
      <c r="P197" s="19">
        <f>INDEX('Actuals Data'!P$4:P$427,MATCH('Actuals Summary'!$B197,'Actuals Data'!$B$4:$B$427,0))</f>
        <v>3225193</v>
      </c>
      <c r="Q197" s="19">
        <f>INDEX('Actuals Data'!Q$4:Q$427,MATCH('Actuals Summary'!$B197,'Actuals Data'!$B$4:$B$427,0))</f>
        <v>3303249</v>
      </c>
      <c r="R197" s="19">
        <f>INDEX('Actuals Data'!R$4:R$427,MATCH('Actuals Summary'!$B197,'Actuals Data'!$B$4:$B$427,0))</f>
        <v>3359882</v>
      </c>
      <c r="S197" s="19">
        <f>INDEX('Actuals Data'!S$4:S$427,MATCH('Actuals Summary'!$B197,'Actuals Data'!$B$4:$B$427,0))</f>
        <v>3699556</v>
      </c>
      <c r="T197" s="19">
        <f>INDEX('Actuals Data'!T$4:T$427,MATCH('Actuals Summary'!$B197,'Actuals Data'!$B$4:$B$427,0))</f>
        <v>3718276</v>
      </c>
      <c r="U197" s="19">
        <f>INDEX('Actuals Data'!U$4:U$427,MATCH('Actuals Summary'!$B197,'Actuals Data'!$B$4:$B$427,0))</f>
        <v>4014870</v>
      </c>
      <c r="V197" s="19">
        <f>INDEX('Actuals Data'!V$4:V$427,MATCH('Actuals Summary'!$B197,'Actuals Data'!$B$4:$B$427,0))</f>
        <v>3067067</v>
      </c>
      <c r="W197" s="19">
        <f>INDEX('Actuals Data'!W$4:W$427,MATCH('Actuals Summary'!$B197,'Actuals Data'!$B$4:$B$427,0))</f>
        <v>3239535</v>
      </c>
      <c r="X197" s="19">
        <f>INDEX('Actuals Data'!X$4:X$427,MATCH('Actuals Summary'!$B197,'Actuals Data'!$B$4:$B$427,0))</f>
        <v>5250275</v>
      </c>
      <c r="Y197" s="19">
        <f>INDEX('Actuals Data'!Y$4:Y$427,MATCH('Actuals Summary'!$B197,'Actuals Data'!$B$4:$B$427,0))</f>
        <v>6842979</v>
      </c>
      <c r="Z197" s="19">
        <f>INDEX('Actuals Data'!Z$4:Z$427,MATCH('Actuals Summary'!$B197,'Actuals Data'!$B$4:$B$427,0))</f>
        <v>7374074</v>
      </c>
      <c r="AA197" s="19">
        <f>INDEX('Actuals Data'!AA$4:AA$427,MATCH('Actuals Summary'!$B197,'Actuals Data'!$B$4:$B$427,0))</f>
        <v>8338916</v>
      </c>
      <c r="AB197" s="19">
        <f>INDEX('Actuals Data'!AB$4:AB$427,MATCH('Actuals Summary'!$B197,'Actuals Data'!$B$4:$B$427,0))</f>
        <v>9941017</v>
      </c>
      <c r="AC197" s="19">
        <f>INDEX('Actuals Data'!AC$4:AC$427,MATCH('Actuals Summary'!$B197,'Actuals Data'!$B$4:$B$427,0))</f>
        <v>10200732</v>
      </c>
      <c r="AD197" s="19">
        <f>INDEX('Actuals Data'!AD$4:AD$427,MATCH('Actuals Summary'!$B197,'Actuals Data'!$B$4:$B$427,0))</f>
        <v>9590747</v>
      </c>
      <c r="AE197" s="19">
        <f>INDEX('Actuals Data'!AE$4:AE$427,MATCH('Actuals Summary'!$B197,'Actuals Data'!$B$4:$B$427,0))</f>
        <v>9317112</v>
      </c>
      <c r="AF197" s="19">
        <f>INDEX('Actuals Data'!AF$4:AF$427,MATCH('Actuals Summary'!$B197,'Actuals Data'!$B$4:$B$427,0))</f>
        <v>11199876</v>
      </c>
      <c r="AG197" s="19">
        <f>INDEX('Actuals Data'!AG$4:AG$427,MATCH('Actuals Summary'!$B197,'Actuals Data'!$B$4:$B$427,0))</f>
        <v>10625477</v>
      </c>
      <c r="AH197" s="19">
        <f>INDEX('Actuals Data'!AH$4:AH$427,MATCH('Actuals Summary'!$B197,'Actuals Data'!$B$4:$B$427,0))</f>
        <v>10317817</v>
      </c>
      <c r="AI197" s="19">
        <f>INDEX('Actuals Data'!AI$4:AI$427,MATCH('Actuals Summary'!$B197,'Actuals Data'!$B$4:$B$427,0))</f>
        <v>11522941</v>
      </c>
      <c r="AJ197" s="19">
        <f>INDEX('Actuals Data'!AJ$4:AJ$427,MATCH('Actuals Summary'!$B197,'Actuals Data'!$B$4:$B$427,0))</f>
        <v>10153368</v>
      </c>
      <c r="AK197" s="19">
        <f>INDEX('Actuals Data'!AK$4:AK$427,MATCH('Actuals Summary'!$B197,'Actuals Data'!$B$4:$B$427,0))</f>
        <v>9134175</v>
      </c>
      <c r="AL197" s="19">
        <f>INDEX('Actuals Data'!AL$4:AL$427,MATCH('Actuals Summary'!$B197,'Actuals Data'!$B$4:$B$427,0))</f>
        <v>9571203</v>
      </c>
      <c r="AM197" s="19">
        <f>INDEX('Actuals Data'!AM$4:AM$427,MATCH('Actuals Summary'!$B197,'Actuals Data'!$B$4:$B$427,0))</f>
        <v>9199793</v>
      </c>
      <c r="AN197" s="19">
        <f>INDEX('Actuals Data'!AN$4:AN$427,MATCH('Actuals Summary'!$B197,'Actuals Data'!$B$4:$B$427,0))</f>
        <v>9468520</v>
      </c>
      <c r="AO197" s="19">
        <f>INDEX('Actuals Data'!AO$4:AO$427,MATCH('Actuals Summary'!$B197,'Actuals Data'!$B$4:$B$427,0))</f>
        <v>9040139</v>
      </c>
      <c r="AP197" s="19">
        <f>INDEX('Actuals Data'!AP$4:AP$427,MATCH('Actuals Summary'!$B197,'Actuals Data'!$B$4:$B$427,0))</f>
        <v>8014825</v>
      </c>
      <c r="AQ197" s="19">
        <f>INDEX('Actuals Data'!AQ$4:AQ$427,MATCH('Actuals Summary'!$B197,'Actuals Data'!$B$4:$B$427,0))</f>
        <v>10717145</v>
      </c>
      <c r="AR197" s="88">
        <f>INDEX('Actuals Data'!AR$4:AR$427,MATCH('Actuals Summary'!$B197,'Actuals Data'!$B$4:$B$427,0))</f>
        <v>9481508.2599999998</v>
      </c>
      <c r="AS197" s="52">
        <f>INDEX('Actuals Data'!AS$4:AS$427,MATCH('Actuals Summary'!$B197,'Actuals Data'!$B$4:$B$427,0))</f>
        <v>9481508.2599999867</v>
      </c>
      <c r="AT197" s="19">
        <f>INDEX('Actuals Data'!AT$4:AT$427,MATCH('Actuals Summary'!$B197,'Actuals Data'!$B$4:$B$427,0))</f>
        <v>10219684</v>
      </c>
    </row>
    <row r="198" spans="2:46" outlineLevel="1" x14ac:dyDescent="0.25">
      <c r="B198" s="24" t="s">
        <v>844</v>
      </c>
      <c r="D198" s="24" t="s">
        <v>1092</v>
      </c>
      <c r="E198" s="19">
        <f>INDEX('Actuals Data'!E$4:E$427,MATCH('Actuals Summary'!$B198,'Actuals Data'!$B$4:$B$427,0))</f>
        <v>363907</v>
      </c>
      <c r="F198" s="19">
        <f>INDEX('Actuals Data'!F$4:F$427,MATCH('Actuals Summary'!$B198,'Actuals Data'!$B$4:$B$427,0))</f>
        <v>367040</v>
      </c>
      <c r="G198" s="19">
        <f>INDEX('Actuals Data'!G$4:G$427,MATCH('Actuals Summary'!$B198,'Actuals Data'!$B$4:$B$427,0))</f>
        <v>1264666</v>
      </c>
      <c r="H198" s="19">
        <f>INDEX('Actuals Data'!H$4:H$427,MATCH('Actuals Summary'!$B198,'Actuals Data'!$B$4:$B$427,0))</f>
        <v>1108321</v>
      </c>
      <c r="I198" s="19">
        <f>INDEX('Actuals Data'!I$4:I$427,MATCH('Actuals Summary'!$B198,'Actuals Data'!$B$4:$B$427,0))</f>
        <v>1236632</v>
      </c>
      <c r="J198" s="19">
        <f>INDEX('Actuals Data'!J$4:J$427,MATCH('Actuals Summary'!$B198,'Actuals Data'!$B$4:$B$427,0))</f>
        <v>337047</v>
      </c>
      <c r="K198" s="19">
        <f>INDEX('Actuals Data'!K$4:K$427,MATCH('Actuals Summary'!$B198,'Actuals Data'!$B$4:$B$427,0))</f>
        <v>1098678</v>
      </c>
      <c r="L198" s="19">
        <f>INDEX('Actuals Data'!L$4:L$427,MATCH('Actuals Summary'!$B198,'Actuals Data'!$B$4:$B$427,0))</f>
        <v>1186385</v>
      </c>
      <c r="M198" s="19">
        <f>INDEX('Actuals Data'!M$4:M$427,MATCH('Actuals Summary'!$B198,'Actuals Data'!$B$4:$B$427,0))</f>
        <v>106381</v>
      </c>
      <c r="N198" s="19">
        <f>INDEX('Actuals Data'!N$4:N$427,MATCH('Actuals Summary'!$B198,'Actuals Data'!$B$4:$B$427,0))</f>
        <v>103288</v>
      </c>
      <c r="O198" s="19">
        <f>INDEX('Actuals Data'!O$4:O$427,MATCH('Actuals Summary'!$B198,'Actuals Data'!$B$4:$B$427,0))</f>
        <v>62168</v>
      </c>
      <c r="P198" s="19">
        <f>INDEX('Actuals Data'!P$4:P$427,MATCH('Actuals Summary'!$B198,'Actuals Data'!$B$4:$B$427,0))</f>
        <v>196302</v>
      </c>
      <c r="Q198" s="19">
        <f>INDEX('Actuals Data'!Q$4:Q$427,MATCH('Actuals Summary'!$B198,'Actuals Data'!$B$4:$B$427,0))</f>
        <v>5206854</v>
      </c>
      <c r="R198" s="19">
        <f>INDEX('Actuals Data'!R$4:R$427,MATCH('Actuals Summary'!$B198,'Actuals Data'!$B$4:$B$427,0))</f>
        <v>1828565</v>
      </c>
      <c r="S198" s="19">
        <f>INDEX('Actuals Data'!S$4:S$427,MATCH('Actuals Summary'!$B198,'Actuals Data'!$B$4:$B$427,0))</f>
        <v>4240797</v>
      </c>
      <c r="T198" s="19">
        <f>INDEX('Actuals Data'!T$4:T$427,MATCH('Actuals Summary'!$B198,'Actuals Data'!$B$4:$B$427,0))</f>
        <v>6637</v>
      </c>
      <c r="U198" s="19">
        <f>INDEX('Actuals Data'!U$4:U$427,MATCH('Actuals Summary'!$B198,'Actuals Data'!$B$4:$B$427,0))</f>
        <v>0</v>
      </c>
      <c r="V198" s="19">
        <f>INDEX('Actuals Data'!V$4:V$427,MATCH('Actuals Summary'!$B198,'Actuals Data'!$B$4:$B$427,0))</f>
        <v>10500</v>
      </c>
      <c r="W198" s="19">
        <f>INDEX('Actuals Data'!W$4:W$427,MATCH('Actuals Summary'!$B198,'Actuals Data'!$B$4:$B$427,0))</f>
        <v>5000</v>
      </c>
      <c r="X198" s="19">
        <f>INDEX('Actuals Data'!X$4:X$427,MATCH('Actuals Summary'!$B198,'Actuals Data'!$B$4:$B$427,0))</f>
        <v>73000</v>
      </c>
      <c r="Y198" s="19">
        <f>INDEX('Actuals Data'!Y$4:Y$427,MATCH('Actuals Summary'!$B198,'Actuals Data'!$B$4:$B$427,0))</f>
        <v>0</v>
      </c>
      <c r="Z198" s="19">
        <f>INDEX('Actuals Data'!Z$4:Z$427,MATCH('Actuals Summary'!$B198,'Actuals Data'!$B$4:$B$427,0))</f>
        <v>0</v>
      </c>
      <c r="AA198" s="19">
        <f>INDEX('Actuals Data'!AA$4:AA$427,MATCH('Actuals Summary'!$B198,'Actuals Data'!$B$4:$B$427,0))</f>
        <v>0</v>
      </c>
      <c r="AB198" s="19">
        <f>INDEX('Actuals Data'!AB$4:AB$427,MATCH('Actuals Summary'!$B198,'Actuals Data'!$B$4:$B$427,0))</f>
        <v>0</v>
      </c>
      <c r="AC198" s="19">
        <f>INDEX('Actuals Data'!AC$4:AC$427,MATCH('Actuals Summary'!$B198,'Actuals Data'!$B$4:$B$427,0))</f>
        <v>0</v>
      </c>
      <c r="AD198" s="19">
        <f>INDEX('Actuals Data'!AD$4:AD$427,MATCH('Actuals Summary'!$B198,'Actuals Data'!$B$4:$B$427,0))</f>
        <v>0</v>
      </c>
      <c r="AE198" s="19">
        <f>INDEX('Actuals Data'!AE$4:AE$427,MATCH('Actuals Summary'!$B198,'Actuals Data'!$B$4:$B$427,0))</f>
        <v>0</v>
      </c>
      <c r="AF198" s="19">
        <f>INDEX('Actuals Data'!AF$4:AF$427,MATCH('Actuals Summary'!$B198,'Actuals Data'!$B$4:$B$427,0))</f>
        <v>0</v>
      </c>
      <c r="AG198" s="19">
        <f>INDEX('Actuals Data'!AG$4:AG$427,MATCH('Actuals Summary'!$B198,'Actuals Data'!$B$4:$B$427,0))</f>
        <v>0</v>
      </c>
      <c r="AH198" s="19">
        <f>INDEX('Actuals Data'!AH$4:AH$427,MATCH('Actuals Summary'!$B198,'Actuals Data'!$B$4:$B$427,0))</f>
        <v>0</v>
      </c>
      <c r="AI198" s="19">
        <f>INDEX('Actuals Data'!AI$4:AI$427,MATCH('Actuals Summary'!$B198,'Actuals Data'!$B$4:$B$427,0))</f>
        <v>0</v>
      </c>
      <c r="AJ198" s="19">
        <f>INDEX('Actuals Data'!AJ$4:AJ$427,MATCH('Actuals Summary'!$B198,'Actuals Data'!$B$4:$B$427,0))</f>
        <v>0</v>
      </c>
      <c r="AK198" s="19">
        <f>INDEX('Actuals Data'!AK$4:AK$427,MATCH('Actuals Summary'!$B198,'Actuals Data'!$B$4:$B$427,0))</f>
        <v>0</v>
      </c>
      <c r="AL198" s="19">
        <f>INDEX('Actuals Data'!AL$4:AL$427,MATCH('Actuals Summary'!$B198,'Actuals Data'!$B$4:$B$427,0))</f>
        <v>0</v>
      </c>
      <c r="AM198" s="19">
        <f>INDEX('Actuals Data'!AM$4:AM$427,MATCH('Actuals Summary'!$B198,'Actuals Data'!$B$4:$B$427,0))</f>
        <v>0</v>
      </c>
      <c r="AN198" s="19">
        <f>INDEX('Actuals Data'!AN$4:AN$427,MATCH('Actuals Summary'!$B198,'Actuals Data'!$B$4:$B$427,0))</f>
        <v>0</v>
      </c>
      <c r="AO198" s="19">
        <f>INDEX('Actuals Data'!AO$4:AO$427,MATCH('Actuals Summary'!$B198,'Actuals Data'!$B$4:$B$427,0))</f>
        <v>0</v>
      </c>
      <c r="AP198" s="19">
        <f>INDEX('Actuals Data'!AP$4:AP$427,MATCH('Actuals Summary'!$B198,'Actuals Data'!$B$4:$B$427,0))</f>
        <v>0</v>
      </c>
      <c r="AQ198" s="19">
        <f>INDEX('Actuals Data'!AQ$4:AQ$427,MATCH('Actuals Summary'!$B198,'Actuals Data'!$B$4:$B$427,0))</f>
        <v>0</v>
      </c>
      <c r="AR198" s="88">
        <f>INDEX('Actuals Data'!AR$4:AR$427,MATCH('Actuals Summary'!$B198,'Actuals Data'!$B$4:$B$427,0))</f>
        <v>0</v>
      </c>
      <c r="AS198" s="52">
        <f>INDEX('Actuals Data'!AS$4:AS$427,MATCH('Actuals Summary'!$B198,'Actuals Data'!$B$4:$B$427,0))</f>
        <v>0</v>
      </c>
      <c r="AT198" s="19">
        <f>INDEX('Actuals Data'!AT$4:AT$427,MATCH('Actuals Summary'!$B198,'Actuals Data'!$B$4:$B$427,0))</f>
        <v>1000000</v>
      </c>
    </row>
    <row r="199" spans="2:46" outlineLevel="1" x14ac:dyDescent="0.25">
      <c r="B199" s="24" t="s">
        <v>406</v>
      </c>
      <c r="C199" s="24">
        <v>266</v>
      </c>
      <c r="D199" s="24" t="s">
        <v>407</v>
      </c>
      <c r="E199" s="19">
        <f>INDEX('Actuals Data'!E$4:E$427,MATCH('Actuals Summary'!$B199,'Actuals Data'!$B$4:$B$427,0))</f>
        <v>0</v>
      </c>
      <c r="F199" s="19">
        <f>INDEX('Actuals Data'!F$4:F$427,MATCH('Actuals Summary'!$B199,'Actuals Data'!$B$4:$B$427,0))</f>
        <v>0</v>
      </c>
      <c r="G199" s="19">
        <f>INDEX('Actuals Data'!G$4:G$427,MATCH('Actuals Summary'!$B199,'Actuals Data'!$B$4:$B$427,0))</f>
        <v>0</v>
      </c>
      <c r="H199" s="19">
        <f>INDEX('Actuals Data'!H$4:H$427,MATCH('Actuals Summary'!$B199,'Actuals Data'!$B$4:$B$427,0))</f>
        <v>0</v>
      </c>
      <c r="I199" s="19">
        <f>INDEX('Actuals Data'!I$4:I$427,MATCH('Actuals Summary'!$B199,'Actuals Data'!$B$4:$B$427,0))</f>
        <v>0</v>
      </c>
      <c r="J199" s="19">
        <f>INDEX('Actuals Data'!J$4:J$427,MATCH('Actuals Summary'!$B199,'Actuals Data'!$B$4:$B$427,0))</f>
        <v>0</v>
      </c>
      <c r="K199" s="19">
        <f>INDEX('Actuals Data'!K$4:K$427,MATCH('Actuals Summary'!$B199,'Actuals Data'!$B$4:$B$427,0))</f>
        <v>0</v>
      </c>
      <c r="L199" s="19">
        <f>INDEX('Actuals Data'!L$4:L$427,MATCH('Actuals Summary'!$B199,'Actuals Data'!$B$4:$B$427,0))</f>
        <v>0</v>
      </c>
      <c r="M199" s="19">
        <f>INDEX('Actuals Data'!M$4:M$427,MATCH('Actuals Summary'!$B199,'Actuals Data'!$B$4:$B$427,0))</f>
        <v>0</v>
      </c>
      <c r="N199" s="19">
        <f>INDEX('Actuals Data'!N$4:N$427,MATCH('Actuals Summary'!$B199,'Actuals Data'!$B$4:$B$427,0))</f>
        <v>0</v>
      </c>
      <c r="O199" s="19">
        <f>INDEX('Actuals Data'!O$4:O$427,MATCH('Actuals Summary'!$B199,'Actuals Data'!$B$4:$B$427,0))</f>
        <v>0</v>
      </c>
      <c r="P199" s="19">
        <f>INDEX('Actuals Data'!P$4:P$427,MATCH('Actuals Summary'!$B199,'Actuals Data'!$B$4:$B$427,0))</f>
        <v>0</v>
      </c>
      <c r="Q199" s="19">
        <f>INDEX('Actuals Data'!Q$4:Q$427,MATCH('Actuals Summary'!$B199,'Actuals Data'!$B$4:$B$427,0))</f>
        <v>0</v>
      </c>
      <c r="R199" s="19">
        <f>INDEX('Actuals Data'!R$4:R$427,MATCH('Actuals Summary'!$B199,'Actuals Data'!$B$4:$B$427,0))</f>
        <v>0</v>
      </c>
      <c r="S199" s="19">
        <f>INDEX('Actuals Data'!S$4:S$427,MATCH('Actuals Summary'!$B199,'Actuals Data'!$B$4:$B$427,0))</f>
        <v>0</v>
      </c>
      <c r="T199" s="19">
        <f>INDEX('Actuals Data'!T$4:T$427,MATCH('Actuals Summary'!$B199,'Actuals Data'!$B$4:$B$427,0))</f>
        <v>0</v>
      </c>
      <c r="U199" s="19">
        <f>INDEX('Actuals Data'!U$4:U$427,MATCH('Actuals Summary'!$B199,'Actuals Data'!$B$4:$B$427,0))</f>
        <v>0</v>
      </c>
      <c r="V199" s="19">
        <f>INDEX('Actuals Data'!V$4:V$427,MATCH('Actuals Summary'!$B199,'Actuals Data'!$B$4:$B$427,0))</f>
        <v>0</v>
      </c>
      <c r="W199" s="19">
        <f>INDEX('Actuals Data'!W$4:W$427,MATCH('Actuals Summary'!$B199,'Actuals Data'!$B$4:$B$427,0))</f>
        <v>0</v>
      </c>
      <c r="X199" s="19">
        <f>INDEX('Actuals Data'!X$4:X$427,MATCH('Actuals Summary'!$B199,'Actuals Data'!$B$4:$B$427,0))</f>
        <v>0</v>
      </c>
      <c r="Y199" s="19">
        <f>INDEX('Actuals Data'!Y$4:Y$427,MATCH('Actuals Summary'!$B199,'Actuals Data'!$B$4:$B$427,0))</f>
        <v>0</v>
      </c>
      <c r="Z199" s="19">
        <f>INDEX('Actuals Data'!Z$4:Z$427,MATCH('Actuals Summary'!$B199,'Actuals Data'!$B$4:$B$427,0))</f>
        <v>0</v>
      </c>
      <c r="AA199" s="19">
        <f>INDEX('Actuals Data'!AA$4:AA$427,MATCH('Actuals Summary'!$B199,'Actuals Data'!$B$4:$B$427,0))</f>
        <v>0</v>
      </c>
      <c r="AB199" s="19">
        <f>INDEX('Actuals Data'!AB$4:AB$427,MATCH('Actuals Summary'!$B199,'Actuals Data'!$B$4:$B$427,0))</f>
        <v>0</v>
      </c>
      <c r="AC199" s="19">
        <f>INDEX('Actuals Data'!AC$4:AC$427,MATCH('Actuals Summary'!$B199,'Actuals Data'!$B$4:$B$427,0))</f>
        <v>0</v>
      </c>
      <c r="AD199" s="19">
        <f>INDEX('Actuals Data'!AD$4:AD$427,MATCH('Actuals Summary'!$B199,'Actuals Data'!$B$4:$B$427,0))</f>
        <v>0</v>
      </c>
      <c r="AE199" s="19">
        <f>INDEX('Actuals Data'!AE$4:AE$427,MATCH('Actuals Summary'!$B199,'Actuals Data'!$B$4:$B$427,0))</f>
        <v>0</v>
      </c>
      <c r="AF199" s="19">
        <f>INDEX('Actuals Data'!AF$4:AF$427,MATCH('Actuals Summary'!$B199,'Actuals Data'!$B$4:$B$427,0))</f>
        <v>0</v>
      </c>
      <c r="AG199" s="19">
        <f>INDEX('Actuals Data'!AG$4:AG$427,MATCH('Actuals Summary'!$B199,'Actuals Data'!$B$4:$B$427,0))</f>
        <v>0</v>
      </c>
      <c r="AH199" s="19">
        <f>INDEX('Actuals Data'!AH$4:AH$427,MATCH('Actuals Summary'!$B199,'Actuals Data'!$B$4:$B$427,0))</f>
        <v>0</v>
      </c>
      <c r="AI199" s="19">
        <f>INDEX('Actuals Data'!AI$4:AI$427,MATCH('Actuals Summary'!$B199,'Actuals Data'!$B$4:$B$427,0))</f>
        <v>0</v>
      </c>
      <c r="AJ199" s="19">
        <f>INDEX('Actuals Data'!AJ$4:AJ$427,MATCH('Actuals Summary'!$B199,'Actuals Data'!$B$4:$B$427,0))</f>
        <v>0</v>
      </c>
      <c r="AK199" s="19">
        <f>INDEX('Actuals Data'!AK$4:AK$427,MATCH('Actuals Summary'!$B199,'Actuals Data'!$B$4:$B$427,0))</f>
        <v>0</v>
      </c>
      <c r="AL199" s="19">
        <f>INDEX('Actuals Data'!AL$4:AL$427,MATCH('Actuals Summary'!$B199,'Actuals Data'!$B$4:$B$427,0))</f>
        <v>0</v>
      </c>
      <c r="AM199" s="19">
        <f>INDEX('Actuals Data'!AM$4:AM$427,MATCH('Actuals Summary'!$B199,'Actuals Data'!$B$4:$B$427,0))</f>
        <v>0</v>
      </c>
      <c r="AN199" s="19">
        <f>INDEX('Actuals Data'!AN$4:AN$427,MATCH('Actuals Summary'!$B199,'Actuals Data'!$B$4:$B$427,0))</f>
        <v>0</v>
      </c>
      <c r="AO199" s="19">
        <f>INDEX('Actuals Data'!AO$4:AO$427,MATCH('Actuals Summary'!$B199,'Actuals Data'!$B$4:$B$427,0))</f>
        <v>0</v>
      </c>
      <c r="AP199" s="19">
        <f>INDEX('Actuals Data'!AP$4:AP$427,MATCH('Actuals Summary'!$B199,'Actuals Data'!$B$4:$B$427,0))</f>
        <v>0</v>
      </c>
      <c r="AQ199" s="19">
        <f>INDEX('Actuals Data'!AQ$4:AQ$427,MATCH('Actuals Summary'!$B199,'Actuals Data'!$B$4:$B$427,0))</f>
        <v>0</v>
      </c>
      <c r="AR199" s="88">
        <f>INDEX('Actuals Data'!AR$4:AR$427,MATCH('Actuals Summary'!$B199,'Actuals Data'!$B$4:$B$427,0))</f>
        <v>0</v>
      </c>
      <c r="AS199" s="52">
        <f>INDEX('Actuals Data'!AS$4:AS$427,MATCH('Actuals Summary'!$B199,'Actuals Data'!$B$4:$B$427,0))</f>
        <v>0</v>
      </c>
      <c r="AT199" s="19">
        <f>INDEX('Actuals Data'!AT$4:AT$427,MATCH('Actuals Summary'!$B199,'Actuals Data'!$B$4:$B$427,0))</f>
        <v>0</v>
      </c>
    </row>
    <row r="200" spans="2:46" outlineLevel="1" x14ac:dyDescent="0.25">
      <c r="B200" s="24" t="s">
        <v>408</v>
      </c>
      <c r="C200" s="24" t="s">
        <v>409</v>
      </c>
      <c r="D200" s="24" t="s">
        <v>410</v>
      </c>
      <c r="E200" s="19">
        <f>INDEX('Actuals Data'!E$4:E$427,MATCH('Actuals Summary'!$B200,'Actuals Data'!$B$4:$B$427,0))</f>
        <v>0</v>
      </c>
      <c r="F200" s="19">
        <f>INDEX('Actuals Data'!F$4:F$427,MATCH('Actuals Summary'!$B200,'Actuals Data'!$B$4:$B$427,0))</f>
        <v>0</v>
      </c>
      <c r="G200" s="19">
        <f>INDEX('Actuals Data'!G$4:G$427,MATCH('Actuals Summary'!$B200,'Actuals Data'!$B$4:$B$427,0))</f>
        <v>0</v>
      </c>
      <c r="H200" s="19">
        <f>INDEX('Actuals Data'!H$4:H$427,MATCH('Actuals Summary'!$B200,'Actuals Data'!$B$4:$B$427,0))</f>
        <v>0</v>
      </c>
      <c r="I200" s="19">
        <f>INDEX('Actuals Data'!I$4:I$427,MATCH('Actuals Summary'!$B200,'Actuals Data'!$B$4:$B$427,0))</f>
        <v>0</v>
      </c>
      <c r="J200" s="19">
        <f>INDEX('Actuals Data'!J$4:J$427,MATCH('Actuals Summary'!$B200,'Actuals Data'!$B$4:$B$427,0))</f>
        <v>0</v>
      </c>
      <c r="K200" s="19">
        <f>INDEX('Actuals Data'!K$4:K$427,MATCH('Actuals Summary'!$B200,'Actuals Data'!$B$4:$B$427,0))</f>
        <v>0</v>
      </c>
      <c r="L200" s="19">
        <f>INDEX('Actuals Data'!L$4:L$427,MATCH('Actuals Summary'!$B200,'Actuals Data'!$B$4:$B$427,0))</f>
        <v>0</v>
      </c>
      <c r="M200" s="19">
        <f>INDEX('Actuals Data'!M$4:M$427,MATCH('Actuals Summary'!$B200,'Actuals Data'!$B$4:$B$427,0))</f>
        <v>0</v>
      </c>
      <c r="N200" s="19">
        <f>INDEX('Actuals Data'!N$4:N$427,MATCH('Actuals Summary'!$B200,'Actuals Data'!$B$4:$B$427,0))</f>
        <v>0</v>
      </c>
      <c r="O200" s="19">
        <f>INDEX('Actuals Data'!O$4:O$427,MATCH('Actuals Summary'!$B200,'Actuals Data'!$B$4:$B$427,0))</f>
        <v>0</v>
      </c>
      <c r="P200" s="19">
        <f>INDEX('Actuals Data'!P$4:P$427,MATCH('Actuals Summary'!$B200,'Actuals Data'!$B$4:$B$427,0))</f>
        <v>0</v>
      </c>
      <c r="Q200" s="19">
        <f>INDEX('Actuals Data'!Q$4:Q$427,MATCH('Actuals Summary'!$B200,'Actuals Data'!$B$4:$B$427,0))</f>
        <v>35833</v>
      </c>
      <c r="R200" s="19">
        <f>INDEX('Actuals Data'!R$4:R$427,MATCH('Actuals Summary'!$B200,'Actuals Data'!$B$4:$B$427,0))</f>
        <v>207854</v>
      </c>
      <c r="S200" s="19">
        <f>INDEX('Actuals Data'!S$4:S$427,MATCH('Actuals Summary'!$B200,'Actuals Data'!$B$4:$B$427,0))</f>
        <v>221384</v>
      </c>
      <c r="T200" s="19">
        <f>INDEX('Actuals Data'!T$4:T$427,MATCH('Actuals Summary'!$B200,'Actuals Data'!$B$4:$B$427,0))</f>
        <v>222020</v>
      </c>
      <c r="U200" s="19">
        <f>INDEX('Actuals Data'!U$4:U$427,MATCH('Actuals Summary'!$B200,'Actuals Data'!$B$4:$B$427,0))</f>
        <v>205228</v>
      </c>
      <c r="V200" s="19">
        <f>INDEX('Actuals Data'!V$4:V$427,MATCH('Actuals Summary'!$B200,'Actuals Data'!$B$4:$B$427,0))</f>
        <v>213695</v>
      </c>
      <c r="W200" s="19">
        <f>INDEX('Actuals Data'!W$4:W$427,MATCH('Actuals Summary'!$B200,'Actuals Data'!$B$4:$B$427,0))</f>
        <v>118760</v>
      </c>
      <c r="X200" s="19">
        <f>INDEX('Actuals Data'!X$4:X$427,MATCH('Actuals Summary'!$B200,'Actuals Data'!$B$4:$B$427,0))</f>
        <v>96934</v>
      </c>
      <c r="Y200" s="19">
        <f>INDEX('Actuals Data'!Y$4:Y$427,MATCH('Actuals Summary'!$B200,'Actuals Data'!$B$4:$B$427,0))</f>
        <v>79351</v>
      </c>
      <c r="Z200" s="19">
        <f>INDEX('Actuals Data'!Z$4:Z$427,MATCH('Actuals Summary'!$B200,'Actuals Data'!$B$4:$B$427,0))</f>
        <v>74132</v>
      </c>
      <c r="AA200" s="19">
        <f>INDEX('Actuals Data'!AA$4:AA$427,MATCH('Actuals Summary'!$B200,'Actuals Data'!$B$4:$B$427,0))</f>
        <v>49609</v>
      </c>
      <c r="AB200" s="19">
        <f>INDEX('Actuals Data'!AB$4:AB$427,MATCH('Actuals Summary'!$B200,'Actuals Data'!$B$4:$B$427,0))</f>
        <v>0</v>
      </c>
      <c r="AC200" s="19">
        <f>INDEX('Actuals Data'!AC$4:AC$427,MATCH('Actuals Summary'!$B200,'Actuals Data'!$B$4:$B$427,0))</f>
        <v>88777</v>
      </c>
      <c r="AD200" s="19">
        <f>INDEX('Actuals Data'!AD$4:AD$427,MATCH('Actuals Summary'!$B200,'Actuals Data'!$B$4:$B$427,0))</f>
        <v>76458</v>
      </c>
      <c r="AE200" s="19">
        <f>INDEX('Actuals Data'!AE$4:AE$427,MATCH('Actuals Summary'!$B200,'Actuals Data'!$B$4:$B$427,0))</f>
        <v>122633</v>
      </c>
      <c r="AF200" s="19">
        <f>INDEX('Actuals Data'!AF$4:AF$427,MATCH('Actuals Summary'!$B200,'Actuals Data'!$B$4:$B$427,0))</f>
        <v>31135</v>
      </c>
      <c r="AG200" s="19">
        <f>INDEX('Actuals Data'!AG$4:AG$427,MATCH('Actuals Summary'!$B200,'Actuals Data'!$B$4:$B$427,0))</f>
        <v>83520</v>
      </c>
      <c r="AH200" s="19">
        <f>INDEX('Actuals Data'!AH$4:AH$427,MATCH('Actuals Summary'!$B200,'Actuals Data'!$B$4:$B$427,0))</f>
        <v>203411</v>
      </c>
      <c r="AI200" s="19">
        <f>INDEX('Actuals Data'!AI$4:AI$427,MATCH('Actuals Summary'!$B200,'Actuals Data'!$B$4:$B$427,0))</f>
        <v>3120</v>
      </c>
      <c r="AJ200" s="19">
        <f>INDEX('Actuals Data'!AJ$4:AJ$427,MATCH('Actuals Summary'!$B200,'Actuals Data'!$B$4:$B$427,0))</f>
        <v>0</v>
      </c>
      <c r="AK200" s="19">
        <f>INDEX('Actuals Data'!AK$4:AK$427,MATCH('Actuals Summary'!$B200,'Actuals Data'!$B$4:$B$427,0))</f>
        <v>0</v>
      </c>
      <c r="AL200" s="19">
        <f>INDEX('Actuals Data'!AL$4:AL$427,MATCH('Actuals Summary'!$B200,'Actuals Data'!$B$4:$B$427,0))</f>
        <v>0</v>
      </c>
      <c r="AM200" s="19">
        <f>INDEX('Actuals Data'!AM$4:AM$427,MATCH('Actuals Summary'!$B200,'Actuals Data'!$B$4:$B$427,0))</f>
        <v>0</v>
      </c>
      <c r="AN200" s="19">
        <f>INDEX('Actuals Data'!AN$4:AN$427,MATCH('Actuals Summary'!$B200,'Actuals Data'!$B$4:$B$427,0))</f>
        <v>0</v>
      </c>
      <c r="AO200" s="19">
        <f>INDEX('Actuals Data'!AO$4:AO$427,MATCH('Actuals Summary'!$B200,'Actuals Data'!$B$4:$B$427,0))</f>
        <v>0</v>
      </c>
      <c r="AP200" s="19">
        <f>INDEX('Actuals Data'!AP$4:AP$427,MATCH('Actuals Summary'!$B200,'Actuals Data'!$B$4:$B$427,0))</f>
        <v>0</v>
      </c>
      <c r="AQ200" s="19">
        <f>INDEX('Actuals Data'!AQ$4:AQ$427,MATCH('Actuals Summary'!$B200,'Actuals Data'!$B$4:$B$427,0))</f>
        <v>0</v>
      </c>
      <c r="AR200" s="88">
        <f>INDEX('Actuals Data'!AR$4:AR$427,MATCH('Actuals Summary'!$B200,'Actuals Data'!$B$4:$B$427,0))</f>
        <v>0</v>
      </c>
      <c r="AS200" s="52">
        <f>INDEX('Actuals Data'!AS$4:AS$427,MATCH('Actuals Summary'!$B200,'Actuals Data'!$B$4:$B$427,0))</f>
        <v>0</v>
      </c>
      <c r="AT200" s="19">
        <f>INDEX('Actuals Data'!AT$4:AT$427,MATCH('Actuals Summary'!$B200,'Actuals Data'!$B$4:$B$427,0))</f>
        <v>0</v>
      </c>
    </row>
    <row r="201" spans="2:46" outlineLevel="1" x14ac:dyDescent="0.25">
      <c r="D201" s="15" t="s">
        <v>968</v>
      </c>
      <c r="E201" s="20">
        <f t="shared" ref="E201:AG201" si="97">SUM(E183:E200)</f>
        <v>1739635</v>
      </c>
      <c r="F201" s="20">
        <f t="shared" si="97"/>
        <v>1730896</v>
      </c>
      <c r="G201" s="20">
        <f t="shared" si="97"/>
        <v>1866659</v>
      </c>
      <c r="H201" s="20">
        <f t="shared" si="97"/>
        <v>1801213</v>
      </c>
      <c r="I201" s="20">
        <f t="shared" si="97"/>
        <v>4200369</v>
      </c>
      <c r="J201" s="20">
        <f t="shared" si="97"/>
        <v>4189566</v>
      </c>
      <c r="K201" s="20">
        <f t="shared" si="97"/>
        <v>5675512</v>
      </c>
      <c r="L201" s="20">
        <f t="shared" si="97"/>
        <v>7902732</v>
      </c>
      <c r="M201" s="20">
        <f t="shared" si="97"/>
        <v>6877392</v>
      </c>
      <c r="N201" s="20">
        <f t="shared" si="97"/>
        <v>9608161</v>
      </c>
      <c r="O201" s="20">
        <f t="shared" si="97"/>
        <v>7528045</v>
      </c>
      <c r="P201" s="20">
        <f t="shared" si="97"/>
        <v>6971523</v>
      </c>
      <c r="Q201" s="20">
        <f t="shared" si="97"/>
        <v>11398670</v>
      </c>
      <c r="R201" s="20">
        <f t="shared" si="97"/>
        <v>8390007</v>
      </c>
      <c r="S201" s="20">
        <f t="shared" si="97"/>
        <v>10744177</v>
      </c>
      <c r="T201" s="20">
        <f t="shared" si="97"/>
        <v>6369193</v>
      </c>
      <c r="U201" s="20">
        <f t="shared" si="97"/>
        <v>6850783</v>
      </c>
      <c r="V201" s="20">
        <f t="shared" si="97"/>
        <v>6046630</v>
      </c>
      <c r="W201" s="20">
        <f t="shared" si="97"/>
        <v>6276233</v>
      </c>
      <c r="X201" s="20">
        <f t="shared" si="97"/>
        <v>8508128</v>
      </c>
      <c r="Y201" s="20">
        <f t="shared" si="97"/>
        <v>9948567</v>
      </c>
      <c r="Z201" s="20">
        <f t="shared" si="97"/>
        <v>10971456</v>
      </c>
      <c r="AA201" s="20">
        <f t="shared" si="97"/>
        <v>12179459</v>
      </c>
      <c r="AB201" s="20">
        <f t="shared" si="97"/>
        <v>14195596</v>
      </c>
      <c r="AC201" s="20">
        <f t="shared" si="97"/>
        <v>14567164</v>
      </c>
      <c r="AD201" s="20">
        <f t="shared" si="97"/>
        <v>14082799</v>
      </c>
      <c r="AE201" s="20">
        <f t="shared" si="97"/>
        <v>13740515</v>
      </c>
      <c r="AF201" s="20">
        <f t="shared" si="97"/>
        <v>15267161</v>
      </c>
      <c r="AG201" s="20">
        <f t="shared" si="97"/>
        <v>15292255</v>
      </c>
      <c r="AH201" s="20">
        <f t="shared" ref="AH201:AT201" si="98">SUM(AH183:AH200)</f>
        <v>15151403</v>
      </c>
      <c r="AI201" s="20">
        <f t="shared" si="98"/>
        <v>16330282</v>
      </c>
      <c r="AJ201" s="20">
        <f t="shared" si="98"/>
        <v>15018699</v>
      </c>
      <c r="AK201" s="20">
        <f t="shared" si="98"/>
        <v>13709622</v>
      </c>
      <c r="AL201" s="20">
        <f t="shared" si="98"/>
        <v>15310261</v>
      </c>
      <c r="AM201" s="20">
        <f t="shared" si="98"/>
        <v>14819826</v>
      </c>
      <c r="AN201" s="20">
        <f t="shared" si="98"/>
        <v>14607823</v>
      </c>
      <c r="AO201" s="20">
        <f t="shared" si="98"/>
        <v>14076593</v>
      </c>
      <c r="AP201" s="20">
        <f t="shared" si="98"/>
        <v>14901515</v>
      </c>
      <c r="AQ201" s="20">
        <f t="shared" si="98"/>
        <v>17934434</v>
      </c>
      <c r="AR201" s="89">
        <f t="shared" ref="AR201:AS201" si="99">SUM(AR183:AR200)</f>
        <v>16222333.68</v>
      </c>
      <c r="AS201" s="65">
        <f t="shared" si="99"/>
        <v>16205140.589999974</v>
      </c>
      <c r="AT201" s="20">
        <f t="shared" si="98"/>
        <v>17027746</v>
      </c>
    </row>
    <row r="202" spans="2:46" outlineLevel="1" x14ac:dyDescent="0.25"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0"/>
      <c r="AJ202" s="19"/>
      <c r="AK202" s="19"/>
      <c r="AL202" s="19"/>
      <c r="AM202" s="19"/>
      <c r="AN202" s="19"/>
      <c r="AO202" s="19"/>
      <c r="AP202" s="19"/>
      <c r="AQ202" s="19"/>
      <c r="AR202" s="88"/>
      <c r="AS202" s="52"/>
      <c r="AT202" s="19"/>
    </row>
    <row r="203" spans="2:46" outlineLevel="1" x14ac:dyDescent="0.25">
      <c r="D203" s="14" t="s">
        <v>969</v>
      </c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0"/>
      <c r="AJ203" s="19"/>
      <c r="AK203" s="19"/>
      <c r="AL203" s="19"/>
      <c r="AM203" s="19"/>
      <c r="AN203" s="19"/>
      <c r="AO203" s="19"/>
      <c r="AP203" s="19"/>
      <c r="AQ203" s="19"/>
      <c r="AR203" s="88"/>
      <c r="AS203" s="52"/>
      <c r="AT203" s="19"/>
    </row>
    <row r="204" spans="2:46" outlineLevel="1" x14ac:dyDescent="0.25">
      <c r="B204" s="24" t="s">
        <v>411</v>
      </c>
      <c r="C204" s="24" t="s">
        <v>412</v>
      </c>
      <c r="D204" s="24" t="s">
        <v>413</v>
      </c>
      <c r="E204" s="19">
        <f>INDEX('Actuals Data'!E$4:E$427,MATCH('Actuals Summary'!$B204,'Actuals Data'!$B$4:$B$427,0))</f>
        <v>76382</v>
      </c>
      <c r="F204" s="19">
        <f>INDEX('Actuals Data'!F$4:F$427,MATCH('Actuals Summary'!$B204,'Actuals Data'!$B$4:$B$427,0))</f>
        <v>69396</v>
      </c>
      <c r="G204" s="19">
        <f>INDEX('Actuals Data'!G$4:G$427,MATCH('Actuals Summary'!$B204,'Actuals Data'!$B$4:$B$427,0))</f>
        <v>90835</v>
      </c>
      <c r="H204" s="19">
        <f>INDEX('Actuals Data'!H$4:H$427,MATCH('Actuals Summary'!$B204,'Actuals Data'!$B$4:$B$427,0))</f>
        <v>106275</v>
      </c>
      <c r="I204" s="19">
        <f>INDEX('Actuals Data'!I$4:I$427,MATCH('Actuals Summary'!$B204,'Actuals Data'!$B$4:$B$427,0))</f>
        <v>84192</v>
      </c>
      <c r="J204" s="19">
        <f>INDEX('Actuals Data'!J$4:J$427,MATCH('Actuals Summary'!$B204,'Actuals Data'!$B$4:$B$427,0))</f>
        <v>165485</v>
      </c>
      <c r="K204" s="19">
        <f>INDEX('Actuals Data'!K$4:K$427,MATCH('Actuals Summary'!$B204,'Actuals Data'!$B$4:$B$427,0))</f>
        <v>200046</v>
      </c>
      <c r="L204" s="19">
        <f>INDEX('Actuals Data'!L$4:L$427,MATCH('Actuals Summary'!$B204,'Actuals Data'!$B$4:$B$427,0))</f>
        <v>107555</v>
      </c>
      <c r="M204" s="19">
        <f>INDEX('Actuals Data'!M$4:M$427,MATCH('Actuals Summary'!$B204,'Actuals Data'!$B$4:$B$427,0))</f>
        <v>81005</v>
      </c>
      <c r="N204" s="19">
        <f>INDEX('Actuals Data'!N$4:N$427,MATCH('Actuals Summary'!$B204,'Actuals Data'!$B$4:$B$427,0))</f>
        <v>0</v>
      </c>
      <c r="O204" s="19">
        <f>INDEX('Actuals Data'!O$4:O$427,MATCH('Actuals Summary'!$B204,'Actuals Data'!$B$4:$B$427,0))</f>
        <v>0</v>
      </c>
      <c r="P204" s="19">
        <f>INDEX('Actuals Data'!P$4:P$427,MATCH('Actuals Summary'!$B204,'Actuals Data'!$B$4:$B$427,0))</f>
        <v>104115</v>
      </c>
      <c r="Q204" s="19">
        <f>INDEX('Actuals Data'!Q$4:Q$427,MATCH('Actuals Summary'!$B204,'Actuals Data'!$B$4:$B$427,0))</f>
        <v>63987</v>
      </c>
      <c r="R204" s="19">
        <f>INDEX('Actuals Data'!R$4:R$427,MATCH('Actuals Summary'!$B204,'Actuals Data'!$B$4:$B$427,0))</f>
        <v>83209</v>
      </c>
      <c r="S204" s="19">
        <f>INDEX('Actuals Data'!S$4:S$427,MATCH('Actuals Summary'!$B204,'Actuals Data'!$B$4:$B$427,0))</f>
        <v>74883</v>
      </c>
      <c r="T204" s="19">
        <f>INDEX('Actuals Data'!T$4:T$427,MATCH('Actuals Summary'!$B204,'Actuals Data'!$B$4:$B$427,0))</f>
        <v>84560</v>
      </c>
      <c r="U204" s="19">
        <f>INDEX('Actuals Data'!U$4:U$427,MATCH('Actuals Summary'!$B204,'Actuals Data'!$B$4:$B$427,0))</f>
        <v>71759</v>
      </c>
      <c r="V204" s="19">
        <f>INDEX('Actuals Data'!V$4:V$427,MATCH('Actuals Summary'!$B204,'Actuals Data'!$B$4:$B$427,0))</f>
        <v>61780</v>
      </c>
      <c r="W204" s="19">
        <f>INDEX('Actuals Data'!W$4:W$427,MATCH('Actuals Summary'!$B204,'Actuals Data'!$B$4:$B$427,0))</f>
        <v>73970</v>
      </c>
      <c r="X204" s="19">
        <f>INDEX('Actuals Data'!X$4:X$427,MATCH('Actuals Summary'!$B204,'Actuals Data'!$B$4:$B$427,0))</f>
        <v>75012</v>
      </c>
      <c r="Y204" s="19">
        <f>INDEX('Actuals Data'!Y$4:Y$427,MATCH('Actuals Summary'!$B204,'Actuals Data'!$B$4:$B$427,0))</f>
        <v>45396</v>
      </c>
      <c r="Z204" s="19">
        <f>INDEX('Actuals Data'!Z$4:Z$427,MATCH('Actuals Summary'!$B204,'Actuals Data'!$B$4:$B$427,0))</f>
        <v>37482</v>
      </c>
      <c r="AA204" s="19">
        <f>INDEX('Actuals Data'!AA$4:AA$427,MATCH('Actuals Summary'!$B204,'Actuals Data'!$B$4:$B$427,0))</f>
        <v>12623</v>
      </c>
      <c r="AB204" s="19">
        <f>INDEX('Actuals Data'!AB$4:AB$427,MATCH('Actuals Summary'!$B204,'Actuals Data'!$B$4:$B$427,0))</f>
        <v>67660</v>
      </c>
      <c r="AC204" s="19">
        <f>INDEX('Actuals Data'!AC$4:AC$427,MATCH('Actuals Summary'!$B204,'Actuals Data'!$B$4:$B$427,0))</f>
        <v>45113</v>
      </c>
      <c r="AD204" s="19">
        <f>INDEX('Actuals Data'!AD$4:AD$427,MATCH('Actuals Summary'!$B204,'Actuals Data'!$B$4:$B$427,0))</f>
        <v>77252</v>
      </c>
      <c r="AE204" s="19">
        <f>INDEX('Actuals Data'!AE$4:AE$427,MATCH('Actuals Summary'!$B204,'Actuals Data'!$B$4:$B$427,0))</f>
        <v>111108</v>
      </c>
      <c r="AF204" s="19">
        <f>INDEX('Actuals Data'!AF$4:AF$427,MATCH('Actuals Summary'!$B204,'Actuals Data'!$B$4:$B$427,0))</f>
        <v>149635</v>
      </c>
      <c r="AG204" s="19">
        <f>INDEX('Actuals Data'!AG$4:AG$427,MATCH('Actuals Summary'!$B204,'Actuals Data'!$B$4:$B$427,0))</f>
        <v>89781</v>
      </c>
      <c r="AH204" s="19">
        <f>INDEX('Actuals Data'!AH$4:AH$427,MATCH('Actuals Summary'!$B204,'Actuals Data'!$B$4:$B$427,0))</f>
        <v>92836</v>
      </c>
      <c r="AI204" s="19">
        <f>INDEX('Actuals Data'!AI$4:AI$427,MATCH('Actuals Summary'!$B204,'Actuals Data'!$B$4:$B$427,0))</f>
        <v>98946</v>
      </c>
      <c r="AJ204" s="19">
        <f>INDEX('Actuals Data'!AJ$4:AJ$427,MATCH('Actuals Summary'!$B204,'Actuals Data'!$B$4:$B$427,0))</f>
        <v>224506</v>
      </c>
      <c r="AK204" s="19">
        <f>INDEX('Actuals Data'!AK$4:AK$427,MATCH('Actuals Summary'!$B204,'Actuals Data'!$B$4:$B$427,0))</f>
        <v>181214</v>
      </c>
      <c r="AL204" s="19">
        <f>INDEX('Actuals Data'!AL$4:AL$427,MATCH('Actuals Summary'!$B204,'Actuals Data'!$B$4:$B$427,0))</f>
        <v>0</v>
      </c>
      <c r="AM204" s="19">
        <f>INDEX('Actuals Data'!AM$4:AM$427,MATCH('Actuals Summary'!$B204,'Actuals Data'!$B$4:$B$427,0))</f>
        <v>226398</v>
      </c>
      <c r="AN204" s="19">
        <f>INDEX('Actuals Data'!AN$4:AN$427,MATCH('Actuals Summary'!$B204,'Actuals Data'!$B$4:$B$427,0))</f>
        <v>220296</v>
      </c>
      <c r="AO204" s="19">
        <f>INDEX('Actuals Data'!AO$4:AO$427,MATCH('Actuals Summary'!$B204,'Actuals Data'!$B$4:$B$427,0))</f>
        <v>236035</v>
      </c>
      <c r="AP204" s="19">
        <f>INDEX('Actuals Data'!AP$4:AP$427,MATCH('Actuals Summary'!$B204,'Actuals Data'!$B$4:$B$427,0))</f>
        <v>220373</v>
      </c>
      <c r="AQ204" s="19">
        <f>INDEX('Actuals Data'!AQ$4:AQ$427,MATCH('Actuals Summary'!$B204,'Actuals Data'!$B$4:$B$427,0))</f>
        <v>216755</v>
      </c>
      <c r="AR204" s="88">
        <f>INDEX('Actuals Data'!AR$4:AR$427,MATCH('Actuals Summary'!$B204,'Actuals Data'!$B$4:$B$427,0))</f>
        <v>399767.38</v>
      </c>
      <c r="AS204" s="52">
        <f>INDEX('Actuals Data'!AS$4:AS$427,MATCH('Actuals Summary'!$B204,'Actuals Data'!$B$4:$B$427,0))</f>
        <v>480260.64</v>
      </c>
      <c r="AT204" s="19">
        <f>INDEX('Actuals Data'!AT$4:AT$427,MATCH('Actuals Summary'!$B204,'Actuals Data'!$B$4:$B$427,0))</f>
        <v>220000</v>
      </c>
    </row>
    <row r="205" spans="2:46" outlineLevel="1" x14ac:dyDescent="0.25">
      <c r="D205" s="15" t="s">
        <v>970</v>
      </c>
      <c r="E205" s="20">
        <f t="shared" ref="E205:AG205" si="100">E204</f>
        <v>76382</v>
      </c>
      <c r="F205" s="20">
        <f t="shared" si="100"/>
        <v>69396</v>
      </c>
      <c r="G205" s="20">
        <f t="shared" si="100"/>
        <v>90835</v>
      </c>
      <c r="H205" s="20">
        <f t="shared" si="100"/>
        <v>106275</v>
      </c>
      <c r="I205" s="20">
        <f t="shared" si="100"/>
        <v>84192</v>
      </c>
      <c r="J205" s="20">
        <f t="shared" si="100"/>
        <v>165485</v>
      </c>
      <c r="K205" s="20">
        <f t="shared" si="100"/>
        <v>200046</v>
      </c>
      <c r="L205" s="20">
        <f t="shared" si="100"/>
        <v>107555</v>
      </c>
      <c r="M205" s="20">
        <f t="shared" si="100"/>
        <v>81005</v>
      </c>
      <c r="N205" s="20">
        <f t="shared" si="100"/>
        <v>0</v>
      </c>
      <c r="O205" s="20">
        <f t="shared" si="100"/>
        <v>0</v>
      </c>
      <c r="P205" s="20">
        <f t="shared" si="100"/>
        <v>104115</v>
      </c>
      <c r="Q205" s="20">
        <f t="shared" si="100"/>
        <v>63987</v>
      </c>
      <c r="R205" s="20">
        <f t="shared" si="100"/>
        <v>83209</v>
      </c>
      <c r="S205" s="20">
        <f t="shared" si="100"/>
        <v>74883</v>
      </c>
      <c r="T205" s="20">
        <f t="shared" si="100"/>
        <v>84560</v>
      </c>
      <c r="U205" s="20">
        <f t="shared" si="100"/>
        <v>71759</v>
      </c>
      <c r="V205" s="20">
        <f t="shared" si="100"/>
        <v>61780</v>
      </c>
      <c r="W205" s="20">
        <f t="shared" si="100"/>
        <v>73970</v>
      </c>
      <c r="X205" s="20">
        <f t="shared" si="100"/>
        <v>75012</v>
      </c>
      <c r="Y205" s="20">
        <f t="shared" si="100"/>
        <v>45396</v>
      </c>
      <c r="Z205" s="20">
        <f t="shared" si="100"/>
        <v>37482</v>
      </c>
      <c r="AA205" s="20">
        <f t="shared" si="100"/>
        <v>12623</v>
      </c>
      <c r="AB205" s="20">
        <f t="shared" si="100"/>
        <v>67660</v>
      </c>
      <c r="AC205" s="20">
        <f t="shared" si="100"/>
        <v>45113</v>
      </c>
      <c r="AD205" s="20">
        <f t="shared" si="100"/>
        <v>77252</v>
      </c>
      <c r="AE205" s="20">
        <f t="shared" si="100"/>
        <v>111108</v>
      </c>
      <c r="AF205" s="20">
        <f t="shared" si="100"/>
        <v>149635</v>
      </c>
      <c r="AG205" s="20">
        <f t="shared" si="100"/>
        <v>89781</v>
      </c>
      <c r="AH205" s="20">
        <f t="shared" ref="AH205:AT205" si="101">AH204</f>
        <v>92836</v>
      </c>
      <c r="AI205" s="20">
        <f t="shared" si="101"/>
        <v>98946</v>
      </c>
      <c r="AJ205" s="20">
        <f t="shared" si="101"/>
        <v>224506</v>
      </c>
      <c r="AK205" s="20">
        <f t="shared" si="101"/>
        <v>181214</v>
      </c>
      <c r="AL205" s="20">
        <f t="shared" si="101"/>
        <v>0</v>
      </c>
      <c r="AM205" s="20">
        <f t="shared" si="101"/>
        <v>226398</v>
      </c>
      <c r="AN205" s="20">
        <f t="shared" si="101"/>
        <v>220296</v>
      </c>
      <c r="AO205" s="20">
        <f t="shared" si="101"/>
        <v>236035</v>
      </c>
      <c r="AP205" s="20">
        <f t="shared" si="101"/>
        <v>220373</v>
      </c>
      <c r="AQ205" s="20">
        <f t="shared" si="101"/>
        <v>216755</v>
      </c>
      <c r="AR205" s="89">
        <f t="shared" ref="AR205:AS205" si="102">AR204</f>
        <v>399767.38</v>
      </c>
      <c r="AS205" s="65">
        <f t="shared" si="102"/>
        <v>480260.64</v>
      </c>
      <c r="AT205" s="20">
        <f t="shared" si="101"/>
        <v>220000</v>
      </c>
    </row>
    <row r="206" spans="2:46" outlineLevel="1" x14ac:dyDescent="0.25"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0"/>
      <c r="AJ206" s="19"/>
      <c r="AK206" s="19"/>
      <c r="AL206" s="19"/>
      <c r="AM206" s="19"/>
      <c r="AN206" s="19"/>
      <c r="AO206" s="19"/>
      <c r="AP206" s="19"/>
      <c r="AQ206" s="19"/>
      <c r="AR206" s="88"/>
      <c r="AS206" s="52"/>
      <c r="AT206" s="19"/>
    </row>
    <row r="207" spans="2:46" outlineLevel="1" x14ac:dyDescent="0.25">
      <c r="D207" s="14" t="s">
        <v>971</v>
      </c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0"/>
      <c r="AJ207" s="19"/>
      <c r="AK207" s="19"/>
      <c r="AL207" s="19"/>
      <c r="AM207" s="19"/>
      <c r="AN207" s="19"/>
      <c r="AO207" s="19"/>
      <c r="AP207" s="19"/>
      <c r="AQ207" s="19"/>
      <c r="AR207" s="88"/>
      <c r="AS207" s="52"/>
      <c r="AT207" s="19"/>
    </row>
    <row r="208" spans="2:46" outlineLevel="1" x14ac:dyDescent="0.25">
      <c r="B208" s="24" t="s">
        <v>414</v>
      </c>
      <c r="C208" s="24" t="s">
        <v>415</v>
      </c>
      <c r="D208" s="24" t="s">
        <v>416</v>
      </c>
      <c r="E208" s="19">
        <f>INDEX('Actuals Data'!E$4:E$427,MATCH('Actuals Summary'!$B208,'Actuals Data'!$B$4:$B$427,0))</f>
        <v>0</v>
      </c>
      <c r="F208" s="19">
        <f>INDEX('Actuals Data'!F$4:F$427,MATCH('Actuals Summary'!$B208,'Actuals Data'!$B$4:$B$427,0))</f>
        <v>0</v>
      </c>
      <c r="G208" s="19">
        <f>INDEX('Actuals Data'!G$4:G$427,MATCH('Actuals Summary'!$B208,'Actuals Data'!$B$4:$B$427,0))</f>
        <v>0</v>
      </c>
      <c r="H208" s="19">
        <f>INDEX('Actuals Data'!H$4:H$427,MATCH('Actuals Summary'!$B208,'Actuals Data'!$B$4:$B$427,0))</f>
        <v>0</v>
      </c>
      <c r="I208" s="19">
        <f>INDEX('Actuals Data'!I$4:I$427,MATCH('Actuals Summary'!$B208,'Actuals Data'!$B$4:$B$427,0))</f>
        <v>0</v>
      </c>
      <c r="J208" s="19">
        <f>INDEX('Actuals Data'!J$4:J$427,MATCH('Actuals Summary'!$B208,'Actuals Data'!$B$4:$B$427,0))</f>
        <v>0</v>
      </c>
      <c r="K208" s="19">
        <f>INDEX('Actuals Data'!K$4:K$427,MATCH('Actuals Summary'!$B208,'Actuals Data'!$B$4:$B$427,0))</f>
        <v>0</v>
      </c>
      <c r="L208" s="19">
        <f>INDEX('Actuals Data'!L$4:L$427,MATCH('Actuals Summary'!$B208,'Actuals Data'!$B$4:$B$427,0))</f>
        <v>0</v>
      </c>
      <c r="M208" s="19">
        <f>INDEX('Actuals Data'!M$4:M$427,MATCH('Actuals Summary'!$B208,'Actuals Data'!$B$4:$B$427,0))</f>
        <v>0</v>
      </c>
      <c r="N208" s="19">
        <f>INDEX('Actuals Data'!N$4:N$427,MATCH('Actuals Summary'!$B208,'Actuals Data'!$B$4:$B$427,0))</f>
        <v>0</v>
      </c>
      <c r="O208" s="19">
        <f>INDEX('Actuals Data'!O$4:O$427,MATCH('Actuals Summary'!$B208,'Actuals Data'!$B$4:$B$427,0))</f>
        <v>0</v>
      </c>
      <c r="P208" s="19">
        <f>INDEX('Actuals Data'!P$4:P$427,MATCH('Actuals Summary'!$B208,'Actuals Data'!$B$4:$B$427,0))</f>
        <v>0</v>
      </c>
      <c r="Q208" s="19">
        <f>INDEX('Actuals Data'!Q$4:Q$427,MATCH('Actuals Summary'!$B208,'Actuals Data'!$B$4:$B$427,0))</f>
        <v>0</v>
      </c>
      <c r="R208" s="19">
        <f>INDEX('Actuals Data'!R$4:R$427,MATCH('Actuals Summary'!$B208,'Actuals Data'!$B$4:$B$427,0))</f>
        <v>0</v>
      </c>
      <c r="S208" s="19">
        <f>INDEX('Actuals Data'!S$4:S$427,MATCH('Actuals Summary'!$B208,'Actuals Data'!$B$4:$B$427,0))</f>
        <v>0</v>
      </c>
      <c r="T208" s="19">
        <f>INDEX('Actuals Data'!T$4:T$427,MATCH('Actuals Summary'!$B208,'Actuals Data'!$B$4:$B$427,0))</f>
        <v>18344250</v>
      </c>
      <c r="U208" s="19">
        <f>INDEX('Actuals Data'!U$4:U$427,MATCH('Actuals Summary'!$B208,'Actuals Data'!$B$4:$B$427,0))</f>
        <v>29695892</v>
      </c>
      <c r="V208" s="19">
        <f>INDEX('Actuals Data'!V$4:V$427,MATCH('Actuals Summary'!$B208,'Actuals Data'!$B$4:$B$427,0))</f>
        <v>34822600</v>
      </c>
      <c r="W208" s="19">
        <f>INDEX('Actuals Data'!W$4:W$427,MATCH('Actuals Summary'!$B208,'Actuals Data'!$B$4:$B$427,0))</f>
        <v>37027988</v>
      </c>
      <c r="X208" s="19">
        <f>INDEX('Actuals Data'!X$4:X$427,MATCH('Actuals Summary'!$B208,'Actuals Data'!$B$4:$B$427,0))</f>
        <v>37608296</v>
      </c>
      <c r="Y208" s="19">
        <f>INDEX('Actuals Data'!Y$4:Y$427,MATCH('Actuals Summary'!$B208,'Actuals Data'!$B$4:$B$427,0))</f>
        <v>50506100</v>
      </c>
      <c r="Z208" s="19">
        <f>INDEX('Actuals Data'!Z$4:Z$427,MATCH('Actuals Summary'!$B208,'Actuals Data'!$B$4:$B$427,0))</f>
        <v>51473148</v>
      </c>
      <c r="AA208" s="19">
        <f>INDEX('Actuals Data'!AA$4:AA$427,MATCH('Actuals Summary'!$B208,'Actuals Data'!$B$4:$B$427,0))</f>
        <v>56517264</v>
      </c>
      <c r="AB208" s="19">
        <f>INDEX('Actuals Data'!AB$4:AB$427,MATCH('Actuals Summary'!$B208,'Actuals Data'!$B$4:$B$427,0))</f>
        <v>61013224</v>
      </c>
      <c r="AC208" s="19">
        <f>INDEX('Actuals Data'!AC$4:AC$427,MATCH('Actuals Summary'!$B208,'Actuals Data'!$B$4:$B$427,0))</f>
        <v>64361932</v>
      </c>
      <c r="AD208" s="19">
        <f>INDEX('Actuals Data'!AD$4:AD$427,MATCH('Actuals Summary'!$B208,'Actuals Data'!$B$4:$B$427,0))</f>
        <v>76035628</v>
      </c>
      <c r="AE208" s="19">
        <f>INDEX('Actuals Data'!AE$4:AE$427,MATCH('Actuals Summary'!$B208,'Actuals Data'!$B$4:$B$427,0))</f>
        <v>75060704</v>
      </c>
      <c r="AF208" s="19">
        <f>INDEX('Actuals Data'!AF$4:AF$427,MATCH('Actuals Summary'!$B208,'Actuals Data'!$B$4:$B$427,0))</f>
        <v>69559288</v>
      </c>
      <c r="AG208" s="19">
        <f>INDEX('Actuals Data'!AG$4:AG$427,MATCH('Actuals Summary'!$B208,'Actuals Data'!$B$4:$B$427,0))</f>
        <v>69695420</v>
      </c>
      <c r="AH208" s="19">
        <f>INDEX('Actuals Data'!AH$4:AH$427,MATCH('Actuals Summary'!$B208,'Actuals Data'!$B$4:$B$427,0))</f>
        <v>76002036</v>
      </c>
      <c r="AI208" s="19">
        <f>INDEX('Actuals Data'!AI$4:AI$427,MATCH('Actuals Summary'!$B208,'Actuals Data'!$B$4:$B$427,0))</f>
        <v>78160604</v>
      </c>
      <c r="AJ208" s="19">
        <f>INDEX('Actuals Data'!AJ$4:AJ$427,MATCH('Actuals Summary'!$B208,'Actuals Data'!$B$4:$B$427,0))</f>
        <v>75524256</v>
      </c>
      <c r="AK208" s="19">
        <f>INDEX('Actuals Data'!AK$4:AK$427,MATCH('Actuals Summary'!$B208,'Actuals Data'!$B$4:$B$427,0))</f>
        <v>79051792</v>
      </c>
      <c r="AL208" s="19">
        <f>INDEX('Actuals Data'!AL$4:AL$427,MATCH('Actuals Summary'!$B208,'Actuals Data'!$B$4:$B$427,0))</f>
        <v>79051792</v>
      </c>
      <c r="AM208" s="19">
        <f>INDEX('Actuals Data'!AM$4:AM$427,MATCH('Actuals Summary'!$B208,'Actuals Data'!$B$4:$B$427,0))</f>
        <v>79051792</v>
      </c>
      <c r="AN208" s="19">
        <f>INDEX('Actuals Data'!AN$4:AN$427,MATCH('Actuals Summary'!$B208,'Actuals Data'!$B$4:$B$427,0))</f>
        <v>77542494</v>
      </c>
      <c r="AO208" s="19">
        <f>INDEX('Actuals Data'!AO$4:AO$427,MATCH('Actuals Summary'!$B208,'Actuals Data'!$B$4:$B$427,0))</f>
        <v>79051792</v>
      </c>
      <c r="AP208" s="19">
        <f>INDEX('Actuals Data'!AP$4:AP$427,MATCH('Actuals Summary'!$B208,'Actuals Data'!$B$4:$B$427,0))</f>
        <v>79051792</v>
      </c>
      <c r="AQ208" s="19">
        <f>INDEX('Actuals Data'!AQ$4:AQ$427,MATCH('Actuals Summary'!$B208,'Actuals Data'!$B$4:$B$427,0))</f>
        <v>79051790</v>
      </c>
      <c r="AR208" s="88">
        <f>INDEX('Actuals Data'!AR$4:AR$427,MATCH('Actuals Summary'!$B208,'Actuals Data'!$B$4:$B$427,0))</f>
        <v>77105345</v>
      </c>
      <c r="AS208" s="52">
        <f>INDEX('Actuals Data'!AS$4:AS$427,MATCH('Actuals Summary'!$B208,'Actuals Data'!$B$4:$B$427,0))</f>
        <v>77105345</v>
      </c>
      <c r="AT208" s="19">
        <f>INDEX('Actuals Data'!AT$4:AT$427,MATCH('Actuals Summary'!$B208,'Actuals Data'!$B$4:$B$427,0))</f>
        <v>79051790</v>
      </c>
    </row>
    <row r="209" spans="2:46" outlineLevel="1" x14ac:dyDescent="0.25">
      <c r="B209" s="24" t="s">
        <v>417</v>
      </c>
      <c r="C209" s="24">
        <v>403</v>
      </c>
      <c r="D209" s="24" t="s">
        <v>418</v>
      </c>
      <c r="E209" s="19">
        <f>INDEX('Actuals Data'!E$4:E$427,MATCH('Actuals Summary'!$B209,'Actuals Data'!$B$4:$B$427,0))</f>
        <v>0</v>
      </c>
      <c r="F209" s="19">
        <f>INDEX('Actuals Data'!F$4:F$427,MATCH('Actuals Summary'!$B209,'Actuals Data'!$B$4:$B$427,0))</f>
        <v>0</v>
      </c>
      <c r="G209" s="19">
        <f>INDEX('Actuals Data'!G$4:G$427,MATCH('Actuals Summary'!$B209,'Actuals Data'!$B$4:$B$427,0))</f>
        <v>0</v>
      </c>
      <c r="H209" s="19">
        <f>INDEX('Actuals Data'!H$4:H$427,MATCH('Actuals Summary'!$B209,'Actuals Data'!$B$4:$B$427,0))</f>
        <v>0</v>
      </c>
      <c r="I209" s="19">
        <f>INDEX('Actuals Data'!I$4:I$427,MATCH('Actuals Summary'!$B209,'Actuals Data'!$B$4:$B$427,0))</f>
        <v>0</v>
      </c>
      <c r="J209" s="19">
        <f>INDEX('Actuals Data'!J$4:J$427,MATCH('Actuals Summary'!$B209,'Actuals Data'!$B$4:$B$427,0))</f>
        <v>0</v>
      </c>
      <c r="K209" s="19">
        <f>INDEX('Actuals Data'!K$4:K$427,MATCH('Actuals Summary'!$B209,'Actuals Data'!$B$4:$B$427,0))</f>
        <v>0</v>
      </c>
      <c r="L209" s="19">
        <f>INDEX('Actuals Data'!L$4:L$427,MATCH('Actuals Summary'!$B209,'Actuals Data'!$B$4:$B$427,0))</f>
        <v>0</v>
      </c>
      <c r="M209" s="19">
        <f>INDEX('Actuals Data'!M$4:M$427,MATCH('Actuals Summary'!$B209,'Actuals Data'!$B$4:$B$427,0))</f>
        <v>0</v>
      </c>
      <c r="N209" s="19">
        <f>INDEX('Actuals Data'!N$4:N$427,MATCH('Actuals Summary'!$B209,'Actuals Data'!$B$4:$B$427,0))</f>
        <v>0</v>
      </c>
      <c r="O209" s="19">
        <f>INDEX('Actuals Data'!O$4:O$427,MATCH('Actuals Summary'!$B209,'Actuals Data'!$B$4:$B$427,0))</f>
        <v>0</v>
      </c>
      <c r="P209" s="19">
        <f>INDEX('Actuals Data'!P$4:P$427,MATCH('Actuals Summary'!$B209,'Actuals Data'!$B$4:$B$427,0))</f>
        <v>0</v>
      </c>
      <c r="Q209" s="19">
        <f>INDEX('Actuals Data'!Q$4:Q$427,MATCH('Actuals Summary'!$B209,'Actuals Data'!$B$4:$B$427,0))</f>
        <v>0</v>
      </c>
      <c r="R209" s="19">
        <f>INDEX('Actuals Data'!R$4:R$427,MATCH('Actuals Summary'!$B209,'Actuals Data'!$B$4:$B$427,0))</f>
        <v>0</v>
      </c>
      <c r="S209" s="19">
        <f>INDEX('Actuals Data'!S$4:S$427,MATCH('Actuals Summary'!$B209,'Actuals Data'!$B$4:$B$427,0))</f>
        <v>0</v>
      </c>
      <c r="T209" s="19">
        <f>INDEX('Actuals Data'!T$4:T$427,MATCH('Actuals Summary'!$B209,'Actuals Data'!$B$4:$B$427,0))</f>
        <v>-16146868</v>
      </c>
      <c r="U209" s="19">
        <f>INDEX('Actuals Data'!U$4:U$427,MATCH('Actuals Summary'!$B209,'Actuals Data'!$B$4:$B$427,0))</f>
        <v>0</v>
      </c>
      <c r="V209" s="19">
        <f>INDEX('Actuals Data'!V$4:V$427,MATCH('Actuals Summary'!$B209,'Actuals Data'!$B$4:$B$427,0))</f>
        <v>0</v>
      </c>
      <c r="W209" s="19">
        <f>INDEX('Actuals Data'!W$4:W$427,MATCH('Actuals Summary'!$B209,'Actuals Data'!$B$4:$B$427,0))</f>
        <v>0</v>
      </c>
      <c r="X209" s="19">
        <f>INDEX('Actuals Data'!X$4:X$427,MATCH('Actuals Summary'!$B209,'Actuals Data'!$B$4:$B$427,0))</f>
        <v>0</v>
      </c>
      <c r="Y209" s="19">
        <f>INDEX('Actuals Data'!Y$4:Y$427,MATCH('Actuals Summary'!$B209,'Actuals Data'!$B$4:$B$427,0))</f>
        <v>0</v>
      </c>
      <c r="Z209" s="19">
        <f>INDEX('Actuals Data'!Z$4:Z$427,MATCH('Actuals Summary'!$B209,'Actuals Data'!$B$4:$B$427,0))</f>
        <v>0</v>
      </c>
      <c r="AA209" s="19">
        <f>INDEX('Actuals Data'!AA$4:AA$427,MATCH('Actuals Summary'!$B209,'Actuals Data'!$B$4:$B$427,0))</f>
        <v>0</v>
      </c>
      <c r="AB209" s="19">
        <f>INDEX('Actuals Data'!AB$4:AB$427,MATCH('Actuals Summary'!$B209,'Actuals Data'!$B$4:$B$427,0))</f>
        <v>0</v>
      </c>
      <c r="AC209" s="19">
        <f>INDEX('Actuals Data'!AC$4:AC$427,MATCH('Actuals Summary'!$B209,'Actuals Data'!$B$4:$B$427,0))</f>
        <v>0</v>
      </c>
      <c r="AD209" s="19">
        <f>INDEX('Actuals Data'!AD$4:AD$427,MATCH('Actuals Summary'!$B209,'Actuals Data'!$B$4:$B$427,0))</f>
        <v>0</v>
      </c>
      <c r="AE209" s="19">
        <f>INDEX('Actuals Data'!AE$4:AE$427,MATCH('Actuals Summary'!$B209,'Actuals Data'!$B$4:$B$427,0))</f>
        <v>0</v>
      </c>
      <c r="AF209" s="19">
        <f>INDEX('Actuals Data'!AF$4:AF$427,MATCH('Actuals Summary'!$B209,'Actuals Data'!$B$4:$B$427,0))</f>
        <v>0</v>
      </c>
      <c r="AG209" s="19">
        <f>INDEX('Actuals Data'!AG$4:AG$427,MATCH('Actuals Summary'!$B209,'Actuals Data'!$B$4:$B$427,0))</f>
        <v>0</v>
      </c>
      <c r="AH209" s="19">
        <f>INDEX('Actuals Data'!AH$4:AH$427,MATCH('Actuals Summary'!$B209,'Actuals Data'!$B$4:$B$427,0))</f>
        <v>0</v>
      </c>
      <c r="AI209" s="19">
        <f>INDEX('Actuals Data'!AI$4:AI$427,MATCH('Actuals Summary'!$B209,'Actuals Data'!$B$4:$B$427,0))</f>
        <v>0</v>
      </c>
      <c r="AJ209" s="19">
        <f>INDEX('Actuals Data'!AJ$4:AJ$427,MATCH('Actuals Summary'!$B209,'Actuals Data'!$B$4:$B$427,0))</f>
        <v>0</v>
      </c>
      <c r="AK209" s="19">
        <f>INDEX('Actuals Data'!AK$4:AK$427,MATCH('Actuals Summary'!$B209,'Actuals Data'!$B$4:$B$427,0))</f>
        <v>0</v>
      </c>
      <c r="AL209" s="19">
        <f>INDEX('Actuals Data'!AL$4:AL$427,MATCH('Actuals Summary'!$B209,'Actuals Data'!$B$4:$B$427,0))</f>
        <v>0</v>
      </c>
      <c r="AM209" s="19">
        <f>INDEX('Actuals Data'!AM$4:AM$427,MATCH('Actuals Summary'!$B209,'Actuals Data'!$B$4:$B$427,0))</f>
        <v>0</v>
      </c>
      <c r="AN209" s="19">
        <f>INDEX('Actuals Data'!AN$4:AN$427,MATCH('Actuals Summary'!$B209,'Actuals Data'!$B$4:$B$427,0))</f>
        <v>6972596</v>
      </c>
      <c r="AO209" s="19">
        <f>INDEX('Actuals Data'!AO$4:AO$427,MATCH('Actuals Summary'!$B209,'Actuals Data'!$B$4:$B$427,0))</f>
        <v>10047596</v>
      </c>
      <c r="AP209" s="19">
        <f>INDEX('Actuals Data'!AP$4:AP$427,MATCH('Actuals Summary'!$B209,'Actuals Data'!$B$4:$B$427,0))</f>
        <v>10047596</v>
      </c>
      <c r="AQ209" s="19">
        <f>INDEX('Actuals Data'!AQ$4:AQ$427,MATCH('Actuals Summary'!$B209,'Actuals Data'!$B$4:$B$427,0))</f>
        <v>10047597</v>
      </c>
      <c r="AR209" s="88">
        <f>INDEX('Actuals Data'!AR$4:AR$427,MATCH('Actuals Summary'!$B209,'Actuals Data'!$B$4:$B$427,0))</f>
        <v>10047596</v>
      </c>
      <c r="AS209" s="52">
        <f>INDEX('Actuals Data'!AS$4:AS$427,MATCH('Actuals Summary'!$B209,'Actuals Data'!$B$4:$B$427,0))</f>
        <v>10047596</v>
      </c>
      <c r="AT209" s="19">
        <f>INDEX('Actuals Data'!AT$4:AT$427,MATCH('Actuals Summary'!$B209,'Actuals Data'!$B$4:$B$427,0))</f>
        <v>10047956</v>
      </c>
    </row>
    <row r="210" spans="2:46" outlineLevel="1" x14ac:dyDescent="0.25">
      <c r="B210" s="24" t="s">
        <v>419</v>
      </c>
      <c r="C210" s="24" t="s">
        <v>420</v>
      </c>
      <c r="D210" s="24" t="s">
        <v>421</v>
      </c>
      <c r="E210" s="19">
        <f>INDEX('Actuals Data'!E$4:E$427,MATCH('Actuals Summary'!$B210,'Actuals Data'!$B$4:$B$427,0))</f>
        <v>0</v>
      </c>
      <c r="F210" s="19">
        <f>INDEX('Actuals Data'!F$4:F$427,MATCH('Actuals Summary'!$B210,'Actuals Data'!$B$4:$B$427,0))</f>
        <v>0</v>
      </c>
      <c r="G210" s="19">
        <f>INDEX('Actuals Data'!G$4:G$427,MATCH('Actuals Summary'!$B210,'Actuals Data'!$B$4:$B$427,0))</f>
        <v>0</v>
      </c>
      <c r="H210" s="19">
        <f>INDEX('Actuals Data'!H$4:H$427,MATCH('Actuals Summary'!$B210,'Actuals Data'!$B$4:$B$427,0))</f>
        <v>0</v>
      </c>
      <c r="I210" s="19">
        <f>INDEX('Actuals Data'!I$4:I$427,MATCH('Actuals Summary'!$B210,'Actuals Data'!$B$4:$B$427,0))</f>
        <v>0</v>
      </c>
      <c r="J210" s="19">
        <f>INDEX('Actuals Data'!J$4:J$427,MATCH('Actuals Summary'!$B210,'Actuals Data'!$B$4:$B$427,0))</f>
        <v>0</v>
      </c>
      <c r="K210" s="19">
        <f>INDEX('Actuals Data'!K$4:K$427,MATCH('Actuals Summary'!$B210,'Actuals Data'!$B$4:$B$427,0))</f>
        <v>0</v>
      </c>
      <c r="L210" s="19">
        <f>INDEX('Actuals Data'!L$4:L$427,MATCH('Actuals Summary'!$B210,'Actuals Data'!$B$4:$B$427,0))</f>
        <v>0</v>
      </c>
      <c r="M210" s="19">
        <f>INDEX('Actuals Data'!M$4:M$427,MATCH('Actuals Summary'!$B210,'Actuals Data'!$B$4:$B$427,0))</f>
        <v>0</v>
      </c>
      <c r="N210" s="19">
        <f>INDEX('Actuals Data'!N$4:N$427,MATCH('Actuals Summary'!$B210,'Actuals Data'!$B$4:$B$427,0))</f>
        <v>0</v>
      </c>
      <c r="O210" s="19">
        <f>INDEX('Actuals Data'!O$4:O$427,MATCH('Actuals Summary'!$B210,'Actuals Data'!$B$4:$B$427,0))</f>
        <v>0</v>
      </c>
      <c r="P210" s="19">
        <f>INDEX('Actuals Data'!P$4:P$427,MATCH('Actuals Summary'!$B210,'Actuals Data'!$B$4:$B$427,0))</f>
        <v>0</v>
      </c>
      <c r="Q210" s="19">
        <f>INDEX('Actuals Data'!Q$4:Q$427,MATCH('Actuals Summary'!$B210,'Actuals Data'!$B$4:$B$427,0))</f>
        <v>0</v>
      </c>
      <c r="R210" s="19">
        <f>INDEX('Actuals Data'!R$4:R$427,MATCH('Actuals Summary'!$B210,'Actuals Data'!$B$4:$B$427,0))</f>
        <v>0</v>
      </c>
      <c r="S210" s="19">
        <f>INDEX('Actuals Data'!S$4:S$427,MATCH('Actuals Summary'!$B210,'Actuals Data'!$B$4:$B$427,0))</f>
        <v>0</v>
      </c>
      <c r="T210" s="19">
        <f>INDEX('Actuals Data'!T$4:T$427,MATCH('Actuals Summary'!$B210,'Actuals Data'!$B$4:$B$427,0))</f>
        <v>0</v>
      </c>
      <c r="U210" s="19">
        <f>INDEX('Actuals Data'!U$4:U$427,MATCH('Actuals Summary'!$B210,'Actuals Data'!$B$4:$B$427,0))</f>
        <v>0</v>
      </c>
      <c r="V210" s="19">
        <f>INDEX('Actuals Data'!V$4:V$427,MATCH('Actuals Summary'!$B210,'Actuals Data'!$B$4:$B$427,0))</f>
        <v>0</v>
      </c>
      <c r="W210" s="19">
        <f>INDEX('Actuals Data'!W$4:W$427,MATCH('Actuals Summary'!$B210,'Actuals Data'!$B$4:$B$427,0))</f>
        <v>0</v>
      </c>
      <c r="X210" s="19">
        <f>INDEX('Actuals Data'!X$4:X$427,MATCH('Actuals Summary'!$B210,'Actuals Data'!$B$4:$B$427,0))</f>
        <v>0</v>
      </c>
      <c r="Y210" s="19">
        <f>INDEX('Actuals Data'!Y$4:Y$427,MATCH('Actuals Summary'!$B210,'Actuals Data'!$B$4:$B$427,0))</f>
        <v>2131469</v>
      </c>
      <c r="Z210" s="19">
        <f>INDEX('Actuals Data'!Z$4:Z$427,MATCH('Actuals Summary'!$B210,'Actuals Data'!$B$4:$B$427,0))</f>
        <v>2512441</v>
      </c>
      <c r="AA210" s="19">
        <f>INDEX('Actuals Data'!AA$4:AA$427,MATCH('Actuals Summary'!$B210,'Actuals Data'!$B$4:$B$427,0))</f>
        <v>3066478</v>
      </c>
      <c r="AB210" s="19">
        <f>INDEX('Actuals Data'!AB$4:AB$427,MATCH('Actuals Summary'!$B210,'Actuals Data'!$B$4:$B$427,0))</f>
        <v>2370249</v>
      </c>
      <c r="AC210" s="19">
        <f>INDEX('Actuals Data'!AC$4:AC$427,MATCH('Actuals Summary'!$B210,'Actuals Data'!$B$4:$B$427,0))</f>
        <v>2903985</v>
      </c>
      <c r="AD210" s="19">
        <f>INDEX('Actuals Data'!AD$4:AD$427,MATCH('Actuals Summary'!$B210,'Actuals Data'!$B$4:$B$427,0))</f>
        <v>3321404</v>
      </c>
      <c r="AE210" s="19">
        <f>INDEX('Actuals Data'!AE$4:AE$427,MATCH('Actuals Summary'!$B210,'Actuals Data'!$B$4:$B$427,0))</f>
        <v>3072900</v>
      </c>
      <c r="AF210" s="19">
        <f>INDEX('Actuals Data'!AF$4:AF$427,MATCH('Actuals Summary'!$B210,'Actuals Data'!$B$4:$B$427,0))</f>
        <v>3286910</v>
      </c>
      <c r="AG210" s="19">
        <f>INDEX('Actuals Data'!AG$4:AG$427,MATCH('Actuals Summary'!$B210,'Actuals Data'!$B$4:$B$427,0))</f>
        <v>2929656</v>
      </c>
      <c r="AH210" s="19">
        <f>INDEX('Actuals Data'!AH$4:AH$427,MATCH('Actuals Summary'!$B210,'Actuals Data'!$B$4:$B$427,0))</f>
        <v>2885858</v>
      </c>
      <c r="AI210" s="19">
        <f>INDEX('Actuals Data'!AI$4:AI$427,MATCH('Actuals Summary'!$B210,'Actuals Data'!$B$4:$B$427,0))</f>
        <v>2630249</v>
      </c>
      <c r="AJ210" s="19">
        <f>INDEX('Actuals Data'!AJ$4:AJ$427,MATCH('Actuals Summary'!$B210,'Actuals Data'!$B$4:$B$427,0))</f>
        <v>3075175</v>
      </c>
      <c r="AK210" s="19">
        <f>INDEX('Actuals Data'!AK$4:AK$427,MATCH('Actuals Summary'!$B210,'Actuals Data'!$B$4:$B$427,0))</f>
        <v>2575220</v>
      </c>
      <c r="AL210" s="19">
        <f>INDEX('Actuals Data'!AL$4:AL$427,MATCH('Actuals Summary'!$B210,'Actuals Data'!$B$4:$B$427,0))</f>
        <v>0</v>
      </c>
      <c r="AM210" s="19">
        <f>INDEX('Actuals Data'!AM$4:AM$427,MATCH('Actuals Summary'!$B210,'Actuals Data'!$B$4:$B$427,0))</f>
        <v>0</v>
      </c>
      <c r="AN210" s="19">
        <f>INDEX('Actuals Data'!AN$4:AN$427,MATCH('Actuals Summary'!$B210,'Actuals Data'!$B$4:$B$427,0))</f>
        <v>3075000</v>
      </c>
      <c r="AO210" s="19">
        <f>INDEX('Actuals Data'!AO$4:AO$427,MATCH('Actuals Summary'!$B210,'Actuals Data'!$B$4:$B$427,0))</f>
        <v>0</v>
      </c>
      <c r="AP210" s="19">
        <f>INDEX('Actuals Data'!AP$4:AP$427,MATCH('Actuals Summary'!$B210,'Actuals Data'!$B$4:$B$427,0))</f>
        <v>0</v>
      </c>
      <c r="AQ210" s="19">
        <f>INDEX('Actuals Data'!AQ$4:AQ$427,MATCH('Actuals Summary'!$B210,'Actuals Data'!$B$4:$B$427,0))</f>
        <v>0</v>
      </c>
      <c r="AR210" s="88">
        <f>INDEX('Actuals Data'!AR$4:AR$427,MATCH('Actuals Summary'!$B210,'Actuals Data'!$B$4:$B$427,0))</f>
        <v>0</v>
      </c>
      <c r="AS210" s="52">
        <f>INDEX('Actuals Data'!AS$4:AS$427,MATCH('Actuals Summary'!$B210,'Actuals Data'!$B$4:$B$427,0))</f>
        <v>0</v>
      </c>
      <c r="AT210" s="19">
        <f>INDEX('Actuals Data'!AT$4:AT$427,MATCH('Actuals Summary'!$B210,'Actuals Data'!$B$4:$B$427,0))</f>
        <v>0</v>
      </c>
    </row>
    <row r="211" spans="2:46" outlineLevel="1" x14ac:dyDescent="0.25">
      <c r="B211" s="24" t="s">
        <v>422</v>
      </c>
      <c r="C211" s="24" t="s">
        <v>423</v>
      </c>
      <c r="D211" s="24" t="s">
        <v>424</v>
      </c>
      <c r="E211" s="19">
        <f>INDEX('Actuals Data'!E$4:E$427,MATCH('Actuals Summary'!$B211,'Actuals Data'!$B$4:$B$427,0))</f>
        <v>0</v>
      </c>
      <c r="F211" s="19">
        <f>INDEX('Actuals Data'!F$4:F$427,MATCH('Actuals Summary'!$B211,'Actuals Data'!$B$4:$B$427,0))</f>
        <v>0</v>
      </c>
      <c r="G211" s="19">
        <f>INDEX('Actuals Data'!G$4:G$427,MATCH('Actuals Summary'!$B211,'Actuals Data'!$B$4:$B$427,0))</f>
        <v>0</v>
      </c>
      <c r="H211" s="19">
        <f>INDEX('Actuals Data'!H$4:H$427,MATCH('Actuals Summary'!$B211,'Actuals Data'!$B$4:$B$427,0))</f>
        <v>0</v>
      </c>
      <c r="I211" s="19">
        <f>INDEX('Actuals Data'!I$4:I$427,MATCH('Actuals Summary'!$B211,'Actuals Data'!$B$4:$B$427,0))</f>
        <v>0</v>
      </c>
      <c r="J211" s="19">
        <f>INDEX('Actuals Data'!J$4:J$427,MATCH('Actuals Summary'!$B211,'Actuals Data'!$B$4:$B$427,0))</f>
        <v>0</v>
      </c>
      <c r="K211" s="19">
        <f>INDEX('Actuals Data'!K$4:K$427,MATCH('Actuals Summary'!$B211,'Actuals Data'!$B$4:$B$427,0))</f>
        <v>0</v>
      </c>
      <c r="L211" s="19">
        <f>INDEX('Actuals Data'!L$4:L$427,MATCH('Actuals Summary'!$B211,'Actuals Data'!$B$4:$B$427,0))</f>
        <v>0</v>
      </c>
      <c r="M211" s="19">
        <f>INDEX('Actuals Data'!M$4:M$427,MATCH('Actuals Summary'!$B211,'Actuals Data'!$B$4:$B$427,0))</f>
        <v>0</v>
      </c>
      <c r="N211" s="19">
        <f>INDEX('Actuals Data'!N$4:N$427,MATCH('Actuals Summary'!$B211,'Actuals Data'!$B$4:$B$427,0))</f>
        <v>0</v>
      </c>
      <c r="O211" s="19">
        <f>INDEX('Actuals Data'!O$4:O$427,MATCH('Actuals Summary'!$B211,'Actuals Data'!$B$4:$B$427,0))</f>
        <v>0</v>
      </c>
      <c r="P211" s="19">
        <f>INDEX('Actuals Data'!P$4:P$427,MATCH('Actuals Summary'!$B211,'Actuals Data'!$B$4:$B$427,0))</f>
        <v>0</v>
      </c>
      <c r="Q211" s="19">
        <f>INDEX('Actuals Data'!Q$4:Q$427,MATCH('Actuals Summary'!$B211,'Actuals Data'!$B$4:$B$427,0))</f>
        <v>0</v>
      </c>
      <c r="R211" s="19">
        <f>INDEX('Actuals Data'!R$4:R$427,MATCH('Actuals Summary'!$B211,'Actuals Data'!$B$4:$B$427,0))</f>
        <v>0</v>
      </c>
      <c r="S211" s="19">
        <f>INDEX('Actuals Data'!S$4:S$427,MATCH('Actuals Summary'!$B211,'Actuals Data'!$B$4:$B$427,0))</f>
        <v>0</v>
      </c>
      <c r="T211" s="19">
        <f>INDEX('Actuals Data'!T$4:T$427,MATCH('Actuals Summary'!$B211,'Actuals Data'!$B$4:$B$427,0))</f>
        <v>0</v>
      </c>
      <c r="U211" s="19">
        <f>INDEX('Actuals Data'!U$4:U$427,MATCH('Actuals Summary'!$B211,'Actuals Data'!$B$4:$B$427,0))</f>
        <v>0</v>
      </c>
      <c r="V211" s="19">
        <f>INDEX('Actuals Data'!V$4:V$427,MATCH('Actuals Summary'!$B211,'Actuals Data'!$B$4:$B$427,0))</f>
        <v>0</v>
      </c>
      <c r="W211" s="19">
        <f>INDEX('Actuals Data'!W$4:W$427,MATCH('Actuals Summary'!$B211,'Actuals Data'!$B$4:$B$427,0))</f>
        <v>0</v>
      </c>
      <c r="X211" s="19">
        <f>INDEX('Actuals Data'!X$4:X$427,MATCH('Actuals Summary'!$B211,'Actuals Data'!$B$4:$B$427,0))</f>
        <v>261338</v>
      </c>
      <c r="Y211" s="19">
        <f>INDEX('Actuals Data'!Y$4:Y$427,MATCH('Actuals Summary'!$B211,'Actuals Data'!$B$4:$B$427,0))</f>
        <v>345525</v>
      </c>
      <c r="Z211" s="19">
        <f>INDEX('Actuals Data'!Z$4:Z$427,MATCH('Actuals Summary'!$B211,'Actuals Data'!$B$4:$B$427,0))</f>
        <v>252212</v>
      </c>
      <c r="AA211" s="19">
        <f>INDEX('Actuals Data'!AA$4:AA$427,MATCH('Actuals Summary'!$B211,'Actuals Data'!$B$4:$B$427,0))</f>
        <v>407762</v>
      </c>
      <c r="AB211" s="19">
        <f>INDEX('Actuals Data'!AB$4:AB$427,MATCH('Actuals Summary'!$B211,'Actuals Data'!$B$4:$B$427,0))</f>
        <v>316350</v>
      </c>
      <c r="AC211" s="19">
        <f>INDEX('Actuals Data'!AC$4:AC$427,MATCH('Actuals Summary'!$B211,'Actuals Data'!$B$4:$B$427,0))</f>
        <v>312323</v>
      </c>
      <c r="AD211" s="19">
        <f>INDEX('Actuals Data'!AD$4:AD$427,MATCH('Actuals Summary'!$B211,'Actuals Data'!$B$4:$B$427,0))</f>
        <v>399887</v>
      </c>
      <c r="AE211" s="19">
        <f>INDEX('Actuals Data'!AE$4:AE$427,MATCH('Actuals Summary'!$B211,'Actuals Data'!$B$4:$B$427,0))</f>
        <v>6009</v>
      </c>
      <c r="AF211" s="19">
        <f>INDEX('Actuals Data'!AF$4:AF$427,MATCH('Actuals Summary'!$B211,'Actuals Data'!$B$4:$B$427,0))</f>
        <v>52808</v>
      </c>
      <c r="AG211" s="19">
        <f>INDEX('Actuals Data'!AG$4:AG$427,MATCH('Actuals Summary'!$B211,'Actuals Data'!$B$4:$B$427,0))</f>
        <v>61499</v>
      </c>
      <c r="AH211" s="19">
        <f>INDEX('Actuals Data'!AH$4:AH$427,MATCH('Actuals Summary'!$B211,'Actuals Data'!$B$4:$B$427,0))</f>
        <v>108263</v>
      </c>
      <c r="AI211" s="19">
        <f>INDEX('Actuals Data'!AI$4:AI$427,MATCH('Actuals Summary'!$B211,'Actuals Data'!$B$4:$B$427,0))</f>
        <v>32792</v>
      </c>
      <c r="AJ211" s="19">
        <f>INDEX('Actuals Data'!AJ$4:AJ$427,MATCH('Actuals Summary'!$B211,'Actuals Data'!$B$4:$B$427,0))</f>
        <v>78993</v>
      </c>
      <c r="AK211" s="19">
        <f>INDEX('Actuals Data'!AK$4:AK$427,MATCH('Actuals Summary'!$B211,'Actuals Data'!$B$4:$B$427,0))</f>
        <v>53840</v>
      </c>
      <c r="AL211" s="19">
        <f>INDEX('Actuals Data'!AL$4:AL$427,MATCH('Actuals Summary'!$B211,'Actuals Data'!$B$4:$B$427,0))</f>
        <v>53840</v>
      </c>
      <c r="AM211" s="19">
        <f>INDEX('Actuals Data'!AM$4:AM$427,MATCH('Actuals Summary'!$B211,'Actuals Data'!$B$4:$B$427,0))</f>
        <v>53840</v>
      </c>
      <c r="AN211" s="19">
        <f>INDEX('Actuals Data'!AN$4:AN$427,MATCH('Actuals Summary'!$B211,'Actuals Data'!$B$4:$B$427,0))</f>
        <v>53840</v>
      </c>
      <c r="AO211" s="19">
        <f>INDEX('Actuals Data'!AO$4:AO$427,MATCH('Actuals Summary'!$B211,'Actuals Data'!$B$4:$B$427,0))</f>
        <v>0</v>
      </c>
      <c r="AP211" s="19">
        <f>INDEX('Actuals Data'!AP$4:AP$427,MATCH('Actuals Summary'!$B211,'Actuals Data'!$B$4:$B$427,0))</f>
        <v>-13460</v>
      </c>
      <c r="AQ211" s="19">
        <f>INDEX('Actuals Data'!AQ$4:AQ$427,MATCH('Actuals Summary'!$B211,'Actuals Data'!$B$4:$B$427,0))</f>
        <v>0</v>
      </c>
      <c r="AR211" s="88">
        <f>INDEX('Actuals Data'!AR$4:AR$427,MATCH('Actuals Summary'!$B211,'Actuals Data'!$B$4:$B$427,0))</f>
        <v>0</v>
      </c>
      <c r="AS211" s="52">
        <f>INDEX('Actuals Data'!AS$4:AS$427,MATCH('Actuals Summary'!$B211,'Actuals Data'!$B$4:$B$427,0))</f>
        <v>0</v>
      </c>
      <c r="AT211" s="19">
        <f>INDEX('Actuals Data'!AT$4:AT$427,MATCH('Actuals Summary'!$B211,'Actuals Data'!$B$4:$B$427,0))</f>
        <v>0</v>
      </c>
    </row>
    <row r="212" spans="2:46" outlineLevel="1" x14ac:dyDescent="0.25">
      <c r="B212" s="24" t="s">
        <v>425</v>
      </c>
      <c r="C212" s="24" t="s">
        <v>426</v>
      </c>
      <c r="D212" s="24" t="s">
        <v>427</v>
      </c>
      <c r="E212" s="19">
        <f>INDEX('Actuals Data'!E$4:E$427,MATCH('Actuals Summary'!$B212,'Actuals Data'!$B$4:$B$427,0))</f>
        <v>6626061</v>
      </c>
      <c r="F212" s="19">
        <f>INDEX('Actuals Data'!F$4:F$427,MATCH('Actuals Summary'!$B212,'Actuals Data'!$B$4:$B$427,0))</f>
        <v>7328240</v>
      </c>
      <c r="G212" s="19">
        <f>INDEX('Actuals Data'!G$4:G$427,MATCH('Actuals Summary'!$B212,'Actuals Data'!$B$4:$B$427,0))</f>
        <v>7391155</v>
      </c>
      <c r="H212" s="19">
        <f>INDEX('Actuals Data'!H$4:H$427,MATCH('Actuals Summary'!$B212,'Actuals Data'!$B$4:$B$427,0))</f>
        <v>8500418</v>
      </c>
      <c r="I212" s="19">
        <f>INDEX('Actuals Data'!I$4:I$427,MATCH('Actuals Summary'!$B212,'Actuals Data'!$B$4:$B$427,0))</f>
        <v>7290846</v>
      </c>
      <c r="J212" s="19">
        <f>INDEX('Actuals Data'!J$4:J$427,MATCH('Actuals Summary'!$B212,'Actuals Data'!$B$4:$B$427,0))</f>
        <v>8972455</v>
      </c>
      <c r="K212" s="19">
        <f>INDEX('Actuals Data'!K$4:K$427,MATCH('Actuals Summary'!$B212,'Actuals Data'!$B$4:$B$427,0))</f>
        <v>8396987</v>
      </c>
      <c r="L212" s="19">
        <f>INDEX('Actuals Data'!L$4:L$427,MATCH('Actuals Summary'!$B212,'Actuals Data'!$B$4:$B$427,0))</f>
        <v>8791579</v>
      </c>
      <c r="M212" s="19">
        <f>INDEX('Actuals Data'!M$4:M$427,MATCH('Actuals Summary'!$B212,'Actuals Data'!$B$4:$B$427,0))</f>
        <v>8816748</v>
      </c>
      <c r="N212" s="19">
        <f>INDEX('Actuals Data'!N$4:N$427,MATCH('Actuals Summary'!$B212,'Actuals Data'!$B$4:$B$427,0))</f>
        <v>10495164</v>
      </c>
      <c r="O212" s="19">
        <f>INDEX('Actuals Data'!O$4:O$427,MATCH('Actuals Summary'!$B212,'Actuals Data'!$B$4:$B$427,0))</f>
        <v>10775997</v>
      </c>
      <c r="P212" s="19">
        <f>INDEX('Actuals Data'!P$4:P$427,MATCH('Actuals Summary'!$B212,'Actuals Data'!$B$4:$B$427,0))</f>
        <v>11633755</v>
      </c>
      <c r="Q212" s="19">
        <f>INDEX('Actuals Data'!Q$4:Q$427,MATCH('Actuals Summary'!$B212,'Actuals Data'!$B$4:$B$427,0))</f>
        <v>12345521</v>
      </c>
      <c r="R212" s="19">
        <f>INDEX('Actuals Data'!R$4:R$427,MATCH('Actuals Summary'!$B212,'Actuals Data'!$B$4:$B$427,0))</f>
        <v>11730264</v>
      </c>
      <c r="S212" s="19">
        <f>INDEX('Actuals Data'!S$4:S$427,MATCH('Actuals Summary'!$B212,'Actuals Data'!$B$4:$B$427,0))</f>
        <v>8091467</v>
      </c>
      <c r="T212" s="19">
        <f>INDEX('Actuals Data'!T$4:T$427,MATCH('Actuals Summary'!$B212,'Actuals Data'!$B$4:$B$427,0))</f>
        <v>5102442</v>
      </c>
      <c r="U212" s="19">
        <f>INDEX('Actuals Data'!U$4:U$427,MATCH('Actuals Summary'!$B212,'Actuals Data'!$B$4:$B$427,0))</f>
        <v>6868684</v>
      </c>
      <c r="V212" s="19">
        <f>INDEX('Actuals Data'!V$4:V$427,MATCH('Actuals Summary'!$B212,'Actuals Data'!$B$4:$B$427,0))</f>
        <v>7605423</v>
      </c>
      <c r="W212" s="19">
        <f>INDEX('Actuals Data'!W$4:W$427,MATCH('Actuals Summary'!$B212,'Actuals Data'!$B$4:$B$427,0))</f>
        <v>8592710</v>
      </c>
      <c r="X212" s="19">
        <f>INDEX('Actuals Data'!X$4:X$427,MATCH('Actuals Summary'!$B212,'Actuals Data'!$B$4:$B$427,0))</f>
        <v>9002893</v>
      </c>
      <c r="Y212" s="19">
        <f>INDEX('Actuals Data'!Y$4:Y$427,MATCH('Actuals Summary'!$B212,'Actuals Data'!$B$4:$B$427,0))</f>
        <v>9317000</v>
      </c>
      <c r="Z212" s="19">
        <f>INDEX('Actuals Data'!Z$4:Z$427,MATCH('Actuals Summary'!$B212,'Actuals Data'!$B$4:$B$427,0))</f>
        <v>9584000</v>
      </c>
      <c r="AA212" s="19">
        <f>INDEX('Actuals Data'!AA$4:AA$427,MATCH('Actuals Summary'!$B212,'Actuals Data'!$B$4:$B$427,0))</f>
        <v>9702216</v>
      </c>
      <c r="AB212" s="19">
        <f>INDEX('Actuals Data'!AB$4:AB$427,MATCH('Actuals Summary'!$B212,'Actuals Data'!$B$4:$B$427,0))</f>
        <v>10337003</v>
      </c>
      <c r="AC212" s="19">
        <f>INDEX('Actuals Data'!AC$4:AC$427,MATCH('Actuals Summary'!$B212,'Actuals Data'!$B$4:$B$427,0))</f>
        <v>12368330</v>
      </c>
      <c r="AD212" s="19">
        <f>INDEX('Actuals Data'!AD$4:AD$427,MATCH('Actuals Summary'!$B212,'Actuals Data'!$B$4:$B$427,0))</f>
        <v>11851668</v>
      </c>
      <c r="AE212" s="19">
        <f>INDEX('Actuals Data'!AE$4:AE$427,MATCH('Actuals Summary'!$B212,'Actuals Data'!$B$4:$B$427,0))</f>
        <v>11283020</v>
      </c>
      <c r="AF212" s="19">
        <f>INDEX('Actuals Data'!AF$4:AF$427,MATCH('Actuals Summary'!$B212,'Actuals Data'!$B$4:$B$427,0))</f>
        <v>12147025</v>
      </c>
      <c r="AG212" s="19">
        <f>INDEX('Actuals Data'!AG$4:AG$427,MATCH('Actuals Summary'!$B212,'Actuals Data'!$B$4:$B$427,0))</f>
        <v>11578155</v>
      </c>
      <c r="AH212" s="19">
        <f>INDEX('Actuals Data'!AH$4:AH$427,MATCH('Actuals Summary'!$B212,'Actuals Data'!$B$4:$B$427,0))</f>
        <v>11316279</v>
      </c>
      <c r="AI212" s="19">
        <f>INDEX('Actuals Data'!AI$4:AI$427,MATCH('Actuals Summary'!$B212,'Actuals Data'!$B$4:$B$427,0))</f>
        <v>11790994</v>
      </c>
      <c r="AJ212" s="19">
        <f>INDEX('Actuals Data'!AJ$4:AJ$427,MATCH('Actuals Summary'!$B212,'Actuals Data'!$B$4:$B$427,0))</f>
        <v>12599229</v>
      </c>
      <c r="AK212" s="19">
        <f>INDEX('Actuals Data'!AK$4:AK$427,MATCH('Actuals Summary'!$B212,'Actuals Data'!$B$4:$B$427,0))</f>
        <v>6675053</v>
      </c>
      <c r="AL212" s="19">
        <f>INDEX('Actuals Data'!AL$4:AL$427,MATCH('Actuals Summary'!$B212,'Actuals Data'!$B$4:$B$427,0))</f>
        <v>6675053</v>
      </c>
      <c r="AM212" s="19">
        <f>INDEX('Actuals Data'!AM$4:AM$427,MATCH('Actuals Summary'!$B212,'Actuals Data'!$B$4:$B$427,0))</f>
        <v>8047707</v>
      </c>
      <c r="AN212" s="19">
        <f>INDEX('Actuals Data'!AN$4:AN$427,MATCH('Actuals Summary'!$B212,'Actuals Data'!$B$4:$B$427,0))</f>
        <v>4981384</v>
      </c>
      <c r="AO212" s="19">
        <f>INDEX('Actuals Data'!AO$4:AO$427,MATCH('Actuals Summary'!$B212,'Actuals Data'!$B$4:$B$427,0))</f>
        <v>6827538</v>
      </c>
      <c r="AP212" s="19">
        <f>INDEX('Actuals Data'!AP$4:AP$427,MATCH('Actuals Summary'!$B212,'Actuals Data'!$B$4:$B$427,0))</f>
        <v>7448751</v>
      </c>
      <c r="AQ212" s="19">
        <f>INDEX('Actuals Data'!AQ$4:AQ$427,MATCH('Actuals Summary'!$B212,'Actuals Data'!$B$4:$B$427,0))</f>
        <v>7070887</v>
      </c>
      <c r="AR212" s="88">
        <f>INDEX('Actuals Data'!AR$4:AR$427,MATCH('Actuals Summary'!$B212,'Actuals Data'!$B$4:$B$427,0))</f>
        <v>7956125.2400000002</v>
      </c>
      <c r="AS212" s="52">
        <f>INDEX('Actuals Data'!AS$4:AS$427,MATCH('Actuals Summary'!$B212,'Actuals Data'!$B$4:$B$427,0))</f>
        <v>10010783.2399999</v>
      </c>
      <c r="AT212" s="19">
        <f>INDEX('Actuals Data'!AT$4:AT$427,MATCH('Actuals Summary'!$B212,'Actuals Data'!$B$4:$B$427,0))</f>
        <v>8218630</v>
      </c>
    </row>
    <row r="213" spans="2:46" outlineLevel="1" x14ac:dyDescent="0.25">
      <c r="B213" s="24" t="s">
        <v>428</v>
      </c>
      <c r="C213" s="24" t="s">
        <v>429</v>
      </c>
      <c r="D213" s="24" t="s">
        <v>430</v>
      </c>
      <c r="E213" s="19">
        <f>INDEX('Actuals Data'!E$4:E$427,MATCH('Actuals Summary'!$B213,'Actuals Data'!$B$4:$B$427,0))</f>
        <v>2071838</v>
      </c>
      <c r="F213" s="19">
        <f>INDEX('Actuals Data'!F$4:F$427,MATCH('Actuals Summary'!$B213,'Actuals Data'!$B$4:$B$427,0))</f>
        <v>2150956</v>
      </c>
      <c r="G213" s="19">
        <f>INDEX('Actuals Data'!G$4:G$427,MATCH('Actuals Summary'!$B213,'Actuals Data'!$B$4:$B$427,0))</f>
        <v>2704221</v>
      </c>
      <c r="H213" s="19">
        <f>INDEX('Actuals Data'!H$4:H$427,MATCH('Actuals Summary'!$B213,'Actuals Data'!$B$4:$B$427,0))</f>
        <v>2543237</v>
      </c>
      <c r="I213" s="19">
        <f>INDEX('Actuals Data'!I$4:I$427,MATCH('Actuals Summary'!$B213,'Actuals Data'!$B$4:$B$427,0))</f>
        <v>2475361</v>
      </c>
      <c r="J213" s="19">
        <f>INDEX('Actuals Data'!J$4:J$427,MATCH('Actuals Summary'!$B213,'Actuals Data'!$B$4:$B$427,0))</f>
        <v>2778982</v>
      </c>
      <c r="K213" s="19">
        <f>INDEX('Actuals Data'!K$4:K$427,MATCH('Actuals Summary'!$B213,'Actuals Data'!$B$4:$B$427,0))</f>
        <v>2787380</v>
      </c>
      <c r="L213" s="19">
        <f>INDEX('Actuals Data'!L$4:L$427,MATCH('Actuals Summary'!$B213,'Actuals Data'!$B$4:$B$427,0))</f>
        <v>2722252</v>
      </c>
      <c r="M213" s="19">
        <f>INDEX('Actuals Data'!M$4:M$427,MATCH('Actuals Summary'!$B213,'Actuals Data'!$B$4:$B$427,0))</f>
        <v>2682132</v>
      </c>
      <c r="N213" s="19">
        <f>INDEX('Actuals Data'!N$4:N$427,MATCH('Actuals Summary'!$B213,'Actuals Data'!$B$4:$B$427,0))</f>
        <v>3195363</v>
      </c>
      <c r="O213" s="19">
        <f>INDEX('Actuals Data'!O$4:O$427,MATCH('Actuals Summary'!$B213,'Actuals Data'!$B$4:$B$427,0))</f>
        <v>3414042</v>
      </c>
      <c r="P213" s="19">
        <f>INDEX('Actuals Data'!P$4:P$427,MATCH('Actuals Summary'!$B213,'Actuals Data'!$B$4:$B$427,0))</f>
        <v>3493143</v>
      </c>
      <c r="Q213" s="19">
        <f>INDEX('Actuals Data'!Q$4:Q$427,MATCH('Actuals Summary'!$B213,'Actuals Data'!$B$4:$B$427,0))</f>
        <v>3637284</v>
      </c>
      <c r="R213" s="19">
        <f>INDEX('Actuals Data'!R$4:R$427,MATCH('Actuals Summary'!$B213,'Actuals Data'!$B$4:$B$427,0))</f>
        <v>3722058</v>
      </c>
      <c r="S213" s="19">
        <f>INDEX('Actuals Data'!S$4:S$427,MATCH('Actuals Summary'!$B213,'Actuals Data'!$B$4:$B$427,0))</f>
        <v>3636720</v>
      </c>
      <c r="T213" s="19">
        <f>INDEX('Actuals Data'!T$4:T$427,MATCH('Actuals Summary'!$B213,'Actuals Data'!$B$4:$B$427,0))</f>
        <v>3599540</v>
      </c>
      <c r="U213" s="19">
        <f>INDEX('Actuals Data'!U$4:U$427,MATCH('Actuals Summary'!$B213,'Actuals Data'!$B$4:$B$427,0))</f>
        <v>3666084</v>
      </c>
      <c r="V213" s="19">
        <f>INDEX('Actuals Data'!V$4:V$427,MATCH('Actuals Summary'!$B213,'Actuals Data'!$B$4:$B$427,0))</f>
        <v>3721176</v>
      </c>
      <c r="W213" s="19">
        <f>INDEX('Actuals Data'!W$4:W$427,MATCH('Actuals Summary'!$B213,'Actuals Data'!$B$4:$B$427,0))</f>
        <v>4125258</v>
      </c>
      <c r="X213" s="19">
        <f>INDEX('Actuals Data'!X$4:X$427,MATCH('Actuals Summary'!$B213,'Actuals Data'!$B$4:$B$427,0))</f>
        <v>4051752</v>
      </c>
      <c r="Y213" s="19">
        <f>INDEX('Actuals Data'!Y$4:Y$427,MATCH('Actuals Summary'!$B213,'Actuals Data'!$B$4:$B$427,0))</f>
        <v>4494696</v>
      </c>
      <c r="Z213" s="19">
        <f>INDEX('Actuals Data'!Z$4:Z$427,MATCH('Actuals Summary'!$B213,'Actuals Data'!$B$4:$B$427,0))</f>
        <v>5034018</v>
      </c>
      <c r="AA213" s="19">
        <f>INDEX('Actuals Data'!AA$4:AA$427,MATCH('Actuals Summary'!$B213,'Actuals Data'!$B$4:$B$427,0))</f>
        <v>4920792</v>
      </c>
      <c r="AB213" s="19">
        <f>INDEX('Actuals Data'!AB$4:AB$427,MATCH('Actuals Summary'!$B213,'Actuals Data'!$B$4:$B$427,0))</f>
        <v>5092564</v>
      </c>
      <c r="AC213" s="19">
        <f>INDEX('Actuals Data'!AC$4:AC$427,MATCH('Actuals Summary'!$B213,'Actuals Data'!$B$4:$B$427,0))</f>
        <v>6023172</v>
      </c>
      <c r="AD213" s="19">
        <f>INDEX('Actuals Data'!AD$4:AD$427,MATCH('Actuals Summary'!$B213,'Actuals Data'!$B$4:$B$427,0))</f>
        <v>5533560</v>
      </c>
      <c r="AE213" s="19">
        <f>INDEX('Actuals Data'!AE$4:AE$427,MATCH('Actuals Summary'!$B213,'Actuals Data'!$B$4:$B$427,0))</f>
        <v>5463630</v>
      </c>
      <c r="AF213" s="19">
        <f>INDEX('Actuals Data'!AF$4:AF$427,MATCH('Actuals Summary'!$B213,'Actuals Data'!$B$4:$B$427,0))</f>
        <v>5425974</v>
      </c>
      <c r="AG213" s="19">
        <f>INDEX('Actuals Data'!AG$4:AG$427,MATCH('Actuals Summary'!$B213,'Actuals Data'!$B$4:$B$427,0))</f>
        <v>5427216</v>
      </c>
      <c r="AH213" s="19">
        <f>INDEX('Actuals Data'!AH$4:AH$427,MATCH('Actuals Summary'!$B213,'Actuals Data'!$B$4:$B$427,0))</f>
        <v>6060600</v>
      </c>
      <c r="AI213" s="19">
        <f>INDEX('Actuals Data'!AI$4:AI$427,MATCH('Actuals Summary'!$B213,'Actuals Data'!$B$4:$B$427,0))</f>
        <v>6594432</v>
      </c>
      <c r="AJ213" s="19">
        <f>INDEX('Actuals Data'!AJ$4:AJ$427,MATCH('Actuals Summary'!$B213,'Actuals Data'!$B$4:$B$427,0))</f>
        <v>6585528</v>
      </c>
      <c r="AK213" s="19">
        <f>INDEX('Actuals Data'!AK$4:AK$427,MATCH('Actuals Summary'!$B213,'Actuals Data'!$B$4:$B$427,0))</f>
        <v>6547632</v>
      </c>
      <c r="AL213" s="19">
        <f>INDEX('Actuals Data'!AL$4:AL$427,MATCH('Actuals Summary'!$B213,'Actuals Data'!$B$4:$B$427,0))</f>
        <v>6461489</v>
      </c>
      <c r="AM213" s="19">
        <f>INDEX('Actuals Data'!AM$4:AM$427,MATCH('Actuals Summary'!$B213,'Actuals Data'!$B$4:$B$427,0))</f>
        <v>6346260</v>
      </c>
      <c r="AN213" s="19">
        <f>INDEX('Actuals Data'!AN$4:AN$427,MATCH('Actuals Summary'!$B213,'Actuals Data'!$B$4:$B$427,0))</f>
        <v>6034345</v>
      </c>
      <c r="AO213" s="19">
        <f>INDEX('Actuals Data'!AO$4:AO$427,MATCH('Actuals Summary'!$B213,'Actuals Data'!$B$4:$B$427,0))</f>
        <v>6034796</v>
      </c>
      <c r="AP213" s="19">
        <f>INDEX('Actuals Data'!AP$4:AP$427,MATCH('Actuals Summary'!$B213,'Actuals Data'!$B$4:$B$427,0))</f>
        <v>6052829</v>
      </c>
      <c r="AQ213" s="19">
        <f>INDEX('Actuals Data'!AQ$4:AQ$427,MATCH('Actuals Summary'!$B213,'Actuals Data'!$B$4:$B$427,0))</f>
        <v>8266080</v>
      </c>
      <c r="AR213" s="88">
        <f>INDEX('Actuals Data'!AR$4:AR$427,MATCH('Actuals Summary'!$B213,'Actuals Data'!$B$4:$B$427,0))</f>
        <v>6143745</v>
      </c>
      <c r="AS213" s="52">
        <f>INDEX('Actuals Data'!AS$4:AS$427,MATCH('Actuals Summary'!$B213,'Actuals Data'!$B$4:$B$427,0))</f>
        <v>8376847</v>
      </c>
      <c r="AT213" s="19">
        <f>INDEX('Actuals Data'!AT$4:AT$427,MATCH('Actuals Summary'!$B213,'Actuals Data'!$B$4:$B$427,0))</f>
        <v>6250000</v>
      </c>
    </row>
    <row r="214" spans="2:46" outlineLevel="1" x14ac:dyDescent="0.25">
      <c r="B214" s="24" t="s">
        <v>431</v>
      </c>
      <c r="C214" s="24" t="s">
        <v>432</v>
      </c>
      <c r="D214" s="24" t="s">
        <v>433</v>
      </c>
      <c r="E214" s="19">
        <f>INDEX('Actuals Data'!E$4:E$427,MATCH('Actuals Summary'!$B214,'Actuals Data'!$B$4:$B$427,0))</f>
        <v>70585</v>
      </c>
      <c r="F214" s="19">
        <f>INDEX('Actuals Data'!F$4:F$427,MATCH('Actuals Summary'!$B214,'Actuals Data'!$B$4:$B$427,0))</f>
        <v>67983</v>
      </c>
      <c r="G214" s="19">
        <f>INDEX('Actuals Data'!G$4:G$427,MATCH('Actuals Summary'!$B214,'Actuals Data'!$B$4:$B$427,0))</f>
        <v>70933</v>
      </c>
      <c r="H214" s="19">
        <f>INDEX('Actuals Data'!H$4:H$427,MATCH('Actuals Summary'!$B214,'Actuals Data'!$B$4:$B$427,0))</f>
        <v>75336</v>
      </c>
      <c r="I214" s="19">
        <f>INDEX('Actuals Data'!I$4:I$427,MATCH('Actuals Summary'!$B214,'Actuals Data'!$B$4:$B$427,0))</f>
        <v>68039</v>
      </c>
      <c r="J214" s="19">
        <f>INDEX('Actuals Data'!J$4:J$427,MATCH('Actuals Summary'!$B214,'Actuals Data'!$B$4:$B$427,0))</f>
        <v>96435</v>
      </c>
      <c r="K214" s="19">
        <f>INDEX('Actuals Data'!K$4:K$427,MATCH('Actuals Summary'!$B214,'Actuals Data'!$B$4:$B$427,0))</f>
        <v>68564</v>
      </c>
      <c r="L214" s="19">
        <f>INDEX('Actuals Data'!L$4:L$427,MATCH('Actuals Summary'!$B214,'Actuals Data'!$B$4:$B$427,0))</f>
        <v>87912</v>
      </c>
      <c r="M214" s="19">
        <f>INDEX('Actuals Data'!M$4:M$427,MATCH('Actuals Summary'!$B214,'Actuals Data'!$B$4:$B$427,0))</f>
        <v>102040</v>
      </c>
      <c r="N214" s="19">
        <f>INDEX('Actuals Data'!N$4:N$427,MATCH('Actuals Summary'!$B214,'Actuals Data'!$B$4:$B$427,0))</f>
        <v>106488</v>
      </c>
      <c r="O214" s="19">
        <f>INDEX('Actuals Data'!O$4:O$427,MATCH('Actuals Summary'!$B214,'Actuals Data'!$B$4:$B$427,0))</f>
        <v>98632</v>
      </c>
      <c r="P214" s="19">
        <f>INDEX('Actuals Data'!P$4:P$427,MATCH('Actuals Summary'!$B214,'Actuals Data'!$B$4:$B$427,0))</f>
        <v>100958</v>
      </c>
      <c r="Q214" s="19">
        <f>INDEX('Actuals Data'!Q$4:Q$427,MATCH('Actuals Summary'!$B214,'Actuals Data'!$B$4:$B$427,0))</f>
        <v>102418</v>
      </c>
      <c r="R214" s="19">
        <f>INDEX('Actuals Data'!R$4:R$427,MATCH('Actuals Summary'!$B214,'Actuals Data'!$B$4:$B$427,0))</f>
        <v>83866</v>
      </c>
      <c r="S214" s="19">
        <f>INDEX('Actuals Data'!S$4:S$427,MATCH('Actuals Summary'!$B214,'Actuals Data'!$B$4:$B$427,0))</f>
        <v>145985</v>
      </c>
      <c r="T214" s="19">
        <f>INDEX('Actuals Data'!T$4:T$427,MATCH('Actuals Summary'!$B214,'Actuals Data'!$B$4:$B$427,0))</f>
        <v>95472</v>
      </c>
      <c r="U214" s="19">
        <f>INDEX('Actuals Data'!U$4:U$427,MATCH('Actuals Summary'!$B214,'Actuals Data'!$B$4:$B$427,0))</f>
        <v>119004</v>
      </c>
      <c r="V214" s="19">
        <f>INDEX('Actuals Data'!V$4:V$427,MATCH('Actuals Summary'!$B214,'Actuals Data'!$B$4:$B$427,0))</f>
        <v>106011</v>
      </c>
      <c r="W214" s="19">
        <f>INDEX('Actuals Data'!W$4:W$427,MATCH('Actuals Summary'!$B214,'Actuals Data'!$B$4:$B$427,0))</f>
        <v>76595</v>
      </c>
      <c r="X214" s="19">
        <f>INDEX('Actuals Data'!X$4:X$427,MATCH('Actuals Summary'!$B214,'Actuals Data'!$B$4:$B$427,0))</f>
        <v>110055</v>
      </c>
      <c r="Y214" s="19">
        <f>INDEX('Actuals Data'!Y$4:Y$427,MATCH('Actuals Summary'!$B214,'Actuals Data'!$B$4:$B$427,0))</f>
        <v>130000</v>
      </c>
      <c r="Z214" s="19">
        <f>INDEX('Actuals Data'!Z$4:Z$427,MATCH('Actuals Summary'!$B214,'Actuals Data'!$B$4:$B$427,0))</f>
        <v>179216</v>
      </c>
      <c r="AA214" s="19">
        <f>INDEX('Actuals Data'!AA$4:AA$427,MATCH('Actuals Summary'!$B214,'Actuals Data'!$B$4:$B$427,0))</f>
        <v>122993</v>
      </c>
      <c r="AB214" s="19">
        <f>INDEX('Actuals Data'!AB$4:AB$427,MATCH('Actuals Summary'!$B214,'Actuals Data'!$B$4:$B$427,0))</f>
        <v>156000</v>
      </c>
      <c r="AC214" s="19">
        <f>INDEX('Actuals Data'!AC$4:AC$427,MATCH('Actuals Summary'!$B214,'Actuals Data'!$B$4:$B$427,0))</f>
        <v>140623</v>
      </c>
      <c r="AD214" s="19">
        <f>INDEX('Actuals Data'!AD$4:AD$427,MATCH('Actuals Summary'!$B214,'Actuals Data'!$B$4:$B$427,0))</f>
        <v>135160</v>
      </c>
      <c r="AE214" s="19">
        <f>INDEX('Actuals Data'!AE$4:AE$427,MATCH('Actuals Summary'!$B214,'Actuals Data'!$B$4:$B$427,0))</f>
        <v>143150</v>
      </c>
      <c r="AF214" s="19">
        <f>INDEX('Actuals Data'!AF$4:AF$427,MATCH('Actuals Summary'!$B214,'Actuals Data'!$B$4:$B$427,0))</f>
        <v>159971</v>
      </c>
      <c r="AG214" s="19">
        <f>INDEX('Actuals Data'!AG$4:AG$427,MATCH('Actuals Summary'!$B214,'Actuals Data'!$B$4:$B$427,0))</f>
        <v>141548</v>
      </c>
      <c r="AH214" s="19">
        <f>INDEX('Actuals Data'!AH$4:AH$427,MATCH('Actuals Summary'!$B214,'Actuals Data'!$B$4:$B$427,0))</f>
        <v>188532</v>
      </c>
      <c r="AI214" s="19">
        <f>INDEX('Actuals Data'!AI$4:AI$427,MATCH('Actuals Summary'!$B214,'Actuals Data'!$B$4:$B$427,0))</f>
        <v>196869</v>
      </c>
      <c r="AJ214" s="19">
        <f>INDEX('Actuals Data'!AJ$4:AJ$427,MATCH('Actuals Summary'!$B214,'Actuals Data'!$B$4:$B$427,0))</f>
        <v>141498</v>
      </c>
      <c r="AK214" s="19">
        <f>INDEX('Actuals Data'!AK$4:AK$427,MATCH('Actuals Summary'!$B214,'Actuals Data'!$B$4:$B$427,0))</f>
        <v>242405</v>
      </c>
      <c r="AL214" s="19">
        <f>INDEX('Actuals Data'!AL$4:AL$427,MATCH('Actuals Summary'!$B214,'Actuals Data'!$B$4:$B$427,0))</f>
        <v>182764</v>
      </c>
      <c r="AM214" s="19">
        <f>INDEX('Actuals Data'!AM$4:AM$427,MATCH('Actuals Summary'!$B214,'Actuals Data'!$B$4:$B$427,0))</f>
        <v>138869</v>
      </c>
      <c r="AN214" s="19">
        <f>INDEX('Actuals Data'!AN$4:AN$427,MATCH('Actuals Summary'!$B214,'Actuals Data'!$B$4:$B$427,0))</f>
        <v>65225</v>
      </c>
      <c r="AO214" s="19">
        <f>INDEX('Actuals Data'!AO$4:AO$427,MATCH('Actuals Summary'!$B214,'Actuals Data'!$B$4:$B$427,0))</f>
        <v>180000</v>
      </c>
      <c r="AP214" s="19">
        <f>INDEX('Actuals Data'!AP$4:AP$427,MATCH('Actuals Summary'!$B214,'Actuals Data'!$B$4:$B$427,0))</f>
        <v>173982</v>
      </c>
      <c r="AQ214" s="19">
        <f>INDEX('Actuals Data'!AQ$4:AQ$427,MATCH('Actuals Summary'!$B214,'Actuals Data'!$B$4:$B$427,0))</f>
        <v>148816</v>
      </c>
      <c r="AR214" s="88">
        <f>INDEX('Actuals Data'!AR$4:AR$427,MATCH('Actuals Summary'!$B214,'Actuals Data'!$B$4:$B$427,0))</f>
        <v>164216.71</v>
      </c>
      <c r="AS214" s="52">
        <f>INDEX('Actuals Data'!AS$4:AS$427,MATCH('Actuals Summary'!$B214,'Actuals Data'!$B$4:$B$427,0))</f>
        <v>164216.709999999</v>
      </c>
      <c r="AT214" s="19">
        <f>INDEX('Actuals Data'!AT$4:AT$427,MATCH('Actuals Summary'!$B214,'Actuals Data'!$B$4:$B$427,0))</f>
        <v>180000</v>
      </c>
    </row>
    <row r="215" spans="2:46" outlineLevel="1" x14ac:dyDescent="0.25">
      <c r="D215" s="15" t="s">
        <v>972</v>
      </c>
      <c r="E215" s="20">
        <f t="shared" ref="E215:AG215" si="103">SUM(E208:E214)</f>
        <v>8768484</v>
      </c>
      <c r="F215" s="20">
        <f t="shared" si="103"/>
        <v>9547179</v>
      </c>
      <c r="G215" s="20">
        <f t="shared" si="103"/>
        <v>10166309</v>
      </c>
      <c r="H215" s="20">
        <f t="shared" si="103"/>
        <v>11118991</v>
      </c>
      <c r="I215" s="20">
        <f t="shared" si="103"/>
        <v>9834246</v>
      </c>
      <c r="J215" s="20">
        <f t="shared" si="103"/>
        <v>11847872</v>
      </c>
      <c r="K215" s="20">
        <f t="shared" si="103"/>
        <v>11252931</v>
      </c>
      <c r="L215" s="20">
        <f t="shared" si="103"/>
        <v>11601743</v>
      </c>
      <c r="M215" s="20">
        <f t="shared" si="103"/>
        <v>11600920</v>
      </c>
      <c r="N215" s="20">
        <f t="shared" si="103"/>
        <v>13797015</v>
      </c>
      <c r="O215" s="20">
        <f t="shared" si="103"/>
        <v>14288671</v>
      </c>
      <c r="P215" s="20">
        <f t="shared" si="103"/>
        <v>15227856</v>
      </c>
      <c r="Q215" s="20">
        <f t="shared" si="103"/>
        <v>16085223</v>
      </c>
      <c r="R215" s="20">
        <f t="shared" si="103"/>
        <v>15536188</v>
      </c>
      <c r="S215" s="20">
        <f t="shared" si="103"/>
        <v>11874172</v>
      </c>
      <c r="T215" s="20">
        <f t="shared" si="103"/>
        <v>10994836</v>
      </c>
      <c r="U215" s="20">
        <f t="shared" si="103"/>
        <v>40349664</v>
      </c>
      <c r="V215" s="20">
        <f t="shared" si="103"/>
        <v>46255210</v>
      </c>
      <c r="W215" s="20">
        <f t="shared" si="103"/>
        <v>49822551</v>
      </c>
      <c r="X215" s="20">
        <f t="shared" si="103"/>
        <v>51034334</v>
      </c>
      <c r="Y215" s="20">
        <f t="shared" si="103"/>
        <v>66924790</v>
      </c>
      <c r="Z215" s="20">
        <f t="shared" si="103"/>
        <v>69035035</v>
      </c>
      <c r="AA215" s="20">
        <f t="shared" si="103"/>
        <v>74737505</v>
      </c>
      <c r="AB215" s="20">
        <f t="shared" si="103"/>
        <v>79285390</v>
      </c>
      <c r="AC215" s="20">
        <f t="shared" si="103"/>
        <v>86110365</v>
      </c>
      <c r="AD215" s="20">
        <f t="shared" si="103"/>
        <v>97277307</v>
      </c>
      <c r="AE215" s="20">
        <f t="shared" si="103"/>
        <v>95029413</v>
      </c>
      <c r="AF215" s="20">
        <f t="shared" si="103"/>
        <v>90631976</v>
      </c>
      <c r="AG215" s="20">
        <f t="shared" si="103"/>
        <v>89833494</v>
      </c>
      <c r="AH215" s="20">
        <f t="shared" ref="AH215:AT215" si="104">SUM(AH208:AH214)</f>
        <v>96561568</v>
      </c>
      <c r="AI215" s="20">
        <f t="shared" si="104"/>
        <v>99405940</v>
      </c>
      <c r="AJ215" s="20">
        <f t="shared" si="104"/>
        <v>98004679</v>
      </c>
      <c r="AK215" s="20">
        <f t="shared" si="104"/>
        <v>95145942</v>
      </c>
      <c r="AL215" s="20">
        <f t="shared" si="104"/>
        <v>92424938</v>
      </c>
      <c r="AM215" s="20">
        <f t="shared" si="104"/>
        <v>93638468</v>
      </c>
      <c r="AN215" s="20">
        <f t="shared" si="104"/>
        <v>98724884</v>
      </c>
      <c r="AO215" s="20">
        <f t="shared" si="104"/>
        <v>102141722</v>
      </c>
      <c r="AP215" s="20">
        <f t="shared" si="104"/>
        <v>102761490</v>
      </c>
      <c r="AQ215" s="20">
        <f t="shared" si="104"/>
        <v>104585170</v>
      </c>
      <c r="AR215" s="89">
        <f t="shared" ref="AR215:AS215" si="105">SUM(AR208:AR214)</f>
        <v>101417027.94999999</v>
      </c>
      <c r="AS215" s="65">
        <f t="shared" si="105"/>
        <v>105704787.9499999</v>
      </c>
      <c r="AT215" s="20">
        <f t="shared" si="104"/>
        <v>103748376</v>
      </c>
    </row>
    <row r="216" spans="2:46" outlineLevel="1" x14ac:dyDescent="0.25"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0"/>
      <c r="AJ216" s="19"/>
      <c r="AK216" s="19"/>
      <c r="AL216" s="19"/>
      <c r="AM216" s="19"/>
      <c r="AN216" s="19"/>
      <c r="AO216" s="19"/>
      <c r="AP216" s="19"/>
      <c r="AQ216" s="19"/>
      <c r="AR216" s="88"/>
      <c r="AS216" s="52"/>
      <c r="AT216" s="19"/>
    </row>
    <row r="217" spans="2:46" outlineLevel="1" x14ac:dyDescent="0.25">
      <c r="D217" s="14" t="s">
        <v>973</v>
      </c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0"/>
      <c r="AJ217" s="19"/>
      <c r="AK217" s="19"/>
      <c r="AL217" s="19"/>
      <c r="AM217" s="19"/>
      <c r="AN217" s="19"/>
      <c r="AO217" s="19"/>
      <c r="AP217" s="19"/>
      <c r="AQ217" s="19"/>
      <c r="AR217" s="88"/>
      <c r="AS217" s="52"/>
      <c r="AT217" s="19"/>
    </row>
    <row r="218" spans="2:46" outlineLevel="1" x14ac:dyDescent="0.25">
      <c r="B218" s="24" t="s">
        <v>434</v>
      </c>
      <c r="C218" s="24" t="s">
        <v>435</v>
      </c>
      <c r="D218" s="24" t="s">
        <v>436</v>
      </c>
      <c r="E218" s="19">
        <f>INDEX('Actuals Data'!E$4:E$427,MATCH('Actuals Summary'!$B218,'Actuals Data'!$B$4:$B$427,0))</f>
        <v>50000</v>
      </c>
      <c r="F218" s="19">
        <f>INDEX('Actuals Data'!F$4:F$427,MATCH('Actuals Summary'!$B218,'Actuals Data'!$B$4:$B$427,0))</f>
        <v>50000</v>
      </c>
      <c r="G218" s="19">
        <f>INDEX('Actuals Data'!G$4:G$427,MATCH('Actuals Summary'!$B218,'Actuals Data'!$B$4:$B$427,0))</f>
        <v>50000</v>
      </c>
      <c r="H218" s="19">
        <f>INDEX('Actuals Data'!H$4:H$427,MATCH('Actuals Summary'!$B218,'Actuals Data'!$B$4:$B$427,0))</f>
        <v>50000</v>
      </c>
      <c r="I218" s="19">
        <f>INDEX('Actuals Data'!I$4:I$427,MATCH('Actuals Summary'!$B218,'Actuals Data'!$B$4:$B$427,0))</f>
        <v>50000</v>
      </c>
      <c r="J218" s="19">
        <f>INDEX('Actuals Data'!J$4:J$427,MATCH('Actuals Summary'!$B218,'Actuals Data'!$B$4:$B$427,0))</f>
        <v>50000</v>
      </c>
      <c r="K218" s="19">
        <f>INDEX('Actuals Data'!K$4:K$427,MATCH('Actuals Summary'!$B218,'Actuals Data'!$B$4:$B$427,0))</f>
        <v>300000</v>
      </c>
      <c r="L218" s="19">
        <f>INDEX('Actuals Data'!L$4:L$427,MATCH('Actuals Summary'!$B218,'Actuals Data'!$B$4:$B$427,0))</f>
        <v>219000</v>
      </c>
      <c r="M218" s="19">
        <f>INDEX('Actuals Data'!M$4:M$427,MATCH('Actuals Summary'!$B218,'Actuals Data'!$B$4:$B$427,0))</f>
        <v>214866</v>
      </c>
      <c r="N218" s="19">
        <f>INDEX('Actuals Data'!N$4:N$427,MATCH('Actuals Summary'!$B218,'Actuals Data'!$B$4:$B$427,0))</f>
        <v>168000</v>
      </c>
      <c r="O218" s="19">
        <f>INDEX('Actuals Data'!O$4:O$427,MATCH('Actuals Summary'!$B218,'Actuals Data'!$B$4:$B$427,0))</f>
        <v>218000</v>
      </c>
      <c r="P218" s="19">
        <f>INDEX('Actuals Data'!P$4:P$427,MATCH('Actuals Summary'!$B218,'Actuals Data'!$B$4:$B$427,0))</f>
        <v>215000</v>
      </c>
      <c r="Q218" s="19">
        <f>INDEX('Actuals Data'!Q$4:Q$427,MATCH('Actuals Summary'!$B218,'Actuals Data'!$B$4:$B$427,0))</f>
        <v>202000</v>
      </c>
      <c r="R218" s="19">
        <f>INDEX('Actuals Data'!R$4:R$427,MATCH('Actuals Summary'!$B218,'Actuals Data'!$B$4:$B$427,0))</f>
        <v>176000</v>
      </c>
      <c r="S218" s="19">
        <f>INDEX('Actuals Data'!S$4:S$427,MATCH('Actuals Summary'!$B218,'Actuals Data'!$B$4:$B$427,0))</f>
        <v>184000</v>
      </c>
      <c r="T218" s="19">
        <f>INDEX('Actuals Data'!T$4:T$427,MATCH('Actuals Summary'!$B218,'Actuals Data'!$B$4:$B$427,0))</f>
        <v>200000</v>
      </c>
      <c r="U218" s="19">
        <f>INDEX('Actuals Data'!U$4:U$427,MATCH('Actuals Summary'!$B218,'Actuals Data'!$B$4:$B$427,0))</f>
        <v>200000</v>
      </c>
      <c r="V218" s="19">
        <f>INDEX('Actuals Data'!V$4:V$427,MATCH('Actuals Summary'!$B218,'Actuals Data'!$B$4:$B$427,0))</f>
        <v>187000</v>
      </c>
      <c r="W218" s="19">
        <f>INDEX('Actuals Data'!W$4:W$427,MATCH('Actuals Summary'!$B218,'Actuals Data'!$B$4:$B$427,0))</f>
        <v>192000</v>
      </c>
      <c r="X218" s="19">
        <f>INDEX('Actuals Data'!X$4:X$427,MATCH('Actuals Summary'!$B218,'Actuals Data'!$B$4:$B$427,0))</f>
        <v>177000</v>
      </c>
      <c r="Y218" s="19">
        <f>INDEX('Actuals Data'!Y$4:Y$427,MATCH('Actuals Summary'!$B218,'Actuals Data'!$B$4:$B$427,0))</f>
        <v>165000</v>
      </c>
      <c r="Z218" s="19">
        <f>INDEX('Actuals Data'!Z$4:Z$427,MATCH('Actuals Summary'!$B218,'Actuals Data'!$B$4:$B$427,0))</f>
        <v>161000</v>
      </c>
      <c r="AA218" s="19">
        <f>INDEX('Actuals Data'!AA$4:AA$427,MATCH('Actuals Summary'!$B218,'Actuals Data'!$B$4:$B$427,0))</f>
        <v>159000</v>
      </c>
      <c r="AB218" s="19">
        <f>INDEX('Actuals Data'!AB$4:AB$427,MATCH('Actuals Summary'!$B218,'Actuals Data'!$B$4:$B$427,0))</f>
        <v>159000</v>
      </c>
      <c r="AC218" s="19">
        <f>INDEX('Actuals Data'!AC$4:AC$427,MATCH('Actuals Summary'!$B218,'Actuals Data'!$B$4:$B$427,0))</f>
        <v>139000</v>
      </c>
      <c r="AD218" s="19">
        <f>INDEX('Actuals Data'!AD$4:AD$427,MATCH('Actuals Summary'!$B218,'Actuals Data'!$B$4:$B$427,0))</f>
        <v>111923</v>
      </c>
      <c r="AE218" s="19">
        <f>INDEX('Actuals Data'!AE$4:AE$427,MATCH('Actuals Summary'!$B218,'Actuals Data'!$B$4:$B$427,0))</f>
        <v>63589</v>
      </c>
      <c r="AF218" s="19">
        <f>INDEX('Actuals Data'!AF$4:AF$427,MATCH('Actuals Summary'!$B218,'Actuals Data'!$B$4:$B$427,0))</f>
        <v>74000</v>
      </c>
      <c r="AG218" s="19">
        <f>INDEX('Actuals Data'!AG$4:AG$427,MATCH('Actuals Summary'!$B218,'Actuals Data'!$B$4:$B$427,0))</f>
        <v>75000</v>
      </c>
      <c r="AH218" s="19">
        <f>INDEX('Actuals Data'!AH$4:AH$427,MATCH('Actuals Summary'!$B218,'Actuals Data'!$B$4:$B$427,0))</f>
        <v>93480</v>
      </c>
      <c r="AI218" s="19">
        <f>INDEX('Actuals Data'!AI$4:AI$427,MATCH('Actuals Summary'!$B218,'Actuals Data'!$B$4:$B$427,0))</f>
        <v>73215</v>
      </c>
      <c r="AJ218" s="19">
        <f>INDEX('Actuals Data'!AJ$4:AJ$427,MATCH('Actuals Summary'!$B218,'Actuals Data'!$B$4:$B$427,0))</f>
        <v>74399</v>
      </c>
      <c r="AK218" s="19">
        <f>INDEX('Actuals Data'!AK$4:AK$427,MATCH('Actuals Summary'!$B218,'Actuals Data'!$B$4:$B$427,0))</f>
        <v>46000</v>
      </c>
      <c r="AL218" s="19">
        <f>INDEX('Actuals Data'!AL$4:AL$427,MATCH('Actuals Summary'!$B218,'Actuals Data'!$B$4:$B$427,0))</f>
        <v>25000</v>
      </c>
      <c r="AM218" s="19">
        <f>INDEX('Actuals Data'!AM$4:AM$427,MATCH('Actuals Summary'!$B218,'Actuals Data'!$B$4:$B$427,0))</f>
        <v>25000</v>
      </c>
      <c r="AN218" s="19">
        <f>INDEX('Actuals Data'!AN$4:AN$427,MATCH('Actuals Summary'!$B218,'Actuals Data'!$B$4:$B$427,0))</f>
        <v>25000</v>
      </c>
      <c r="AO218" s="19">
        <f>INDEX('Actuals Data'!AO$4:AO$427,MATCH('Actuals Summary'!$B218,'Actuals Data'!$B$4:$B$427,0))</f>
        <v>0</v>
      </c>
      <c r="AP218" s="19">
        <f>INDEX('Actuals Data'!AP$4:AP$427,MATCH('Actuals Summary'!$B218,'Actuals Data'!$B$4:$B$427,0))</f>
        <v>25600</v>
      </c>
      <c r="AQ218" s="19">
        <f>INDEX('Actuals Data'!AQ$4:AQ$427,MATCH('Actuals Summary'!$B218,'Actuals Data'!$B$4:$B$427,0))</f>
        <v>25663</v>
      </c>
      <c r="AR218" s="88">
        <f>INDEX('Actuals Data'!AR$4:AR$427,MATCH('Actuals Summary'!$B218,'Actuals Data'!$B$4:$B$427,0))</f>
        <v>26000</v>
      </c>
      <c r="AS218" s="52">
        <f>INDEX('Actuals Data'!AS$4:AS$427,MATCH('Actuals Summary'!$B218,'Actuals Data'!$B$4:$B$427,0))</f>
        <v>26000</v>
      </c>
      <c r="AT218" s="19">
        <f>INDEX('Actuals Data'!AT$4:AT$427,MATCH('Actuals Summary'!$B218,'Actuals Data'!$B$4:$B$427,0))</f>
        <v>26600</v>
      </c>
    </row>
    <row r="219" spans="2:46" outlineLevel="1" x14ac:dyDescent="0.25">
      <c r="B219" s="24" t="s">
        <v>437</v>
      </c>
      <c r="C219" s="24">
        <v>592</v>
      </c>
      <c r="D219" s="24" t="s">
        <v>438</v>
      </c>
      <c r="E219" s="19">
        <f>INDEX('Actuals Data'!E$4:E$427,MATCH('Actuals Summary'!$B219,'Actuals Data'!$B$4:$B$427,0))</f>
        <v>0</v>
      </c>
      <c r="F219" s="19">
        <f>INDEX('Actuals Data'!F$4:F$427,MATCH('Actuals Summary'!$B219,'Actuals Data'!$B$4:$B$427,0))</f>
        <v>0</v>
      </c>
      <c r="G219" s="19">
        <f>INDEX('Actuals Data'!G$4:G$427,MATCH('Actuals Summary'!$B219,'Actuals Data'!$B$4:$B$427,0))</f>
        <v>0</v>
      </c>
      <c r="H219" s="19">
        <f>INDEX('Actuals Data'!H$4:H$427,MATCH('Actuals Summary'!$B219,'Actuals Data'!$B$4:$B$427,0))</f>
        <v>0</v>
      </c>
      <c r="I219" s="19">
        <f>INDEX('Actuals Data'!I$4:I$427,MATCH('Actuals Summary'!$B219,'Actuals Data'!$B$4:$B$427,0))</f>
        <v>0</v>
      </c>
      <c r="J219" s="19">
        <f>INDEX('Actuals Data'!J$4:J$427,MATCH('Actuals Summary'!$B219,'Actuals Data'!$B$4:$B$427,0))</f>
        <v>0</v>
      </c>
      <c r="K219" s="19">
        <f>INDEX('Actuals Data'!K$4:K$427,MATCH('Actuals Summary'!$B219,'Actuals Data'!$B$4:$B$427,0))</f>
        <v>0</v>
      </c>
      <c r="L219" s="19">
        <f>INDEX('Actuals Data'!L$4:L$427,MATCH('Actuals Summary'!$B219,'Actuals Data'!$B$4:$B$427,0))</f>
        <v>0</v>
      </c>
      <c r="M219" s="19">
        <f>INDEX('Actuals Data'!M$4:M$427,MATCH('Actuals Summary'!$B219,'Actuals Data'!$B$4:$B$427,0))</f>
        <v>0</v>
      </c>
      <c r="N219" s="19">
        <f>INDEX('Actuals Data'!N$4:N$427,MATCH('Actuals Summary'!$B219,'Actuals Data'!$B$4:$B$427,0))</f>
        <v>0</v>
      </c>
      <c r="O219" s="19">
        <f>INDEX('Actuals Data'!O$4:O$427,MATCH('Actuals Summary'!$B219,'Actuals Data'!$B$4:$B$427,0))</f>
        <v>0</v>
      </c>
      <c r="P219" s="19">
        <f>INDEX('Actuals Data'!P$4:P$427,MATCH('Actuals Summary'!$B219,'Actuals Data'!$B$4:$B$427,0))</f>
        <v>0</v>
      </c>
      <c r="Q219" s="19">
        <f>INDEX('Actuals Data'!Q$4:Q$427,MATCH('Actuals Summary'!$B219,'Actuals Data'!$B$4:$B$427,0))</f>
        <v>0</v>
      </c>
      <c r="R219" s="19">
        <f>INDEX('Actuals Data'!R$4:R$427,MATCH('Actuals Summary'!$B219,'Actuals Data'!$B$4:$B$427,0))</f>
        <v>0</v>
      </c>
      <c r="S219" s="19">
        <f>INDEX('Actuals Data'!S$4:S$427,MATCH('Actuals Summary'!$B219,'Actuals Data'!$B$4:$B$427,0))</f>
        <v>0</v>
      </c>
      <c r="T219" s="19">
        <f>INDEX('Actuals Data'!T$4:T$427,MATCH('Actuals Summary'!$B219,'Actuals Data'!$B$4:$B$427,0))</f>
        <v>0</v>
      </c>
      <c r="U219" s="19">
        <f>INDEX('Actuals Data'!U$4:U$427,MATCH('Actuals Summary'!$B219,'Actuals Data'!$B$4:$B$427,0))</f>
        <v>0</v>
      </c>
      <c r="V219" s="19">
        <f>INDEX('Actuals Data'!V$4:V$427,MATCH('Actuals Summary'!$B219,'Actuals Data'!$B$4:$B$427,0))</f>
        <v>0</v>
      </c>
      <c r="W219" s="19">
        <f>INDEX('Actuals Data'!W$4:W$427,MATCH('Actuals Summary'!$B219,'Actuals Data'!$B$4:$B$427,0))</f>
        <v>0</v>
      </c>
      <c r="X219" s="19">
        <f>INDEX('Actuals Data'!X$4:X$427,MATCH('Actuals Summary'!$B219,'Actuals Data'!$B$4:$B$427,0))</f>
        <v>0</v>
      </c>
      <c r="Y219" s="19">
        <f>INDEX('Actuals Data'!Y$4:Y$427,MATCH('Actuals Summary'!$B219,'Actuals Data'!$B$4:$B$427,0))</f>
        <v>0</v>
      </c>
      <c r="Z219" s="19">
        <f>INDEX('Actuals Data'!Z$4:Z$427,MATCH('Actuals Summary'!$B219,'Actuals Data'!$B$4:$B$427,0))</f>
        <v>0</v>
      </c>
      <c r="AA219" s="19">
        <f>INDEX('Actuals Data'!AA$4:AA$427,MATCH('Actuals Summary'!$B219,'Actuals Data'!$B$4:$B$427,0))</f>
        <v>0</v>
      </c>
      <c r="AB219" s="19">
        <f>INDEX('Actuals Data'!AB$4:AB$427,MATCH('Actuals Summary'!$B219,'Actuals Data'!$B$4:$B$427,0))</f>
        <v>0</v>
      </c>
      <c r="AC219" s="19">
        <f>INDEX('Actuals Data'!AC$4:AC$427,MATCH('Actuals Summary'!$B219,'Actuals Data'!$B$4:$B$427,0))</f>
        <v>0</v>
      </c>
      <c r="AD219" s="19">
        <f>INDEX('Actuals Data'!AD$4:AD$427,MATCH('Actuals Summary'!$B219,'Actuals Data'!$B$4:$B$427,0))</f>
        <v>0</v>
      </c>
      <c r="AE219" s="19">
        <f>INDEX('Actuals Data'!AE$4:AE$427,MATCH('Actuals Summary'!$B219,'Actuals Data'!$B$4:$B$427,0))</f>
        <v>0</v>
      </c>
      <c r="AF219" s="19">
        <f>INDEX('Actuals Data'!AF$4:AF$427,MATCH('Actuals Summary'!$B219,'Actuals Data'!$B$4:$B$427,0))</f>
        <v>215000</v>
      </c>
      <c r="AG219" s="19">
        <f>INDEX('Actuals Data'!AG$4:AG$427,MATCH('Actuals Summary'!$B219,'Actuals Data'!$B$4:$B$427,0))</f>
        <v>0</v>
      </c>
      <c r="AH219" s="19">
        <f>INDEX('Actuals Data'!AH$4:AH$427,MATCH('Actuals Summary'!$B219,'Actuals Data'!$B$4:$B$427,0))</f>
        <v>0</v>
      </c>
      <c r="AI219" s="19">
        <f>INDEX('Actuals Data'!AI$4:AI$427,MATCH('Actuals Summary'!$B219,'Actuals Data'!$B$4:$B$427,0))</f>
        <v>0</v>
      </c>
      <c r="AJ219" s="19">
        <f>INDEX('Actuals Data'!AJ$4:AJ$427,MATCH('Actuals Summary'!$B219,'Actuals Data'!$B$4:$B$427,0))</f>
        <v>0</v>
      </c>
      <c r="AK219" s="19">
        <f>INDEX('Actuals Data'!AK$4:AK$427,MATCH('Actuals Summary'!$B219,'Actuals Data'!$B$4:$B$427,0))</f>
        <v>0</v>
      </c>
      <c r="AL219" s="19">
        <f>INDEX('Actuals Data'!AL$4:AL$427,MATCH('Actuals Summary'!$B219,'Actuals Data'!$B$4:$B$427,0))</f>
        <v>0</v>
      </c>
      <c r="AM219" s="19">
        <f>INDEX('Actuals Data'!AM$4:AM$427,MATCH('Actuals Summary'!$B219,'Actuals Data'!$B$4:$B$427,0))</f>
        <v>0</v>
      </c>
      <c r="AN219" s="19">
        <f>INDEX('Actuals Data'!AN$4:AN$427,MATCH('Actuals Summary'!$B219,'Actuals Data'!$B$4:$B$427,0))</f>
        <v>100000</v>
      </c>
      <c r="AO219" s="19">
        <f>INDEX('Actuals Data'!AO$4:AO$427,MATCH('Actuals Summary'!$B219,'Actuals Data'!$B$4:$B$427,0))</f>
        <v>0</v>
      </c>
      <c r="AP219" s="19">
        <f>INDEX('Actuals Data'!AP$4:AP$427,MATCH('Actuals Summary'!$B219,'Actuals Data'!$B$4:$B$427,0))</f>
        <v>0</v>
      </c>
      <c r="AQ219" s="19">
        <f>INDEX('Actuals Data'!AQ$4:AQ$427,MATCH('Actuals Summary'!$B219,'Actuals Data'!$B$4:$B$427,0))</f>
        <v>100000</v>
      </c>
      <c r="AR219" s="88">
        <f>INDEX('Actuals Data'!AR$4:AR$427,MATCH('Actuals Summary'!$B219,'Actuals Data'!$B$4:$B$427,0))</f>
        <v>100000</v>
      </c>
      <c r="AS219" s="52">
        <f>INDEX('Actuals Data'!AS$4:AS$427,MATCH('Actuals Summary'!$B219,'Actuals Data'!$B$4:$B$427,0))</f>
        <v>100000</v>
      </c>
      <c r="AT219" s="19">
        <f>INDEX('Actuals Data'!AT$4:AT$427,MATCH('Actuals Summary'!$B219,'Actuals Data'!$B$4:$B$427,0))</f>
        <v>0</v>
      </c>
    </row>
    <row r="220" spans="2:46" outlineLevel="1" x14ac:dyDescent="0.25">
      <c r="B220" s="24" t="s">
        <v>439</v>
      </c>
      <c r="C220" s="24" t="s">
        <v>440</v>
      </c>
      <c r="D220" s="24" t="s">
        <v>441</v>
      </c>
      <c r="E220" s="19">
        <f>INDEX('Actuals Data'!E$4:E$427,MATCH('Actuals Summary'!$B220,'Actuals Data'!$B$4:$B$427,0))</f>
        <v>0</v>
      </c>
      <c r="F220" s="19">
        <f>INDEX('Actuals Data'!F$4:F$427,MATCH('Actuals Summary'!$B220,'Actuals Data'!$B$4:$B$427,0))</f>
        <v>0</v>
      </c>
      <c r="G220" s="19">
        <f>INDEX('Actuals Data'!G$4:G$427,MATCH('Actuals Summary'!$B220,'Actuals Data'!$B$4:$B$427,0))</f>
        <v>0</v>
      </c>
      <c r="H220" s="19">
        <f>INDEX('Actuals Data'!H$4:H$427,MATCH('Actuals Summary'!$B220,'Actuals Data'!$B$4:$B$427,0))</f>
        <v>0</v>
      </c>
      <c r="I220" s="19">
        <f>INDEX('Actuals Data'!I$4:I$427,MATCH('Actuals Summary'!$B220,'Actuals Data'!$B$4:$B$427,0))</f>
        <v>0</v>
      </c>
      <c r="J220" s="19">
        <f>INDEX('Actuals Data'!J$4:J$427,MATCH('Actuals Summary'!$B220,'Actuals Data'!$B$4:$B$427,0))</f>
        <v>0</v>
      </c>
      <c r="K220" s="19">
        <f>INDEX('Actuals Data'!K$4:K$427,MATCH('Actuals Summary'!$B220,'Actuals Data'!$B$4:$B$427,0))</f>
        <v>0</v>
      </c>
      <c r="L220" s="19">
        <f>INDEX('Actuals Data'!L$4:L$427,MATCH('Actuals Summary'!$B220,'Actuals Data'!$B$4:$B$427,0))</f>
        <v>0</v>
      </c>
      <c r="M220" s="19">
        <f>INDEX('Actuals Data'!M$4:M$427,MATCH('Actuals Summary'!$B220,'Actuals Data'!$B$4:$B$427,0))</f>
        <v>0</v>
      </c>
      <c r="N220" s="19">
        <f>INDEX('Actuals Data'!N$4:N$427,MATCH('Actuals Summary'!$B220,'Actuals Data'!$B$4:$B$427,0))</f>
        <v>0</v>
      </c>
      <c r="O220" s="19">
        <f>INDEX('Actuals Data'!O$4:O$427,MATCH('Actuals Summary'!$B220,'Actuals Data'!$B$4:$B$427,0))</f>
        <v>0</v>
      </c>
      <c r="P220" s="19">
        <f>INDEX('Actuals Data'!P$4:P$427,MATCH('Actuals Summary'!$B220,'Actuals Data'!$B$4:$B$427,0))</f>
        <v>0</v>
      </c>
      <c r="Q220" s="19">
        <f>INDEX('Actuals Data'!Q$4:Q$427,MATCH('Actuals Summary'!$B220,'Actuals Data'!$B$4:$B$427,0))</f>
        <v>0</v>
      </c>
      <c r="R220" s="19">
        <f>INDEX('Actuals Data'!R$4:R$427,MATCH('Actuals Summary'!$B220,'Actuals Data'!$B$4:$B$427,0))</f>
        <v>0</v>
      </c>
      <c r="S220" s="19">
        <f>INDEX('Actuals Data'!S$4:S$427,MATCH('Actuals Summary'!$B220,'Actuals Data'!$B$4:$B$427,0))</f>
        <v>0</v>
      </c>
      <c r="T220" s="19">
        <f>INDEX('Actuals Data'!T$4:T$427,MATCH('Actuals Summary'!$B220,'Actuals Data'!$B$4:$B$427,0))</f>
        <v>0</v>
      </c>
      <c r="U220" s="19">
        <f>INDEX('Actuals Data'!U$4:U$427,MATCH('Actuals Summary'!$B220,'Actuals Data'!$B$4:$B$427,0))</f>
        <v>0</v>
      </c>
      <c r="V220" s="19">
        <f>INDEX('Actuals Data'!V$4:V$427,MATCH('Actuals Summary'!$B220,'Actuals Data'!$B$4:$B$427,0))</f>
        <v>0</v>
      </c>
      <c r="W220" s="19">
        <f>INDEX('Actuals Data'!W$4:W$427,MATCH('Actuals Summary'!$B220,'Actuals Data'!$B$4:$B$427,0))</f>
        <v>0</v>
      </c>
      <c r="X220" s="19">
        <f>INDEX('Actuals Data'!X$4:X$427,MATCH('Actuals Summary'!$B220,'Actuals Data'!$B$4:$B$427,0))</f>
        <v>0</v>
      </c>
      <c r="Y220" s="19">
        <f>INDEX('Actuals Data'!Y$4:Y$427,MATCH('Actuals Summary'!$B220,'Actuals Data'!$B$4:$B$427,0))</f>
        <v>0</v>
      </c>
      <c r="Z220" s="19">
        <f>INDEX('Actuals Data'!Z$4:Z$427,MATCH('Actuals Summary'!$B220,'Actuals Data'!$B$4:$B$427,0))</f>
        <v>0</v>
      </c>
      <c r="AA220" s="19">
        <f>INDEX('Actuals Data'!AA$4:AA$427,MATCH('Actuals Summary'!$B220,'Actuals Data'!$B$4:$B$427,0))</f>
        <v>0</v>
      </c>
      <c r="AB220" s="19">
        <f>INDEX('Actuals Data'!AB$4:AB$427,MATCH('Actuals Summary'!$B220,'Actuals Data'!$B$4:$B$427,0))</f>
        <v>0</v>
      </c>
      <c r="AC220" s="19">
        <f>INDEX('Actuals Data'!AC$4:AC$427,MATCH('Actuals Summary'!$B220,'Actuals Data'!$B$4:$B$427,0))</f>
        <v>0</v>
      </c>
      <c r="AD220" s="19">
        <f>INDEX('Actuals Data'!AD$4:AD$427,MATCH('Actuals Summary'!$B220,'Actuals Data'!$B$4:$B$427,0))</f>
        <v>0</v>
      </c>
      <c r="AE220" s="19">
        <f>INDEX('Actuals Data'!AE$4:AE$427,MATCH('Actuals Summary'!$B220,'Actuals Data'!$B$4:$B$427,0))</f>
        <v>0</v>
      </c>
      <c r="AF220" s="19">
        <f>INDEX('Actuals Data'!AF$4:AF$427,MATCH('Actuals Summary'!$B220,'Actuals Data'!$B$4:$B$427,0))</f>
        <v>0</v>
      </c>
      <c r="AG220" s="19">
        <f>INDEX('Actuals Data'!AG$4:AG$427,MATCH('Actuals Summary'!$B220,'Actuals Data'!$B$4:$B$427,0))</f>
        <v>0</v>
      </c>
      <c r="AH220" s="19">
        <f>INDEX('Actuals Data'!AH$4:AH$427,MATCH('Actuals Summary'!$B220,'Actuals Data'!$B$4:$B$427,0))</f>
        <v>80000</v>
      </c>
      <c r="AI220" s="19">
        <f>INDEX('Actuals Data'!AI$4:AI$427,MATCH('Actuals Summary'!$B220,'Actuals Data'!$B$4:$B$427,0))</f>
        <v>80000</v>
      </c>
      <c r="AJ220" s="19">
        <f>INDEX('Actuals Data'!AJ$4:AJ$427,MATCH('Actuals Summary'!$B220,'Actuals Data'!$B$4:$B$427,0))</f>
        <v>80000</v>
      </c>
      <c r="AK220" s="19">
        <f>INDEX('Actuals Data'!AK$4:AK$427,MATCH('Actuals Summary'!$B220,'Actuals Data'!$B$4:$B$427,0))</f>
        <v>80000</v>
      </c>
      <c r="AL220" s="19">
        <f>INDEX('Actuals Data'!AL$4:AL$427,MATCH('Actuals Summary'!$B220,'Actuals Data'!$B$4:$B$427,0))</f>
        <v>30000</v>
      </c>
      <c r="AM220" s="19">
        <f>INDEX('Actuals Data'!AM$4:AM$427,MATCH('Actuals Summary'!$B220,'Actuals Data'!$B$4:$B$427,0))</f>
        <v>0</v>
      </c>
      <c r="AN220" s="19">
        <f>INDEX('Actuals Data'!AN$4:AN$427,MATCH('Actuals Summary'!$B220,'Actuals Data'!$B$4:$B$427,0))</f>
        <v>0</v>
      </c>
      <c r="AO220" s="19">
        <f>INDEX('Actuals Data'!AO$4:AO$427,MATCH('Actuals Summary'!$B220,'Actuals Data'!$B$4:$B$427,0))</f>
        <v>0</v>
      </c>
      <c r="AP220" s="19">
        <f>INDEX('Actuals Data'!AP$4:AP$427,MATCH('Actuals Summary'!$B220,'Actuals Data'!$B$4:$B$427,0))</f>
        <v>0</v>
      </c>
      <c r="AQ220" s="19">
        <f>INDEX('Actuals Data'!AQ$4:AQ$427,MATCH('Actuals Summary'!$B220,'Actuals Data'!$B$4:$B$427,0))</f>
        <v>0</v>
      </c>
      <c r="AR220" s="88">
        <f>INDEX('Actuals Data'!AR$4:AR$427,MATCH('Actuals Summary'!$B220,'Actuals Data'!$B$4:$B$427,0))</f>
        <v>0</v>
      </c>
      <c r="AS220" s="52">
        <f>INDEX('Actuals Data'!AS$4:AS$427,MATCH('Actuals Summary'!$B220,'Actuals Data'!$B$4:$B$427,0))</f>
        <v>0</v>
      </c>
      <c r="AT220" s="19">
        <f>INDEX('Actuals Data'!AT$4:AT$427,MATCH('Actuals Summary'!$B220,'Actuals Data'!$B$4:$B$427,0))</f>
        <v>0</v>
      </c>
    </row>
    <row r="221" spans="2:46" outlineLevel="1" x14ac:dyDescent="0.25">
      <c r="D221" s="15" t="s">
        <v>974</v>
      </c>
      <c r="E221" s="20">
        <f t="shared" ref="E221:AG221" si="106">SUM(E218:E220)</f>
        <v>50000</v>
      </c>
      <c r="F221" s="20">
        <f t="shared" si="106"/>
        <v>50000</v>
      </c>
      <c r="G221" s="20">
        <f t="shared" si="106"/>
        <v>50000</v>
      </c>
      <c r="H221" s="20">
        <f t="shared" si="106"/>
        <v>50000</v>
      </c>
      <c r="I221" s="20">
        <f t="shared" si="106"/>
        <v>50000</v>
      </c>
      <c r="J221" s="20">
        <f t="shared" si="106"/>
        <v>50000</v>
      </c>
      <c r="K221" s="20">
        <f t="shared" si="106"/>
        <v>300000</v>
      </c>
      <c r="L221" s="20">
        <f t="shared" si="106"/>
        <v>219000</v>
      </c>
      <c r="M221" s="20">
        <f t="shared" si="106"/>
        <v>214866</v>
      </c>
      <c r="N221" s="20">
        <f t="shared" si="106"/>
        <v>168000</v>
      </c>
      <c r="O221" s="20">
        <f t="shared" si="106"/>
        <v>218000</v>
      </c>
      <c r="P221" s="20">
        <f t="shared" si="106"/>
        <v>215000</v>
      </c>
      <c r="Q221" s="20">
        <f t="shared" si="106"/>
        <v>202000</v>
      </c>
      <c r="R221" s="20">
        <f t="shared" si="106"/>
        <v>176000</v>
      </c>
      <c r="S221" s="20">
        <f t="shared" si="106"/>
        <v>184000</v>
      </c>
      <c r="T221" s="20">
        <f t="shared" si="106"/>
        <v>200000</v>
      </c>
      <c r="U221" s="20">
        <f t="shared" si="106"/>
        <v>200000</v>
      </c>
      <c r="V221" s="20">
        <f t="shared" si="106"/>
        <v>187000</v>
      </c>
      <c r="W221" s="20">
        <f t="shared" si="106"/>
        <v>192000</v>
      </c>
      <c r="X221" s="20">
        <f t="shared" si="106"/>
        <v>177000</v>
      </c>
      <c r="Y221" s="20">
        <f t="shared" si="106"/>
        <v>165000</v>
      </c>
      <c r="Z221" s="20">
        <f t="shared" si="106"/>
        <v>161000</v>
      </c>
      <c r="AA221" s="20">
        <f t="shared" si="106"/>
        <v>159000</v>
      </c>
      <c r="AB221" s="20">
        <f t="shared" si="106"/>
        <v>159000</v>
      </c>
      <c r="AC221" s="20">
        <f t="shared" si="106"/>
        <v>139000</v>
      </c>
      <c r="AD221" s="20">
        <f t="shared" si="106"/>
        <v>111923</v>
      </c>
      <c r="AE221" s="20">
        <f t="shared" si="106"/>
        <v>63589</v>
      </c>
      <c r="AF221" s="20">
        <f t="shared" si="106"/>
        <v>289000</v>
      </c>
      <c r="AG221" s="20">
        <f t="shared" si="106"/>
        <v>75000</v>
      </c>
      <c r="AH221" s="20">
        <f t="shared" ref="AH221:AT221" si="107">SUM(AH218:AH220)</f>
        <v>173480</v>
      </c>
      <c r="AI221" s="20">
        <f t="shared" si="107"/>
        <v>153215</v>
      </c>
      <c r="AJ221" s="20">
        <f t="shared" si="107"/>
        <v>154399</v>
      </c>
      <c r="AK221" s="20">
        <f t="shared" si="107"/>
        <v>126000</v>
      </c>
      <c r="AL221" s="20">
        <f t="shared" si="107"/>
        <v>55000</v>
      </c>
      <c r="AM221" s="20">
        <f t="shared" si="107"/>
        <v>25000</v>
      </c>
      <c r="AN221" s="20">
        <f t="shared" si="107"/>
        <v>125000</v>
      </c>
      <c r="AO221" s="20">
        <f t="shared" si="107"/>
        <v>0</v>
      </c>
      <c r="AP221" s="20">
        <f t="shared" si="107"/>
        <v>25600</v>
      </c>
      <c r="AQ221" s="20">
        <f t="shared" si="107"/>
        <v>125663</v>
      </c>
      <c r="AR221" s="89">
        <f t="shared" ref="AR221:AS221" si="108">SUM(AR218:AR220)</f>
        <v>126000</v>
      </c>
      <c r="AS221" s="65">
        <f t="shared" si="108"/>
        <v>126000</v>
      </c>
      <c r="AT221" s="20">
        <f t="shared" si="107"/>
        <v>26600</v>
      </c>
    </row>
    <row r="222" spans="2:46" outlineLevel="1" x14ac:dyDescent="0.25">
      <c r="D222" s="16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91"/>
      <c r="AS222" s="67"/>
      <c r="AT222" s="12"/>
    </row>
    <row r="223" spans="2:46" outlineLevel="1" x14ac:dyDescent="0.25">
      <c r="D223" s="14" t="s">
        <v>975</v>
      </c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0"/>
      <c r="AJ223" s="19"/>
      <c r="AK223" s="19"/>
      <c r="AL223" s="19"/>
      <c r="AM223" s="19"/>
      <c r="AN223" s="19"/>
      <c r="AO223" s="19"/>
      <c r="AP223" s="19"/>
      <c r="AQ223" s="19"/>
      <c r="AR223" s="88"/>
      <c r="AS223" s="52"/>
      <c r="AT223" s="19"/>
    </row>
    <row r="224" spans="2:46" outlineLevel="1" x14ac:dyDescent="0.25">
      <c r="D224" s="14" t="s">
        <v>956</v>
      </c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0"/>
      <c r="AJ224" s="19"/>
      <c r="AK224" s="19"/>
      <c r="AL224" s="19"/>
      <c r="AM224" s="19"/>
      <c r="AN224" s="19"/>
      <c r="AO224" s="19"/>
      <c r="AP224" s="19"/>
      <c r="AQ224" s="19"/>
      <c r="AR224" s="88"/>
      <c r="AS224" s="52"/>
      <c r="AT224" s="19"/>
    </row>
    <row r="225" spans="2:46" outlineLevel="1" x14ac:dyDescent="0.25">
      <c r="B225" s="24" t="s">
        <v>442</v>
      </c>
      <c r="C225" s="24" t="s">
        <v>443</v>
      </c>
      <c r="D225" s="24" t="s">
        <v>444</v>
      </c>
      <c r="E225" s="19">
        <f>INDEX('Actuals Data'!E$4:E$427,MATCH('Actuals Summary'!$B225,'Actuals Data'!$B$4:$B$427,0))</f>
        <v>0</v>
      </c>
      <c r="F225" s="19">
        <f>INDEX('Actuals Data'!F$4:F$427,MATCH('Actuals Summary'!$B225,'Actuals Data'!$B$4:$B$427,0))</f>
        <v>0</v>
      </c>
      <c r="G225" s="19">
        <f>INDEX('Actuals Data'!G$4:G$427,MATCH('Actuals Summary'!$B225,'Actuals Data'!$B$4:$B$427,0))</f>
        <v>0</v>
      </c>
      <c r="H225" s="19">
        <f>INDEX('Actuals Data'!H$4:H$427,MATCH('Actuals Summary'!$B225,'Actuals Data'!$B$4:$B$427,0))</f>
        <v>0</v>
      </c>
      <c r="I225" s="19">
        <f>INDEX('Actuals Data'!I$4:I$427,MATCH('Actuals Summary'!$B225,'Actuals Data'!$B$4:$B$427,0))</f>
        <v>0</v>
      </c>
      <c r="J225" s="19">
        <f>INDEX('Actuals Data'!J$4:J$427,MATCH('Actuals Summary'!$B225,'Actuals Data'!$B$4:$B$427,0))</f>
        <v>0</v>
      </c>
      <c r="K225" s="19">
        <f>INDEX('Actuals Data'!K$4:K$427,MATCH('Actuals Summary'!$B225,'Actuals Data'!$B$4:$B$427,0))</f>
        <v>7559</v>
      </c>
      <c r="L225" s="19">
        <f>INDEX('Actuals Data'!L$4:L$427,MATCH('Actuals Summary'!$B225,'Actuals Data'!$B$4:$B$427,0))</f>
        <v>15737</v>
      </c>
      <c r="M225" s="19">
        <f>INDEX('Actuals Data'!M$4:M$427,MATCH('Actuals Summary'!$B225,'Actuals Data'!$B$4:$B$427,0))</f>
        <v>22944</v>
      </c>
      <c r="N225" s="19">
        <f>INDEX('Actuals Data'!N$4:N$427,MATCH('Actuals Summary'!$B225,'Actuals Data'!$B$4:$B$427,0))</f>
        <v>53695</v>
      </c>
      <c r="O225" s="19">
        <f>INDEX('Actuals Data'!O$4:O$427,MATCH('Actuals Summary'!$B225,'Actuals Data'!$B$4:$B$427,0))</f>
        <v>35402</v>
      </c>
      <c r="P225" s="19">
        <f>INDEX('Actuals Data'!P$4:P$427,MATCH('Actuals Summary'!$B225,'Actuals Data'!$B$4:$B$427,0))</f>
        <v>35352</v>
      </c>
      <c r="Q225" s="19">
        <f>INDEX('Actuals Data'!Q$4:Q$427,MATCH('Actuals Summary'!$B225,'Actuals Data'!$B$4:$B$427,0))</f>
        <v>50364</v>
      </c>
      <c r="R225" s="19">
        <f>INDEX('Actuals Data'!R$4:R$427,MATCH('Actuals Summary'!$B225,'Actuals Data'!$B$4:$B$427,0))</f>
        <v>43009</v>
      </c>
      <c r="S225" s="19">
        <f>INDEX('Actuals Data'!S$4:S$427,MATCH('Actuals Summary'!$B225,'Actuals Data'!$B$4:$B$427,0))</f>
        <v>23916</v>
      </c>
      <c r="T225" s="19">
        <f>INDEX('Actuals Data'!T$4:T$427,MATCH('Actuals Summary'!$B225,'Actuals Data'!$B$4:$B$427,0))</f>
        <v>43509</v>
      </c>
      <c r="U225" s="19">
        <f>INDEX('Actuals Data'!U$4:U$427,MATCH('Actuals Summary'!$B225,'Actuals Data'!$B$4:$B$427,0))</f>
        <v>17688</v>
      </c>
      <c r="V225" s="19">
        <f>INDEX('Actuals Data'!V$4:V$427,MATCH('Actuals Summary'!$B225,'Actuals Data'!$B$4:$B$427,0))</f>
        <v>8986</v>
      </c>
      <c r="W225" s="19">
        <f>INDEX('Actuals Data'!W$4:W$427,MATCH('Actuals Summary'!$B225,'Actuals Data'!$B$4:$B$427,0))</f>
        <v>0</v>
      </c>
      <c r="X225" s="19">
        <f>INDEX('Actuals Data'!X$4:X$427,MATCH('Actuals Summary'!$B225,'Actuals Data'!$B$4:$B$427,0))</f>
        <v>0</v>
      </c>
      <c r="Y225" s="19">
        <f>INDEX('Actuals Data'!Y$4:Y$427,MATCH('Actuals Summary'!$B225,'Actuals Data'!$B$4:$B$427,0))</f>
        <v>5923</v>
      </c>
      <c r="Z225" s="19">
        <f>INDEX('Actuals Data'!Z$4:Z$427,MATCH('Actuals Summary'!$B225,'Actuals Data'!$B$4:$B$427,0))</f>
        <v>3685</v>
      </c>
      <c r="AA225" s="19">
        <f>INDEX('Actuals Data'!AA$4:AA$427,MATCH('Actuals Summary'!$B225,'Actuals Data'!$B$4:$B$427,0))</f>
        <v>870</v>
      </c>
      <c r="AB225" s="19">
        <f>INDEX('Actuals Data'!AB$4:AB$427,MATCH('Actuals Summary'!$B225,'Actuals Data'!$B$4:$B$427,0))</f>
        <v>5218</v>
      </c>
      <c r="AC225" s="19">
        <f>INDEX('Actuals Data'!AC$4:AC$427,MATCH('Actuals Summary'!$B225,'Actuals Data'!$B$4:$B$427,0))</f>
        <v>2415</v>
      </c>
      <c r="AD225" s="19">
        <f>INDEX('Actuals Data'!AD$4:AD$427,MATCH('Actuals Summary'!$B225,'Actuals Data'!$B$4:$B$427,0))</f>
        <v>2082</v>
      </c>
      <c r="AE225" s="19">
        <f>INDEX('Actuals Data'!AE$4:AE$427,MATCH('Actuals Summary'!$B225,'Actuals Data'!$B$4:$B$427,0))</f>
        <v>2248</v>
      </c>
      <c r="AF225" s="19">
        <f>INDEX('Actuals Data'!AF$4:AF$427,MATCH('Actuals Summary'!$B225,'Actuals Data'!$B$4:$B$427,0))</f>
        <v>703</v>
      </c>
      <c r="AG225" s="19">
        <f>INDEX('Actuals Data'!AG$4:AG$427,MATCH('Actuals Summary'!$B225,'Actuals Data'!$B$4:$B$427,0))</f>
        <v>0</v>
      </c>
      <c r="AH225" s="19">
        <f>INDEX('Actuals Data'!AH$4:AH$427,MATCH('Actuals Summary'!$B225,'Actuals Data'!$B$4:$B$427,0))</f>
        <v>256</v>
      </c>
      <c r="AI225" s="19">
        <f>INDEX('Actuals Data'!AI$4:AI$427,MATCH('Actuals Summary'!$B225,'Actuals Data'!$B$4:$B$427,0))</f>
        <v>1807</v>
      </c>
      <c r="AJ225" s="19">
        <f>INDEX('Actuals Data'!AJ$4:AJ$427,MATCH('Actuals Summary'!$B225,'Actuals Data'!$B$4:$B$427,0))</f>
        <v>2568</v>
      </c>
      <c r="AK225" s="19">
        <f>INDEX('Actuals Data'!AK$4:AK$427,MATCH('Actuals Summary'!$B225,'Actuals Data'!$B$4:$B$427,0))</f>
        <v>0</v>
      </c>
      <c r="AL225" s="19">
        <f>INDEX('Actuals Data'!AL$4:AL$427,MATCH('Actuals Summary'!$B225,'Actuals Data'!$B$4:$B$427,0))</f>
        <v>0</v>
      </c>
      <c r="AM225" s="19">
        <f>INDEX('Actuals Data'!AM$4:AM$427,MATCH('Actuals Summary'!$B225,'Actuals Data'!$B$4:$B$427,0))</f>
        <v>0</v>
      </c>
      <c r="AN225" s="19">
        <f>INDEX('Actuals Data'!AN$4:AN$427,MATCH('Actuals Summary'!$B225,'Actuals Data'!$B$4:$B$427,0))</f>
        <v>0</v>
      </c>
      <c r="AO225" s="19">
        <f>INDEX('Actuals Data'!AO$4:AO$427,MATCH('Actuals Summary'!$B225,'Actuals Data'!$B$4:$B$427,0))</f>
        <v>0</v>
      </c>
      <c r="AP225" s="19">
        <f>INDEX('Actuals Data'!AP$4:AP$427,MATCH('Actuals Summary'!$B225,'Actuals Data'!$B$4:$B$427,0))</f>
        <v>0</v>
      </c>
      <c r="AQ225" s="19">
        <f>INDEX('Actuals Data'!AQ$4:AQ$427,MATCH('Actuals Summary'!$B225,'Actuals Data'!$B$4:$B$427,0))</f>
        <v>0</v>
      </c>
      <c r="AR225" s="88">
        <f>INDEX('Actuals Data'!AR$4:AR$427,MATCH('Actuals Summary'!$B225,'Actuals Data'!$B$4:$B$427,0))</f>
        <v>0</v>
      </c>
      <c r="AS225" s="52">
        <f>INDEX('Actuals Data'!AS$4:AS$427,MATCH('Actuals Summary'!$B225,'Actuals Data'!$B$4:$B$427,0))</f>
        <v>0</v>
      </c>
      <c r="AT225" s="19">
        <f>INDEX('Actuals Data'!AT$4:AT$427,MATCH('Actuals Summary'!$B225,'Actuals Data'!$B$4:$B$427,0))</f>
        <v>0</v>
      </c>
    </row>
    <row r="226" spans="2:46" outlineLevel="1" x14ac:dyDescent="0.25">
      <c r="B226" s="24" t="s">
        <v>445</v>
      </c>
      <c r="C226" s="24" t="s">
        <v>446</v>
      </c>
      <c r="D226" s="24" t="s">
        <v>447</v>
      </c>
      <c r="E226" s="19">
        <f>INDEX('Actuals Data'!E$4:E$427,MATCH('Actuals Summary'!$B226,'Actuals Data'!$B$4:$B$427,0))</f>
        <v>0</v>
      </c>
      <c r="F226" s="19">
        <f>INDEX('Actuals Data'!F$4:F$427,MATCH('Actuals Summary'!$B226,'Actuals Data'!$B$4:$B$427,0))</f>
        <v>0</v>
      </c>
      <c r="G226" s="19">
        <f>INDEX('Actuals Data'!G$4:G$427,MATCH('Actuals Summary'!$B226,'Actuals Data'!$B$4:$B$427,0))</f>
        <v>0</v>
      </c>
      <c r="H226" s="19">
        <f>INDEX('Actuals Data'!H$4:H$427,MATCH('Actuals Summary'!$B226,'Actuals Data'!$B$4:$B$427,0))</f>
        <v>0</v>
      </c>
      <c r="I226" s="19">
        <f>INDEX('Actuals Data'!I$4:I$427,MATCH('Actuals Summary'!$B226,'Actuals Data'!$B$4:$B$427,0))</f>
        <v>0</v>
      </c>
      <c r="J226" s="19">
        <f>INDEX('Actuals Data'!J$4:J$427,MATCH('Actuals Summary'!$B226,'Actuals Data'!$B$4:$B$427,0))</f>
        <v>0</v>
      </c>
      <c r="K226" s="19">
        <f>INDEX('Actuals Data'!K$4:K$427,MATCH('Actuals Summary'!$B226,'Actuals Data'!$B$4:$B$427,0))</f>
        <v>6153</v>
      </c>
      <c r="L226" s="19">
        <f>INDEX('Actuals Data'!L$4:L$427,MATCH('Actuals Summary'!$B226,'Actuals Data'!$B$4:$B$427,0))</f>
        <v>10031</v>
      </c>
      <c r="M226" s="19">
        <f>INDEX('Actuals Data'!M$4:M$427,MATCH('Actuals Summary'!$B226,'Actuals Data'!$B$4:$B$427,0))</f>
        <v>11553</v>
      </c>
      <c r="N226" s="19">
        <f>INDEX('Actuals Data'!N$4:N$427,MATCH('Actuals Summary'!$B226,'Actuals Data'!$B$4:$B$427,0))</f>
        <v>7114</v>
      </c>
      <c r="O226" s="19">
        <f>INDEX('Actuals Data'!O$4:O$427,MATCH('Actuals Summary'!$B226,'Actuals Data'!$B$4:$B$427,0))</f>
        <v>2460</v>
      </c>
      <c r="P226" s="19">
        <f>INDEX('Actuals Data'!P$4:P$427,MATCH('Actuals Summary'!$B226,'Actuals Data'!$B$4:$B$427,0))</f>
        <v>1836</v>
      </c>
      <c r="Q226" s="19">
        <f>INDEX('Actuals Data'!Q$4:Q$427,MATCH('Actuals Summary'!$B226,'Actuals Data'!$B$4:$B$427,0))</f>
        <v>0</v>
      </c>
      <c r="R226" s="19">
        <f>INDEX('Actuals Data'!R$4:R$427,MATCH('Actuals Summary'!$B226,'Actuals Data'!$B$4:$B$427,0))</f>
        <v>2470</v>
      </c>
      <c r="S226" s="19">
        <f>INDEX('Actuals Data'!S$4:S$427,MATCH('Actuals Summary'!$B226,'Actuals Data'!$B$4:$B$427,0))</f>
        <v>2278</v>
      </c>
      <c r="T226" s="19">
        <f>INDEX('Actuals Data'!T$4:T$427,MATCH('Actuals Summary'!$B226,'Actuals Data'!$B$4:$B$427,0))</f>
        <v>3156</v>
      </c>
      <c r="U226" s="19">
        <f>INDEX('Actuals Data'!U$4:U$427,MATCH('Actuals Summary'!$B226,'Actuals Data'!$B$4:$B$427,0))</f>
        <v>2838</v>
      </c>
      <c r="V226" s="19">
        <f>INDEX('Actuals Data'!V$4:V$427,MATCH('Actuals Summary'!$B226,'Actuals Data'!$B$4:$B$427,0))</f>
        <v>5377</v>
      </c>
      <c r="W226" s="19">
        <f>INDEX('Actuals Data'!W$4:W$427,MATCH('Actuals Summary'!$B226,'Actuals Data'!$B$4:$B$427,0))</f>
        <v>7140</v>
      </c>
      <c r="X226" s="19">
        <f>INDEX('Actuals Data'!X$4:X$427,MATCH('Actuals Summary'!$B226,'Actuals Data'!$B$4:$B$427,0))</f>
        <v>4360</v>
      </c>
      <c r="Y226" s="19">
        <f>INDEX('Actuals Data'!Y$4:Y$427,MATCH('Actuals Summary'!$B226,'Actuals Data'!$B$4:$B$427,0))</f>
        <v>5360</v>
      </c>
      <c r="Z226" s="19">
        <f>INDEX('Actuals Data'!Z$4:Z$427,MATCH('Actuals Summary'!$B226,'Actuals Data'!$B$4:$B$427,0))</f>
        <v>4720</v>
      </c>
      <c r="AA226" s="19">
        <f>INDEX('Actuals Data'!AA$4:AA$427,MATCH('Actuals Summary'!$B226,'Actuals Data'!$B$4:$B$427,0))</f>
        <v>5770</v>
      </c>
      <c r="AB226" s="19">
        <f>INDEX('Actuals Data'!AB$4:AB$427,MATCH('Actuals Summary'!$B226,'Actuals Data'!$B$4:$B$427,0))</f>
        <v>6560</v>
      </c>
      <c r="AC226" s="19">
        <f>INDEX('Actuals Data'!AC$4:AC$427,MATCH('Actuals Summary'!$B226,'Actuals Data'!$B$4:$B$427,0))</f>
        <v>6640</v>
      </c>
      <c r="AD226" s="19">
        <f>INDEX('Actuals Data'!AD$4:AD$427,MATCH('Actuals Summary'!$B226,'Actuals Data'!$B$4:$B$427,0))</f>
        <v>7370</v>
      </c>
      <c r="AE226" s="19">
        <f>INDEX('Actuals Data'!AE$4:AE$427,MATCH('Actuals Summary'!$B226,'Actuals Data'!$B$4:$B$427,0))</f>
        <v>6085</v>
      </c>
      <c r="AF226" s="19">
        <f>INDEX('Actuals Data'!AF$4:AF$427,MATCH('Actuals Summary'!$B226,'Actuals Data'!$B$4:$B$427,0))</f>
        <v>4390</v>
      </c>
      <c r="AG226" s="19">
        <f>INDEX('Actuals Data'!AG$4:AG$427,MATCH('Actuals Summary'!$B226,'Actuals Data'!$B$4:$B$427,0))</f>
        <v>8760</v>
      </c>
      <c r="AH226" s="19">
        <f>INDEX('Actuals Data'!AH$4:AH$427,MATCH('Actuals Summary'!$B226,'Actuals Data'!$B$4:$B$427,0))</f>
        <v>8805</v>
      </c>
      <c r="AI226" s="19">
        <f>INDEX('Actuals Data'!AI$4:AI$427,MATCH('Actuals Summary'!$B226,'Actuals Data'!$B$4:$B$427,0))</f>
        <v>23397</v>
      </c>
      <c r="AJ226" s="19">
        <f>INDEX('Actuals Data'!AJ$4:AJ$427,MATCH('Actuals Summary'!$B226,'Actuals Data'!$B$4:$B$427,0))</f>
        <v>14555</v>
      </c>
      <c r="AK226" s="19">
        <f>INDEX('Actuals Data'!AK$4:AK$427,MATCH('Actuals Summary'!$B226,'Actuals Data'!$B$4:$B$427,0))</f>
        <v>25715</v>
      </c>
      <c r="AL226" s="19">
        <f>INDEX('Actuals Data'!AL$4:AL$427,MATCH('Actuals Summary'!$B226,'Actuals Data'!$B$4:$B$427,0))</f>
        <v>29195</v>
      </c>
      <c r="AM226" s="19">
        <f>INDEX('Actuals Data'!AM$4:AM$427,MATCH('Actuals Summary'!$B226,'Actuals Data'!$B$4:$B$427,0))</f>
        <v>29625</v>
      </c>
      <c r="AN226" s="19">
        <f>INDEX('Actuals Data'!AN$4:AN$427,MATCH('Actuals Summary'!$B226,'Actuals Data'!$B$4:$B$427,0))</f>
        <v>21860</v>
      </c>
      <c r="AO226" s="19">
        <f>INDEX('Actuals Data'!AO$4:AO$427,MATCH('Actuals Summary'!$B226,'Actuals Data'!$B$4:$B$427,0))</f>
        <v>25613</v>
      </c>
      <c r="AP226" s="19">
        <f>INDEX('Actuals Data'!AP$4:AP$427,MATCH('Actuals Summary'!$B226,'Actuals Data'!$B$4:$B$427,0))</f>
        <v>16560</v>
      </c>
      <c r="AQ226" s="19">
        <f>INDEX('Actuals Data'!AQ$4:AQ$427,MATCH('Actuals Summary'!$B226,'Actuals Data'!$B$4:$B$427,0))</f>
        <v>19000</v>
      </c>
      <c r="AR226" s="88">
        <f>INDEX('Actuals Data'!AR$4:AR$427,MATCH('Actuals Summary'!$B226,'Actuals Data'!$B$4:$B$427,0))</f>
        <v>63313.27</v>
      </c>
      <c r="AS226" s="52">
        <f>INDEX('Actuals Data'!AS$4:AS$427,MATCH('Actuals Summary'!$B226,'Actuals Data'!$B$4:$B$427,0))</f>
        <v>63313.27</v>
      </c>
      <c r="AT226" s="19">
        <f>INDEX('Actuals Data'!AT$4:AT$427,MATCH('Actuals Summary'!$B226,'Actuals Data'!$B$4:$B$427,0))</f>
        <v>20000</v>
      </c>
    </row>
    <row r="227" spans="2:46" outlineLevel="1" x14ac:dyDescent="0.25">
      <c r="B227" s="24" t="s">
        <v>448</v>
      </c>
      <c r="C227" s="24" t="s">
        <v>449</v>
      </c>
      <c r="D227" s="24" t="s">
        <v>450</v>
      </c>
      <c r="E227" s="19">
        <f>INDEX('Actuals Data'!E$4:E$427,MATCH('Actuals Summary'!$B227,'Actuals Data'!$B$4:$B$427,0))</f>
        <v>0</v>
      </c>
      <c r="F227" s="19">
        <f>INDEX('Actuals Data'!F$4:F$427,MATCH('Actuals Summary'!$B227,'Actuals Data'!$B$4:$B$427,0))</f>
        <v>0</v>
      </c>
      <c r="G227" s="19">
        <f>INDEX('Actuals Data'!G$4:G$427,MATCH('Actuals Summary'!$B227,'Actuals Data'!$B$4:$B$427,0))</f>
        <v>0</v>
      </c>
      <c r="H227" s="19">
        <f>INDEX('Actuals Data'!H$4:H$427,MATCH('Actuals Summary'!$B227,'Actuals Data'!$B$4:$B$427,0))</f>
        <v>0</v>
      </c>
      <c r="I227" s="19">
        <f>INDEX('Actuals Data'!I$4:I$427,MATCH('Actuals Summary'!$B227,'Actuals Data'!$B$4:$B$427,0))</f>
        <v>0</v>
      </c>
      <c r="J227" s="19">
        <f>INDEX('Actuals Data'!J$4:J$427,MATCH('Actuals Summary'!$B227,'Actuals Data'!$B$4:$B$427,0))</f>
        <v>481</v>
      </c>
      <c r="K227" s="19">
        <f>INDEX('Actuals Data'!K$4:K$427,MATCH('Actuals Summary'!$B227,'Actuals Data'!$B$4:$B$427,0))</f>
        <v>5892</v>
      </c>
      <c r="L227" s="19">
        <f>INDEX('Actuals Data'!L$4:L$427,MATCH('Actuals Summary'!$B227,'Actuals Data'!$B$4:$B$427,0))</f>
        <v>7158</v>
      </c>
      <c r="M227" s="19">
        <f>INDEX('Actuals Data'!M$4:M$427,MATCH('Actuals Summary'!$B227,'Actuals Data'!$B$4:$B$427,0))</f>
        <v>12336</v>
      </c>
      <c r="N227" s="19">
        <f>INDEX('Actuals Data'!N$4:N$427,MATCH('Actuals Summary'!$B227,'Actuals Data'!$B$4:$B$427,0))</f>
        <v>8985</v>
      </c>
      <c r="O227" s="19">
        <f>INDEX('Actuals Data'!O$4:O$427,MATCH('Actuals Summary'!$B227,'Actuals Data'!$B$4:$B$427,0))</f>
        <v>9186</v>
      </c>
      <c r="P227" s="19">
        <f>INDEX('Actuals Data'!P$4:P$427,MATCH('Actuals Summary'!$B227,'Actuals Data'!$B$4:$B$427,0))</f>
        <v>9564</v>
      </c>
      <c r="Q227" s="19">
        <f>INDEX('Actuals Data'!Q$4:Q$427,MATCH('Actuals Summary'!$B227,'Actuals Data'!$B$4:$B$427,0))</f>
        <v>8341</v>
      </c>
      <c r="R227" s="19">
        <f>INDEX('Actuals Data'!R$4:R$427,MATCH('Actuals Summary'!$B227,'Actuals Data'!$B$4:$B$427,0))</f>
        <v>10347</v>
      </c>
      <c r="S227" s="19">
        <f>INDEX('Actuals Data'!S$4:S$427,MATCH('Actuals Summary'!$B227,'Actuals Data'!$B$4:$B$427,0))</f>
        <v>8896</v>
      </c>
      <c r="T227" s="19">
        <f>INDEX('Actuals Data'!T$4:T$427,MATCH('Actuals Summary'!$B227,'Actuals Data'!$B$4:$B$427,0))</f>
        <v>10200</v>
      </c>
      <c r="U227" s="19">
        <f>INDEX('Actuals Data'!U$4:U$427,MATCH('Actuals Summary'!$B227,'Actuals Data'!$B$4:$B$427,0))</f>
        <v>8840</v>
      </c>
      <c r="V227" s="19">
        <f>INDEX('Actuals Data'!V$4:V$427,MATCH('Actuals Summary'!$B227,'Actuals Data'!$B$4:$B$427,0))</f>
        <v>10304</v>
      </c>
      <c r="W227" s="19">
        <f>INDEX('Actuals Data'!W$4:W$427,MATCH('Actuals Summary'!$B227,'Actuals Data'!$B$4:$B$427,0))</f>
        <v>6643</v>
      </c>
      <c r="X227" s="19">
        <f>INDEX('Actuals Data'!X$4:X$427,MATCH('Actuals Summary'!$B227,'Actuals Data'!$B$4:$B$427,0))</f>
        <v>8355</v>
      </c>
      <c r="Y227" s="19">
        <f>INDEX('Actuals Data'!Y$4:Y$427,MATCH('Actuals Summary'!$B227,'Actuals Data'!$B$4:$B$427,0))</f>
        <v>6867</v>
      </c>
      <c r="Z227" s="19">
        <f>INDEX('Actuals Data'!Z$4:Z$427,MATCH('Actuals Summary'!$B227,'Actuals Data'!$B$4:$B$427,0))</f>
        <v>9575</v>
      </c>
      <c r="AA227" s="19">
        <f>INDEX('Actuals Data'!AA$4:AA$427,MATCH('Actuals Summary'!$B227,'Actuals Data'!$B$4:$B$427,0))</f>
        <v>4652</v>
      </c>
      <c r="AB227" s="19">
        <f>INDEX('Actuals Data'!AB$4:AB$427,MATCH('Actuals Summary'!$B227,'Actuals Data'!$B$4:$B$427,0))</f>
        <v>8495</v>
      </c>
      <c r="AC227" s="19">
        <f>INDEX('Actuals Data'!AC$4:AC$427,MATCH('Actuals Summary'!$B227,'Actuals Data'!$B$4:$B$427,0))</f>
        <v>7701</v>
      </c>
      <c r="AD227" s="19">
        <f>INDEX('Actuals Data'!AD$4:AD$427,MATCH('Actuals Summary'!$B227,'Actuals Data'!$B$4:$B$427,0))</f>
        <v>8014</v>
      </c>
      <c r="AE227" s="19">
        <f>INDEX('Actuals Data'!AE$4:AE$427,MATCH('Actuals Summary'!$B227,'Actuals Data'!$B$4:$B$427,0))</f>
        <v>6782</v>
      </c>
      <c r="AF227" s="19">
        <f>INDEX('Actuals Data'!AF$4:AF$427,MATCH('Actuals Summary'!$B227,'Actuals Data'!$B$4:$B$427,0))</f>
        <v>7552</v>
      </c>
      <c r="AG227" s="19">
        <f>INDEX('Actuals Data'!AG$4:AG$427,MATCH('Actuals Summary'!$B227,'Actuals Data'!$B$4:$B$427,0))</f>
        <v>7303</v>
      </c>
      <c r="AH227" s="19">
        <f>INDEX('Actuals Data'!AH$4:AH$427,MATCH('Actuals Summary'!$B227,'Actuals Data'!$B$4:$B$427,0))</f>
        <v>7866</v>
      </c>
      <c r="AI227" s="19">
        <f>INDEX('Actuals Data'!AI$4:AI$427,MATCH('Actuals Summary'!$B227,'Actuals Data'!$B$4:$B$427,0))</f>
        <v>7787</v>
      </c>
      <c r="AJ227" s="19">
        <f>INDEX('Actuals Data'!AJ$4:AJ$427,MATCH('Actuals Summary'!$B227,'Actuals Data'!$B$4:$B$427,0))</f>
        <v>6153</v>
      </c>
      <c r="AK227" s="19">
        <f>INDEX('Actuals Data'!AK$4:AK$427,MATCH('Actuals Summary'!$B227,'Actuals Data'!$B$4:$B$427,0))</f>
        <v>6631</v>
      </c>
      <c r="AL227" s="19">
        <f>INDEX('Actuals Data'!AL$4:AL$427,MATCH('Actuals Summary'!$B227,'Actuals Data'!$B$4:$B$427,0))</f>
        <v>6915</v>
      </c>
      <c r="AM227" s="19">
        <f>INDEX('Actuals Data'!AM$4:AM$427,MATCH('Actuals Summary'!$B227,'Actuals Data'!$B$4:$B$427,0))</f>
        <v>6529</v>
      </c>
      <c r="AN227" s="19">
        <f>INDEX('Actuals Data'!AN$4:AN$427,MATCH('Actuals Summary'!$B227,'Actuals Data'!$B$4:$B$427,0))</f>
        <v>8516</v>
      </c>
      <c r="AO227" s="19">
        <f>INDEX('Actuals Data'!AO$4:AO$427,MATCH('Actuals Summary'!$B227,'Actuals Data'!$B$4:$B$427,0))</f>
        <v>6962</v>
      </c>
      <c r="AP227" s="19">
        <f>INDEX('Actuals Data'!AP$4:AP$427,MATCH('Actuals Summary'!$B227,'Actuals Data'!$B$4:$B$427,0))</f>
        <v>6480</v>
      </c>
      <c r="AQ227" s="19">
        <f>INDEX('Actuals Data'!AQ$4:AQ$427,MATCH('Actuals Summary'!$B227,'Actuals Data'!$B$4:$B$427,0))</f>
        <v>7964</v>
      </c>
      <c r="AR227" s="88">
        <f>INDEX('Actuals Data'!AR$4:AR$427,MATCH('Actuals Summary'!$B227,'Actuals Data'!$B$4:$B$427,0))</f>
        <v>573.79999999999995</v>
      </c>
      <c r="AS227" s="52">
        <f>INDEX('Actuals Data'!AS$4:AS$427,MATCH('Actuals Summary'!$B227,'Actuals Data'!$B$4:$B$427,0))</f>
        <v>573.79999999999905</v>
      </c>
      <c r="AT227" s="19">
        <f>INDEX('Actuals Data'!AT$4:AT$427,MATCH('Actuals Summary'!$B227,'Actuals Data'!$B$4:$B$427,0))</f>
        <v>7300</v>
      </c>
    </row>
    <row r="228" spans="2:46" outlineLevel="1" x14ac:dyDescent="0.25">
      <c r="B228" s="24" t="s">
        <v>451</v>
      </c>
      <c r="C228" s="24" t="s">
        <v>452</v>
      </c>
      <c r="D228" s="24" t="s">
        <v>453</v>
      </c>
      <c r="E228" s="19">
        <f>INDEX('Actuals Data'!E$4:E$427,MATCH('Actuals Summary'!$B228,'Actuals Data'!$B$4:$B$427,0))</f>
        <v>0</v>
      </c>
      <c r="F228" s="19">
        <f>INDEX('Actuals Data'!F$4:F$427,MATCH('Actuals Summary'!$B228,'Actuals Data'!$B$4:$B$427,0))</f>
        <v>0</v>
      </c>
      <c r="G228" s="19">
        <f>INDEX('Actuals Data'!G$4:G$427,MATCH('Actuals Summary'!$B228,'Actuals Data'!$B$4:$B$427,0))</f>
        <v>0</v>
      </c>
      <c r="H228" s="19">
        <f>INDEX('Actuals Data'!H$4:H$427,MATCH('Actuals Summary'!$B228,'Actuals Data'!$B$4:$B$427,0))</f>
        <v>0</v>
      </c>
      <c r="I228" s="19">
        <f>INDEX('Actuals Data'!I$4:I$427,MATCH('Actuals Summary'!$B228,'Actuals Data'!$B$4:$B$427,0))</f>
        <v>0</v>
      </c>
      <c r="J228" s="19">
        <f>INDEX('Actuals Data'!J$4:J$427,MATCH('Actuals Summary'!$B228,'Actuals Data'!$B$4:$B$427,0))</f>
        <v>0</v>
      </c>
      <c r="K228" s="19">
        <f>INDEX('Actuals Data'!K$4:K$427,MATCH('Actuals Summary'!$B228,'Actuals Data'!$B$4:$B$427,0))</f>
        <v>0</v>
      </c>
      <c r="L228" s="19">
        <f>INDEX('Actuals Data'!L$4:L$427,MATCH('Actuals Summary'!$B228,'Actuals Data'!$B$4:$B$427,0))</f>
        <v>0</v>
      </c>
      <c r="M228" s="19">
        <f>INDEX('Actuals Data'!M$4:M$427,MATCH('Actuals Summary'!$B228,'Actuals Data'!$B$4:$B$427,0))</f>
        <v>0</v>
      </c>
      <c r="N228" s="19">
        <f>INDEX('Actuals Data'!N$4:N$427,MATCH('Actuals Summary'!$B228,'Actuals Data'!$B$4:$B$427,0))</f>
        <v>0</v>
      </c>
      <c r="O228" s="19">
        <f>INDEX('Actuals Data'!O$4:O$427,MATCH('Actuals Summary'!$B228,'Actuals Data'!$B$4:$B$427,0))</f>
        <v>0</v>
      </c>
      <c r="P228" s="19">
        <f>INDEX('Actuals Data'!P$4:P$427,MATCH('Actuals Summary'!$B228,'Actuals Data'!$B$4:$B$427,0))</f>
        <v>0</v>
      </c>
      <c r="Q228" s="19">
        <f>INDEX('Actuals Data'!Q$4:Q$427,MATCH('Actuals Summary'!$B228,'Actuals Data'!$B$4:$B$427,0))</f>
        <v>0</v>
      </c>
      <c r="R228" s="19">
        <f>INDEX('Actuals Data'!R$4:R$427,MATCH('Actuals Summary'!$B228,'Actuals Data'!$B$4:$B$427,0))</f>
        <v>0</v>
      </c>
      <c r="S228" s="19">
        <f>INDEX('Actuals Data'!S$4:S$427,MATCH('Actuals Summary'!$B228,'Actuals Data'!$B$4:$B$427,0))</f>
        <v>9000</v>
      </c>
      <c r="T228" s="19">
        <f>INDEX('Actuals Data'!T$4:T$427,MATCH('Actuals Summary'!$B228,'Actuals Data'!$B$4:$B$427,0))</f>
        <v>6425</v>
      </c>
      <c r="U228" s="19">
        <f>INDEX('Actuals Data'!U$4:U$427,MATCH('Actuals Summary'!$B228,'Actuals Data'!$B$4:$B$427,0))</f>
        <v>9475</v>
      </c>
      <c r="V228" s="19">
        <f>INDEX('Actuals Data'!V$4:V$427,MATCH('Actuals Summary'!$B228,'Actuals Data'!$B$4:$B$427,0))</f>
        <v>11905</v>
      </c>
      <c r="W228" s="19">
        <f>INDEX('Actuals Data'!W$4:W$427,MATCH('Actuals Summary'!$B228,'Actuals Data'!$B$4:$B$427,0))</f>
        <v>11695</v>
      </c>
      <c r="X228" s="19">
        <f>INDEX('Actuals Data'!X$4:X$427,MATCH('Actuals Summary'!$B228,'Actuals Data'!$B$4:$B$427,0))</f>
        <v>18315</v>
      </c>
      <c r="Y228" s="19">
        <f>INDEX('Actuals Data'!Y$4:Y$427,MATCH('Actuals Summary'!$B228,'Actuals Data'!$B$4:$B$427,0))</f>
        <v>15720</v>
      </c>
      <c r="Z228" s="19">
        <f>INDEX('Actuals Data'!Z$4:Z$427,MATCH('Actuals Summary'!$B228,'Actuals Data'!$B$4:$B$427,0))</f>
        <v>20705</v>
      </c>
      <c r="AA228" s="19">
        <f>INDEX('Actuals Data'!AA$4:AA$427,MATCH('Actuals Summary'!$B228,'Actuals Data'!$B$4:$B$427,0))</f>
        <v>14175</v>
      </c>
      <c r="AB228" s="19">
        <f>INDEX('Actuals Data'!AB$4:AB$427,MATCH('Actuals Summary'!$B228,'Actuals Data'!$B$4:$B$427,0))</f>
        <v>20959</v>
      </c>
      <c r="AC228" s="19">
        <f>INDEX('Actuals Data'!AC$4:AC$427,MATCH('Actuals Summary'!$B228,'Actuals Data'!$B$4:$B$427,0))</f>
        <v>22660</v>
      </c>
      <c r="AD228" s="19">
        <f>INDEX('Actuals Data'!AD$4:AD$427,MATCH('Actuals Summary'!$B228,'Actuals Data'!$B$4:$B$427,0))</f>
        <v>20460</v>
      </c>
      <c r="AE228" s="19">
        <f>INDEX('Actuals Data'!AE$4:AE$427,MATCH('Actuals Summary'!$B228,'Actuals Data'!$B$4:$B$427,0))</f>
        <v>14180</v>
      </c>
      <c r="AF228" s="19">
        <f>INDEX('Actuals Data'!AF$4:AF$427,MATCH('Actuals Summary'!$B228,'Actuals Data'!$B$4:$B$427,0))</f>
        <v>21982</v>
      </c>
      <c r="AG228" s="19">
        <f>INDEX('Actuals Data'!AG$4:AG$427,MATCH('Actuals Summary'!$B228,'Actuals Data'!$B$4:$B$427,0))</f>
        <v>26536</v>
      </c>
      <c r="AH228" s="19">
        <f>INDEX('Actuals Data'!AH$4:AH$427,MATCH('Actuals Summary'!$B228,'Actuals Data'!$B$4:$B$427,0))</f>
        <v>13624</v>
      </c>
      <c r="AI228" s="19">
        <f>INDEX('Actuals Data'!AI$4:AI$427,MATCH('Actuals Summary'!$B228,'Actuals Data'!$B$4:$B$427,0))</f>
        <v>22451</v>
      </c>
      <c r="AJ228" s="19">
        <f>INDEX('Actuals Data'!AJ$4:AJ$427,MATCH('Actuals Summary'!$B228,'Actuals Data'!$B$4:$B$427,0))</f>
        <v>12639</v>
      </c>
      <c r="AK228" s="19">
        <f>INDEX('Actuals Data'!AK$4:AK$427,MATCH('Actuals Summary'!$B228,'Actuals Data'!$B$4:$B$427,0))</f>
        <v>14848</v>
      </c>
      <c r="AL228" s="19">
        <f>INDEX('Actuals Data'!AL$4:AL$427,MATCH('Actuals Summary'!$B228,'Actuals Data'!$B$4:$B$427,0))</f>
        <v>10226</v>
      </c>
      <c r="AM228" s="19">
        <f>INDEX('Actuals Data'!AM$4:AM$427,MATCH('Actuals Summary'!$B228,'Actuals Data'!$B$4:$B$427,0))</f>
        <v>17672</v>
      </c>
      <c r="AN228" s="19">
        <f>INDEX('Actuals Data'!AN$4:AN$427,MATCH('Actuals Summary'!$B228,'Actuals Data'!$B$4:$B$427,0))</f>
        <v>13431</v>
      </c>
      <c r="AO228" s="19">
        <f>INDEX('Actuals Data'!AO$4:AO$427,MATCH('Actuals Summary'!$B228,'Actuals Data'!$B$4:$B$427,0))</f>
        <v>31604</v>
      </c>
      <c r="AP228" s="19">
        <f>INDEX('Actuals Data'!AP$4:AP$427,MATCH('Actuals Summary'!$B228,'Actuals Data'!$B$4:$B$427,0))</f>
        <v>29448</v>
      </c>
      <c r="AQ228" s="19">
        <f>INDEX('Actuals Data'!AQ$4:AQ$427,MATCH('Actuals Summary'!$B228,'Actuals Data'!$B$4:$B$427,0))</f>
        <v>37685</v>
      </c>
      <c r="AR228" s="88">
        <f>INDEX('Actuals Data'!AR$4:AR$427,MATCH('Actuals Summary'!$B228,'Actuals Data'!$B$4:$B$427,0))</f>
        <v>29484</v>
      </c>
      <c r="AS228" s="52">
        <f>INDEX('Actuals Data'!AS$4:AS$427,MATCH('Actuals Summary'!$B228,'Actuals Data'!$B$4:$B$427,0))</f>
        <v>29484</v>
      </c>
      <c r="AT228" s="19">
        <f>INDEX('Actuals Data'!AT$4:AT$427,MATCH('Actuals Summary'!$B228,'Actuals Data'!$B$4:$B$427,0))</f>
        <v>28000</v>
      </c>
    </row>
    <row r="229" spans="2:46" outlineLevel="1" x14ac:dyDescent="0.25">
      <c r="B229" s="24" t="s">
        <v>454</v>
      </c>
      <c r="C229" s="24" t="s">
        <v>455</v>
      </c>
      <c r="D229" s="24" t="s">
        <v>456</v>
      </c>
      <c r="E229" s="19">
        <f>INDEX('Actuals Data'!E$4:E$427,MATCH('Actuals Summary'!$B229,'Actuals Data'!$B$4:$B$427,0))</f>
        <v>0</v>
      </c>
      <c r="F229" s="19">
        <f>INDEX('Actuals Data'!F$4:F$427,MATCH('Actuals Summary'!$B229,'Actuals Data'!$B$4:$B$427,0))</f>
        <v>0</v>
      </c>
      <c r="G229" s="19">
        <f>INDEX('Actuals Data'!G$4:G$427,MATCH('Actuals Summary'!$B229,'Actuals Data'!$B$4:$B$427,0))</f>
        <v>0</v>
      </c>
      <c r="H229" s="19">
        <f>INDEX('Actuals Data'!H$4:H$427,MATCH('Actuals Summary'!$B229,'Actuals Data'!$B$4:$B$427,0))</f>
        <v>0</v>
      </c>
      <c r="I229" s="19">
        <f>INDEX('Actuals Data'!I$4:I$427,MATCH('Actuals Summary'!$B229,'Actuals Data'!$B$4:$B$427,0))</f>
        <v>0</v>
      </c>
      <c r="J229" s="19">
        <f>INDEX('Actuals Data'!J$4:J$427,MATCH('Actuals Summary'!$B229,'Actuals Data'!$B$4:$B$427,0))</f>
        <v>6271</v>
      </c>
      <c r="K229" s="19">
        <f>INDEX('Actuals Data'!K$4:K$427,MATCH('Actuals Summary'!$B229,'Actuals Data'!$B$4:$B$427,0))</f>
        <v>36114</v>
      </c>
      <c r="L229" s="19">
        <f>INDEX('Actuals Data'!L$4:L$427,MATCH('Actuals Summary'!$B229,'Actuals Data'!$B$4:$B$427,0))</f>
        <v>71723</v>
      </c>
      <c r="M229" s="19">
        <f>INDEX('Actuals Data'!M$4:M$427,MATCH('Actuals Summary'!$B229,'Actuals Data'!$B$4:$B$427,0))</f>
        <v>74885</v>
      </c>
      <c r="N229" s="19">
        <f>INDEX('Actuals Data'!N$4:N$427,MATCH('Actuals Summary'!$B229,'Actuals Data'!$B$4:$B$427,0))</f>
        <v>67620</v>
      </c>
      <c r="O229" s="19">
        <f>INDEX('Actuals Data'!O$4:O$427,MATCH('Actuals Summary'!$B229,'Actuals Data'!$B$4:$B$427,0))</f>
        <v>76001</v>
      </c>
      <c r="P229" s="19">
        <f>INDEX('Actuals Data'!P$4:P$427,MATCH('Actuals Summary'!$B229,'Actuals Data'!$B$4:$B$427,0))</f>
        <v>64510</v>
      </c>
      <c r="Q229" s="19">
        <f>INDEX('Actuals Data'!Q$4:Q$427,MATCH('Actuals Summary'!$B229,'Actuals Data'!$B$4:$B$427,0))</f>
        <v>72513</v>
      </c>
      <c r="R229" s="19">
        <f>INDEX('Actuals Data'!R$4:R$427,MATCH('Actuals Summary'!$B229,'Actuals Data'!$B$4:$B$427,0))</f>
        <v>58726</v>
      </c>
      <c r="S229" s="19">
        <f>INDEX('Actuals Data'!S$4:S$427,MATCH('Actuals Summary'!$B229,'Actuals Data'!$B$4:$B$427,0))</f>
        <v>65621</v>
      </c>
      <c r="T229" s="19">
        <f>INDEX('Actuals Data'!T$4:T$427,MATCH('Actuals Summary'!$B229,'Actuals Data'!$B$4:$B$427,0))</f>
        <v>73277</v>
      </c>
      <c r="U229" s="19">
        <f>INDEX('Actuals Data'!U$4:U$427,MATCH('Actuals Summary'!$B229,'Actuals Data'!$B$4:$B$427,0))</f>
        <v>56809</v>
      </c>
      <c r="V229" s="19">
        <f>INDEX('Actuals Data'!V$4:V$427,MATCH('Actuals Summary'!$B229,'Actuals Data'!$B$4:$B$427,0))</f>
        <v>69952</v>
      </c>
      <c r="W229" s="19">
        <f>INDEX('Actuals Data'!W$4:W$427,MATCH('Actuals Summary'!$B229,'Actuals Data'!$B$4:$B$427,0))</f>
        <v>67251</v>
      </c>
      <c r="X229" s="19">
        <f>INDEX('Actuals Data'!X$4:X$427,MATCH('Actuals Summary'!$B229,'Actuals Data'!$B$4:$B$427,0))</f>
        <v>76896</v>
      </c>
      <c r="Y229" s="19">
        <f>INDEX('Actuals Data'!Y$4:Y$427,MATCH('Actuals Summary'!$B229,'Actuals Data'!$B$4:$B$427,0))</f>
        <v>99778</v>
      </c>
      <c r="Z229" s="19">
        <f>INDEX('Actuals Data'!Z$4:Z$427,MATCH('Actuals Summary'!$B229,'Actuals Data'!$B$4:$B$427,0))</f>
        <v>81331</v>
      </c>
      <c r="AA229" s="19">
        <f>INDEX('Actuals Data'!AA$4:AA$427,MATCH('Actuals Summary'!$B229,'Actuals Data'!$B$4:$B$427,0))</f>
        <v>96594</v>
      </c>
      <c r="AB229" s="19">
        <f>INDEX('Actuals Data'!AB$4:AB$427,MATCH('Actuals Summary'!$B229,'Actuals Data'!$B$4:$B$427,0))</f>
        <v>89922</v>
      </c>
      <c r="AC229" s="19">
        <f>INDEX('Actuals Data'!AC$4:AC$427,MATCH('Actuals Summary'!$B229,'Actuals Data'!$B$4:$B$427,0))</f>
        <v>87332</v>
      </c>
      <c r="AD229" s="19">
        <f>INDEX('Actuals Data'!AD$4:AD$427,MATCH('Actuals Summary'!$B229,'Actuals Data'!$B$4:$B$427,0))</f>
        <v>85276</v>
      </c>
      <c r="AE229" s="19">
        <f>INDEX('Actuals Data'!AE$4:AE$427,MATCH('Actuals Summary'!$B229,'Actuals Data'!$B$4:$B$427,0))</f>
        <v>95203</v>
      </c>
      <c r="AF229" s="19">
        <f>INDEX('Actuals Data'!AF$4:AF$427,MATCH('Actuals Summary'!$B229,'Actuals Data'!$B$4:$B$427,0))</f>
        <v>95703</v>
      </c>
      <c r="AG229" s="19">
        <f>INDEX('Actuals Data'!AG$4:AG$427,MATCH('Actuals Summary'!$B229,'Actuals Data'!$B$4:$B$427,0))</f>
        <v>119500</v>
      </c>
      <c r="AH229" s="19">
        <f>INDEX('Actuals Data'!AH$4:AH$427,MATCH('Actuals Summary'!$B229,'Actuals Data'!$B$4:$B$427,0))</f>
        <v>135658</v>
      </c>
      <c r="AI229" s="19">
        <f>INDEX('Actuals Data'!AI$4:AI$427,MATCH('Actuals Summary'!$B229,'Actuals Data'!$B$4:$B$427,0))</f>
        <v>136295</v>
      </c>
      <c r="AJ229" s="19">
        <f>INDEX('Actuals Data'!AJ$4:AJ$427,MATCH('Actuals Summary'!$B229,'Actuals Data'!$B$4:$B$427,0))</f>
        <v>107123</v>
      </c>
      <c r="AK229" s="19">
        <f>INDEX('Actuals Data'!AK$4:AK$427,MATCH('Actuals Summary'!$B229,'Actuals Data'!$B$4:$B$427,0))</f>
        <v>90844</v>
      </c>
      <c r="AL229" s="19">
        <f>INDEX('Actuals Data'!AL$4:AL$427,MATCH('Actuals Summary'!$B229,'Actuals Data'!$B$4:$B$427,0))</f>
        <v>106605</v>
      </c>
      <c r="AM229" s="19">
        <f>INDEX('Actuals Data'!AM$4:AM$427,MATCH('Actuals Summary'!$B229,'Actuals Data'!$B$4:$B$427,0))</f>
        <v>97090</v>
      </c>
      <c r="AN229" s="19">
        <f>INDEX('Actuals Data'!AN$4:AN$427,MATCH('Actuals Summary'!$B229,'Actuals Data'!$B$4:$B$427,0))</f>
        <v>90935</v>
      </c>
      <c r="AO229" s="19">
        <f>INDEX('Actuals Data'!AO$4:AO$427,MATCH('Actuals Summary'!$B229,'Actuals Data'!$B$4:$B$427,0))</f>
        <v>84166</v>
      </c>
      <c r="AP229" s="19">
        <f>INDEX('Actuals Data'!AP$4:AP$427,MATCH('Actuals Summary'!$B229,'Actuals Data'!$B$4:$B$427,0))</f>
        <v>81939</v>
      </c>
      <c r="AQ229" s="19">
        <f>INDEX('Actuals Data'!AQ$4:AQ$427,MATCH('Actuals Summary'!$B229,'Actuals Data'!$B$4:$B$427,0))</f>
        <v>73845</v>
      </c>
      <c r="AR229" s="88">
        <f>INDEX('Actuals Data'!AR$4:AR$427,MATCH('Actuals Summary'!$B229,'Actuals Data'!$B$4:$B$427,0))</f>
        <v>69614</v>
      </c>
      <c r="AS229" s="52">
        <f>INDEX('Actuals Data'!AS$4:AS$427,MATCH('Actuals Summary'!$B229,'Actuals Data'!$B$4:$B$427,0))</f>
        <v>69614</v>
      </c>
      <c r="AT229" s="19">
        <f>INDEX('Actuals Data'!AT$4:AT$427,MATCH('Actuals Summary'!$B229,'Actuals Data'!$B$4:$B$427,0))</f>
        <v>82000</v>
      </c>
    </row>
    <row r="230" spans="2:46" outlineLevel="1" x14ac:dyDescent="0.25">
      <c r="B230" s="24" t="s">
        <v>457</v>
      </c>
      <c r="C230" s="24" t="s">
        <v>458</v>
      </c>
      <c r="D230" s="24" t="s">
        <v>459</v>
      </c>
      <c r="E230" s="19">
        <f>INDEX('Actuals Data'!E$4:E$427,MATCH('Actuals Summary'!$B230,'Actuals Data'!$B$4:$B$427,0))</f>
        <v>0</v>
      </c>
      <c r="F230" s="19">
        <f>INDEX('Actuals Data'!F$4:F$427,MATCH('Actuals Summary'!$B230,'Actuals Data'!$B$4:$B$427,0))</f>
        <v>0</v>
      </c>
      <c r="G230" s="19">
        <f>INDEX('Actuals Data'!G$4:G$427,MATCH('Actuals Summary'!$B230,'Actuals Data'!$B$4:$B$427,0))</f>
        <v>0</v>
      </c>
      <c r="H230" s="19">
        <f>INDEX('Actuals Data'!H$4:H$427,MATCH('Actuals Summary'!$B230,'Actuals Data'!$B$4:$B$427,0))</f>
        <v>0</v>
      </c>
      <c r="I230" s="19">
        <f>INDEX('Actuals Data'!I$4:I$427,MATCH('Actuals Summary'!$B230,'Actuals Data'!$B$4:$B$427,0))</f>
        <v>0</v>
      </c>
      <c r="J230" s="19">
        <f>INDEX('Actuals Data'!J$4:J$427,MATCH('Actuals Summary'!$B230,'Actuals Data'!$B$4:$B$427,0))</f>
        <v>67482</v>
      </c>
      <c r="K230" s="19">
        <f>INDEX('Actuals Data'!K$4:K$427,MATCH('Actuals Summary'!$B230,'Actuals Data'!$B$4:$B$427,0))</f>
        <v>36638</v>
      </c>
      <c r="L230" s="19">
        <f>INDEX('Actuals Data'!L$4:L$427,MATCH('Actuals Summary'!$B230,'Actuals Data'!$B$4:$B$427,0))</f>
        <v>142626</v>
      </c>
      <c r="M230" s="19">
        <f>INDEX('Actuals Data'!M$4:M$427,MATCH('Actuals Summary'!$B230,'Actuals Data'!$B$4:$B$427,0))</f>
        <v>35832</v>
      </c>
      <c r="N230" s="19">
        <f>INDEX('Actuals Data'!N$4:N$427,MATCH('Actuals Summary'!$B230,'Actuals Data'!$B$4:$B$427,0))</f>
        <v>132498</v>
      </c>
      <c r="O230" s="19">
        <f>INDEX('Actuals Data'!O$4:O$427,MATCH('Actuals Summary'!$B230,'Actuals Data'!$B$4:$B$427,0))</f>
        <v>70508</v>
      </c>
      <c r="P230" s="19">
        <f>INDEX('Actuals Data'!P$4:P$427,MATCH('Actuals Summary'!$B230,'Actuals Data'!$B$4:$B$427,0))</f>
        <v>80926</v>
      </c>
      <c r="Q230" s="19">
        <f>INDEX('Actuals Data'!Q$4:Q$427,MATCH('Actuals Summary'!$B230,'Actuals Data'!$B$4:$B$427,0))</f>
        <v>18730</v>
      </c>
      <c r="R230" s="19">
        <f>INDEX('Actuals Data'!R$4:R$427,MATCH('Actuals Summary'!$B230,'Actuals Data'!$B$4:$B$427,0))</f>
        <v>60300</v>
      </c>
      <c r="S230" s="19">
        <f>INDEX('Actuals Data'!S$4:S$427,MATCH('Actuals Summary'!$B230,'Actuals Data'!$B$4:$B$427,0))</f>
        <v>32534</v>
      </c>
      <c r="T230" s="19">
        <f>INDEX('Actuals Data'!T$4:T$427,MATCH('Actuals Summary'!$B230,'Actuals Data'!$B$4:$B$427,0))</f>
        <v>45575</v>
      </c>
      <c r="U230" s="19">
        <f>INDEX('Actuals Data'!U$4:U$427,MATCH('Actuals Summary'!$B230,'Actuals Data'!$B$4:$B$427,0))</f>
        <v>24734</v>
      </c>
      <c r="V230" s="19">
        <f>INDEX('Actuals Data'!V$4:V$427,MATCH('Actuals Summary'!$B230,'Actuals Data'!$B$4:$B$427,0))</f>
        <v>28458</v>
      </c>
      <c r="W230" s="19">
        <f>INDEX('Actuals Data'!W$4:W$427,MATCH('Actuals Summary'!$B230,'Actuals Data'!$B$4:$B$427,0))</f>
        <v>14672</v>
      </c>
      <c r="X230" s="19">
        <f>INDEX('Actuals Data'!X$4:X$427,MATCH('Actuals Summary'!$B230,'Actuals Data'!$B$4:$B$427,0))</f>
        <v>14628</v>
      </c>
      <c r="Y230" s="19">
        <f>INDEX('Actuals Data'!Y$4:Y$427,MATCH('Actuals Summary'!$B230,'Actuals Data'!$B$4:$B$427,0))</f>
        <v>5607</v>
      </c>
      <c r="Z230" s="19">
        <f>INDEX('Actuals Data'!Z$4:Z$427,MATCH('Actuals Summary'!$B230,'Actuals Data'!$B$4:$B$427,0))</f>
        <v>20457</v>
      </c>
      <c r="AA230" s="19">
        <f>INDEX('Actuals Data'!AA$4:AA$427,MATCH('Actuals Summary'!$B230,'Actuals Data'!$B$4:$B$427,0))</f>
        <v>25258</v>
      </c>
      <c r="AB230" s="19">
        <f>INDEX('Actuals Data'!AB$4:AB$427,MATCH('Actuals Summary'!$B230,'Actuals Data'!$B$4:$B$427,0))</f>
        <v>9371</v>
      </c>
      <c r="AC230" s="19">
        <f>INDEX('Actuals Data'!AC$4:AC$427,MATCH('Actuals Summary'!$B230,'Actuals Data'!$B$4:$B$427,0))</f>
        <v>35910</v>
      </c>
      <c r="AD230" s="19">
        <f>INDEX('Actuals Data'!AD$4:AD$427,MATCH('Actuals Summary'!$B230,'Actuals Data'!$B$4:$B$427,0))</f>
        <v>4678</v>
      </c>
      <c r="AE230" s="19">
        <f>INDEX('Actuals Data'!AE$4:AE$427,MATCH('Actuals Summary'!$B230,'Actuals Data'!$B$4:$B$427,0))</f>
        <v>12325</v>
      </c>
      <c r="AF230" s="19">
        <f>INDEX('Actuals Data'!AF$4:AF$427,MATCH('Actuals Summary'!$B230,'Actuals Data'!$B$4:$B$427,0))</f>
        <v>10536</v>
      </c>
      <c r="AG230" s="19">
        <f>INDEX('Actuals Data'!AG$4:AG$427,MATCH('Actuals Summary'!$B230,'Actuals Data'!$B$4:$B$427,0))</f>
        <v>4555</v>
      </c>
      <c r="AH230" s="19">
        <f>INDEX('Actuals Data'!AH$4:AH$427,MATCH('Actuals Summary'!$B230,'Actuals Data'!$B$4:$B$427,0))</f>
        <v>13981</v>
      </c>
      <c r="AI230" s="19">
        <f>INDEX('Actuals Data'!AI$4:AI$427,MATCH('Actuals Summary'!$B230,'Actuals Data'!$B$4:$B$427,0))</f>
        <v>11980</v>
      </c>
      <c r="AJ230" s="19">
        <f>INDEX('Actuals Data'!AJ$4:AJ$427,MATCH('Actuals Summary'!$B230,'Actuals Data'!$B$4:$B$427,0))</f>
        <v>14485</v>
      </c>
      <c r="AK230" s="19">
        <f>INDEX('Actuals Data'!AK$4:AK$427,MATCH('Actuals Summary'!$B230,'Actuals Data'!$B$4:$B$427,0))</f>
        <v>21568</v>
      </c>
      <c r="AL230" s="19">
        <f>INDEX('Actuals Data'!AL$4:AL$427,MATCH('Actuals Summary'!$B230,'Actuals Data'!$B$4:$B$427,0))</f>
        <v>11553</v>
      </c>
      <c r="AM230" s="19">
        <f>INDEX('Actuals Data'!AM$4:AM$427,MATCH('Actuals Summary'!$B230,'Actuals Data'!$B$4:$B$427,0))</f>
        <v>13800</v>
      </c>
      <c r="AN230" s="19">
        <f>INDEX('Actuals Data'!AN$4:AN$427,MATCH('Actuals Summary'!$B230,'Actuals Data'!$B$4:$B$427,0))</f>
        <v>6000</v>
      </c>
      <c r="AO230" s="19">
        <f>INDEX('Actuals Data'!AO$4:AO$427,MATCH('Actuals Summary'!$B230,'Actuals Data'!$B$4:$B$427,0))</f>
        <v>3800</v>
      </c>
      <c r="AP230" s="19">
        <f>INDEX('Actuals Data'!AP$4:AP$427,MATCH('Actuals Summary'!$B230,'Actuals Data'!$B$4:$B$427,0))</f>
        <v>15600</v>
      </c>
      <c r="AQ230" s="19">
        <f>INDEX('Actuals Data'!AQ$4:AQ$427,MATCH('Actuals Summary'!$B230,'Actuals Data'!$B$4:$B$427,0))</f>
        <v>0</v>
      </c>
      <c r="AR230" s="88">
        <f>INDEX('Actuals Data'!AR$4:AR$427,MATCH('Actuals Summary'!$B230,'Actuals Data'!$B$4:$B$427,0))</f>
        <v>0</v>
      </c>
      <c r="AS230" s="52">
        <f>INDEX('Actuals Data'!AS$4:AS$427,MATCH('Actuals Summary'!$B230,'Actuals Data'!$B$4:$B$427,0))</f>
        <v>0</v>
      </c>
      <c r="AT230" s="19">
        <f>INDEX('Actuals Data'!AT$4:AT$427,MATCH('Actuals Summary'!$B230,'Actuals Data'!$B$4:$B$427,0))</f>
        <v>6600</v>
      </c>
    </row>
    <row r="231" spans="2:46" outlineLevel="1" x14ac:dyDescent="0.25">
      <c r="B231" s="24" t="s">
        <v>460</v>
      </c>
      <c r="C231" s="24" t="s">
        <v>461</v>
      </c>
      <c r="D231" s="24" t="s">
        <v>462</v>
      </c>
      <c r="E231" s="19">
        <f>INDEX('Actuals Data'!E$4:E$427,MATCH('Actuals Summary'!$B231,'Actuals Data'!$B$4:$B$427,0))</f>
        <v>15771</v>
      </c>
      <c r="F231" s="19">
        <f>INDEX('Actuals Data'!F$4:F$427,MATCH('Actuals Summary'!$B231,'Actuals Data'!$B$4:$B$427,0))</f>
        <v>15226</v>
      </c>
      <c r="G231" s="19">
        <f>INDEX('Actuals Data'!G$4:G$427,MATCH('Actuals Summary'!$B231,'Actuals Data'!$B$4:$B$427,0))</f>
        <v>15512</v>
      </c>
      <c r="H231" s="19">
        <f>INDEX('Actuals Data'!H$4:H$427,MATCH('Actuals Summary'!$B231,'Actuals Data'!$B$4:$B$427,0))</f>
        <v>28367</v>
      </c>
      <c r="I231" s="19">
        <f>INDEX('Actuals Data'!I$4:I$427,MATCH('Actuals Summary'!$B231,'Actuals Data'!$B$4:$B$427,0))</f>
        <v>18284</v>
      </c>
      <c r="J231" s="19">
        <f>INDEX('Actuals Data'!J$4:J$427,MATCH('Actuals Summary'!$B231,'Actuals Data'!$B$4:$B$427,0))</f>
        <v>21043</v>
      </c>
      <c r="K231" s="19">
        <f>INDEX('Actuals Data'!K$4:K$427,MATCH('Actuals Summary'!$B231,'Actuals Data'!$B$4:$B$427,0))</f>
        <v>20164</v>
      </c>
      <c r="L231" s="19">
        <f>INDEX('Actuals Data'!L$4:L$427,MATCH('Actuals Summary'!$B231,'Actuals Data'!$B$4:$B$427,0))</f>
        <v>23620</v>
      </c>
      <c r="M231" s="19">
        <f>INDEX('Actuals Data'!M$4:M$427,MATCH('Actuals Summary'!$B231,'Actuals Data'!$B$4:$B$427,0))</f>
        <v>21350</v>
      </c>
      <c r="N231" s="19">
        <f>INDEX('Actuals Data'!N$4:N$427,MATCH('Actuals Summary'!$B231,'Actuals Data'!$B$4:$B$427,0))</f>
        <v>19350</v>
      </c>
      <c r="O231" s="19">
        <f>INDEX('Actuals Data'!O$4:O$427,MATCH('Actuals Summary'!$B231,'Actuals Data'!$B$4:$B$427,0))</f>
        <v>21460</v>
      </c>
      <c r="P231" s="19">
        <f>INDEX('Actuals Data'!P$4:P$427,MATCH('Actuals Summary'!$B231,'Actuals Data'!$B$4:$B$427,0))</f>
        <v>22720</v>
      </c>
      <c r="Q231" s="19">
        <f>INDEX('Actuals Data'!Q$4:Q$427,MATCH('Actuals Summary'!$B231,'Actuals Data'!$B$4:$B$427,0))</f>
        <v>20840</v>
      </c>
      <c r="R231" s="19">
        <f>INDEX('Actuals Data'!R$4:R$427,MATCH('Actuals Summary'!$B231,'Actuals Data'!$B$4:$B$427,0))</f>
        <v>17260</v>
      </c>
      <c r="S231" s="19">
        <f>INDEX('Actuals Data'!S$4:S$427,MATCH('Actuals Summary'!$B231,'Actuals Data'!$B$4:$B$427,0))</f>
        <v>20810</v>
      </c>
      <c r="T231" s="19">
        <f>INDEX('Actuals Data'!T$4:T$427,MATCH('Actuals Summary'!$B231,'Actuals Data'!$B$4:$B$427,0))</f>
        <v>18370</v>
      </c>
      <c r="U231" s="19">
        <f>INDEX('Actuals Data'!U$4:U$427,MATCH('Actuals Summary'!$B231,'Actuals Data'!$B$4:$B$427,0))</f>
        <v>25090</v>
      </c>
      <c r="V231" s="19">
        <f>INDEX('Actuals Data'!V$4:V$427,MATCH('Actuals Summary'!$B231,'Actuals Data'!$B$4:$B$427,0))</f>
        <v>18610</v>
      </c>
      <c r="W231" s="19">
        <f>INDEX('Actuals Data'!W$4:W$427,MATCH('Actuals Summary'!$B231,'Actuals Data'!$B$4:$B$427,0))</f>
        <v>17800</v>
      </c>
      <c r="X231" s="19">
        <f>INDEX('Actuals Data'!X$4:X$427,MATCH('Actuals Summary'!$B231,'Actuals Data'!$B$4:$B$427,0))</f>
        <v>20020</v>
      </c>
      <c r="Y231" s="19">
        <f>INDEX('Actuals Data'!Y$4:Y$427,MATCH('Actuals Summary'!$B231,'Actuals Data'!$B$4:$B$427,0))</f>
        <v>18390</v>
      </c>
      <c r="Z231" s="19">
        <f>INDEX('Actuals Data'!Z$4:Z$427,MATCH('Actuals Summary'!$B231,'Actuals Data'!$B$4:$B$427,0))</f>
        <v>18010</v>
      </c>
      <c r="AA231" s="19">
        <f>INDEX('Actuals Data'!AA$4:AA$427,MATCH('Actuals Summary'!$B231,'Actuals Data'!$B$4:$B$427,0))</f>
        <v>18950</v>
      </c>
      <c r="AB231" s="19">
        <f>INDEX('Actuals Data'!AB$4:AB$427,MATCH('Actuals Summary'!$B231,'Actuals Data'!$B$4:$B$427,0))</f>
        <v>19070</v>
      </c>
      <c r="AC231" s="19">
        <f>INDEX('Actuals Data'!AC$4:AC$427,MATCH('Actuals Summary'!$B231,'Actuals Data'!$B$4:$B$427,0))</f>
        <v>18200</v>
      </c>
      <c r="AD231" s="19">
        <f>INDEX('Actuals Data'!AD$4:AD$427,MATCH('Actuals Summary'!$B231,'Actuals Data'!$B$4:$B$427,0))</f>
        <v>17810</v>
      </c>
      <c r="AE231" s="19">
        <f>INDEX('Actuals Data'!AE$4:AE$427,MATCH('Actuals Summary'!$B231,'Actuals Data'!$B$4:$B$427,0))</f>
        <v>18920</v>
      </c>
      <c r="AF231" s="19">
        <f>INDEX('Actuals Data'!AF$4:AF$427,MATCH('Actuals Summary'!$B231,'Actuals Data'!$B$4:$B$427,0))</f>
        <v>16830</v>
      </c>
      <c r="AG231" s="19">
        <f>INDEX('Actuals Data'!AG$4:AG$427,MATCH('Actuals Summary'!$B231,'Actuals Data'!$B$4:$B$427,0))</f>
        <v>18270</v>
      </c>
      <c r="AH231" s="19">
        <f>INDEX('Actuals Data'!AH$4:AH$427,MATCH('Actuals Summary'!$B231,'Actuals Data'!$B$4:$B$427,0))</f>
        <v>14680</v>
      </c>
      <c r="AI231" s="19">
        <f>INDEX('Actuals Data'!AI$4:AI$427,MATCH('Actuals Summary'!$B231,'Actuals Data'!$B$4:$B$427,0))</f>
        <v>15210</v>
      </c>
      <c r="AJ231" s="19">
        <f>INDEX('Actuals Data'!AJ$4:AJ$427,MATCH('Actuals Summary'!$B231,'Actuals Data'!$B$4:$B$427,0))</f>
        <v>14580</v>
      </c>
      <c r="AK231" s="19">
        <f>INDEX('Actuals Data'!AK$4:AK$427,MATCH('Actuals Summary'!$B231,'Actuals Data'!$B$4:$B$427,0))</f>
        <v>14910</v>
      </c>
      <c r="AL231" s="19">
        <f>INDEX('Actuals Data'!AL$4:AL$427,MATCH('Actuals Summary'!$B231,'Actuals Data'!$B$4:$B$427,0))</f>
        <v>14400</v>
      </c>
      <c r="AM231" s="19">
        <f>INDEX('Actuals Data'!AM$4:AM$427,MATCH('Actuals Summary'!$B231,'Actuals Data'!$B$4:$B$427,0))</f>
        <v>12380</v>
      </c>
      <c r="AN231" s="19">
        <f>INDEX('Actuals Data'!AN$4:AN$427,MATCH('Actuals Summary'!$B231,'Actuals Data'!$B$4:$B$427,0))</f>
        <v>11330</v>
      </c>
      <c r="AO231" s="19">
        <f>INDEX('Actuals Data'!AO$4:AO$427,MATCH('Actuals Summary'!$B231,'Actuals Data'!$B$4:$B$427,0))</f>
        <v>13760</v>
      </c>
      <c r="AP231" s="19">
        <f>INDEX('Actuals Data'!AP$4:AP$427,MATCH('Actuals Summary'!$B231,'Actuals Data'!$B$4:$B$427,0))</f>
        <v>11000</v>
      </c>
      <c r="AQ231" s="19">
        <f>INDEX('Actuals Data'!AQ$4:AQ$427,MATCH('Actuals Summary'!$B231,'Actuals Data'!$B$4:$B$427,0))</f>
        <v>12844</v>
      </c>
      <c r="AR231" s="88">
        <f>INDEX('Actuals Data'!AR$4:AR$427,MATCH('Actuals Summary'!$B231,'Actuals Data'!$B$4:$B$427,0))</f>
        <v>12690</v>
      </c>
      <c r="AS231" s="52">
        <f>INDEX('Actuals Data'!AS$4:AS$427,MATCH('Actuals Summary'!$B231,'Actuals Data'!$B$4:$B$427,0))</f>
        <v>12690</v>
      </c>
      <c r="AT231" s="19">
        <f>INDEX('Actuals Data'!AT$4:AT$427,MATCH('Actuals Summary'!$B231,'Actuals Data'!$B$4:$B$427,0))</f>
        <v>13000</v>
      </c>
    </row>
    <row r="232" spans="2:46" outlineLevel="1" x14ac:dyDescent="0.25">
      <c r="B232" s="24" t="s">
        <v>463</v>
      </c>
      <c r="C232" s="24" t="s">
        <v>464</v>
      </c>
      <c r="D232" s="24" t="s">
        <v>465</v>
      </c>
      <c r="E232" s="19">
        <f>INDEX('Actuals Data'!E$4:E$427,MATCH('Actuals Summary'!$B232,'Actuals Data'!$B$4:$B$427,0))</f>
        <v>274299</v>
      </c>
      <c r="F232" s="19">
        <f>INDEX('Actuals Data'!F$4:F$427,MATCH('Actuals Summary'!$B232,'Actuals Data'!$B$4:$B$427,0))</f>
        <v>323633</v>
      </c>
      <c r="G232" s="19">
        <f>INDEX('Actuals Data'!G$4:G$427,MATCH('Actuals Summary'!$B232,'Actuals Data'!$B$4:$B$427,0))</f>
        <v>307355</v>
      </c>
      <c r="H232" s="19">
        <f>INDEX('Actuals Data'!H$4:H$427,MATCH('Actuals Summary'!$B232,'Actuals Data'!$B$4:$B$427,0))</f>
        <v>297830</v>
      </c>
      <c r="I232" s="19">
        <f>INDEX('Actuals Data'!I$4:I$427,MATCH('Actuals Summary'!$B232,'Actuals Data'!$B$4:$B$427,0))</f>
        <v>244140</v>
      </c>
      <c r="J232" s="19">
        <f>INDEX('Actuals Data'!J$4:J$427,MATCH('Actuals Summary'!$B232,'Actuals Data'!$B$4:$B$427,0))</f>
        <v>433237</v>
      </c>
      <c r="K232" s="19">
        <f>INDEX('Actuals Data'!K$4:K$427,MATCH('Actuals Summary'!$B232,'Actuals Data'!$B$4:$B$427,0))</f>
        <v>554765</v>
      </c>
      <c r="L232" s="19">
        <f>INDEX('Actuals Data'!L$4:L$427,MATCH('Actuals Summary'!$B232,'Actuals Data'!$B$4:$B$427,0))</f>
        <v>559465</v>
      </c>
      <c r="M232" s="19">
        <f>INDEX('Actuals Data'!M$4:M$427,MATCH('Actuals Summary'!$B232,'Actuals Data'!$B$4:$B$427,0))</f>
        <v>588851</v>
      </c>
      <c r="N232" s="19">
        <f>INDEX('Actuals Data'!N$4:N$427,MATCH('Actuals Summary'!$B232,'Actuals Data'!$B$4:$B$427,0))</f>
        <v>685958</v>
      </c>
      <c r="O232" s="19">
        <f>INDEX('Actuals Data'!O$4:O$427,MATCH('Actuals Summary'!$B232,'Actuals Data'!$B$4:$B$427,0))</f>
        <v>550885</v>
      </c>
      <c r="P232" s="19">
        <f>INDEX('Actuals Data'!P$4:P$427,MATCH('Actuals Summary'!$B232,'Actuals Data'!$B$4:$B$427,0))</f>
        <v>549205</v>
      </c>
      <c r="Q232" s="19">
        <f>INDEX('Actuals Data'!Q$4:Q$427,MATCH('Actuals Summary'!$B232,'Actuals Data'!$B$4:$B$427,0))</f>
        <v>579883</v>
      </c>
      <c r="R232" s="19">
        <f>INDEX('Actuals Data'!R$4:R$427,MATCH('Actuals Summary'!$B232,'Actuals Data'!$B$4:$B$427,0))</f>
        <v>614818</v>
      </c>
      <c r="S232" s="19">
        <f>INDEX('Actuals Data'!S$4:S$427,MATCH('Actuals Summary'!$B232,'Actuals Data'!$B$4:$B$427,0))</f>
        <v>609673</v>
      </c>
      <c r="T232" s="19">
        <f>INDEX('Actuals Data'!T$4:T$427,MATCH('Actuals Summary'!$B232,'Actuals Data'!$B$4:$B$427,0))</f>
        <v>623819</v>
      </c>
      <c r="U232" s="19">
        <f>INDEX('Actuals Data'!U$4:U$427,MATCH('Actuals Summary'!$B232,'Actuals Data'!$B$4:$B$427,0))</f>
        <v>686885</v>
      </c>
      <c r="V232" s="19">
        <f>INDEX('Actuals Data'!V$4:V$427,MATCH('Actuals Summary'!$B232,'Actuals Data'!$B$4:$B$427,0))</f>
        <v>623987</v>
      </c>
      <c r="W232" s="19">
        <f>INDEX('Actuals Data'!W$4:W$427,MATCH('Actuals Summary'!$B232,'Actuals Data'!$B$4:$B$427,0))</f>
        <v>670203</v>
      </c>
      <c r="X232" s="19">
        <f>INDEX('Actuals Data'!X$4:X$427,MATCH('Actuals Summary'!$B232,'Actuals Data'!$B$4:$B$427,0))</f>
        <v>738234</v>
      </c>
      <c r="Y232" s="19">
        <f>INDEX('Actuals Data'!Y$4:Y$427,MATCH('Actuals Summary'!$B232,'Actuals Data'!$B$4:$B$427,0))</f>
        <v>910702</v>
      </c>
      <c r="Z232" s="19">
        <f>INDEX('Actuals Data'!Z$4:Z$427,MATCH('Actuals Summary'!$B232,'Actuals Data'!$B$4:$B$427,0))</f>
        <v>1073716</v>
      </c>
      <c r="AA232" s="19">
        <f>INDEX('Actuals Data'!AA$4:AA$427,MATCH('Actuals Summary'!$B232,'Actuals Data'!$B$4:$B$427,0))</f>
        <v>1128832</v>
      </c>
      <c r="AB232" s="19">
        <f>INDEX('Actuals Data'!AB$4:AB$427,MATCH('Actuals Summary'!$B232,'Actuals Data'!$B$4:$B$427,0))</f>
        <v>1676663</v>
      </c>
      <c r="AC232" s="19">
        <f>INDEX('Actuals Data'!AC$4:AC$427,MATCH('Actuals Summary'!$B232,'Actuals Data'!$B$4:$B$427,0))</f>
        <v>1678863</v>
      </c>
      <c r="AD232" s="19">
        <f>INDEX('Actuals Data'!AD$4:AD$427,MATCH('Actuals Summary'!$B232,'Actuals Data'!$B$4:$B$427,0))</f>
        <v>1709143</v>
      </c>
      <c r="AE232" s="19">
        <f>INDEX('Actuals Data'!AE$4:AE$427,MATCH('Actuals Summary'!$B232,'Actuals Data'!$B$4:$B$427,0))</f>
        <v>1951805</v>
      </c>
      <c r="AF232" s="19">
        <f>INDEX('Actuals Data'!AF$4:AF$427,MATCH('Actuals Summary'!$B232,'Actuals Data'!$B$4:$B$427,0))</f>
        <v>2258525</v>
      </c>
      <c r="AG232" s="19">
        <f>INDEX('Actuals Data'!AG$4:AG$427,MATCH('Actuals Summary'!$B232,'Actuals Data'!$B$4:$B$427,0))</f>
        <v>2444670</v>
      </c>
      <c r="AH232" s="19">
        <f>INDEX('Actuals Data'!AH$4:AH$427,MATCH('Actuals Summary'!$B232,'Actuals Data'!$B$4:$B$427,0))</f>
        <v>2013630</v>
      </c>
      <c r="AI232" s="19">
        <f>INDEX('Actuals Data'!AI$4:AI$427,MATCH('Actuals Summary'!$B232,'Actuals Data'!$B$4:$B$427,0))</f>
        <v>1488022</v>
      </c>
      <c r="AJ232" s="19">
        <f>INDEX('Actuals Data'!AJ$4:AJ$427,MATCH('Actuals Summary'!$B232,'Actuals Data'!$B$4:$B$427,0))</f>
        <v>1073180</v>
      </c>
      <c r="AK232" s="19">
        <f>INDEX('Actuals Data'!AK$4:AK$427,MATCH('Actuals Summary'!$B232,'Actuals Data'!$B$4:$B$427,0))</f>
        <v>1176780</v>
      </c>
      <c r="AL232" s="19">
        <f>INDEX('Actuals Data'!AL$4:AL$427,MATCH('Actuals Summary'!$B232,'Actuals Data'!$B$4:$B$427,0))</f>
        <v>1124741</v>
      </c>
      <c r="AM232" s="19">
        <f>INDEX('Actuals Data'!AM$4:AM$427,MATCH('Actuals Summary'!$B232,'Actuals Data'!$B$4:$B$427,0))</f>
        <v>968230</v>
      </c>
      <c r="AN232" s="19">
        <f>INDEX('Actuals Data'!AN$4:AN$427,MATCH('Actuals Summary'!$B232,'Actuals Data'!$B$4:$B$427,0))</f>
        <v>1213334</v>
      </c>
      <c r="AO232" s="19">
        <f>INDEX('Actuals Data'!AO$4:AO$427,MATCH('Actuals Summary'!$B232,'Actuals Data'!$B$4:$B$427,0))</f>
        <v>1582210</v>
      </c>
      <c r="AP232" s="19">
        <f>INDEX('Actuals Data'!AP$4:AP$427,MATCH('Actuals Summary'!$B232,'Actuals Data'!$B$4:$B$427,0))</f>
        <v>1924593</v>
      </c>
      <c r="AQ232" s="19">
        <f>INDEX('Actuals Data'!AQ$4:AQ$427,MATCH('Actuals Summary'!$B232,'Actuals Data'!$B$4:$B$427,0))</f>
        <v>2013105</v>
      </c>
      <c r="AR232" s="88">
        <f>INDEX('Actuals Data'!AR$4:AR$427,MATCH('Actuals Summary'!$B232,'Actuals Data'!$B$4:$B$427,0))</f>
        <v>1979129.76</v>
      </c>
      <c r="AS232" s="52">
        <f>INDEX('Actuals Data'!AS$4:AS$427,MATCH('Actuals Summary'!$B232,'Actuals Data'!$B$4:$B$427,0))</f>
        <v>1979129.76</v>
      </c>
      <c r="AT232" s="19">
        <f>INDEX('Actuals Data'!AT$4:AT$427,MATCH('Actuals Summary'!$B232,'Actuals Data'!$B$4:$B$427,0))</f>
        <v>1880449</v>
      </c>
    </row>
    <row r="233" spans="2:46" outlineLevel="1" x14ac:dyDescent="0.25">
      <c r="B233" s="24" t="s">
        <v>466</v>
      </c>
      <c r="C233" s="24" t="s">
        <v>467</v>
      </c>
      <c r="D233" s="24" t="s">
        <v>468</v>
      </c>
      <c r="E233" s="19">
        <f>INDEX('Actuals Data'!E$4:E$427,MATCH('Actuals Summary'!$B233,'Actuals Data'!$B$4:$B$427,0))</f>
        <v>5253</v>
      </c>
      <c r="F233" s="19">
        <f>INDEX('Actuals Data'!F$4:F$427,MATCH('Actuals Summary'!$B233,'Actuals Data'!$B$4:$B$427,0))</f>
        <v>28505</v>
      </c>
      <c r="G233" s="19">
        <f>INDEX('Actuals Data'!G$4:G$427,MATCH('Actuals Summary'!$B233,'Actuals Data'!$B$4:$B$427,0))</f>
        <v>19856</v>
      </c>
      <c r="H233" s="19">
        <f>INDEX('Actuals Data'!H$4:H$427,MATCH('Actuals Summary'!$B233,'Actuals Data'!$B$4:$B$427,0))</f>
        <v>3788</v>
      </c>
      <c r="I233" s="19">
        <f>INDEX('Actuals Data'!I$4:I$427,MATCH('Actuals Summary'!$B233,'Actuals Data'!$B$4:$B$427,0))</f>
        <v>4775</v>
      </c>
      <c r="J233" s="19">
        <f>INDEX('Actuals Data'!J$4:J$427,MATCH('Actuals Summary'!$B233,'Actuals Data'!$B$4:$B$427,0))</f>
        <v>26475</v>
      </c>
      <c r="K233" s="19">
        <f>INDEX('Actuals Data'!K$4:K$427,MATCH('Actuals Summary'!$B233,'Actuals Data'!$B$4:$B$427,0))</f>
        <v>15954</v>
      </c>
      <c r="L233" s="19">
        <f>INDEX('Actuals Data'!L$4:L$427,MATCH('Actuals Summary'!$B233,'Actuals Data'!$B$4:$B$427,0))</f>
        <v>6921</v>
      </c>
      <c r="M233" s="19">
        <f>INDEX('Actuals Data'!M$4:M$427,MATCH('Actuals Summary'!$B233,'Actuals Data'!$B$4:$B$427,0))</f>
        <v>14863</v>
      </c>
      <c r="N233" s="19">
        <f>INDEX('Actuals Data'!N$4:N$427,MATCH('Actuals Summary'!$B233,'Actuals Data'!$B$4:$B$427,0))</f>
        <v>25404</v>
      </c>
      <c r="O233" s="19">
        <f>INDEX('Actuals Data'!O$4:O$427,MATCH('Actuals Summary'!$B233,'Actuals Data'!$B$4:$B$427,0))</f>
        <v>15229</v>
      </c>
      <c r="P233" s="19">
        <f>INDEX('Actuals Data'!P$4:P$427,MATCH('Actuals Summary'!$B233,'Actuals Data'!$B$4:$B$427,0))</f>
        <v>4450</v>
      </c>
      <c r="Q233" s="19">
        <f>INDEX('Actuals Data'!Q$4:Q$427,MATCH('Actuals Summary'!$B233,'Actuals Data'!$B$4:$B$427,0))</f>
        <v>7946</v>
      </c>
      <c r="R233" s="19">
        <f>INDEX('Actuals Data'!R$4:R$427,MATCH('Actuals Summary'!$B233,'Actuals Data'!$B$4:$B$427,0))</f>
        <v>22626</v>
      </c>
      <c r="S233" s="19">
        <f>INDEX('Actuals Data'!S$4:S$427,MATCH('Actuals Summary'!$B233,'Actuals Data'!$B$4:$B$427,0))</f>
        <v>12880</v>
      </c>
      <c r="T233" s="19">
        <f>INDEX('Actuals Data'!T$4:T$427,MATCH('Actuals Summary'!$B233,'Actuals Data'!$B$4:$B$427,0))</f>
        <v>5260</v>
      </c>
      <c r="U233" s="19">
        <f>INDEX('Actuals Data'!U$4:U$427,MATCH('Actuals Summary'!$B233,'Actuals Data'!$B$4:$B$427,0))</f>
        <v>9911</v>
      </c>
      <c r="V233" s="19">
        <f>INDEX('Actuals Data'!V$4:V$427,MATCH('Actuals Summary'!$B233,'Actuals Data'!$B$4:$B$427,0))</f>
        <v>15472</v>
      </c>
      <c r="W233" s="19">
        <f>INDEX('Actuals Data'!W$4:W$427,MATCH('Actuals Summary'!$B233,'Actuals Data'!$B$4:$B$427,0))</f>
        <v>24052</v>
      </c>
      <c r="X233" s="19">
        <f>INDEX('Actuals Data'!X$4:X$427,MATCH('Actuals Summary'!$B233,'Actuals Data'!$B$4:$B$427,0))</f>
        <v>3671</v>
      </c>
      <c r="Y233" s="19">
        <f>INDEX('Actuals Data'!Y$4:Y$427,MATCH('Actuals Summary'!$B233,'Actuals Data'!$B$4:$B$427,0))</f>
        <v>4471</v>
      </c>
      <c r="Z233" s="19">
        <f>INDEX('Actuals Data'!Z$4:Z$427,MATCH('Actuals Summary'!$B233,'Actuals Data'!$B$4:$B$427,0))</f>
        <v>22494</v>
      </c>
      <c r="AA233" s="19">
        <f>INDEX('Actuals Data'!AA$4:AA$427,MATCH('Actuals Summary'!$B233,'Actuals Data'!$B$4:$B$427,0))</f>
        <v>13802</v>
      </c>
      <c r="AB233" s="19">
        <f>INDEX('Actuals Data'!AB$4:AB$427,MATCH('Actuals Summary'!$B233,'Actuals Data'!$B$4:$B$427,0))</f>
        <v>4374</v>
      </c>
      <c r="AC233" s="19">
        <f>INDEX('Actuals Data'!AC$4:AC$427,MATCH('Actuals Summary'!$B233,'Actuals Data'!$B$4:$B$427,0))</f>
        <v>4044</v>
      </c>
      <c r="AD233" s="19">
        <f>INDEX('Actuals Data'!AD$4:AD$427,MATCH('Actuals Summary'!$B233,'Actuals Data'!$B$4:$B$427,0))</f>
        <v>18453</v>
      </c>
      <c r="AE233" s="19">
        <f>INDEX('Actuals Data'!AE$4:AE$427,MATCH('Actuals Summary'!$B233,'Actuals Data'!$B$4:$B$427,0))</f>
        <v>8505</v>
      </c>
      <c r="AF233" s="19">
        <f>INDEX('Actuals Data'!AF$4:AF$427,MATCH('Actuals Summary'!$B233,'Actuals Data'!$B$4:$B$427,0))</f>
        <v>7416</v>
      </c>
      <c r="AG233" s="19">
        <f>INDEX('Actuals Data'!AG$4:AG$427,MATCH('Actuals Summary'!$B233,'Actuals Data'!$B$4:$B$427,0))</f>
        <v>5138</v>
      </c>
      <c r="AH233" s="19">
        <f>INDEX('Actuals Data'!AH$4:AH$427,MATCH('Actuals Summary'!$B233,'Actuals Data'!$B$4:$B$427,0))</f>
        <v>10464</v>
      </c>
      <c r="AI233" s="19">
        <f>INDEX('Actuals Data'!AI$4:AI$427,MATCH('Actuals Summary'!$B233,'Actuals Data'!$B$4:$B$427,0))</f>
        <v>4559</v>
      </c>
      <c r="AJ233" s="19">
        <f>INDEX('Actuals Data'!AJ$4:AJ$427,MATCH('Actuals Summary'!$B233,'Actuals Data'!$B$4:$B$427,0))</f>
        <v>462</v>
      </c>
      <c r="AK233" s="19">
        <f>INDEX('Actuals Data'!AK$4:AK$427,MATCH('Actuals Summary'!$B233,'Actuals Data'!$B$4:$B$427,0))</f>
        <v>2840</v>
      </c>
      <c r="AL233" s="19">
        <f>INDEX('Actuals Data'!AL$4:AL$427,MATCH('Actuals Summary'!$B233,'Actuals Data'!$B$4:$B$427,0))</f>
        <v>14102</v>
      </c>
      <c r="AM233" s="19">
        <f>INDEX('Actuals Data'!AM$4:AM$427,MATCH('Actuals Summary'!$B233,'Actuals Data'!$B$4:$B$427,0))</f>
        <v>4993</v>
      </c>
      <c r="AN233" s="19">
        <f>INDEX('Actuals Data'!AN$4:AN$427,MATCH('Actuals Summary'!$B233,'Actuals Data'!$B$4:$B$427,0))</f>
        <v>5147</v>
      </c>
      <c r="AO233" s="19">
        <f>INDEX('Actuals Data'!AO$4:AO$427,MATCH('Actuals Summary'!$B233,'Actuals Data'!$B$4:$B$427,0))</f>
        <v>1913</v>
      </c>
      <c r="AP233" s="19">
        <f>INDEX('Actuals Data'!AP$4:AP$427,MATCH('Actuals Summary'!$B233,'Actuals Data'!$B$4:$B$427,0))</f>
        <v>7673</v>
      </c>
      <c r="AQ233" s="19">
        <f>INDEX('Actuals Data'!AQ$4:AQ$427,MATCH('Actuals Summary'!$B233,'Actuals Data'!$B$4:$B$427,0))</f>
        <v>2081</v>
      </c>
      <c r="AR233" s="88">
        <f>INDEX('Actuals Data'!AR$4:AR$427,MATCH('Actuals Summary'!$B233,'Actuals Data'!$B$4:$B$427,0))</f>
        <v>2273</v>
      </c>
      <c r="AS233" s="52">
        <f>INDEX('Actuals Data'!AS$4:AS$427,MATCH('Actuals Summary'!$B233,'Actuals Data'!$B$4:$B$427,0))</f>
        <v>2273</v>
      </c>
      <c r="AT233" s="19">
        <f>INDEX('Actuals Data'!AT$4:AT$427,MATCH('Actuals Summary'!$B233,'Actuals Data'!$B$4:$B$427,0))</f>
        <v>4000</v>
      </c>
    </row>
    <row r="234" spans="2:46" outlineLevel="1" x14ac:dyDescent="0.25">
      <c r="B234" s="24" t="s">
        <v>469</v>
      </c>
      <c r="C234" s="24" t="s">
        <v>470</v>
      </c>
      <c r="D234" s="24" t="s">
        <v>471</v>
      </c>
      <c r="E234" s="19">
        <f>INDEX('Actuals Data'!E$4:E$427,MATCH('Actuals Summary'!$B234,'Actuals Data'!$B$4:$B$427,0))</f>
        <v>2538</v>
      </c>
      <c r="F234" s="19">
        <f>INDEX('Actuals Data'!F$4:F$427,MATCH('Actuals Summary'!$B234,'Actuals Data'!$B$4:$B$427,0))</f>
        <v>1919</v>
      </c>
      <c r="G234" s="19">
        <f>INDEX('Actuals Data'!G$4:G$427,MATCH('Actuals Summary'!$B234,'Actuals Data'!$B$4:$B$427,0))</f>
        <v>4810</v>
      </c>
      <c r="H234" s="19">
        <f>INDEX('Actuals Data'!H$4:H$427,MATCH('Actuals Summary'!$B234,'Actuals Data'!$B$4:$B$427,0))</f>
        <v>4481</v>
      </c>
      <c r="I234" s="19">
        <f>INDEX('Actuals Data'!I$4:I$427,MATCH('Actuals Summary'!$B234,'Actuals Data'!$B$4:$B$427,0))</f>
        <v>1486</v>
      </c>
      <c r="J234" s="19">
        <f>INDEX('Actuals Data'!J$4:J$427,MATCH('Actuals Summary'!$B234,'Actuals Data'!$B$4:$B$427,0))</f>
        <v>2459</v>
      </c>
      <c r="K234" s="19">
        <f>INDEX('Actuals Data'!K$4:K$427,MATCH('Actuals Summary'!$B234,'Actuals Data'!$B$4:$B$427,0))</f>
        <v>2579</v>
      </c>
      <c r="L234" s="19">
        <f>INDEX('Actuals Data'!L$4:L$427,MATCH('Actuals Summary'!$B234,'Actuals Data'!$B$4:$B$427,0))</f>
        <v>5565</v>
      </c>
      <c r="M234" s="19">
        <f>INDEX('Actuals Data'!M$4:M$427,MATCH('Actuals Summary'!$B234,'Actuals Data'!$B$4:$B$427,0))</f>
        <v>6249</v>
      </c>
      <c r="N234" s="19">
        <f>INDEX('Actuals Data'!N$4:N$427,MATCH('Actuals Summary'!$B234,'Actuals Data'!$B$4:$B$427,0))</f>
        <v>5461</v>
      </c>
      <c r="O234" s="19">
        <f>INDEX('Actuals Data'!O$4:O$427,MATCH('Actuals Summary'!$B234,'Actuals Data'!$B$4:$B$427,0))</f>
        <v>5322</v>
      </c>
      <c r="P234" s="19">
        <f>INDEX('Actuals Data'!P$4:P$427,MATCH('Actuals Summary'!$B234,'Actuals Data'!$B$4:$B$427,0))</f>
        <v>15609</v>
      </c>
      <c r="Q234" s="19">
        <f>INDEX('Actuals Data'!Q$4:Q$427,MATCH('Actuals Summary'!$B234,'Actuals Data'!$B$4:$B$427,0))</f>
        <v>14278</v>
      </c>
      <c r="R234" s="19">
        <f>INDEX('Actuals Data'!R$4:R$427,MATCH('Actuals Summary'!$B234,'Actuals Data'!$B$4:$B$427,0))</f>
        <v>5844</v>
      </c>
      <c r="S234" s="19">
        <f>INDEX('Actuals Data'!S$4:S$427,MATCH('Actuals Summary'!$B234,'Actuals Data'!$B$4:$B$427,0))</f>
        <v>13695</v>
      </c>
      <c r="T234" s="19">
        <f>INDEX('Actuals Data'!T$4:T$427,MATCH('Actuals Summary'!$B234,'Actuals Data'!$B$4:$B$427,0))</f>
        <v>3158</v>
      </c>
      <c r="U234" s="19">
        <f>INDEX('Actuals Data'!U$4:U$427,MATCH('Actuals Summary'!$B234,'Actuals Data'!$B$4:$B$427,0))</f>
        <v>2453</v>
      </c>
      <c r="V234" s="19">
        <f>INDEX('Actuals Data'!V$4:V$427,MATCH('Actuals Summary'!$B234,'Actuals Data'!$B$4:$B$427,0))</f>
        <v>2589</v>
      </c>
      <c r="W234" s="19">
        <f>INDEX('Actuals Data'!W$4:W$427,MATCH('Actuals Summary'!$B234,'Actuals Data'!$B$4:$B$427,0))</f>
        <v>3310</v>
      </c>
      <c r="X234" s="19">
        <f>INDEX('Actuals Data'!X$4:X$427,MATCH('Actuals Summary'!$B234,'Actuals Data'!$B$4:$B$427,0))</f>
        <v>3538</v>
      </c>
      <c r="Y234" s="19">
        <f>INDEX('Actuals Data'!Y$4:Y$427,MATCH('Actuals Summary'!$B234,'Actuals Data'!$B$4:$B$427,0))</f>
        <v>4148</v>
      </c>
      <c r="Z234" s="19">
        <f>INDEX('Actuals Data'!Z$4:Z$427,MATCH('Actuals Summary'!$B234,'Actuals Data'!$B$4:$B$427,0))</f>
        <v>4011</v>
      </c>
      <c r="AA234" s="19">
        <f>INDEX('Actuals Data'!AA$4:AA$427,MATCH('Actuals Summary'!$B234,'Actuals Data'!$B$4:$B$427,0))</f>
        <v>3179</v>
      </c>
      <c r="AB234" s="19">
        <f>INDEX('Actuals Data'!AB$4:AB$427,MATCH('Actuals Summary'!$B234,'Actuals Data'!$B$4:$B$427,0))</f>
        <v>3770</v>
      </c>
      <c r="AC234" s="19">
        <f>INDEX('Actuals Data'!AC$4:AC$427,MATCH('Actuals Summary'!$B234,'Actuals Data'!$B$4:$B$427,0))</f>
        <v>11256</v>
      </c>
      <c r="AD234" s="19">
        <f>INDEX('Actuals Data'!AD$4:AD$427,MATCH('Actuals Summary'!$B234,'Actuals Data'!$B$4:$B$427,0))</f>
        <v>69607</v>
      </c>
      <c r="AE234" s="19">
        <f>INDEX('Actuals Data'!AE$4:AE$427,MATCH('Actuals Summary'!$B234,'Actuals Data'!$B$4:$B$427,0))</f>
        <v>81434</v>
      </c>
      <c r="AF234" s="19">
        <f>INDEX('Actuals Data'!AF$4:AF$427,MATCH('Actuals Summary'!$B234,'Actuals Data'!$B$4:$B$427,0))</f>
        <v>119789</v>
      </c>
      <c r="AG234" s="19">
        <f>INDEX('Actuals Data'!AG$4:AG$427,MATCH('Actuals Summary'!$B234,'Actuals Data'!$B$4:$B$427,0))</f>
        <v>141280</v>
      </c>
      <c r="AH234" s="19">
        <f>INDEX('Actuals Data'!AH$4:AH$427,MATCH('Actuals Summary'!$B234,'Actuals Data'!$B$4:$B$427,0))</f>
        <v>123164</v>
      </c>
      <c r="AI234" s="19">
        <f>INDEX('Actuals Data'!AI$4:AI$427,MATCH('Actuals Summary'!$B234,'Actuals Data'!$B$4:$B$427,0))</f>
        <v>90594</v>
      </c>
      <c r="AJ234" s="19">
        <f>INDEX('Actuals Data'!AJ$4:AJ$427,MATCH('Actuals Summary'!$B234,'Actuals Data'!$B$4:$B$427,0))</f>
        <v>65127</v>
      </c>
      <c r="AK234" s="19">
        <f>INDEX('Actuals Data'!AK$4:AK$427,MATCH('Actuals Summary'!$B234,'Actuals Data'!$B$4:$B$427,0))</f>
        <v>44156</v>
      </c>
      <c r="AL234" s="19">
        <f>INDEX('Actuals Data'!AL$4:AL$427,MATCH('Actuals Summary'!$B234,'Actuals Data'!$B$4:$B$427,0))</f>
        <v>28014</v>
      </c>
      <c r="AM234" s="19">
        <f>INDEX('Actuals Data'!AM$4:AM$427,MATCH('Actuals Summary'!$B234,'Actuals Data'!$B$4:$B$427,0))</f>
        <v>34776</v>
      </c>
      <c r="AN234" s="19">
        <f>INDEX('Actuals Data'!AN$4:AN$427,MATCH('Actuals Summary'!$B234,'Actuals Data'!$B$4:$B$427,0))</f>
        <v>25273</v>
      </c>
      <c r="AO234" s="19">
        <f>INDEX('Actuals Data'!AO$4:AO$427,MATCH('Actuals Summary'!$B234,'Actuals Data'!$B$4:$B$427,0))</f>
        <v>23788</v>
      </c>
      <c r="AP234" s="19">
        <f>INDEX('Actuals Data'!AP$4:AP$427,MATCH('Actuals Summary'!$B234,'Actuals Data'!$B$4:$B$427,0))</f>
        <v>22867</v>
      </c>
      <c r="AQ234" s="19">
        <f>INDEX('Actuals Data'!AQ$4:AQ$427,MATCH('Actuals Summary'!$B234,'Actuals Data'!$B$4:$B$427,0))</f>
        <v>21717</v>
      </c>
      <c r="AR234" s="88">
        <f>INDEX('Actuals Data'!AR$4:AR$427,MATCH('Actuals Summary'!$B234,'Actuals Data'!$B$4:$B$427,0))</f>
        <v>15947</v>
      </c>
      <c r="AS234" s="52">
        <f>INDEX('Actuals Data'!AS$4:AS$427,MATCH('Actuals Summary'!$B234,'Actuals Data'!$B$4:$B$427,0))</f>
        <v>15947</v>
      </c>
      <c r="AT234" s="19">
        <f>INDEX('Actuals Data'!AT$4:AT$427,MATCH('Actuals Summary'!$B234,'Actuals Data'!$B$4:$B$427,0))</f>
        <v>23000</v>
      </c>
    </row>
    <row r="235" spans="2:46" outlineLevel="1" x14ac:dyDescent="0.25">
      <c r="B235" s="24" t="s">
        <v>472</v>
      </c>
      <c r="C235" s="24" t="s">
        <v>473</v>
      </c>
      <c r="D235" s="24" t="s">
        <v>474</v>
      </c>
      <c r="E235" s="19">
        <f>INDEX('Actuals Data'!E$4:E$427,MATCH('Actuals Summary'!$B235,'Actuals Data'!$B$4:$B$427,0))</f>
        <v>16549</v>
      </c>
      <c r="F235" s="19">
        <f>INDEX('Actuals Data'!F$4:F$427,MATCH('Actuals Summary'!$B235,'Actuals Data'!$B$4:$B$427,0))</f>
        <v>18816</v>
      </c>
      <c r="G235" s="19">
        <f>INDEX('Actuals Data'!G$4:G$427,MATCH('Actuals Summary'!$B235,'Actuals Data'!$B$4:$B$427,0))</f>
        <v>19704</v>
      </c>
      <c r="H235" s="19">
        <f>INDEX('Actuals Data'!H$4:H$427,MATCH('Actuals Summary'!$B235,'Actuals Data'!$B$4:$B$427,0))</f>
        <v>21685</v>
      </c>
      <c r="I235" s="19">
        <f>INDEX('Actuals Data'!I$4:I$427,MATCH('Actuals Summary'!$B235,'Actuals Data'!$B$4:$B$427,0))</f>
        <v>10669</v>
      </c>
      <c r="J235" s="19">
        <f>INDEX('Actuals Data'!J$4:J$427,MATCH('Actuals Summary'!$B235,'Actuals Data'!$B$4:$B$427,0))</f>
        <v>8491</v>
      </c>
      <c r="K235" s="19">
        <f>INDEX('Actuals Data'!K$4:K$427,MATCH('Actuals Summary'!$B235,'Actuals Data'!$B$4:$B$427,0))</f>
        <v>10253</v>
      </c>
      <c r="L235" s="19">
        <f>INDEX('Actuals Data'!L$4:L$427,MATCH('Actuals Summary'!$B235,'Actuals Data'!$B$4:$B$427,0))</f>
        <v>14782</v>
      </c>
      <c r="M235" s="19">
        <f>INDEX('Actuals Data'!M$4:M$427,MATCH('Actuals Summary'!$B235,'Actuals Data'!$B$4:$B$427,0))</f>
        <v>24251</v>
      </c>
      <c r="N235" s="19">
        <f>INDEX('Actuals Data'!N$4:N$427,MATCH('Actuals Summary'!$B235,'Actuals Data'!$B$4:$B$427,0))</f>
        <v>24066</v>
      </c>
      <c r="O235" s="19">
        <f>INDEX('Actuals Data'!O$4:O$427,MATCH('Actuals Summary'!$B235,'Actuals Data'!$B$4:$B$427,0))</f>
        <v>35339</v>
      </c>
      <c r="P235" s="19">
        <f>INDEX('Actuals Data'!P$4:P$427,MATCH('Actuals Summary'!$B235,'Actuals Data'!$B$4:$B$427,0))</f>
        <v>92035</v>
      </c>
      <c r="Q235" s="19">
        <f>INDEX('Actuals Data'!Q$4:Q$427,MATCH('Actuals Summary'!$B235,'Actuals Data'!$B$4:$B$427,0))</f>
        <v>174389</v>
      </c>
      <c r="R235" s="19">
        <f>INDEX('Actuals Data'!R$4:R$427,MATCH('Actuals Summary'!$B235,'Actuals Data'!$B$4:$B$427,0))</f>
        <v>191344</v>
      </c>
      <c r="S235" s="19">
        <f>INDEX('Actuals Data'!S$4:S$427,MATCH('Actuals Summary'!$B235,'Actuals Data'!$B$4:$B$427,0))</f>
        <v>105973</v>
      </c>
      <c r="T235" s="19">
        <f>INDEX('Actuals Data'!T$4:T$427,MATCH('Actuals Summary'!$B235,'Actuals Data'!$B$4:$B$427,0))</f>
        <v>116328</v>
      </c>
      <c r="U235" s="19">
        <f>INDEX('Actuals Data'!U$4:U$427,MATCH('Actuals Summary'!$B235,'Actuals Data'!$B$4:$B$427,0))</f>
        <v>120317</v>
      </c>
      <c r="V235" s="19">
        <f>INDEX('Actuals Data'!V$4:V$427,MATCH('Actuals Summary'!$B235,'Actuals Data'!$B$4:$B$427,0))</f>
        <v>116246</v>
      </c>
      <c r="W235" s="19">
        <f>INDEX('Actuals Data'!W$4:W$427,MATCH('Actuals Summary'!$B235,'Actuals Data'!$B$4:$B$427,0))</f>
        <v>113635</v>
      </c>
      <c r="X235" s="19">
        <f>INDEX('Actuals Data'!X$4:X$427,MATCH('Actuals Summary'!$B235,'Actuals Data'!$B$4:$B$427,0))</f>
        <v>122411</v>
      </c>
      <c r="Y235" s="19">
        <f>INDEX('Actuals Data'!Y$4:Y$427,MATCH('Actuals Summary'!$B235,'Actuals Data'!$B$4:$B$427,0))</f>
        <v>109930</v>
      </c>
      <c r="Z235" s="19">
        <f>INDEX('Actuals Data'!Z$4:Z$427,MATCH('Actuals Summary'!$B235,'Actuals Data'!$B$4:$B$427,0))</f>
        <v>114572</v>
      </c>
      <c r="AA235" s="19">
        <f>INDEX('Actuals Data'!AA$4:AA$427,MATCH('Actuals Summary'!$B235,'Actuals Data'!$B$4:$B$427,0))</f>
        <v>111807</v>
      </c>
      <c r="AB235" s="19">
        <f>INDEX('Actuals Data'!AB$4:AB$427,MATCH('Actuals Summary'!$B235,'Actuals Data'!$B$4:$B$427,0))</f>
        <v>63262</v>
      </c>
      <c r="AC235" s="19">
        <f>INDEX('Actuals Data'!AC$4:AC$427,MATCH('Actuals Summary'!$B235,'Actuals Data'!$B$4:$B$427,0))</f>
        <v>62043</v>
      </c>
      <c r="AD235" s="19">
        <f>INDEX('Actuals Data'!AD$4:AD$427,MATCH('Actuals Summary'!$B235,'Actuals Data'!$B$4:$B$427,0))</f>
        <v>75248</v>
      </c>
      <c r="AE235" s="19">
        <f>INDEX('Actuals Data'!AE$4:AE$427,MATCH('Actuals Summary'!$B235,'Actuals Data'!$B$4:$B$427,0))</f>
        <v>44353</v>
      </c>
      <c r="AF235" s="19">
        <f>INDEX('Actuals Data'!AF$4:AF$427,MATCH('Actuals Summary'!$B235,'Actuals Data'!$B$4:$B$427,0))</f>
        <v>7602</v>
      </c>
      <c r="AG235" s="19">
        <f>INDEX('Actuals Data'!AG$4:AG$427,MATCH('Actuals Summary'!$B235,'Actuals Data'!$B$4:$B$427,0))</f>
        <v>4246</v>
      </c>
      <c r="AH235" s="19">
        <f>INDEX('Actuals Data'!AH$4:AH$427,MATCH('Actuals Summary'!$B235,'Actuals Data'!$B$4:$B$427,0))</f>
        <v>7063</v>
      </c>
      <c r="AI235" s="19">
        <f>INDEX('Actuals Data'!AI$4:AI$427,MATCH('Actuals Summary'!$B235,'Actuals Data'!$B$4:$B$427,0))</f>
        <v>1567</v>
      </c>
      <c r="AJ235" s="19">
        <f>INDEX('Actuals Data'!AJ$4:AJ$427,MATCH('Actuals Summary'!$B235,'Actuals Data'!$B$4:$B$427,0))</f>
        <v>0</v>
      </c>
      <c r="AK235" s="19">
        <f>INDEX('Actuals Data'!AK$4:AK$427,MATCH('Actuals Summary'!$B235,'Actuals Data'!$B$4:$B$427,0))</f>
        <v>0</v>
      </c>
      <c r="AL235" s="19">
        <f>INDEX('Actuals Data'!AL$4:AL$427,MATCH('Actuals Summary'!$B235,'Actuals Data'!$B$4:$B$427,0))</f>
        <v>0</v>
      </c>
      <c r="AM235" s="19">
        <f>INDEX('Actuals Data'!AM$4:AM$427,MATCH('Actuals Summary'!$B235,'Actuals Data'!$B$4:$B$427,0))</f>
        <v>0</v>
      </c>
      <c r="AN235" s="19">
        <f>INDEX('Actuals Data'!AN$4:AN$427,MATCH('Actuals Summary'!$B235,'Actuals Data'!$B$4:$B$427,0))</f>
        <v>0</v>
      </c>
      <c r="AO235" s="19">
        <f>INDEX('Actuals Data'!AO$4:AO$427,MATCH('Actuals Summary'!$B235,'Actuals Data'!$B$4:$B$427,0))</f>
        <v>0</v>
      </c>
      <c r="AP235" s="19">
        <f>INDEX('Actuals Data'!AP$4:AP$427,MATCH('Actuals Summary'!$B235,'Actuals Data'!$B$4:$B$427,0))</f>
        <v>0</v>
      </c>
      <c r="AQ235" s="19">
        <f>INDEX('Actuals Data'!AQ$4:AQ$427,MATCH('Actuals Summary'!$B235,'Actuals Data'!$B$4:$B$427,0))</f>
        <v>0</v>
      </c>
      <c r="AR235" s="88">
        <f>INDEX('Actuals Data'!AR$4:AR$427,MATCH('Actuals Summary'!$B235,'Actuals Data'!$B$4:$B$427,0))</f>
        <v>0</v>
      </c>
      <c r="AS235" s="52">
        <f>INDEX('Actuals Data'!AS$4:AS$427,MATCH('Actuals Summary'!$B235,'Actuals Data'!$B$4:$B$427,0))</f>
        <v>0</v>
      </c>
      <c r="AT235" s="19">
        <f>INDEX('Actuals Data'!AT$4:AT$427,MATCH('Actuals Summary'!$B235,'Actuals Data'!$B$4:$B$427,0))</f>
        <v>0</v>
      </c>
    </row>
    <row r="236" spans="2:46" outlineLevel="1" x14ac:dyDescent="0.25">
      <c r="B236" s="24" t="s">
        <v>475</v>
      </c>
      <c r="C236" s="24" t="s">
        <v>476</v>
      </c>
      <c r="D236" s="24" t="s">
        <v>477</v>
      </c>
      <c r="E236" s="19">
        <f>INDEX('Actuals Data'!E$4:E$427,MATCH('Actuals Summary'!$B236,'Actuals Data'!$B$4:$B$427,0))</f>
        <v>80696</v>
      </c>
      <c r="F236" s="19">
        <f>INDEX('Actuals Data'!F$4:F$427,MATCH('Actuals Summary'!$B236,'Actuals Data'!$B$4:$B$427,0))</f>
        <v>59972</v>
      </c>
      <c r="G236" s="19">
        <f>INDEX('Actuals Data'!G$4:G$427,MATCH('Actuals Summary'!$B236,'Actuals Data'!$B$4:$B$427,0))</f>
        <v>100665</v>
      </c>
      <c r="H236" s="19">
        <f>INDEX('Actuals Data'!H$4:H$427,MATCH('Actuals Summary'!$B236,'Actuals Data'!$B$4:$B$427,0))</f>
        <v>139490</v>
      </c>
      <c r="I236" s="19">
        <f>INDEX('Actuals Data'!I$4:I$427,MATCH('Actuals Summary'!$B236,'Actuals Data'!$B$4:$B$427,0))</f>
        <v>152352</v>
      </c>
      <c r="J236" s="19">
        <f>INDEX('Actuals Data'!J$4:J$427,MATCH('Actuals Summary'!$B236,'Actuals Data'!$B$4:$B$427,0))</f>
        <v>118140</v>
      </c>
      <c r="K236" s="19">
        <f>INDEX('Actuals Data'!K$4:K$427,MATCH('Actuals Summary'!$B236,'Actuals Data'!$B$4:$B$427,0))</f>
        <v>164764</v>
      </c>
      <c r="L236" s="19">
        <f>INDEX('Actuals Data'!L$4:L$427,MATCH('Actuals Summary'!$B236,'Actuals Data'!$B$4:$B$427,0))</f>
        <v>206830</v>
      </c>
      <c r="M236" s="19">
        <f>INDEX('Actuals Data'!M$4:M$427,MATCH('Actuals Summary'!$B236,'Actuals Data'!$B$4:$B$427,0))</f>
        <v>196390</v>
      </c>
      <c r="N236" s="19">
        <f>INDEX('Actuals Data'!N$4:N$427,MATCH('Actuals Summary'!$B236,'Actuals Data'!$B$4:$B$427,0))</f>
        <v>237197</v>
      </c>
      <c r="O236" s="19">
        <f>INDEX('Actuals Data'!O$4:O$427,MATCH('Actuals Summary'!$B236,'Actuals Data'!$B$4:$B$427,0))</f>
        <v>355879</v>
      </c>
      <c r="P236" s="19">
        <f>INDEX('Actuals Data'!P$4:P$427,MATCH('Actuals Summary'!$B236,'Actuals Data'!$B$4:$B$427,0))</f>
        <v>215620</v>
      </c>
      <c r="Q236" s="19">
        <f>INDEX('Actuals Data'!Q$4:Q$427,MATCH('Actuals Summary'!$B236,'Actuals Data'!$B$4:$B$427,0))</f>
        <v>341583</v>
      </c>
      <c r="R236" s="19">
        <f>INDEX('Actuals Data'!R$4:R$427,MATCH('Actuals Summary'!$B236,'Actuals Data'!$B$4:$B$427,0))</f>
        <v>413927</v>
      </c>
      <c r="S236" s="19">
        <f>INDEX('Actuals Data'!S$4:S$427,MATCH('Actuals Summary'!$B236,'Actuals Data'!$B$4:$B$427,0))</f>
        <v>540607</v>
      </c>
      <c r="T236" s="19">
        <f>INDEX('Actuals Data'!T$4:T$427,MATCH('Actuals Summary'!$B236,'Actuals Data'!$B$4:$B$427,0))</f>
        <v>743263</v>
      </c>
      <c r="U236" s="19">
        <f>INDEX('Actuals Data'!U$4:U$427,MATCH('Actuals Summary'!$B236,'Actuals Data'!$B$4:$B$427,0))</f>
        <v>621194</v>
      </c>
      <c r="V236" s="19">
        <f>INDEX('Actuals Data'!V$4:V$427,MATCH('Actuals Summary'!$B236,'Actuals Data'!$B$4:$B$427,0))</f>
        <v>787006</v>
      </c>
      <c r="W236" s="19">
        <f>INDEX('Actuals Data'!W$4:W$427,MATCH('Actuals Summary'!$B236,'Actuals Data'!$B$4:$B$427,0))</f>
        <v>887747</v>
      </c>
      <c r="X236" s="19">
        <f>INDEX('Actuals Data'!X$4:X$427,MATCH('Actuals Summary'!$B236,'Actuals Data'!$B$4:$B$427,0))</f>
        <v>494006</v>
      </c>
      <c r="Y236" s="19">
        <f>INDEX('Actuals Data'!Y$4:Y$427,MATCH('Actuals Summary'!$B236,'Actuals Data'!$B$4:$B$427,0))</f>
        <v>483650</v>
      </c>
      <c r="Z236" s="19">
        <f>INDEX('Actuals Data'!Z$4:Z$427,MATCH('Actuals Summary'!$B236,'Actuals Data'!$B$4:$B$427,0))</f>
        <v>528210</v>
      </c>
      <c r="AA236" s="19">
        <f>INDEX('Actuals Data'!AA$4:AA$427,MATCH('Actuals Summary'!$B236,'Actuals Data'!$B$4:$B$427,0))</f>
        <v>535119</v>
      </c>
      <c r="AB236" s="19">
        <f>INDEX('Actuals Data'!AB$4:AB$427,MATCH('Actuals Summary'!$B236,'Actuals Data'!$B$4:$B$427,0))</f>
        <v>384479</v>
      </c>
      <c r="AC236" s="19">
        <f>INDEX('Actuals Data'!AC$4:AC$427,MATCH('Actuals Summary'!$B236,'Actuals Data'!$B$4:$B$427,0))</f>
        <v>636327</v>
      </c>
      <c r="AD236" s="19">
        <f>INDEX('Actuals Data'!AD$4:AD$427,MATCH('Actuals Summary'!$B236,'Actuals Data'!$B$4:$B$427,0))</f>
        <v>285684</v>
      </c>
      <c r="AE236" s="19">
        <f>INDEX('Actuals Data'!AE$4:AE$427,MATCH('Actuals Summary'!$B236,'Actuals Data'!$B$4:$B$427,0))</f>
        <v>163927</v>
      </c>
      <c r="AF236" s="19">
        <f>INDEX('Actuals Data'!AF$4:AF$427,MATCH('Actuals Summary'!$B236,'Actuals Data'!$B$4:$B$427,0))</f>
        <v>140356</v>
      </c>
      <c r="AG236" s="19">
        <f>INDEX('Actuals Data'!AG$4:AG$427,MATCH('Actuals Summary'!$B236,'Actuals Data'!$B$4:$B$427,0))</f>
        <v>59079</v>
      </c>
      <c r="AH236" s="19">
        <f>INDEX('Actuals Data'!AH$4:AH$427,MATCH('Actuals Summary'!$B236,'Actuals Data'!$B$4:$B$427,0))</f>
        <v>70694</v>
      </c>
      <c r="AI236" s="19">
        <f>INDEX('Actuals Data'!AI$4:AI$427,MATCH('Actuals Summary'!$B236,'Actuals Data'!$B$4:$B$427,0))</f>
        <v>32720</v>
      </c>
      <c r="AJ236" s="19">
        <f>INDEX('Actuals Data'!AJ$4:AJ$427,MATCH('Actuals Summary'!$B236,'Actuals Data'!$B$4:$B$427,0))</f>
        <v>36102</v>
      </c>
      <c r="AK236" s="19">
        <f>INDEX('Actuals Data'!AK$4:AK$427,MATCH('Actuals Summary'!$B236,'Actuals Data'!$B$4:$B$427,0))</f>
        <v>74436</v>
      </c>
      <c r="AL236" s="19">
        <f>INDEX('Actuals Data'!AL$4:AL$427,MATCH('Actuals Summary'!$B236,'Actuals Data'!$B$4:$B$427,0))</f>
        <v>61471</v>
      </c>
      <c r="AM236" s="19">
        <f>INDEX('Actuals Data'!AM$4:AM$427,MATCH('Actuals Summary'!$B236,'Actuals Data'!$B$4:$B$427,0))</f>
        <v>34781</v>
      </c>
      <c r="AN236" s="19">
        <f>INDEX('Actuals Data'!AN$4:AN$427,MATCH('Actuals Summary'!$B236,'Actuals Data'!$B$4:$B$427,0))</f>
        <v>55508</v>
      </c>
      <c r="AO236" s="19">
        <f>INDEX('Actuals Data'!AO$4:AO$427,MATCH('Actuals Summary'!$B236,'Actuals Data'!$B$4:$B$427,0))</f>
        <v>54413</v>
      </c>
      <c r="AP236" s="19">
        <f>INDEX('Actuals Data'!AP$4:AP$427,MATCH('Actuals Summary'!$B236,'Actuals Data'!$B$4:$B$427,0))</f>
        <v>35753</v>
      </c>
      <c r="AQ236" s="19">
        <f>INDEX('Actuals Data'!AQ$4:AQ$427,MATCH('Actuals Summary'!$B236,'Actuals Data'!$B$4:$B$427,0))</f>
        <v>33680</v>
      </c>
      <c r="AR236" s="88">
        <f>INDEX('Actuals Data'!AR$4:AR$427,MATCH('Actuals Summary'!$B236,'Actuals Data'!$B$4:$B$427,0))</f>
        <v>49456.39</v>
      </c>
      <c r="AS236" s="52">
        <f>INDEX('Actuals Data'!AS$4:AS$427,MATCH('Actuals Summary'!$B236,'Actuals Data'!$B$4:$B$427,0))</f>
        <v>49456.389999999898</v>
      </c>
      <c r="AT236" s="19">
        <f>INDEX('Actuals Data'!AT$4:AT$427,MATCH('Actuals Summary'!$B236,'Actuals Data'!$B$4:$B$427,0))</f>
        <v>45000</v>
      </c>
    </row>
    <row r="237" spans="2:46" outlineLevel="1" x14ac:dyDescent="0.25">
      <c r="B237" s="24" t="s">
        <v>478</v>
      </c>
      <c r="C237" s="24" t="s">
        <v>479</v>
      </c>
      <c r="D237" s="24" t="s">
        <v>480</v>
      </c>
      <c r="E237" s="19">
        <f>INDEX('Actuals Data'!E$4:E$427,MATCH('Actuals Summary'!$B237,'Actuals Data'!$B$4:$B$427,0))</f>
        <v>0</v>
      </c>
      <c r="F237" s="19">
        <f>INDEX('Actuals Data'!F$4:F$427,MATCH('Actuals Summary'!$B237,'Actuals Data'!$B$4:$B$427,0))</f>
        <v>0</v>
      </c>
      <c r="G237" s="19">
        <f>INDEX('Actuals Data'!G$4:G$427,MATCH('Actuals Summary'!$B237,'Actuals Data'!$B$4:$B$427,0))</f>
        <v>0</v>
      </c>
      <c r="H237" s="19">
        <f>INDEX('Actuals Data'!H$4:H$427,MATCH('Actuals Summary'!$B237,'Actuals Data'!$B$4:$B$427,0))</f>
        <v>0</v>
      </c>
      <c r="I237" s="19">
        <f>INDEX('Actuals Data'!I$4:I$427,MATCH('Actuals Summary'!$B237,'Actuals Data'!$B$4:$B$427,0))</f>
        <v>0</v>
      </c>
      <c r="J237" s="19">
        <f>INDEX('Actuals Data'!J$4:J$427,MATCH('Actuals Summary'!$B237,'Actuals Data'!$B$4:$B$427,0))</f>
        <v>0</v>
      </c>
      <c r="K237" s="19">
        <f>INDEX('Actuals Data'!K$4:K$427,MATCH('Actuals Summary'!$B237,'Actuals Data'!$B$4:$B$427,0))</f>
        <v>0</v>
      </c>
      <c r="L237" s="19">
        <f>INDEX('Actuals Data'!L$4:L$427,MATCH('Actuals Summary'!$B237,'Actuals Data'!$B$4:$B$427,0))</f>
        <v>0</v>
      </c>
      <c r="M237" s="19">
        <f>INDEX('Actuals Data'!M$4:M$427,MATCH('Actuals Summary'!$B237,'Actuals Data'!$B$4:$B$427,0))</f>
        <v>0</v>
      </c>
      <c r="N237" s="19">
        <f>INDEX('Actuals Data'!N$4:N$427,MATCH('Actuals Summary'!$B237,'Actuals Data'!$B$4:$B$427,0))</f>
        <v>0</v>
      </c>
      <c r="O237" s="19">
        <f>INDEX('Actuals Data'!O$4:O$427,MATCH('Actuals Summary'!$B237,'Actuals Data'!$B$4:$B$427,0))</f>
        <v>0</v>
      </c>
      <c r="P237" s="19">
        <f>INDEX('Actuals Data'!P$4:P$427,MATCH('Actuals Summary'!$B237,'Actuals Data'!$B$4:$B$427,0))</f>
        <v>0</v>
      </c>
      <c r="Q237" s="19">
        <f>INDEX('Actuals Data'!Q$4:Q$427,MATCH('Actuals Summary'!$B237,'Actuals Data'!$B$4:$B$427,0))</f>
        <v>0</v>
      </c>
      <c r="R237" s="19">
        <f>INDEX('Actuals Data'!R$4:R$427,MATCH('Actuals Summary'!$B237,'Actuals Data'!$B$4:$B$427,0))</f>
        <v>0</v>
      </c>
      <c r="S237" s="19">
        <f>INDEX('Actuals Data'!S$4:S$427,MATCH('Actuals Summary'!$B237,'Actuals Data'!$B$4:$B$427,0))</f>
        <v>0</v>
      </c>
      <c r="T237" s="19">
        <f>INDEX('Actuals Data'!T$4:T$427,MATCH('Actuals Summary'!$B237,'Actuals Data'!$B$4:$B$427,0))</f>
        <v>0</v>
      </c>
      <c r="U237" s="19">
        <f>INDEX('Actuals Data'!U$4:U$427,MATCH('Actuals Summary'!$B237,'Actuals Data'!$B$4:$B$427,0))</f>
        <v>0</v>
      </c>
      <c r="V237" s="19">
        <f>INDEX('Actuals Data'!V$4:V$427,MATCH('Actuals Summary'!$B237,'Actuals Data'!$B$4:$B$427,0))</f>
        <v>109318</v>
      </c>
      <c r="W237" s="19">
        <f>INDEX('Actuals Data'!W$4:W$427,MATCH('Actuals Summary'!$B237,'Actuals Data'!$B$4:$B$427,0))</f>
        <v>31847</v>
      </c>
      <c r="X237" s="19">
        <f>INDEX('Actuals Data'!X$4:X$427,MATCH('Actuals Summary'!$B237,'Actuals Data'!$B$4:$B$427,0))</f>
        <v>0</v>
      </c>
      <c r="Y237" s="19">
        <f>INDEX('Actuals Data'!Y$4:Y$427,MATCH('Actuals Summary'!$B237,'Actuals Data'!$B$4:$B$427,0))</f>
        <v>142284</v>
      </c>
      <c r="Z237" s="19">
        <f>INDEX('Actuals Data'!Z$4:Z$427,MATCH('Actuals Summary'!$B237,'Actuals Data'!$B$4:$B$427,0))</f>
        <v>0</v>
      </c>
      <c r="AA237" s="19">
        <f>INDEX('Actuals Data'!AA$4:AA$427,MATCH('Actuals Summary'!$B237,'Actuals Data'!$B$4:$B$427,0))</f>
        <v>94326</v>
      </c>
      <c r="AB237" s="19">
        <f>INDEX('Actuals Data'!AB$4:AB$427,MATCH('Actuals Summary'!$B237,'Actuals Data'!$B$4:$B$427,0))</f>
        <v>103850</v>
      </c>
      <c r="AC237" s="19">
        <f>INDEX('Actuals Data'!AC$4:AC$427,MATCH('Actuals Summary'!$B237,'Actuals Data'!$B$4:$B$427,0))</f>
        <v>176924</v>
      </c>
      <c r="AD237" s="19">
        <f>INDEX('Actuals Data'!AD$4:AD$427,MATCH('Actuals Summary'!$B237,'Actuals Data'!$B$4:$B$427,0))</f>
        <v>0</v>
      </c>
      <c r="AE237" s="19">
        <f>INDEX('Actuals Data'!AE$4:AE$427,MATCH('Actuals Summary'!$B237,'Actuals Data'!$B$4:$B$427,0))</f>
        <v>264000</v>
      </c>
      <c r="AF237" s="19">
        <f>INDEX('Actuals Data'!AF$4:AF$427,MATCH('Actuals Summary'!$B237,'Actuals Data'!$B$4:$B$427,0))</f>
        <v>0</v>
      </c>
      <c r="AG237" s="19">
        <f>INDEX('Actuals Data'!AG$4:AG$427,MATCH('Actuals Summary'!$B237,'Actuals Data'!$B$4:$B$427,0))</f>
        <v>294124</v>
      </c>
      <c r="AH237" s="19">
        <f>INDEX('Actuals Data'!AH$4:AH$427,MATCH('Actuals Summary'!$B237,'Actuals Data'!$B$4:$B$427,0))</f>
        <v>244300</v>
      </c>
      <c r="AI237" s="19">
        <f>INDEX('Actuals Data'!AI$4:AI$427,MATCH('Actuals Summary'!$B237,'Actuals Data'!$B$4:$B$427,0))</f>
        <v>-73531</v>
      </c>
      <c r="AJ237" s="19">
        <f>INDEX('Actuals Data'!AJ$4:AJ$427,MATCH('Actuals Summary'!$B237,'Actuals Data'!$B$4:$B$427,0))</f>
        <v>0</v>
      </c>
      <c r="AK237" s="19">
        <f>INDEX('Actuals Data'!AK$4:AK$427,MATCH('Actuals Summary'!$B237,'Actuals Data'!$B$4:$B$427,0))</f>
        <v>0</v>
      </c>
      <c r="AL237" s="19">
        <f>INDEX('Actuals Data'!AL$4:AL$427,MATCH('Actuals Summary'!$B237,'Actuals Data'!$B$4:$B$427,0))</f>
        <v>0</v>
      </c>
      <c r="AM237" s="19">
        <f>INDEX('Actuals Data'!AM$4:AM$427,MATCH('Actuals Summary'!$B237,'Actuals Data'!$B$4:$B$427,0))</f>
        <v>0</v>
      </c>
      <c r="AN237" s="19">
        <f>INDEX('Actuals Data'!AN$4:AN$427,MATCH('Actuals Summary'!$B237,'Actuals Data'!$B$4:$B$427,0))</f>
        <v>0</v>
      </c>
      <c r="AO237" s="19">
        <f>INDEX('Actuals Data'!AO$4:AO$427,MATCH('Actuals Summary'!$B237,'Actuals Data'!$B$4:$B$427,0))</f>
        <v>0</v>
      </c>
      <c r="AP237" s="19">
        <f>INDEX('Actuals Data'!AP$4:AP$427,MATCH('Actuals Summary'!$B237,'Actuals Data'!$B$4:$B$427,0))</f>
        <v>0</v>
      </c>
      <c r="AQ237" s="19">
        <f>INDEX('Actuals Data'!AQ$4:AQ$427,MATCH('Actuals Summary'!$B237,'Actuals Data'!$B$4:$B$427,0))</f>
        <v>0</v>
      </c>
      <c r="AR237" s="88">
        <f>INDEX('Actuals Data'!AR$4:AR$427,MATCH('Actuals Summary'!$B237,'Actuals Data'!$B$4:$B$427,0))</f>
        <v>0</v>
      </c>
      <c r="AS237" s="52">
        <f>INDEX('Actuals Data'!AS$4:AS$427,MATCH('Actuals Summary'!$B237,'Actuals Data'!$B$4:$B$427,0))</f>
        <v>0</v>
      </c>
      <c r="AT237" s="19">
        <f>INDEX('Actuals Data'!AT$4:AT$427,MATCH('Actuals Summary'!$B237,'Actuals Data'!$B$4:$B$427,0))</f>
        <v>0</v>
      </c>
    </row>
    <row r="238" spans="2:46" outlineLevel="1" x14ac:dyDescent="0.25">
      <c r="B238" s="24" t="s">
        <v>481</v>
      </c>
      <c r="C238" s="24" t="s">
        <v>482</v>
      </c>
      <c r="D238" s="24" t="s">
        <v>483</v>
      </c>
      <c r="E238" s="19">
        <f>INDEX('Actuals Data'!E$4:E$427,MATCH('Actuals Summary'!$B238,'Actuals Data'!$B$4:$B$427,0))</f>
        <v>0</v>
      </c>
      <c r="F238" s="19">
        <f>INDEX('Actuals Data'!F$4:F$427,MATCH('Actuals Summary'!$B238,'Actuals Data'!$B$4:$B$427,0))</f>
        <v>0</v>
      </c>
      <c r="G238" s="19">
        <f>INDEX('Actuals Data'!G$4:G$427,MATCH('Actuals Summary'!$B238,'Actuals Data'!$B$4:$B$427,0))</f>
        <v>0</v>
      </c>
      <c r="H238" s="19">
        <f>INDEX('Actuals Data'!H$4:H$427,MATCH('Actuals Summary'!$B238,'Actuals Data'!$B$4:$B$427,0))</f>
        <v>0</v>
      </c>
      <c r="I238" s="19">
        <f>INDEX('Actuals Data'!I$4:I$427,MATCH('Actuals Summary'!$B238,'Actuals Data'!$B$4:$B$427,0))</f>
        <v>0</v>
      </c>
      <c r="J238" s="19">
        <f>INDEX('Actuals Data'!J$4:J$427,MATCH('Actuals Summary'!$B238,'Actuals Data'!$B$4:$B$427,0))</f>
        <v>0</v>
      </c>
      <c r="K238" s="19">
        <f>INDEX('Actuals Data'!K$4:K$427,MATCH('Actuals Summary'!$B238,'Actuals Data'!$B$4:$B$427,0))</f>
        <v>0</v>
      </c>
      <c r="L238" s="19">
        <f>INDEX('Actuals Data'!L$4:L$427,MATCH('Actuals Summary'!$B238,'Actuals Data'!$B$4:$B$427,0))</f>
        <v>0</v>
      </c>
      <c r="M238" s="19">
        <f>INDEX('Actuals Data'!M$4:M$427,MATCH('Actuals Summary'!$B238,'Actuals Data'!$B$4:$B$427,0))</f>
        <v>0</v>
      </c>
      <c r="N238" s="19">
        <f>INDEX('Actuals Data'!N$4:N$427,MATCH('Actuals Summary'!$B238,'Actuals Data'!$B$4:$B$427,0))</f>
        <v>0</v>
      </c>
      <c r="O238" s="19">
        <f>INDEX('Actuals Data'!O$4:O$427,MATCH('Actuals Summary'!$B238,'Actuals Data'!$B$4:$B$427,0))</f>
        <v>0</v>
      </c>
      <c r="P238" s="19">
        <f>INDEX('Actuals Data'!P$4:P$427,MATCH('Actuals Summary'!$B238,'Actuals Data'!$B$4:$B$427,0))</f>
        <v>0</v>
      </c>
      <c r="Q238" s="19">
        <f>INDEX('Actuals Data'!Q$4:Q$427,MATCH('Actuals Summary'!$B238,'Actuals Data'!$B$4:$B$427,0))</f>
        <v>0</v>
      </c>
      <c r="R238" s="19">
        <f>INDEX('Actuals Data'!R$4:R$427,MATCH('Actuals Summary'!$B238,'Actuals Data'!$B$4:$B$427,0))</f>
        <v>0</v>
      </c>
      <c r="S238" s="19">
        <f>INDEX('Actuals Data'!S$4:S$427,MATCH('Actuals Summary'!$B238,'Actuals Data'!$B$4:$B$427,0))</f>
        <v>0</v>
      </c>
      <c r="T238" s="19">
        <f>INDEX('Actuals Data'!T$4:T$427,MATCH('Actuals Summary'!$B238,'Actuals Data'!$B$4:$B$427,0))</f>
        <v>0</v>
      </c>
      <c r="U238" s="19">
        <f>INDEX('Actuals Data'!U$4:U$427,MATCH('Actuals Summary'!$B238,'Actuals Data'!$B$4:$B$427,0))</f>
        <v>0</v>
      </c>
      <c r="V238" s="19">
        <f>INDEX('Actuals Data'!V$4:V$427,MATCH('Actuals Summary'!$B238,'Actuals Data'!$B$4:$B$427,0))</f>
        <v>104</v>
      </c>
      <c r="W238" s="19">
        <f>INDEX('Actuals Data'!W$4:W$427,MATCH('Actuals Summary'!$B238,'Actuals Data'!$B$4:$B$427,0))</f>
        <v>1508</v>
      </c>
      <c r="X238" s="19">
        <f>INDEX('Actuals Data'!X$4:X$427,MATCH('Actuals Summary'!$B238,'Actuals Data'!$B$4:$B$427,0))</f>
        <v>80602</v>
      </c>
      <c r="Y238" s="19">
        <f>INDEX('Actuals Data'!Y$4:Y$427,MATCH('Actuals Summary'!$B238,'Actuals Data'!$B$4:$B$427,0))</f>
        <v>97230</v>
      </c>
      <c r="Z238" s="19">
        <f>INDEX('Actuals Data'!Z$4:Z$427,MATCH('Actuals Summary'!$B238,'Actuals Data'!$B$4:$B$427,0))</f>
        <v>120138</v>
      </c>
      <c r="AA238" s="19">
        <f>INDEX('Actuals Data'!AA$4:AA$427,MATCH('Actuals Summary'!$B238,'Actuals Data'!$B$4:$B$427,0))</f>
        <v>307321</v>
      </c>
      <c r="AB238" s="19">
        <f>INDEX('Actuals Data'!AB$4:AB$427,MATCH('Actuals Summary'!$B238,'Actuals Data'!$B$4:$B$427,0))</f>
        <v>974930</v>
      </c>
      <c r="AC238" s="19">
        <f>INDEX('Actuals Data'!AC$4:AC$427,MATCH('Actuals Summary'!$B238,'Actuals Data'!$B$4:$B$427,0))</f>
        <v>980934</v>
      </c>
      <c r="AD238" s="19">
        <f>INDEX('Actuals Data'!AD$4:AD$427,MATCH('Actuals Summary'!$B238,'Actuals Data'!$B$4:$B$427,0))</f>
        <v>657221</v>
      </c>
      <c r="AE238" s="19">
        <f>INDEX('Actuals Data'!AE$4:AE$427,MATCH('Actuals Summary'!$B238,'Actuals Data'!$B$4:$B$427,0))</f>
        <v>354473</v>
      </c>
      <c r="AF238" s="19">
        <f>INDEX('Actuals Data'!AF$4:AF$427,MATCH('Actuals Summary'!$B238,'Actuals Data'!$B$4:$B$427,0))</f>
        <v>240794</v>
      </c>
      <c r="AG238" s="19">
        <f>INDEX('Actuals Data'!AG$4:AG$427,MATCH('Actuals Summary'!$B238,'Actuals Data'!$B$4:$B$427,0))</f>
        <v>494391</v>
      </c>
      <c r="AH238" s="19">
        <f>INDEX('Actuals Data'!AH$4:AH$427,MATCH('Actuals Summary'!$B238,'Actuals Data'!$B$4:$B$427,0))</f>
        <v>802838</v>
      </c>
      <c r="AI238" s="19">
        <f>INDEX('Actuals Data'!AI$4:AI$427,MATCH('Actuals Summary'!$B238,'Actuals Data'!$B$4:$B$427,0))</f>
        <v>1069997</v>
      </c>
      <c r="AJ238" s="19">
        <f>INDEX('Actuals Data'!AJ$4:AJ$427,MATCH('Actuals Summary'!$B238,'Actuals Data'!$B$4:$B$427,0))</f>
        <v>496860</v>
      </c>
      <c r="AK238" s="19">
        <f>INDEX('Actuals Data'!AK$4:AK$427,MATCH('Actuals Summary'!$B238,'Actuals Data'!$B$4:$B$427,0))</f>
        <v>298929</v>
      </c>
      <c r="AL238" s="19">
        <f>INDEX('Actuals Data'!AL$4:AL$427,MATCH('Actuals Summary'!$B238,'Actuals Data'!$B$4:$B$427,0))</f>
        <v>201514</v>
      </c>
      <c r="AM238" s="19">
        <f>INDEX('Actuals Data'!AM$4:AM$427,MATCH('Actuals Summary'!$B238,'Actuals Data'!$B$4:$B$427,0))</f>
        <v>221394</v>
      </c>
      <c r="AN238" s="19">
        <f>INDEX('Actuals Data'!AN$4:AN$427,MATCH('Actuals Summary'!$B238,'Actuals Data'!$B$4:$B$427,0))</f>
        <v>203888</v>
      </c>
      <c r="AO238" s="19">
        <f>INDEX('Actuals Data'!AO$4:AO$427,MATCH('Actuals Summary'!$B238,'Actuals Data'!$B$4:$B$427,0))</f>
        <v>140061</v>
      </c>
      <c r="AP238" s="19">
        <f>INDEX('Actuals Data'!AP$4:AP$427,MATCH('Actuals Summary'!$B238,'Actuals Data'!$B$4:$B$427,0))</f>
        <v>122275</v>
      </c>
      <c r="AQ238" s="19">
        <f>INDEX('Actuals Data'!AQ$4:AQ$427,MATCH('Actuals Summary'!$B238,'Actuals Data'!$B$4:$B$427,0))</f>
        <v>114254</v>
      </c>
      <c r="AR238" s="88">
        <f>INDEX('Actuals Data'!AR$4:AR$427,MATCH('Actuals Summary'!$B238,'Actuals Data'!$B$4:$B$427,0))</f>
        <v>115643.73</v>
      </c>
      <c r="AS238" s="52">
        <f>INDEX('Actuals Data'!AS$4:AS$427,MATCH('Actuals Summary'!$B238,'Actuals Data'!$B$4:$B$427,0))</f>
        <v>115643.72999999901</v>
      </c>
      <c r="AT238" s="19">
        <f>INDEX('Actuals Data'!AT$4:AT$427,MATCH('Actuals Summary'!$B238,'Actuals Data'!$B$4:$B$427,0))</f>
        <v>200000</v>
      </c>
    </row>
    <row r="239" spans="2:46" outlineLevel="1" x14ac:dyDescent="0.25">
      <c r="B239" s="24" t="s">
        <v>484</v>
      </c>
      <c r="C239" s="24" t="s">
        <v>485</v>
      </c>
      <c r="D239" s="24" t="s">
        <v>486</v>
      </c>
      <c r="E239" s="19">
        <f>INDEX('Actuals Data'!E$4:E$427,MATCH('Actuals Summary'!$B239,'Actuals Data'!$B$4:$B$427,0))</f>
        <v>370</v>
      </c>
      <c r="F239" s="19">
        <f>INDEX('Actuals Data'!F$4:F$427,MATCH('Actuals Summary'!$B239,'Actuals Data'!$B$4:$B$427,0))</f>
        <v>655</v>
      </c>
      <c r="G239" s="19">
        <f>INDEX('Actuals Data'!G$4:G$427,MATCH('Actuals Summary'!$B239,'Actuals Data'!$B$4:$B$427,0))</f>
        <v>491</v>
      </c>
      <c r="H239" s="19">
        <f>INDEX('Actuals Data'!H$4:H$427,MATCH('Actuals Summary'!$B239,'Actuals Data'!$B$4:$B$427,0))</f>
        <v>565</v>
      </c>
      <c r="I239" s="19">
        <f>INDEX('Actuals Data'!I$4:I$427,MATCH('Actuals Summary'!$B239,'Actuals Data'!$B$4:$B$427,0))</f>
        <v>580</v>
      </c>
      <c r="J239" s="19">
        <f>INDEX('Actuals Data'!J$4:J$427,MATCH('Actuals Summary'!$B239,'Actuals Data'!$B$4:$B$427,0))</f>
        <v>476</v>
      </c>
      <c r="K239" s="19">
        <f>INDEX('Actuals Data'!K$4:K$427,MATCH('Actuals Summary'!$B239,'Actuals Data'!$B$4:$B$427,0))</f>
        <v>1275</v>
      </c>
      <c r="L239" s="19">
        <f>INDEX('Actuals Data'!L$4:L$427,MATCH('Actuals Summary'!$B239,'Actuals Data'!$B$4:$B$427,0))</f>
        <v>2018</v>
      </c>
      <c r="M239" s="19">
        <f>INDEX('Actuals Data'!M$4:M$427,MATCH('Actuals Summary'!$B239,'Actuals Data'!$B$4:$B$427,0))</f>
        <v>2136</v>
      </c>
      <c r="N239" s="19">
        <f>INDEX('Actuals Data'!N$4:N$427,MATCH('Actuals Summary'!$B239,'Actuals Data'!$B$4:$B$427,0))</f>
        <v>2180</v>
      </c>
      <c r="O239" s="19">
        <f>INDEX('Actuals Data'!O$4:O$427,MATCH('Actuals Summary'!$B239,'Actuals Data'!$B$4:$B$427,0))</f>
        <v>2544</v>
      </c>
      <c r="P239" s="19">
        <f>INDEX('Actuals Data'!P$4:P$427,MATCH('Actuals Summary'!$B239,'Actuals Data'!$B$4:$B$427,0))</f>
        <v>4313</v>
      </c>
      <c r="Q239" s="19">
        <f>INDEX('Actuals Data'!Q$4:Q$427,MATCH('Actuals Summary'!$B239,'Actuals Data'!$B$4:$B$427,0))</f>
        <v>3236</v>
      </c>
      <c r="R239" s="19">
        <f>INDEX('Actuals Data'!R$4:R$427,MATCH('Actuals Summary'!$B239,'Actuals Data'!$B$4:$B$427,0))</f>
        <v>2693</v>
      </c>
      <c r="S239" s="19">
        <f>INDEX('Actuals Data'!S$4:S$427,MATCH('Actuals Summary'!$B239,'Actuals Data'!$B$4:$B$427,0))</f>
        <v>2198</v>
      </c>
      <c r="T239" s="19">
        <f>INDEX('Actuals Data'!T$4:T$427,MATCH('Actuals Summary'!$B239,'Actuals Data'!$B$4:$B$427,0))</f>
        <v>2726</v>
      </c>
      <c r="U239" s="19">
        <f>INDEX('Actuals Data'!U$4:U$427,MATCH('Actuals Summary'!$B239,'Actuals Data'!$B$4:$B$427,0))</f>
        <v>3753</v>
      </c>
      <c r="V239" s="19">
        <f>INDEX('Actuals Data'!V$4:V$427,MATCH('Actuals Summary'!$B239,'Actuals Data'!$B$4:$B$427,0))</f>
        <v>4585</v>
      </c>
      <c r="W239" s="19">
        <f>INDEX('Actuals Data'!W$4:W$427,MATCH('Actuals Summary'!$B239,'Actuals Data'!$B$4:$B$427,0))</f>
        <v>4285</v>
      </c>
      <c r="X239" s="19">
        <f>INDEX('Actuals Data'!X$4:X$427,MATCH('Actuals Summary'!$B239,'Actuals Data'!$B$4:$B$427,0))</f>
        <v>8022</v>
      </c>
      <c r="Y239" s="19">
        <f>INDEX('Actuals Data'!Y$4:Y$427,MATCH('Actuals Summary'!$B239,'Actuals Data'!$B$4:$B$427,0))</f>
        <v>7681</v>
      </c>
      <c r="Z239" s="19">
        <f>INDEX('Actuals Data'!Z$4:Z$427,MATCH('Actuals Summary'!$B239,'Actuals Data'!$B$4:$B$427,0))</f>
        <v>9390</v>
      </c>
      <c r="AA239" s="19">
        <f>INDEX('Actuals Data'!AA$4:AA$427,MATCH('Actuals Summary'!$B239,'Actuals Data'!$B$4:$B$427,0))</f>
        <v>17914</v>
      </c>
      <c r="AB239" s="19">
        <f>INDEX('Actuals Data'!AB$4:AB$427,MATCH('Actuals Summary'!$B239,'Actuals Data'!$B$4:$B$427,0))</f>
        <v>17106</v>
      </c>
      <c r="AC239" s="19">
        <f>INDEX('Actuals Data'!AC$4:AC$427,MATCH('Actuals Summary'!$B239,'Actuals Data'!$B$4:$B$427,0))</f>
        <v>20392</v>
      </c>
      <c r="AD239" s="19">
        <f>INDEX('Actuals Data'!AD$4:AD$427,MATCH('Actuals Summary'!$B239,'Actuals Data'!$B$4:$B$427,0))</f>
        <v>26751</v>
      </c>
      <c r="AE239" s="19">
        <f>INDEX('Actuals Data'!AE$4:AE$427,MATCH('Actuals Summary'!$B239,'Actuals Data'!$B$4:$B$427,0))</f>
        <v>32824</v>
      </c>
      <c r="AF239" s="19">
        <f>INDEX('Actuals Data'!AF$4:AF$427,MATCH('Actuals Summary'!$B239,'Actuals Data'!$B$4:$B$427,0))</f>
        <v>20542</v>
      </c>
      <c r="AG239" s="19">
        <f>INDEX('Actuals Data'!AG$4:AG$427,MATCH('Actuals Summary'!$B239,'Actuals Data'!$B$4:$B$427,0))</f>
        <v>14757</v>
      </c>
      <c r="AH239" s="19">
        <f>INDEX('Actuals Data'!AH$4:AH$427,MATCH('Actuals Summary'!$B239,'Actuals Data'!$B$4:$B$427,0))</f>
        <v>17127</v>
      </c>
      <c r="AI239" s="19">
        <f>INDEX('Actuals Data'!AI$4:AI$427,MATCH('Actuals Summary'!$B239,'Actuals Data'!$B$4:$B$427,0))</f>
        <v>9472</v>
      </c>
      <c r="AJ239" s="19">
        <f>INDEX('Actuals Data'!AJ$4:AJ$427,MATCH('Actuals Summary'!$B239,'Actuals Data'!$B$4:$B$427,0))</f>
        <v>11148</v>
      </c>
      <c r="AK239" s="19">
        <f>INDEX('Actuals Data'!AK$4:AK$427,MATCH('Actuals Summary'!$B239,'Actuals Data'!$B$4:$B$427,0))</f>
        <v>10392</v>
      </c>
      <c r="AL239" s="19">
        <f>INDEX('Actuals Data'!AL$4:AL$427,MATCH('Actuals Summary'!$B239,'Actuals Data'!$B$4:$B$427,0))</f>
        <v>8711</v>
      </c>
      <c r="AM239" s="19">
        <f>INDEX('Actuals Data'!AM$4:AM$427,MATCH('Actuals Summary'!$B239,'Actuals Data'!$B$4:$B$427,0))</f>
        <v>8601</v>
      </c>
      <c r="AN239" s="19">
        <f>INDEX('Actuals Data'!AN$4:AN$427,MATCH('Actuals Summary'!$B239,'Actuals Data'!$B$4:$B$427,0))</f>
        <v>41821</v>
      </c>
      <c r="AO239" s="19">
        <f>INDEX('Actuals Data'!AO$4:AO$427,MATCH('Actuals Summary'!$B239,'Actuals Data'!$B$4:$B$427,0))</f>
        <v>19896</v>
      </c>
      <c r="AP239" s="19">
        <f>INDEX('Actuals Data'!AP$4:AP$427,MATCH('Actuals Summary'!$B239,'Actuals Data'!$B$4:$B$427,0))</f>
        <v>22896</v>
      </c>
      <c r="AQ239" s="19">
        <f>INDEX('Actuals Data'!AQ$4:AQ$427,MATCH('Actuals Summary'!$B239,'Actuals Data'!$B$4:$B$427,0))</f>
        <v>26154</v>
      </c>
      <c r="AR239" s="88">
        <f>INDEX('Actuals Data'!AR$4:AR$427,MATCH('Actuals Summary'!$B239,'Actuals Data'!$B$4:$B$427,0))</f>
        <v>36995.86</v>
      </c>
      <c r="AS239" s="52">
        <f>INDEX('Actuals Data'!AS$4:AS$427,MATCH('Actuals Summary'!$B239,'Actuals Data'!$B$4:$B$427,0))</f>
        <v>36995.86</v>
      </c>
      <c r="AT239" s="19">
        <f>INDEX('Actuals Data'!AT$4:AT$427,MATCH('Actuals Summary'!$B239,'Actuals Data'!$B$4:$B$427,0))</f>
        <v>20000</v>
      </c>
    </row>
    <row r="240" spans="2:46" outlineLevel="1" x14ac:dyDescent="0.25">
      <c r="B240" s="24" t="s">
        <v>487</v>
      </c>
      <c r="C240" s="24" t="s">
        <v>488</v>
      </c>
      <c r="D240" s="24" t="s">
        <v>489</v>
      </c>
      <c r="E240" s="19">
        <f>INDEX('Actuals Data'!E$4:E$427,MATCH('Actuals Summary'!$B240,'Actuals Data'!$B$4:$B$427,0))</f>
        <v>0</v>
      </c>
      <c r="F240" s="19">
        <f>INDEX('Actuals Data'!F$4:F$427,MATCH('Actuals Summary'!$B240,'Actuals Data'!$B$4:$B$427,0))</f>
        <v>0</v>
      </c>
      <c r="G240" s="19">
        <f>INDEX('Actuals Data'!G$4:G$427,MATCH('Actuals Summary'!$B240,'Actuals Data'!$B$4:$B$427,0))</f>
        <v>0</v>
      </c>
      <c r="H240" s="19">
        <f>INDEX('Actuals Data'!H$4:H$427,MATCH('Actuals Summary'!$B240,'Actuals Data'!$B$4:$B$427,0))</f>
        <v>0</v>
      </c>
      <c r="I240" s="19">
        <f>INDEX('Actuals Data'!I$4:I$427,MATCH('Actuals Summary'!$B240,'Actuals Data'!$B$4:$B$427,0))</f>
        <v>0</v>
      </c>
      <c r="J240" s="19">
        <f>INDEX('Actuals Data'!J$4:J$427,MATCH('Actuals Summary'!$B240,'Actuals Data'!$B$4:$B$427,0))</f>
        <v>0</v>
      </c>
      <c r="K240" s="19">
        <f>INDEX('Actuals Data'!K$4:K$427,MATCH('Actuals Summary'!$B240,'Actuals Data'!$B$4:$B$427,0))</f>
        <v>0</v>
      </c>
      <c r="L240" s="19">
        <f>INDEX('Actuals Data'!L$4:L$427,MATCH('Actuals Summary'!$B240,'Actuals Data'!$B$4:$B$427,0))</f>
        <v>0</v>
      </c>
      <c r="M240" s="19">
        <f>INDEX('Actuals Data'!M$4:M$427,MATCH('Actuals Summary'!$B240,'Actuals Data'!$B$4:$B$427,0))</f>
        <v>0</v>
      </c>
      <c r="N240" s="19">
        <f>INDEX('Actuals Data'!N$4:N$427,MATCH('Actuals Summary'!$B240,'Actuals Data'!$B$4:$B$427,0))</f>
        <v>0</v>
      </c>
      <c r="O240" s="19">
        <f>INDEX('Actuals Data'!O$4:O$427,MATCH('Actuals Summary'!$B240,'Actuals Data'!$B$4:$B$427,0))</f>
        <v>0</v>
      </c>
      <c r="P240" s="19">
        <f>INDEX('Actuals Data'!P$4:P$427,MATCH('Actuals Summary'!$B240,'Actuals Data'!$B$4:$B$427,0))</f>
        <v>0</v>
      </c>
      <c r="Q240" s="19">
        <f>INDEX('Actuals Data'!Q$4:Q$427,MATCH('Actuals Summary'!$B240,'Actuals Data'!$B$4:$B$427,0))</f>
        <v>0</v>
      </c>
      <c r="R240" s="19">
        <f>INDEX('Actuals Data'!R$4:R$427,MATCH('Actuals Summary'!$B240,'Actuals Data'!$B$4:$B$427,0))</f>
        <v>0</v>
      </c>
      <c r="S240" s="19">
        <f>INDEX('Actuals Data'!S$4:S$427,MATCH('Actuals Summary'!$B240,'Actuals Data'!$B$4:$B$427,0))</f>
        <v>0</v>
      </c>
      <c r="T240" s="19">
        <f>INDEX('Actuals Data'!T$4:T$427,MATCH('Actuals Summary'!$B240,'Actuals Data'!$B$4:$B$427,0))</f>
        <v>0</v>
      </c>
      <c r="U240" s="19">
        <f>INDEX('Actuals Data'!U$4:U$427,MATCH('Actuals Summary'!$B240,'Actuals Data'!$B$4:$B$427,0))</f>
        <v>0</v>
      </c>
      <c r="V240" s="19">
        <f>INDEX('Actuals Data'!V$4:V$427,MATCH('Actuals Summary'!$B240,'Actuals Data'!$B$4:$B$427,0))</f>
        <v>0</v>
      </c>
      <c r="W240" s="19">
        <f>INDEX('Actuals Data'!W$4:W$427,MATCH('Actuals Summary'!$B240,'Actuals Data'!$B$4:$B$427,0))</f>
        <v>0</v>
      </c>
      <c r="X240" s="19">
        <f>INDEX('Actuals Data'!X$4:X$427,MATCH('Actuals Summary'!$B240,'Actuals Data'!$B$4:$B$427,0))</f>
        <v>0</v>
      </c>
      <c r="Y240" s="19">
        <f>INDEX('Actuals Data'!Y$4:Y$427,MATCH('Actuals Summary'!$B240,'Actuals Data'!$B$4:$B$427,0))</f>
        <v>1012196</v>
      </c>
      <c r="Z240" s="19">
        <f>INDEX('Actuals Data'!Z$4:Z$427,MATCH('Actuals Summary'!$B240,'Actuals Data'!$B$4:$B$427,0))</f>
        <v>698096</v>
      </c>
      <c r="AA240" s="19">
        <f>INDEX('Actuals Data'!AA$4:AA$427,MATCH('Actuals Summary'!$B240,'Actuals Data'!$B$4:$B$427,0))</f>
        <v>869584</v>
      </c>
      <c r="AB240" s="19">
        <f>INDEX('Actuals Data'!AB$4:AB$427,MATCH('Actuals Summary'!$B240,'Actuals Data'!$B$4:$B$427,0))</f>
        <v>584491</v>
      </c>
      <c r="AC240" s="19">
        <f>INDEX('Actuals Data'!AC$4:AC$427,MATCH('Actuals Summary'!$B240,'Actuals Data'!$B$4:$B$427,0))</f>
        <v>532531</v>
      </c>
      <c r="AD240" s="19">
        <f>INDEX('Actuals Data'!AD$4:AD$427,MATCH('Actuals Summary'!$B240,'Actuals Data'!$B$4:$B$427,0))</f>
        <v>574581</v>
      </c>
      <c r="AE240" s="19">
        <f>INDEX('Actuals Data'!AE$4:AE$427,MATCH('Actuals Summary'!$B240,'Actuals Data'!$B$4:$B$427,0))</f>
        <v>667854</v>
      </c>
      <c r="AF240" s="19">
        <f>INDEX('Actuals Data'!AF$4:AF$427,MATCH('Actuals Summary'!$B240,'Actuals Data'!$B$4:$B$427,0))</f>
        <v>617661</v>
      </c>
      <c r="AG240" s="19">
        <f>INDEX('Actuals Data'!AG$4:AG$427,MATCH('Actuals Summary'!$B240,'Actuals Data'!$B$4:$B$427,0))</f>
        <v>613906</v>
      </c>
      <c r="AH240" s="19">
        <f>INDEX('Actuals Data'!AH$4:AH$427,MATCH('Actuals Summary'!$B240,'Actuals Data'!$B$4:$B$427,0))</f>
        <v>562417</v>
      </c>
      <c r="AI240" s="19">
        <f>INDEX('Actuals Data'!AI$4:AI$427,MATCH('Actuals Summary'!$B240,'Actuals Data'!$B$4:$B$427,0))</f>
        <v>480794</v>
      </c>
      <c r="AJ240" s="19">
        <f>INDEX('Actuals Data'!AJ$4:AJ$427,MATCH('Actuals Summary'!$B240,'Actuals Data'!$B$4:$B$427,0))</f>
        <v>553537</v>
      </c>
      <c r="AK240" s="19">
        <f>INDEX('Actuals Data'!AK$4:AK$427,MATCH('Actuals Summary'!$B240,'Actuals Data'!$B$4:$B$427,0))</f>
        <v>575819</v>
      </c>
      <c r="AL240" s="19">
        <f>INDEX('Actuals Data'!AL$4:AL$427,MATCH('Actuals Summary'!$B240,'Actuals Data'!$B$4:$B$427,0))</f>
        <v>509538</v>
      </c>
      <c r="AM240" s="19">
        <f>INDEX('Actuals Data'!AM$4:AM$427,MATCH('Actuals Summary'!$B240,'Actuals Data'!$B$4:$B$427,0))</f>
        <v>609298</v>
      </c>
      <c r="AN240" s="19">
        <f>INDEX('Actuals Data'!AN$4:AN$427,MATCH('Actuals Summary'!$B240,'Actuals Data'!$B$4:$B$427,0))</f>
        <v>492731</v>
      </c>
      <c r="AO240" s="19">
        <f>INDEX('Actuals Data'!AO$4:AO$427,MATCH('Actuals Summary'!$B240,'Actuals Data'!$B$4:$B$427,0))</f>
        <v>310171</v>
      </c>
      <c r="AP240" s="19">
        <f>INDEX('Actuals Data'!AP$4:AP$427,MATCH('Actuals Summary'!$B240,'Actuals Data'!$B$4:$B$427,0))</f>
        <v>665000</v>
      </c>
      <c r="AQ240" s="19">
        <f>INDEX('Actuals Data'!AQ$4:AQ$427,MATCH('Actuals Summary'!$B240,'Actuals Data'!$B$4:$B$427,0))</f>
        <v>406000</v>
      </c>
      <c r="AR240" s="88">
        <f>INDEX('Actuals Data'!AR$4:AR$427,MATCH('Actuals Summary'!$B240,'Actuals Data'!$B$4:$B$427,0))</f>
        <v>320000</v>
      </c>
      <c r="AS240" s="52">
        <f>INDEX('Actuals Data'!AS$4:AS$427,MATCH('Actuals Summary'!$B240,'Actuals Data'!$B$4:$B$427,0))</f>
        <v>320000</v>
      </c>
      <c r="AT240" s="19">
        <f>INDEX('Actuals Data'!AT$4:AT$427,MATCH('Actuals Summary'!$B240,'Actuals Data'!$B$4:$B$427,0))</f>
        <v>507566</v>
      </c>
    </row>
    <row r="241" spans="2:46" outlineLevel="1" x14ac:dyDescent="0.25">
      <c r="B241" s="24" t="s">
        <v>490</v>
      </c>
      <c r="C241" s="24" t="s">
        <v>491</v>
      </c>
      <c r="D241" s="24" t="s">
        <v>492</v>
      </c>
      <c r="E241" s="19">
        <f>INDEX('Actuals Data'!E$4:E$427,MATCH('Actuals Summary'!$B241,'Actuals Data'!$B$4:$B$427,0))</f>
        <v>183582</v>
      </c>
      <c r="F241" s="19">
        <f>INDEX('Actuals Data'!F$4:F$427,MATCH('Actuals Summary'!$B241,'Actuals Data'!$B$4:$B$427,0))</f>
        <v>223336</v>
      </c>
      <c r="G241" s="19">
        <f>INDEX('Actuals Data'!G$4:G$427,MATCH('Actuals Summary'!$B241,'Actuals Data'!$B$4:$B$427,0))</f>
        <v>238248</v>
      </c>
      <c r="H241" s="19">
        <f>INDEX('Actuals Data'!H$4:H$427,MATCH('Actuals Summary'!$B241,'Actuals Data'!$B$4:$B$427,0))</f>
        <v>164917</v>
      </c>
      <c r="I241" s="19">
        <f>INDEX('Actuals Data'!I$4:I$427,MATCH('Actuals Summary'!$B241,'Actuals Data'!$B$4:$B$427,0))</f>
        <v>2215</v>
      </c>
      <c r="J241" s="19">
        <f>INDEX('Actuals Data'!J$4:J$427,MATCH('Actuals Summary'!$B241,'Actuals Data'!$B$4:$B$427,0))</f>
        <v>20424</v>
      </c>
      <c r="K241" s="19">
        <f>INDEX('Actuals Data'!K$4:K$427,MATCH('Actuals Summary'!$B241,'Actuals Data'!$B$4:$B$427,0))</f>
        <v>6697</v>
      </c>
      <c r="L241" s="19">
        <f>INDEX('Actuals Data'!L$4:L$427,MATCH('Actuals Summary'!$B241,'Actuals Data'!$B$4:$B$427,0))</f>
        <v>7179</v>
      </c>
      <c r="M241" s="19">
        <f>INDEX('Actuals Data'!M$4:M$427,MATCH('Actuals Summary'!$B241,'Actuals Data'!$B$4:$B$427,0))</f>
        <v>8269</v>
      </c>
      <c r="N241" s="19">
        <f>INDEX('Actuals Data'!N$4:N$427,MATCH('Actuals Summary'!$B241,'Actuals Data'!$B$4:$B$427,0))</f>
        <v>5203</v>
      </c>
      <c r="O241" s="19">
        <f>INDEX('Actuals Data'!O$4:O$427,MATCH('Actuals Summary'!$B241,'Actuals Data'!$B$4:$B$427,0))</f>
        <v>11685</v>
      </c>
      <c r="P241" s="19">
        <f>INDEX('Actuals Data'!P$4:P$427,MATCH('Actuals Summary'!$B241,'Actuals Data'!$B$4:$B$427,0))</f>
        <v>15025</v>
      </c>
      <c r="Q241" s="19">
        <f>INDEX('Actuals Data'!Q$4:Q$427,MATCH('Actuals Summary'!$B241,'Actuals Data'!$B$4:$B$427,0))</f>
        <v>15553</v>
      </c>
      <c r="R241" s="19">
        <f>INDEX('Actuals Data'!R$4:R$427,MATCH('Actuals Summary'!$B241,'Actuals Data'!$B$4:$B$427,0))</f>
        <v>18193</v>
      </c>
      <c r="S241" s="19">
        <f>INDEX('Actuals Data'!S$4:S$427,MATCH('Actuals Summary'!$B241,'Actuals Data'!$B$4:$B$427,0))</f>
        <v>15183</v>
      </c>
      <c r="T241" s="19">
        <f>INDEX('Actuals Data'!T$4:T$427,MATCH('Actuals Summary'!$B241,'Actuals Data'!$B$4:$B$427,0))</f>
        <v>19186</v>
      </c>
      <c r="U241" s="19">
        <f>INDEX('Actuals Data'!U$4:U$427,MATCH('Actuals Summary'!$B241,'Actuals Data'!$B$4:$B$427,0))</f>
        <v>39603</v>
      </c>
      <c r="V241" s="19">
        <f>INDEX('Actuals Data'!V$4:V$427,MATCH('Actuals Summary'!$B241,'Actuals Data'!$B$4:$B$427,0))</f>
        <v>18330</v>
      </c>
      <c r="W241" s="19">
        <f>INDEX('Actuals Data'!W$4:W$427,MATCH('Actuals Summary'!$B241,'Actuals Data'!$B$4:$B$427,0))</f>
        <v>19462</v>
      </c>
      <c r="X241" s="19">
        <f>INDEX('Actuals Data'!X$4:X$427,MATCH('Actuals Summary'!$B241,'Actuals Data'!$B$4:$B$427,0))</f>
        <v>17191</v>
      </c>
      <c r="Y241" s="19">
        <f>INDEX('Actuals Data'!Y$4:Y$427,MATCH('Actuals Summary'!$B241,'Actuals Data'!$B$4:$B$427,0))</f>
        <v>48299</v>
      </c>
      <c r="Z241" s="19">
        <f>INDEX('Actuals Data'!Z$4:Z$427,MATCH('Actuals Summary'!$B241,'Actuals Data'!$B$4:$B$427,0))</f>
        <v>15192</v>
      </c>
      <c r="AA241" s="19">
        <f>INDEX('Actuals Data'!AA$4:AA$427,MATCH('Actuals Summary'!$B241,'Actuals Data'!$B$4:$B$427,0))</f>
        <v>8047</v>
      </c>
      <c r="AB241" s="19">
        <f>INDEX('Actuals Data'!AB$4:AB$427,MATCH('Actuals Summary'!$B241,'Actuals Data'!$B$4:$B$427,0))</f>
        <v>9649</v>
      </c>
      <c r="AC241" s="19">
        <f>INDEX('Actuals Data'!AC$4:AC$427,MATCH('Actuals Summary'!$B241,'Actuals Data'!$B$4:$B$427,0))</f>
        <v>4342</v>
      </c>
      <c r="AD241" s="19">
        <f>INDEX('Actuals Data'!AD$4:AD$427,MATCH('Actuals Summary'!$B241,'Actuals Data'!$B$4:$B$427,0))</f>
        <v>3418</v>
      </c>
      <c r="AE241" s="19">
        <f>INDEX('Actuals Data'!AE$4:AE$427,MATCH('Actuals Summary'!$B241,'Actuals Data'!$B$4:$B$427,0))</f>
        <v>3584</v>
      </c>
      <c r="AF241" s="19">
        <f>INDEX('Actuals Data'!AF$4:AF$427,MATCH('Actuals Summary'!$B241,'Actuals Data'!$B$4:$B$427,0))</f>
        <v>1592</v>
      </c>
      <c r="AG241" s="19">
        <f>INDEX('Actuals Data'!AG$4:AG$427,MATCH('Actuals Summary'!$B241,'Actuals Data'!$B$4:$B$427,0))</f>
        <v>394</v>
      </c>
      <c r="AH241" s="19">
        <f>INDEX('Actuals Data'!AH$4:AH$427,MATCH('Actuals Summary'!$B241,'Actuals Data'!$B$4:$B$427,0))</f>
        <v>557</v>
      </c>
      <c r="AI241" s="19">
        <f>INDEX('Actuals Data'!AI$4:AI$427,MATCH('Actuals Summary'!$B241,'Actuals Data'!$B$4:$B$427,0))</f>
        <v>1400</v>
      </c>
      <c r="AJ241" s="19">
        <f>INDEX('Actuals Data'!AJ$4:AJ$427,MATCH('Actuals Summary'!$B241,'Actuals Data'!$B$4:$B$427,0))</f>
        <v>385</v>
      </c>
      <c r="AK241" s="19">
        <f>INDEX('Actuals Data'!AK$4:AK$427,MATCH('Actuals Summary'!$B241,'Actuals Data'!$B$4:$B$427,0))</f>
        <v>0</v>
      </c>
      <c r="AL241" s="19">
        <f>INDEX('Actuals Data'!AL$4:AL$427,MATCH('Actuals Summary'!$B241,'Actuals Data'!$B$4:$B$427,0))</f>
        <v>0</v>
      </c>
      <c r="AM241" s="19">
        <f>INDEX('Actuals Data'!AM$4:AM$427,MATCH('Actuals Summary'!$B241,'Actuals Data'!$B$4:$B$427,0))</f>
        <v>0</v>
      </c>
      <c r="AN241" s="19">
        <f>INDEX('Actuals Data'!AN$4:AN$427,MATCH('Actuals Summary'!$B241,'Actuals Data'!$B$4:$B$427,0))</f>
        <v>0</v>
      </c>
      <c r="AO241" s="19">
        <f>INDEX('Actuals Data'!AO$4:AO$427,MATCH('Actuals Summary'!$B241,'Actuals Data'!$B$4:$B$427,0))</f>
        <v>0</v>
      </c>
      <c r="AP241" s="19">
        <f>INDEX('Actuals Data'!AP$4:AP$427,MATCH('Actuals Summary'!$B241,'Actuals Data'!$B$4:$B$427,0))</f>
        <v>0</v>
      </c>
      <c r="AQ241" s="19">
        <f>INDEX('Actuals Data'!AQ$4:AQ$427,MATCH('Actuals Summary'!$B241,'Actuals Data'!$B$4:$B$427,0))</f>
        <v>0</v>
      </c>
      <c r="AR241" s="88">
        <f>INDEX('Actuals Data'!AR$4:AR$427,MATCH('Actuals Summary'!$B241,'Actuals Data'!$B$4:$B$427,0))</f>
        <v>0</v>
      </c>
      <c r="AS241" s="52">
        <f>INDEX('Actuals Data'!AS$4:AS$427,MATCH('Actuals Summary'!$B241,'Actuals Data'!$B$4:$B$427,0))</f>
        <v>0</v>
      </c>
      <c r="AT241" s="19">
        <f>INDEX('Actuals Data'!AT$4:AT$427,MATCH('Actuals Summary'!$B241,'Actuals Data'!$B$4:$B$427,0))</f>
        <v>0</v>
      </c>
    </row>
    <row r="242" spans="2:46" outlineLevel="1" x14ac:dyDescent="0.25">
      <c r="B242" s="24" t="s">
        <v>493</v>
      </c>
      <c r="C242" s="24" t="s">
        <v>494</v>
      </c>
      <c r="D242" s="24" t="s">
        <v>495</v>
      </c>
      <c r="E242" s="19">
        <f>INDEX('Actuals Data'!E$4:E$427,MATCH('Actuals Summary'!$B242,'Actuals Data'!$B$4:$B$427,0))</f>
        <v>4950</v>
      </c>
      <c r="F242" s="19">
        <f>INDEX('Actuals Data'!F$4:F$427,MATCH('Actuals Summary'!$B242,'Actuals Data'!$B$4:$B$427,0))</f>
        <v>6600</v>
      </c>
      <c r="G242" s="19">
        <f>INDEX('Actuals Data'!G$4:G$427,MATCH('Actuals Summary'!$B242,'Actuals Data'!$B$4:$B$427,0))</f>
        <v>7975</v>
      </c>
      <c r="H242" s="19">
        <f>INDEX('Actuals Data'!H$4:H$427,MATCH('Actuals Summary'!$B242,'Actuals Data'!$B$4:$B$427,0))</f>
        <v>12375</v>
      </c>
      <c r="I242" s="19">
        <f>INDEX('Actuals Data'!I$4:I$427,MATCH('Actuals Summary'!$B242,'Actuals Data'!$B$4:$B$427,0))</f>
        <v>10175</v>
      </c>
      <c r="J242" s="19">
        <f>INDEX('Actuals Data'!J$4:J$427,MATCH('Actuals Summary'!$B242,'Actuals Data'!$B$4:$B$427,0))</f>
        <v>9350</v>
      </c>
      <c r="K242" s="19">
        <f>INDEX('Actuals Data'!K$4:K$427,MATCH('Actuals Summary'!$B242,'Actuals Data'!$B$4:$B$427,0))</f>
        <v>11000</v>
      </c>
      <c r="L242" s="19">
        <f>INDEX('Actuals Data'!L$4:L$427,MATCH('Actuals Summary'!$B242,'Actuals Data'!$B$4:$B$427,0))</f>
        <v>19250</v>
      </c>
      <c r="M242" s="19">
        <f>INDEX('Actuals Data'!M$4:M$427,MATCH('Actuals Summary'!$B242,'Actuals Data'!$B$4:$B$427,0))</f>
        <v>17875</v>
      </c>
      <c r="N242" s="19">
        <f>INDEX('Actuals Data'!N$4:N$427,MATCH('Actuals Summary'!$B242,'Actuals Data'!$B$4:$B$427,0))</f>
        <v>13200</v>
      </c>
      <c r="O242" s="19">
        <f>INDEX('Actuals Data'!O$4:O$427,MATCH('Actuals Summary'!$B242,'Actuals Data'!$B$4:$B$427,0))</f>
        <v>12925</v>
      </c>
      <c r="P242" s="19">
        <f>INDEX('Actuals Data'!P$4:P$427,MATCH('Actuals Summary'!$B242,'Actuals Data'!$B$4:$B$427,0))</f>
        <v>16026</v>
      </c>
      <c r="Q242" s="19">
        <f>INDEX('Actuals Data'!Q$4:Q$427,MATCH('Actuals Summary'!$B242,'Actuals Data'!$B$4:$B$427,0))</f>
        <v>21920</v>
      </c>
      <c r="R242" s="19">
        <f>INDEX('Actuals Data'!R$4:R$427,MATCH('Actuals Summary'!$B242,'Actuals Data'!$B$4:$B$427,0))</f>
        <v>25493</v>
      </c>
      <c r="S242" s="19">
        <f>INDEX('Actuals Data'!S$4:S$427,MATCH('Actuals Summary'!$B242,'Actuals Data'!$B$4:$B$427,0))</f>
        <v>20556</v>
      </c>
      <c r="T242" s="19">
        <f>INDEX('Actuals Data'!T$4:T$427,MATCH('Actuals Summary'!$B242,'Actuals Data'!$B$4:$B$427,0))</f>
        <v>16187</v>
      </c>
      <c r="U242" s="19">
        <f>INDEX('Actuals Data'!U$4:U$427,MATCH('Actuals Summary'!$B242,'Actuals Data'!$B$4:$B$427,0))</f>
        <v>17592</v>
      </c>
      <c r="V242" s="19">
        <f>INDEX('Actuals Data'!V$4:V$427,MATCH('Actuals Summary'!$B242,'Actuals Data'!$B$4:$B$427,0))</f>
        <v>14708</v>
      </c>
      <c r="W242" s="19">
        <f>INDEX('Actuals Data'!W$4:W$427,MATCH('Actuals Summary'!$B242,'Actuals Data'!$B$4:$B$427,0))</f>
        <v>15776</v>
      </c>
      <c r="X242" s="19">
        <f>INDEX('Actuals Data'!X$4:X$427,MATCH('Actuals Summary'!$B242,'Actuals Data'!$B$4:$B$427,0))</f>
        <v>13075</v>
      </c>
      <c r="Y242" s="19">
        <f>INDEX('Actuals Data'!Y$4:Y$427,MATCH('Actuals Summary'!$B242,'Actuals Data'!$B$4:$B$427,0))</f>
        <v>16375</v>
      </c>
      <c r="Z242" s="19">
        <f>INDEX('Actuals Data'!Z$4:Z$427,MATCH('Actuals Summary'!$B242,'Actuals Data'!$B$4:$B$427,0))</f>
        <v>16023</v>
      </c>
      <c r="AA242" s="19">
        <f>INDEX('Actuals Data'!AA$4:AA$427,MATCH('Actuals Summary'!$B242,'Actuals Data'!$B$4:$B$427,0))</f>
        <v>19566</v>
      </c>
      <c r="AB242" s="19">
        <f>INDEX('Actuals Data'!AB$4:AB$427,MATCH('Actuals Summary'!$B242,'Actuals Data'!$B$4:$B$427,0))</f>
        <v>7466</v>
      </c>
      <c r="AC242" s="19">
        <f>INDEX('Actuals Data'!AC$4:AC$427,MATCH('Actuals Summary'!$B242,'Actuals Data'!$B$4:$B$427,0))</f>
        <v>23644</v>
      </c>
      <c r="AD242" s="19">
        <f>INDEX('Actuals Data'!AD$4:AD$427,MATCH('Actuals Summary'!$B242,'Actuals Data'!$B$4:$B$427,0))</f>
        <v>21731</v>
      </c>
      <c r="AE242" s="19">
        <f>INDEX('Actuals Data'!AE$4:AE$427,MATCH('Actuals Summary'!$B242,'Actuals Data'!$B$4:$B$427,0))</f>
        <v>13367</v>
      </c>
      <c r="AF242" s="19">
        <f>INDEX('Actuals Data'!AF$4:AF$427,MATCH('Actuals Summary'!$B242,'Actuals Data'!$B$4:$B$427,0))</f>
        <v>20620</v>
      </c>
      <c r="AG242" s="19">
        <f>INDEX('Actuals Data'!AG$4:AG$427,MATCH('Actuals Summary'!$B242,'Actuals Data'!$B$4:$B$427,0))</f>
        <v>16500</v>
      </c>
      <c r="AH242" s="19">
        <f>INDEX('Actuals Data'!AH$4:AH$427,MATCH('Actuals Summary'!$B242,'Actuals Data'!$B$4:$B$427,0))</f>
        <v>0</v>
      </c>
      <c r="AI242" s="19">
        <f>INDEX('Actuals Data'!AI$4:AI$427,MATCH('Actuals Summary'!$B242,'Actuals Data'!$B$4:$B$427,0))</f>
        <v>7550</v>
      </c>
      <c r="AJ242" s="19">
        <f>INDEX('Actuals Data'!AJ$4:AJ$427,MATCH('Actuals Summary'!$B242,'Actuals Data'!$B$4:$B$427,0))</f>
        <v>13160</v>
      </c>
      <c r="AK242" s="19">
        <f>INDEX('Actuals Data'!AK$4:AK$427,MATCH('Actuals Summary'!$B242,'Actuals Data'!$B$4:$B$427,0))</f>
        <v>20866</v>
      </c>
      <c r="AL242" s="19">
        <f>INDEX('Actuals Data'!AL$4:AL$427,MATCH('Actuals Summary'!$B242,'Actuals Data'!$B$4:$B$427,0))</f>
        <v>10745</v>
      </c>
      <c r="AM242" s="19">
        <f>INDEX('Actuals Data'!AM$4:AM$427,MATCH('Actuals Summary'!$B242,'Actuals Data'!$B$4:$B$427,0))</f>
        <v>7187</v>
      </c>
      <c r="AN242" s="19">
        <f>INDEX('Actuals Data'!AN$4:AN$427,MATCH('Actuals Summary'!$B242,'Actuals Data'!$B$4:$B$427,0))</f>
        <v>19581</v>
      </c>
      <c r="AO242" s="19">
        <f>INDEX('Actuals Data'!AO$4:AO$427,MATCH('Actuals Summary'!$B242,'Actuals Data'!$B$4:$B$427,0))</f>
        <v>12092</v>
      </c>
      <c r="AP242" s="19">
        <f>INDEX('Actuals Data'!AP$4:AP$427,MATCH('Actuals Summary'!$B242,'Actuals Data'!$B$4:$B$427,0))</f>
        <v>15945</v>
      </c>
      <c r="AQ242" s="19">
        <f>INDEX('Actuals Data'!AQ$4:AQ$427,MATCH('Actuals Summary'!$B242,'Actuals Data'!$B$4:$B$427,0))</f>
        <v>18225</v>
      </c>
      <c r="AR242" s="88">
        <f>INDEX('Actuals Data'!AR$4:AR$427,MATCH('Actuals Summary'!$B242,'Actuals Data'!$B$4:$B$427,0))</f>
        <v>12800</v>
      </c>
      <c r="AS242" s="52">
        <f>INDEX('Actuals Data'!AS$4:AS$427,MATCH('Actuals Summary'!$B242,'Actuals Data'!$B$4:$B$427,0))</f>
        <v>12800</v>
      </c>
      <c r="AT242" s="19">
        <f>INDEX('Actuals Data'!AT$4:AT$427,MATCH('Actuals Summary'!$B242,'Actuals Data'!$B$4:$B$427,0))</f>
        <v>15000</v>
      </c>
    </row>
    <row r="243" spans="2:46" outlineLevel="1" x14ac:dyDescent="0.25">
      <c r="B243" s="24" t="s">
        <v>496</v>
      </c>
      <c r="C243" s="24" t="s">
        <v>497</v>
      </c>
      <c r="D243" s="24" t="s">
        <v>498</v>
      </c>
      <c r="E243" s="19">
        <f>INDEX('Actuals Data'!E$4:E$427,MATCH('Actuals Summary'!$B243,'Actuals Data'!$B$4:$B$427,0))</f>
        <v>223023</v>
      </c>
      <c r="F243" s="19">
        <f>INDEX('Actuals Data'!F$4:F$427,MATCH('Actuals Summary'!$B243,'Actuals Data'!$B$4:$B$427,0))</f>
        <v>245227</v>
      </c>
      <c r="G243" s="19">
        <f>INDEX('Actuals Data'!G$4:G$427,MATCH('Actuals Summary'!$B243,'Actuals Data'!$B$4:$B$427,0))</f>
        <v>290192</v>
      </c>
      <c r="H243" s="19">
        <f>INDEX('Actuals Data'!H$4:H$427,MATCH('Actuals Summary'!$B243,'Actuals Data'!$B$4:$B$427,0))</f>
        <v>317473</v>
      </c>
      <c r="I243" s="19">
        <f>INDEX('Actuals Data'!I$4:I$427,MATCH('Actuals Summary'!$B243,'Actuals Data'!$B$4:$B$427,0))</f>
        <v>304704</v>
      </c>
      <c r="J243" s="19">
        <f>INDEX('Actuals Data'!J$4:J$427,MATCH('Actuals Summary'!$B243,'Actuals Data'!$B$4:$B$427,0))</f>
        <v>281174</v>
      </c>
      <c r="K243" s="19">
        <f>INDEX('Actuals Data'!K$4:K$427,MATCH('Actuals Summary'!$B243,'Actuals Data'!$B$4:$B$427,0))</f>
        <v>289691</v>
      </c>
      <c r="L243" s="19">
        <f>INDEX('Actuals Data'!L$4:L$427,MATCH('Actuals Summary'!$B243,'Actuals Data'!$B$4:$B$427,0))</f>
        <v>321736</v>
      </c>
      <c r="M243" s="19">
        <f>INDEX('Actuals Data'!M$4:M$427,MATCH('Actuals Summary'!$B243,'Actuals Data'!$B$4:$B$427,0))</f>
        <v>319811</v>
      </c>
      <c r="N243" s="19">
        <f>INDEX('Actuals Data'!N$4:N$427,MATCH('Actuals Summary'!$B243,'Actuals Data'!$B$4:$B$427,0))</f>
        <v>357356</v>
      </c>
      <c r="O243" s="19">
        <f>INDEX('Actuals Data'!O$4:O$427,MATCH('Actuals Summary'!$B243,'Actuals Data'!$B$4:$B$427,0))</f>
        <v>317254</v>
      </c>
      <c r="P243" s="19">
        <f>INDEX('Actuals Data'!P$4:P$427,MATCH('Actuals Summary'!$B243,'Actuals Data'!$B$4:$B$427,0))</f>
        <v>343320</v>
      </c>
      <c r="Q243" s="19">
        <f>INDEX('Actuals Data'!Q$4:Q$427,MATCH('Actuals Summary'!$B243,'Actuals Data'!$B$4:$B$427,0))</f>
        <v>303975</v>
      </c>
      <c r="R243" s="19">
        <f>INDEX('Actuals Data'!R$4:R$427,MATCH('Actuals Summary'!$B243,'Actuals Data'!$B$4:$B$427,0))</f>
        <v>383379</v>
      </c>
      <c r="S243" s="19">
        <f>INDEX('Actuals Data'!S$4:S$427,MATCH('Actuals Summary'!$B243,'Actuals Data'!$B$4:$B$427,0))</f>
        <v>402312</v>
      </c>
      <c r="T243" s="19">
        <f>INDEX('Actuals Data'!T$4:T$427,MATCH('Actuals Summary'!$B243,'Actuals Data'!$B$4:$B$427,0))</f>
        <v>408848</v>
      </c>
      <c r="U243" s="19">
        <f>INDEX('Actuals Data'!U$4:U$427,MATCH('Actuals Summary'!$B243,'Actuals Data'!$B$4:$B$427,0))</f>
        <v>393764</v>
      </c>
      <c r="V243" s="19">
        <f>INDEX('Actuals Data'!V$4:V$427,MATCH('Actuals Summary'!$B243,'Actuals Data'!$B$4:$B$427,0))</f>
        <v>425153</v>
      </c>
      <c r="W243" s="19">
        <f>INDEX('Actuals Data'!W$4:W$427,MATCH('Actuals Summary'!$B243,'Actuals Data'!$B$4:$B$427,0))</f>
        <v>364888</v>
      </c>
      <c r="X243" s="19">
        <f>INDEX('Actuals Data'!X$4:X$427,MATCH('Actuals Summary'!$B243,'Actuals Data'!$B$4:$B$427,0))</f>
        <v>305586</v>
      </c>
      <c r="Y243" s="19">
        <f>INDEX('Actuals Data'!Y$4:Y$427,MATCH('Actuals Summary'!$B243,'Actuals Data'!$B$4:$B$427,0))</f>
        <v>256592</v>
      </c>
      <c r="Z243" s="19">
        <f>INDEX('Actuals Data'!Z$4:Z$427,MATCH('Actuals Summary'!$B243,'Actuals Data'!$B$4:$B$427,0))</f>
        <v>192696</v>
      </c>
      <c r="AA243" s="19">
        <f>INDEX('Actuals Data'!AA$4:AA$427,MATCH('Actuals Summary'!$B243,'Actuals Data'!$B$4:$B$427,0))</f>
        <v>74374</v>
      </c>
      <c r="AB243" s="19">
        <f>INDEX('Actuals Data'!AB$4:AB$427,MATCH('Actuals Summary'!$B243,'Actuals Data'!$B$4:$B$427,0))</f>
        <v>171733</v>
      </c>
      <c r="AC243" s="19">
        <f>INDEX('Actuals Data'!AC$4:AC$427,MATCH('Actuals Summary'!$B243,'Actuals Data'!$B$4:$B$427,0))</f>
        <v>87628</v>
      </c>
      <c r="AD243" s="19">
        <f>INDEX('Actuals Data'!AD$4:AD$427,MATCH('Actuals Summary'!$B243,'Actuals Data'!$B$4:$B$427,0))</f>
        <v>135689</v>
      </c>
      <c r="AE243" s="19">
        <f>INDEX('Actuals Data'!AE$4:AE$427,MATCH('Actuals Summary'!$B243,'Actuals Data'!$B$4:$B$427,0))</f>
        <v>124687</v>
      </c>
      <c r="AF243" s="19">
        <f>INDEX('Actuals Data'!AF$4:AF$427,MATCH('Actuals Summary'!$B243,'Actuals Data'!$B$4:$B$427,0))</f>
        <v>43720</v>
      </c>
      <c r="AG243" s="19">
        <f>INDEX('Actuals Data'!AG$4:AG$427,MATCH('Actuals Summary'!$B243,'Actuals Data'!$B$4:$B$427,0))</f>
        <v>28853</v>
      </c>
      <c r="AH243" s="19">
        <f>INDEX('Actuals Data'!AH$4:AH$427,MATCH('Actuals Summary'!$B243,'Actuals Data'!$B$4:$B$427,0))</f>
        <v>70940</v>
      </c>
      <c r="AI243" s="19">
        <f>INDEX('Actuals Data'!AI$4:AI$427,MATCH('Actuals Summary'!$B243,'Actuals Data'!$B$4:$B$427,0))</f>
        <v>71531</v>
      </c>
      <c r="AJ243" s="19">
        <f>INDEX('Actuals Data'!AJ$4:AJ$427,MATCH('Actuals Summary'!$B243,'Actuals Data'!$B$4:$B$427,0))</f>
        <v>78802</v>
      </c>
      <c r="AK243" s="19">
        <f>INDEX('Actuals Data'!AK$4:AK$427,MATCH('Actuals Summary'!$B243,'Actuals Data'!$B$4:$B$427,0))</f>
        <v>73688</v>
      </c>
      <c r="AL243" s="19">
        <f>INDEX('Actuals Data'!AL$4:AL$427,MATCH('Actuals Summary'!$B243,'Actuals Data'!$B$4:$B$427,0))</f>
        <v>50249</v>
      </c>
      <c r="AM243" s="19">
        <f>INDEX('Actuals Data'!AM$4:AM$427,MATCH('Actuals Summary'!$B243,'Actuals Data'!$B$4:$B$427,0))</f>
        <v>37330</v>
      </c>
      <c r="AN243" s="19">
        <f>INDEX('Actuals Data'!AN$4:AN$427,MATCH('Actuals Summary'!$B243,'Actuals Data'!$B$4:$B$427,0))</f>
        <v>42975</v>
      </c>
      <c r="AO243" s="19">
        <f>INDEX('Actuals Data'!AO$4:AO$427,MATCH('Actuals Summary'!$B243,'Actuals Data'!$B$4:$B$427,0))</f>
        <v>32004</v>
      </c>
      <c r="AP243" s="19">
        <f>INDEX('Actuals Data'!AP$4:AP$427,MATCH('Actuals Summary'!$B243,'Actuals Data'!$B$4:$B$427,0))</f>
        <v>27676</v>
      </c>
      <c r="AQ243" s="19">
        <f>INDEX('Actuals Data'!AQ$4:AQ$427,MATCH('Actuals Summary'!$B243,'Actuals Data'!$B$4:$B$427,0))</f>
        <v>42265</v>
      </c>
      <c r="AR243" s="88">
        <f>INDEX('Actuals Data'!AR$4:AR$427,MATCH('Actuals Summary'!$B243,'Actuals Data'!$B$4:$B$427,0))</f>
        <v>35781.54</v>
      </c>
      <c r="AS243" s="52">
        <f>INDEX('Actuals Data'!AS$4:AS$427,MATCH('Actuals Summary'!$B243,'Actuals Data'!$B$4:$B$427,0))</f>
        <v>35781.54</v>
      </c>
      <c r="AT243" s="19">
        <f>INDEX('Actuals Data'!AT$4:AT$427,MATCH('Actuals Summary'!$B243,'Actuals Data'!$B$4:$B$427,0))</f>
        <v>40000</v>
      </c>
    </row>
    <row r="244" spans="2:46" outlineLevel="1" x14ac:dyDescent="0.25">
      <c r="B244" s="24" t="s">
        <v>499</v>
      </c>
      <c r="C244" s="24" t="s">
        <v>500</v>
      </c>
      <c r="D244" s="24" t="s">
        <v>501</v>
      </c>
      <c r="E244" s="19">
        <f>INDEX('Actuals Data'!E$4:E$427,MATCH('Actuals Summary'!$B244,'Actuals Data'!$B$4:$B$427,0))</f>
        <v>49235</v>
      </c>
      <c r="F244" s="19">
        <f>INDEX('Actuals Data'!F$4:F$427,MATCH('Actuals Summary'!$B244,'Actuals Data'!$B$4:$B$427,0))</f>
        <v>44513</v>
      </c>
      <c r="G244" s="19">
        <f>INDEX('Actuals Data'!G$4:G$427,MATCH('Actuals Summary'!$B244,'Actuals Data'!$B$4:$B$427,0))</f>
        <v>42358</v>
      </c>
      <c r="H244" s="19">
        <f>INDEX('Actuals Data'!H$4:H$427,MATCH('Actuals Summary'!$B244,'Actuals Data'!$B$4:$B$427,0))</f>
        <v>44671</v>
      </c>
      <c r="I244" s="19">
        <f>INDEX('Actuals Data'!I$4:I$427,MATCH('Actuals Summary'!$B244,'Actuals Data'!$B$4:$B$427,0))</f>
        <v>44313</v>
      </c>
      <c r="J244" s="19">
        <f>INDEX('Actuals Data'!J$4:J$427,MATCH('Actuals Summary'!$B244,'Actuals Data'!$B$4:$B$427,0))</f>
        <v>43511</v>
      </c>
      <c r="K244" s="19">
        <f>INDEX('Actuals Data'!K$4:K$427,MATCH('Actuals Summary'!$B244,'Actuals Data'!$B$4:$B$427,0))</f>
        <v>49396</v>
      </c>
      <c r="L244" s="19">
        <f>INDEX('Actuals Data'!L$4:L$427,MATCH('Actuals Summary'!$B244,'Actuals Data'!$B$4:$B$427,0))</f>
        <v>50580</v>
      </c>
      <c r="M244" s="19">
        <f>INDEX('Actuals Data'!M$4:M$427,MATCH('Actuals Summary'!$B244,'Actuals Data'!$B$4:$B$427,0))</f>
        <v>46596</v>
      </c>
      <c r="N244" s="19">
        <f>INDEX('Actuals Data'!N$4:N$427,MATCH('Actuals Summary'!$B244,'Actuals Data'!$B$4:$B$427,0))</f>
        <v>47114</v>
      </c>
      <c r="O244" s="19">
        <f>INDEX('Actuals Data'!O$4:O$427,MATCH('Actuals Summary'!$B244,'Actuals Data'!$B$4:$B$427,0))</f>
        <v>49054</v>
      </c>
      <c r="P244" s="19">
        <f>INDEX('Actuals Data'!P$4:P$427,MATCH('Actuals Summary'!$B244,'Actuals Data'!$B$4:$B$427,0))</f>
        <v>71498</v>
      </c>
      <c r="Q244" s="19">
        <f>INDEX('Actuals Data'!Q$4:Q$427,MATCH('Actuals Summary'!$B244,'Actuals Data'!$B$4:$B$427,0))</f>
        <v>71827</v>
      </c>
      <c r="R244" s="19">
        <f>INDEX('Actuals Data'!R$4:R$427,MATCH('Actuals Summary'!$B244,'Actuals Data'!$B$4:$B$427,0))</f>
        <v>65582</v>
      </c>
      <c r="S244" s="19">
        <f>INDEX('Actuals Data'!S$4:S$427,MATCH('Actuals Summary'!$B244,'Actuals Data'!$B$4:$B$427,0))</f>
        <v>74815</v>
      </c>
      <c r="T244" s="19">
        <f>INDEX('Actuals Data'!T$4:T$427,MATCH('Actuals Summary'!$B244,'Actuals Data'!$B$4:$B$427,0))</f>
        <v>36551</v>
      </c>
      <c r="U244" s="19">
        <f>INDEX('Actuals Data'!U$4:U$427,MATCH('Actuals Summary'!$B244,'Actuals Data'!$B$4:$B$427,0))</f>
        <v>46796</v>
      </c>
      <c r="V244" s="19">
        <f>INDEX('Actuals Data'!V$4:V$427,MATCH('Actuals Summary'!$B244,'Actuals Data'!$B$4:$B$427,0))</f>
        <v>45760</v>
      </c>
      <c r="W244" s="19">
        <f>INDEX('Actuals Data'!W$4:W$427,MATCH('Actuals Summary'!$B244,'Actuals Data'!$B$4:$B$427,0))</f>
        <v>46768</v>
      </c>
      <c r="X244" s="19">
        <f>INDEX('Actuals Data'!X$4:X$427,MATCH('Actuals Summary'!$B244,'Actuals Data'!$B$4:$B$427,0))</f>
        <v>38389</v>
      </c>
      <c r="Y244" s="19">
        <f>INDEX('Actuals Data'!Y$4:Y$427,MATCH('Actuals Summary'!$B244,'Actuals Data'!$B$4:$B$427,0))</f>
        <v>49480</v>
      </c>
      <c r="Z244" s="19">
        <f>INDEX('Actuals Data'!Z$4:Z$427,MATCH('Actuals Summary'!$B244,'Actuals Data'!$B$4:$B$427,0))</f>
        <v>51616</v>
      </c>
      <c r="AA244" s="19">
        <f>INDEX('Actuals Data'!AA$4:AA$427,MATCH('Actuals Summary'!$B244,'Actuals Data'!$B$4:$B$427,0))</f>
        <v>62036</v>
      </c>
      <c r="AB244" s="19">
        <f>INDEX('Actuals Data'!AB$4:AB$427,MATCH('Actuals Summary'!$B244,'Actuals Data'!$B$4:$B$427,0))</f>
        <v>33895</v>
      </c>
      <c r="AC244" s="19">
        <f>INDEX('Actuals Data'!AC$4:AC$427,MATCH('Actuals Summary'!$B244,'Actuals Data'!$B$4:$B$427,0))</f>
        <v>17503</v>
      </c>
      <c r="AD244" s="19">
        <f>INDEX('Actuals Data'!AD$4:AD$427,MATCH('Actuals Summary'!$B244,'Actuals Data'!$B$4:$B$427,0))</f>
        <v>18839</v>
      </c>
      <c r="AE244" s="19">
        <f>INDEX('Actuals Data'!AE$4:AE$427,MATCH('Actuals Summary'!$B244,'Actuals Data'!$B$4:$B$427,0))</f>
        <v>18775</v>
      </c>
      <c r="AF244" s="19">
        <f>INDEX('Actuals Data'!AF$4:AF$427,MATCH('Actuals Summary'!$B244,'Actuals Data'!$B$4:$B$427,0))</f>
        <v>21801</v>
      </c>
      <c r="AG244" s="19">
        <f>INDEX('Actuals Data'!AG$4:AG$427,MATCH('Actuals Summary'!$B244,'Actuals Data'!$B$4:$B$427,0))</f>
        <v>26806</v>
      </c>
      <c r="AH244" s="19">
        <f>INDEX('Actuals Data'!AH$4:AH$427,MATCH('Actuals Summary'!$B244,'Actuals Data'!$B$4:$B$427,0))</f>
        <v>24663</v>
      </c>
      <c r="AI244" s="19">
        <f>INDEX('Actuals Data'!AI$4:AI$427,MATCH('Actuals Summary'!$B244,'Actuals Data'!$B$4:$B$427,0))</f>
        <v>23430</v>
      </c>
      <c r="AJ244" s="19">
        <f>INDEX('Actuals Data'!AJ$4:AJ$427,MATCH('Actuals Summary'!$B244,'Actuals Data'!$B$4:$B$427,0))</f>
        <v>27942</v>
      </c>
      <c r="AK244" s="19">
        <f>INDEX('Actuals Data'!AK$4:AK$427,MATCH('Actuals Summary'!$B244,'Actuals Data'!$B$4:$B$427,0))</f>
        <v>3646</v>
      </c>
      <c r="AL244" s="19">
        <f>INDEX('Actuals Data'!AL$4:AL$427,MATCH('Actuals Summary'!$B244,'Actuals Data'!$B$4:$B$427,0))</f>
        <v>19522</v>
      </c>
      <c r="AM244" s="19">
        <f>INDEX('Actuals Data'!AM$4:AM$427,MATCH('Actuals Summary'!$B244,'Actuals Data'!$B$4:$B$427,0))</f>
        <v>18004</v>
      </c>
      <c r="AN244" s="19">
        <f>INDEX('Actuals Data'!AN$4:AN$427,MATCH('Actuals Summary'!$B244,'Actuals Data'!$B$4:$B$427,0))</f>
        <v>14805</v>
      </c>
      <c r="AO244" s="19">
        <f>INDEX('Actuals Data'!AO$4:AO$427,MATCH('Actuals Summary'!$B244,'Actuals Data'!$B$4:$B$427,0))</f>
        <v>16250</v>
      </c>
      <c r="AP244" s="19">
        <f>INDEX('Actuals Data'!AP$4:AP$427,MATCH('Actuals Summary'!$B244,'Actuals Data'!$B$4:$B$427,0))</f>
        <v>19341</v>
      </c>
      <c r="AQ244" s="19">
        <f>INDEX('Actuals Data'!AQ$4:AQ$427,MATCH('Actuals Summary'!$B244,'Actuals Data'!$B$4:$B$427,0))</f>
        <v>14951</v>
      </c>
      <c r="AR244" s="88">
        <f>INDEX('Actuals Data'!AR$4:AR$427,MATCH('Actuals Summary'!$B244,'Actuals Data'!$B$4:$B$427,0))</f>
        <v>15045.95</v>
      </c>
      <c r="AS244" s="52">
        <f>INDEX('Actuals Data'!AS$4:AS$427,MATCH('Actuals Summary'!$B244,'Actuals Data'!$B$4:$B$427,0))</f>
        <v>15045.949999999901</v>
      </c>
      <c r="AT244" s="19">
        <f>INDEX('Actuals Data'!AT$4:AT$427,MATCH('Actuals Summary'!$B244,'Actuals Data'!$B$4:$B$427,0))</f>
        <v>15000</v>
      </c>
    </row>
    <row r="245" spans="2:46" outlineLevel="1" x14ac:dyDescent="0.25">
      <c r="B245" s="24" t="s">
        <v>502</v>
      </c>
      <c r="C245" s="24" t="s">
        <v>503</v>
      </c>
      <c r="D245" s="24" t="s">
        <v>504</v>
      </c>
      <c r="E245" s="19">
        <f>INDEX('Actuals Data'!E$4:E$427,MATCH('Actuals Summary'!$B245,'Actuals Data'!$B$4:$B$427,0))</f>
        <v>0</v>
      </c>
      <c r="F245" s="19">
        <f>INDEX('Actuals Data'!F$4:F$427,MATCH('Actuals Summary'!$B245,'Actuals Data'!$B$4:$B$427,0))</f>
        <v>0</v>
      </c>
      <c r="G245" s="19">
        <f>INDEX('Actuals Data'!G$4:G$427,MATCH('Actuals Summary'!$B245,'Actuals Data'!$B$4:$B$427,0))</f>
        <v>1869579</v>
      </c>
      <c r="H245" s="19">
        <f>INDEX('Actuals Data'!H$4:H$427,MATCH('Actuals Summary'!$B245,'Actuals Data'!$B$4:$B$427,0))</f>
        <v>2190086</v>
      </c>
      <c r="I245" s="19">
        <f>INDEX('Actuals Data'!I$4:I$427,MATCH('Actuals Summary'!$B245,'Actuals Data'!$B$4:$B$427,0))</f>
        <v>2712510</v>
      </c>
      <c r="J245" s="19">
        <f>INDEX('Actuals Data'!J$4:J$427,MATCH('Actuals Summary'!$B245,'Actuals Data'!$B$4:$B$427,0))</f>
        <v>2757402</v>
      </c>
      <c r="K245" s="19">
        <f>INDEX('Actuals Data'!K$4:K$427,MATCH('Actuals Summary'!$B245,'Actuals Data'!$B$4:$B$427,0))</f>
        <v>2923660</v>
      </c>
      <c r="L245" s="19">
        <f>INDEX('Actuals Data'!L$4:L$427,MATCH('Actuals Summary'!$B245,'Actuals Data'!$B$4:$B$427,0))</f>
        <v>3294452</v>
      </c>
      <c r="M245" s="19">
        <f>INDEX('Actuals Data'!M$4:M$427,MATCH('Actuals Summary'!$B245,'Actuals Data'!$B$4:$B$427,0))</f>
        <v>3932480</v>
      </c>
      <c r="N245" s="19">
        <f>INDEX('Actuals Data'!N$4:N$427,MATCH('Actuals Summary'!$B245,'Actuals Data'!$B$4:$B$427,0))</f>
        <v>3778551</v>
      </c>
      <c r="O245" s="19">
        <f>INDEX('Actuals Data'!O$4:O$427,MATCH('Actuals Summary'!$B245,'Actuals Data'!$B$4:$B$427,0))</f>
        <v>3887844</v>
      </c>
      <c r="P245" s="19">
        <f>INDEX('Actuals Data'!P$4:P$427,MATCH('Actuals Summary'!$B245,'Actuals Data'!$B$4:$B$427,0))</f>
        <v>4528158</v>
      </c>
      <c r="Q245" s="19">
        <f>INDEX('Actuals Data'!Q$4:Q$427,MATCH('Actuals Summary'!$B245,'Actuals Data'!$B$4:$B$427,0))</f>
        <v>5490083</v>
      </c>
      <c r="R245" s="19">
        <f>INDEX('Actuals Data'!R$4:R$427,MATCH('Actuals Summary'!$B245,'Actuals Data'!$B$4:$B$427,0))</f>
        <v>4885477</v>
      </c>
      <c r="S245" s="19">
        <f>INDEX('Actuals Data'!S$4:S$427,MATCH('Actuals Summary'!$B245,'Actuals Data'!$B$4:$B$427,0))</f>
        <v>4952336</v>
      </c>
      <c r="T245" s="19">
        <f>INDEX('Actuals Data'!T$4:T$427,MATCH('Actuals Summary'!$B245,'Actuals Data'!$B$4:$B$427,0))</f>
        <v>5072604</v>
      </c>
      <c r="U245" s="19">
        <f>INDEX('Actuals Data'!U$4:U$427,MATCH('Actuals Summary'!$B245,'Actuals Data'!$B$4:$B$427,0))</f>
        <v>5550785</v>
      </c>
      <c r="V245" s="19">
        <f>INDEX('Actuals Data'!V$4:V$427,MATCH('Actuals Summary'!$B245,'Actuals Data'!$B$4:$B$427,0))</f>
        <v>5753535</v>
      </c>
      <c r="W245" s="19">
        <f>INDEX('Actuals Data'!W$4:W$427,MATCH('Actuals Summary'!$B245,'Actuals Data'!$B$4:$B$427,0))</f>
        <v>6811599</v>
      </c>
      <c r="X245" s="19">
        <f>INDEX('Actuals Data'!X$4:X$427,MATCH('Actuals Summary'!$B245,'Actuals Data'!$B$4:$B$427,0))</f>
        <v>6882138</v>
      </c>
      <c r="Y245" s="19">
        <f>INDEX('Actuals Data'!Y$4:Y$427,MATCH('Actuals Summary'!$B245,'Actuals Data'!$B$4:$B$427,0))</f>
        <v>7568077</v>
      </c>
      <c r="Z245" s="19">
        <f>INDEX('Actuals Data'!Z$4:Z$427,MATCH('Actuals Summary'!$B245,'Actuals Data'!$B$4:$B$427,0))</f>
        <v>7433812</v>
      </c>
      <c r="AA245" s="19">
        <f>INDEX('Actuals Data'!AA$4:AA$427,MATCH('Actuals Summary'!$B245,'Actuals Data'!$B$4:$B$427,0))</f>
        <v>7920524</v>
      </c>
      <c r="AB245" s="19">
        <f>INDEX('Actuals Data'!AB$4:AB$427,MATCH('Actuals Summary'!$B245,'Actuals Data'!$B$4:$B$427,0))</f>
        <v>7741578</v>
      </c>
      <c r="AC245" s="19">
        <f>INDEX('Actuals Data'!AC$4:AC$427,MATCH('Actuals Summary'!$B245,'Actuals Data'!$B$4:$B$427,0))</f>
        <v>8153656</v>
      </c>
      <c r="AD245" s="19">
        <f>INDEX('Actuals Data'!AD$4:AD$427,MATCH('Actuals Summary'!$B245,'Actuals Data'!$B$4:$B$427,0))</f>
        <v>8963437</v>
      </c>
      <c r="AE245" s="19">
        <f>INDEX('Actuals Data'!AE$4:AE$427,MATCH('Actuals Summary'!$B245,'Actuals Data'!$B$4:$B$427,0))</f>
        <v>9428230</v>
      </c>
      <c r="AF245" s="19">
        <f>INDEX('Actuals Data'!AF$4:AF$427,MATCH('Actuals Summary'!$B245,'Actuals Data'!$B$4:$B$427,0))</f>
        <v>9107774</v>
      </c>
      <c r="AG245" s="19">
        <f>INDEX('Actuals Data'!AG$4:AG$427,MATCH('Actuals Summary'!$B245,'Actuals Data'!$B$4:$B$427,0))</f>
        <v>10104555</v>
      </c>
      <c r="AH245" s="19">
        <f>INDEX('Actuals Data'!AH$4:AH$427,MATCH('Actuals Summary'!$B245,'Actuals Data'!$B$4:$B$427,0))</f>
        <v>10174498</v>
      </c>
      <c r="AI245" s="19">
        <f>INDEX('Actuals Data'!AI$4:AI$427,MATCH('Actuals Summary'!$B245,'Actuals Data'!$B$4:$B$427,0))</f>
        <v>10446330</v>
      </c>
      <c r="AJ245" s="19">
        <f>INDEX('Actuals Data'!AJ$4:AJ$427,MATCH('Actuals Summary'!$B245,'Actuals Data'!$B$4:$B$427,0))</f>
        <v>11275222</v>
      </c>
      <c r="AK245" s="19">
        <f>INDEX('Actuals Data'!AK$4:AK$427,MATCH('Actuals Summary'!$B245,'Actuals Data'!$B$4:$B$427,0))</f>
        <v>10413899</v>
      </c>
      <c r="AL245" s="19">
        <f>INDEX('Actuals Data'!AL$4:AL$427,MATCH('Actuals Summary'!$B245,'Actuals Data'!$B$4:$B$427,0))</f>
        <v>9960044</v>
      </c>
      <c r="AM245" s="19">
        <f>INDEX('Actuals Data'!AM$4:AM$427,MATCH('Actuals Summary'!$B245,'Actuals Data'!$B$4:$B$427,0))</f>
        <v>10383133</v>
      </c>
      <c r="AN245" s="19">
        <f>INDEX('Actuals Data'!AN$4:AN$427,MATCH('Actuals Summary'!$B245,'Actuals Data'!$B$4:$B$427,0))</f>
        <v>11579271</v>
      </c>
      <c r="AO245" s="19">
        <f>INDEX('Actuals Data'!AO$4:AO$427,MATCH('Actuals Summary'!$B245,'Actuals Data'!$B$4:$B$427,0))</f>
        <v>11100355</v>
      </c>
      <c r="AP245" s="19">
        <f>INDEX('Actuals Data'!AP$4:AP$427,MATCH('Actuals Summary'!$B245,'Actuals Data'!$B$4:$B$427,0))</f>
        <v>12259282</v>
      </c>
      <c r="AQ245" s="19">
        <f>INDEX('Actuals Data'!AQ$4:AQ$427,MATCH('Actuals Summary'!$B245,'Actuals Data'!$B$4:$B$427,0))</f>
        <v>12598526</v>
      </c>
      <c r="AR245" s="88">
        <f>INDEX('Actuals Data'!AR$4:AR$427,MATCH('Actuals Summary'!$B245,'Actuals Data'!$B$4:$B$427,0))</f>
        <v>13726058.689999999</v>
      </c>
      <c r="AS245" s="52">
        <f>INDEX('Actuals Data'!AS$4:AS$427,MATCH('Actuals Summary'!$B245,'Actuals Data'!$B$4:$B$427,0))</f>
        <v>13726058.68999999</v>
      </c>
      <c r="AT245" s="19">
        <f>INDEX('Actuals Data'!AT$4:AT$427,MATCH('Actuals Summary'!$B245,'Actuals Data'!$B$4:$B$427,0))</f>
        <v>14727000</v>
      </c>
    </row>
    <row r="246" spans="2:46" outlineLevel="1" x14ac:dyDescent="0.25">
      <c r="D246" s="15" t="s">
        <v>996</v>
      </c>
      <c r="E246" s="20">
        <f t="shared" ref="E246:AG246" si="109">SUM(E225:E245)</f>
        <v>856266</v>
      </c>
      <c r="F246" s="20">
        <f t="shared" si="109"/>
        <v>968402</v>
      </c>
      <c r="G246" s="20">
        <f t="shared" si="109"/>
        <v>2916745</v>
      </c>
      <c r="H246" s="20">
        <f t="shared" si="109"/>
        <v>3225728</v>
      </c>
      <c r="I246" s="20">
        <f t="shared" si="109"/>
        <v>3506203</v>
      </c>
      <c r="J246" s="20">
        <f t="shared" si="109"/>
        <v>3796416</v>
      </c>
      <c r="K246" s="20">
        <f t="shared" si="109"/>
        <v>4142554</v>
      </c>
      <c r="L246" s="20">
        <f t="shared" si="109"/>
        <v>4759673</v>
      </c>
      <c r="M246" s="20">
        <f t="shared" si="109"/>
        <v>5336671</v>
      </c>
      <c r="N246" s="20">
        <f t="shared" si="109"/>
        <v>5470952</v>
      </c>
      <c r="O246" s="20">
        <f t="shared" si="109"/>
        <v>5458977</v>
      </c>
      <c r="P246" s="20">
        <f t="shared" si="109"/>
        <v>6070167</v>
      </c>
      <c r="Q246" s="20">
        <f t="shared" si="109"/>
        <v>7195461</v>
      </c>
      <c r="R246" s="20">
        <f t="shared" si="109"/>
        <v>6821488</v>
      </c>
      <c r="S246" s="20">
        <f t="shared" si="109"/>
        <v>6913283</v>
      </c>
      <c r="T246" s="20">
        <f t="shared" si="109"/>
        <v>7248442</v>
      </c>
      <c r="U246" s="20">
        <f t="shared" si="109"/>
        <v>7638527</v>
      </c>
      <c r="V246" s="20">
        <f t="shared" si="109"/>
        <v>8070385</v>
      </c>
      <c r="W246" s="20">
        <f t="shared" si="109"/>
        <v>9120281</v>
      </c>
      <c r="X246" s="20">
        <f t="shared" si="109"/>
        <v>8849437</v>
      </c>
      <c r="Y246" s="20">
        <f t="shared" si="109"/>
        <v>10868760</v>
      </c>
      <c r="Z246" s="20">
        <f t="shared" si="109"/>
        <v>10438449</v>
      </c>
      <c r="AA246" s="20">
        <f t="shared" si="109"/>
        <v>11332700</v>
      </c>
      <c r="AB246" s="20">
        <f t="shared" si="109"/>
        <v>11936841</v>
      </c>
      <c r="AC246" s="20">
        <f t="shared" si="109"/>
        <v>12570945</v>
      </c>
      <c r="AD246" s="20">
        <f t="shared" si="109"/>
        <v>12705492</v>
      </c>
      <c r="AE246" s="20">
        <f t="shared" si="109"/>
        <v>13313561</v>
      </c>
      <c r="AF246" s="20">
        <f t="shared" si="109"/>
        <v>12765888</v>
      </c>
      <c r="AG246" s="20">
        <f t="shared" si="109"/>
        <v>14433623</v>
      </c>
      <c r="AH246" s="20">
        <f t="shared" ref="AH246:AT246" si="110">SUM(AH225:AH245)</f>
        <v>14317225</v>
      </c>
      <c r="AI246" s="20">
        <f t="shared" si="110"/>
        <v>13873362</v>
      </c>
      <c r="AJ246" s="20">
        <f t="shared" si="110"/>
        <v>13804030</v>
      </c>
      <c r="AK246" s="20">
        <f t="shared" si="110"/>
        <v>12869967</v>
      </c>
      <c r="AL246" s="20">
        <f t="shared" si="110"/>
        <v>12167545</v>
      </c>
      <c r="AM246" s="20">
        <f t="shared" si="110"/>
        <v>12504823</v>
      </c>
      <c r="AN246" s="20">
        <f t="shared" si="110"/>
        <v>13846406</v>
      </c>
      <c r="AO246" s="20">
        <f t="shared" si="110"/>
        <v>13459058</v>
      </c>
      <c r="AP246" s="20">
        <f t="shared" si="110"/>
        <v>15284328</v>
      </c>
      <c r="AQ246" s="20">
        <f t="shared" si="110"/>
        <v>15442296</v>
      </c>
      <c r="AR246" s="89">
        <f t="shared" ref="AR246:AS246" si="111">SUM(AR225:AR245)</f>
        <v>16484806.99</v>
      </c>
      <c r="AS246" s="65">
        <f t="shared" si="111"/>
        <v>16484806.989999989</v>
      </c>
      <c r="AT246" s="20">
        <f t="shared" si="110"/>
        <v>17633915</v>
      </c>
    </row>
    <row r="247" spans="2:46" outlineLevel="1" x14ac:dyDescent="0.25"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0"/>
      <c r="AJ247" s="19"/>
      <c r="AK247" s="19"/>
      <c r="AL247" s="19"/>
      <c r="AM247" s="19"/>
      <c r="AN247" s="19"/>
      <c r="AO247" s="19"/>
      <c r="AP247" s="19"/>
      <c r="AQ247" s="19"/>
      <c r="AR247" s="88"/>
      <c r="AS247" s="52"/>
      <c r="AT247" s="19"/>
    </row>
    <row r="248" spans="2:46" outlineLevel="1" x14ac:dyDescent="0.25">
      <c r="D248" s="14" t="s">
        <v>957</v>
      </c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0"/>
      <c r="AJ248" s="19"/>
      <c r="AK248" s="19"/>
      <c r="AL248" s="19"/>
      <c r="AM248" s="19"/>
      <c r="AN248" s="19"/>
      <c r="AO248" s="19"/>
      <c r="AP248" s="19"/>
      <c r="AQ248" s="19"/>
      <c r="AR248" s="88"/>
      <c r="AS248" s="52"/>
      <c r="AT248" s="19"/>
    </row>
    <row r="249" spans="2:46" outlineLevel="1" x14ac:dyDescent="0.25">
      <c r="B249" s="24" t="s">
        <v>505</v>
      </c>
      <c r="C249" s="24" t="s">
        <v>506</v>
      </c>
      <c r="D249" s="24" t="s">
        <v>507</v>
      </c>
      <c r="E249" s="19">
        <f>INDEX('Actuals Data'!E$4:E$427,MATCH('Actuals Summary'!$B249,'Actuals Data'!$B$4:$B$427,0))</f>
        <v>13050</v>
      </c>
      <c r="F249" s="19">
        <f>INDEX('Actuals Data'!F$4:F$427,MATCH('Actuals Summary'!$B249,'Actuals Data'!$B$4:$B$427,0))</f>
        <v>11057</v>
      </c>
      <c r="G249" s="19">
        <f>INDEX('Actuals Data'!G$4:G$427,MATCH('Actuals Summary'!$B249,'Actuals Data'!$B$4:$B$427,0))</f>
        <v>12742</v>
      </c>
      <c r="H249" s="19">
        <f>INDEX('Actuals Data'!H$4:H$427,MATCH('Actuals Summary'!$B249,'Actuals Data'!$B$4:$B$427,0))</f>
        <v>15458</v>
      </c>
      <c r="I249" s="19">
        <f>INDEX('Actuals Data'!I$4:I$427,MATCH('Actuals Summary'!$B249,'Actuals Data'!$B$4:$B$427,0))</f>
        <v>16070</v>
      </c>
      <c r="J249" s="19">
        <f>INDEX('Actuals Data'!J$4:J$427,MATCH('Actuals Summary'!$B249,'Actuals Data'!$B$4:$B$427,0))</f>
        <v>13189</v>
      </c>
      <c r="K249" s="19">
        <f>INDEX('Actuals Data'!K$4:K$427,MATCH('Actuals Summary'!$B249,'Actuals Data'!$B$4:$B$427,0))</f>
        <v>19952</v>
      </c>
      <c r="L249" s="19">
        <f>INDEX('Actuals Data'!L$4:L$427,MATCH('Actuals Summary'!$B249,'Actuals Data'!$B$4:$B$427,0))</f>
        <v>23189</v>
      </c>
      <c r="M249" s="19">
        <f>INDEX('Actuals Data'!M$4:M$427,MATCH('Actuals Summary'!$B249,'Actuals Data'!$B$4:$B$427,0))</f>
        <v>26602</v>
      </c>
      <c r="N249" s="19">
        <f>INDEX('Actuals Data'!N$4:N$427,MATCH('Actuals Summary'!$B249,'Actuals Data'!$B$4:$B$427,0))</f>
        <v>22728</v>
      </c>
      <c r="O249" s="19">
        <f>INDEX('Actuals Data'!O$4:O$427,MATCH('Actuals Summary'!$B249,'Actuals Data'!$B$4:$B$427,0))</f>
        <v>26230</v>
      </c>
      <c r="P249" s="19">
        <f>INDEX('Actuals Data'!P$4:P$427,MATCH('Actuals Summary'!$B249,'Actuals Data'!$B$4:$B$427,0))</f>
        <v>29020</v>
      </c>
      <c r="Q249" s="19">
        <f>INDEX('Actuals Data'!Q$4:Q$427,MATCH('Actuals Summary'!$B249,'Actuals Data'!$B$4:$B$427,0))</f>
        <v>24881</v>
      </c>
      <c r="R249" s="19">
        <f>INDEX('Actuals Data'!R$4:R$427,MATCH('Actuals Summary'!$B249,'Actuals Data'!$B$4:$B$427,0))</f>
        <v>21144</v>
      </c>
      <c r="S249" s="19">
        <f>INDEX('Actuals Data'!S$4:S$427,MATCH('Actuals Summary'!$B249,'Actuals Data'!$B$4:$B$427,0))</f>
        <v>26896</v>
      </c>
      <c r="T249" s="19">
        <f>INDEX('Actuals Data'!T$4:T$427,MATCH('Actuals Summary'!$B249,'Actuals Data'!$B$4:$B$427,0))</f>
        <v>30135</v>
      </c>
      <c r="U249" s="19">
        <f>INDEX('Actuals Data'!U$4:U$427,MATCH('Actuals Summary'!$B249,'Actuals Data'!$B$4:$B$427,0))</f>
        <v>25081</v>
      </c>
      <c r="V249" s="19">
        <f>INDEX('Actuals Data'!V$4:V$427,MATCH('Actuals Summary'!$B249,'Actuals Data'!$B$4:$B$427,0))</f>
        <v>40551</v>
      </c>
      <c r="W249" s="19">
        <f>INDEX('Actuals Data'!W$4:W$427,MATCH('Actuals Summary'!$B249,'Actuals Data'!$B$4:$B$427,0))</f>
        <v>45168</v>
      </c>
      <c r="X249" s="19">
        <f>INDEX('Actuals Data'!X$4:X$427,MATCH('Actuals Summary'!$B249,'Actuals Data'!$B$4:$B$427,0))</f>
        <v>47278</v>
      </c>
      <c r="Y249" s="19">
        <f>INDEX('Actuals Data'!Y$4:Y$427,MATCH('Actuals Summary'!$B249,'Actuals Data'!$B$4:$B$427,0))</f>
        <v>48639</v>
      </c>
      <c r="Z249" s="19">
        <f>INDEX('Actuals Data'!Z$4:Z$427,MATCH('Actuals Summary'!$B249,'Actuals Data'!$B$4:$B$427,0))</f>
        <v>58437</v>
      </c>
      <c r="AA249" s="19">
        <f>INDEX('Actuals Data'!AA$4:AA$427,MATCH('Actuals Summary'!$B249,'Actuals Data'!$B$4:$B$427,0))</f>
        <v>56090</v>
      </c>
      <c r="AB249" s="19">
        <f>INDEX('Actuals Data'!AB$4:AB$427,MATCH('Actuals Summary'!$B249,'Actuals Data'!$B$4:$B$427,0))</f>
        <v>76070</v>
      </c>
      <c r="AC249" s="19">
        <f>INDEX('Actuals Data'!AC$4:AC$427,MATCH('Actuals Summary'!$B249,'Actuals Data'!$B$4:$B$427,0))</f>
        <v>70302</v>
      </c>
      <c r="AD249" s="19">
        <f>INDEX('Actuals Data'!AD$4:AD$427,MATCH('Actuals Summary'!$B249,'Actuals Data'!$B$4:$B$427,0))</f>
        <v>58878</v>
      </c>
      <c r="AE249" s="19">
        <f>INDEX('Actuals Data'!AE$4:AE$427,MATCH('Actuals Summary'!$B249,'Actuals Data'!$B$4:$B$427,0))</f>
        <v>50915</v>
      </c>
      <c r="AF249" s="19">
        <f>INDEX('Actuals Data'!AF$4:AF$427,MATCH('Actuals Summary'!$B249,'Actuals Data'!$B$4:$B$427,0))</f>
        <v>63730</v>
      </c>
      <c r="AG249" s="19">
        <f>INDEX('Actuals Data'!AG$4:AG$427,MATCH('Actuals Summary'!$B249,'Actuals Data'!$B$4:$B$427,0))</f>
        <v>50222</v>
      </c>
      <c r="AH249" s="19">
        <f>INDEX('Actuals Data'!AH$4:AH$427,MATCH('Actuals Summary'!$B249,'Actuals Data'!$B$4:$B$427,0))</f>
        <v>31040</v>
      </c>
      <c r="AI249" s="19">
        <f>INDEX('Actuals Data'!AI$4:AI$427,MATCH('Actuals Summary'!$B249,'Actuals Data'!$B$4:$B$427,0))</f>
        <v>39851</v>
      </c>
      <c r="AJ249" s="19">
        <f>INDEX('Actuals Data'!AJ$4:AJ$427,MATCH('Actuals Summary'!$B249,'Actuals Data'!$B$4:$B$427,0))</f>
        <v>21962</v>
      </c>
      <c r="AK249" s="19">
        <f>INDEX('Actuals Data'!AK$4:AK$427,MATCH('Actuals Summary'!$B249,'Actuals Data'!$B$4:$B$427,0))</f>
        <v>1397</v>
      </c>
      <c r="AL249" s="19">
        <f>INDEX('Actuals Data'!AL$4:AL$427,MATCH('Actuals Summary'!$B249,'Actuals Data'!$B$4:$B$427,0))</f>
        <v>206</v>
      </c>
      <c r="AM249" s="19">
        <f>INDEX('Actuals Data'!AM$4:AM$427,MATCH('Actuals Summary'!$B249,'Actuals Data'!$B$4:$B$427,0))</f>
        <v>54</v>
      </c>
      <c r="AN249" s="19">
        <f>INDEX('Actuals Data'!AN$4:AN$427,MATCH('Actuals Summary'!$B249,'Actuals Data'!$B$4:$B$427,0))</f>
        <v>0</v>
      </c>
      <c r="AO249" s="19">
        <f>INDEX('Actuals Data'!AO$4:AO$427,MATCH('Actuals Summary'!$B249,'Actuals Data'!$B$4:$B$427,0))</f>
        <v>0</v>
      </c>
      <c r="AP249" s="19">
        <f>INDEX('Actuals Data'!AP$4:AP$427,MATCH('Actuals Summary'!$B249,'Actuals Data'!$B$4:$B$427,0))</f>
        <v>0</v>
      </c>
      <c r="AQ249" s="19">
        <f>INDEX('Actuals Data'!AQ$4:AQ$427,MATCH('Actuals Summary'!$B249,'Actuals Data'!$B$4:$B$427,0))</f>
        <v>0</v>
      </c>
      <c r="AR249" s="88">
        <f>INDEX('Actuals Data'!AR$4:AR$427,MATCH('Actuals Summary'!$B249,'Actuals Data'!$B$4:$B$427,0))</f>
        <v>0</v>
      </c>
      <c r="AS249" s="52">
        <f>INDEX('Actuals Data'!AS$4:AS$427,MATCH('Actuals Summary'!$B249,'Actuals Data'!$B$4:$B$427,0))</f>
        <v>0</v>
      </c>
      <c r="AT249" s="19">
        <f>INDEX('Actuals Data'!AT$4:AT$427,MATCH('Actuals Summary'!$B249,'Actuals Data'!$B$4:$B$427,0))</f>
        <v>0</v>
      </c>
    </row>
    <row r="250" spans="2:46" outlineLevel="1" x14ac:dyDescent="0.25">
      <c r="B250" s="24" t="s">
        <v>508</v>
      </c>
      <c r="C250" s="24" t="s">
        <v>509</v>
      </c>
      <c r="D250" s="24" t="s">
        <v>510</v>
      </c>
      <c r="E250" s="19">
        <f>INDEX('Actuals Data'!E$4:E$427,MATCH('Actuals Summary'!$B250,'Actuals Data'!$B$4:$B$427,0))</f>
        <v>12325</v>
      </c>
      <c r="F250" s="19">
        <f>INDEX('Actuals Data'!F$4:F$427,MATCH('Actuals Summary'!$B250,'Actuals Data'!$B$4:$B$427,0))</f>
        <v>21200</v>
      </c>
      <c r="G250" s="19">
        <f>INDEX('Actuals Data'!G$4:G$427,MATCH('Actuals Summary'!$B250,'Actuals Data'!$B$4:$B$427,0))</f>
        <v>30200</v>
      </c>
      <c r="H250" s="19">
        <f>INDEX('Actuals Data'!H$4:H$427,MATCH('Actuals Summary'!$B250,'Actuals Data'!$B$4:$B$427,0))</f>
        <v>27600</v>
      </c>
      <c r="I250" s="19">
        <f>INDEX('Actuals Data'!I$4:I$427,MATCH('Actuals Summary'!$B250,'Actuals Data'!$B$4:$B$427,0))</f>
        <v>18800</v>
      </c>
      <c r="J250" s="19">
        <f>INDEX('Actuals Data'!J$4:J$427,MATCH('Actuals Summary'!$B250,'Actuals Data'!$B$4:$B$427,0))</f>
        <v>25310</v>
      </c>
      <c r="K250" s="19">
        <f>INDEX('Actuals Data'!K$4:K$427,MATCH('Actuals Summary'!$B250,'Actuals Data'!$B$4:$B$427,0))</f>
        <v>29085</v>
      </c>
      <c r="L250" s="19">
        <f>INDEX('Actuals Data'!L$4:L$427,MATCH('Actuals Summary'!$B250,'Actuals Data'!$B$4:$B$427,0))</f>
        <v>31515</v>
      </c>
      <c r="M250" s="19">
        <f>INDEX('Actuals Data'!M$4:M$427,MATCH('Actuals Summary'!$B250,'Actuals Data'!$B$4:$B$427,0))</f>
        <v>36548</v>
      </c>
      <c r="N250" s="19">
        <f>INDEX('Actuals Data'!N$4:N$427,MATCH('Actuals Summary'!$B250,'Actuals Data'!$B$4:$B$427,0))</f>
        <v>30600</v>
      </c>
      <c r="O250" s="19">
        <f>INDEX('Actuals Data'!O$4:O$427,MATCH('Actuals Summary'!$B250,'Actuals Data'!$B$4:$B$427,0))</f>
        <v>30800</v>
      </c>
      <c r="P250" s="19">
        <f>INDEX('Actuals Data'!P$4:P$427,MATCH('Actuals Summary'!$B250,'Actuals Data'!$B$4:$B$427,0))</f>
        <v>30342</v>
      </c>
      <c r="Q250" s="19">
        <f>INDEX('Actuals Data'!Q$4:Q$427,MATCH('Actuals Summary'!$B250,'Actuals Data'!$B$4:$B$427,0))</f>
        <v>57230</v>
      </c>
      <c r="R250" s="19">
        <f>INDEX('Actuals Data'!R$4:R$427,MATCH('Actuals Summary'!$B250,'Actuals Data'!$B$4:$B$427,0))</f>
        <v>53350</v>
      </c>
      <c r="S250" s="19">
        <f>INDEX('Actuals Data'!S$4:S$427,MATCH('Actuals Summary'!$B250,'Actuals Data'!$B$4:$B$427,0))</f>
        <v>57555</v>
      </c>
      <c r="T250" s="19">
        <f>INDEX('Actuals Data'!T$4:T$427,MATCH('Actuals Summary'!$B250,'Actuals Data'!$B$4:$B$427,0))</f>
        <v>59677</v>
      </c>
      <c r="U250" s="19">
        <f>INDEX('Actuals Data'!U$4:U$427,MATCH('Actuals Summary'!$B250,'Actuals Data'!$B$4:$B$427,0))</f>
        <v>54648</v>
      </c>
      <c r="V250" s="19">
        <f>INDEX('Actuals Data'!V$4:V$427,MATCH('Actuals Summary'!$B250,'Actuals Data'!$B$4:$B$427,0))</f>
        <v>58815</v>
      </c>
      <c r="W250" s="19">
        <f>INDEX('Actuals Data'!W$4:W$427,MATCH('Actuals Summary'!$B250,'Actuals Data'!$B$4:$B$427,0))</f>
        <v>63243</v>
      </c>
      <c r="X250" s="19">
        <f>INDEX('Actuals Data'!X$4:X$427,MATCH('Actuals Summary'!$B250,'Actuals Data'!$B$4:$B$427,0))</f>
        <v>49953</v>
      </c>
      <c r="Y250" s="19">
        <f>INDEX('Actuals Data'!Y$4:Y$427,MATCH('Actuals Summary'!$B250,'Actuals Data'!$B$4:$B$427,0))</f>
        <v>65080</v>
      </c>
      <c r="Z250" s="19">
        <f>INDEX('Actuals Data'!Z$4:Z$427,MATCH('Actuals Summary'!$B250,'Actuals Data'!$B$4:$B$427,0))</f>
        <v>73367</v>
      </c>
      <c r="AA250" s="19">
        <f>INDEX('Actuals Data'!AA$4:AA$427,MATCH('Actuals Summary'!$B250,'Actuals Data'!$B$4:$B$427,0))</f>
        <v>85002</v>
      </c>
      <c r="AB250" s="19">
        <f>INDEX('Actuals Data'!AB$4:AB$427,MATCH('Actuals Summary'!$B250,'Actuals Data'!$B$4:$B$427,0))</f>
        <v>87419</v>
      </c>
      <c r="AC250" s="19">
        <f>INDEX('Actuals Data'!AC$4:AC$427,MATCH('Actuals Summary'!$B250,'Actuals Data'!$B$4:$B$427,0))</f>
        <v>72030</v>
      </c>
      <c r="AD250" s="19">
        <f>INDEX('Actuals Data'!AD$4:AD$427,MATCH('Actuals Summary'!$B250,'Actuals Data'!$B$4:$B$427,0))</f>
        <v>65145</v>
      </c>
      <c r="AE250" s="19">
        <f>INDEX('Actuals Data'!AE$4:AE$427,MATCH('Actuals Summary'!$B250,'Actuals Data'!$B$4:$B$427,0))</f>
        <v>73614</v>
      </c>
      <c r="AF250" s="19">
        <f>INDEX('Actuals Data'!AF$4:AF$427,MATCH('Actuals Summary'!$B250,'Actuals Data'!$B$4:$B$427,0))</f>
        <v>91103</v>
      </c>
      <c r="AG250" s="19">
        <f>INDEX('Actuals Data'!AG$4:AG$427,MATCH('Actuals Summary'!$B250,'Actuals Data'!$B$4:$B$427,0))</f>
        <v>93971</v>
      </c>
      <c r="AH250" s="19">
        <f>INDEX('Actuals Data'!AH$4:AH$427,MATCH('Actuals Summary'!$B250,'Actuals Data'!$B$4:$B$427,0))</f>
        <v>93637</v>
      </c>
      <c r="AI250" s="19">
        <f>INDEX('Actuals Data'!AI$4:AI$427,MATCH('Actuals Summary'!$B250,'Actuals Data'!$B$4:$B$427,0))</f>
        <v>84137</v>
      </c>
      <c r="AJ250" s="19">
        <f>INDEX('Actuals Data'!AJ$4:AJ$427,MATCH('Actuals Summary'!$B250,'Actuals Data'!$B$4:$B$427,0))</f>
        <v>85521</v>
      </c>
      <c r="AK250" s="19">
        <f>INDEX('Actuals Data'!AK$4:AK$427,MATCH('Actuals Summary'!$B250,'Actuals Data'!$B$4:$B$427,0))</f>
        <v>89745</v>
      </c>
      <c r="AL250" s="19">
        <f>INDEX('Actuals Data'!AL$4:AL$427,MATCH('Actuals Summary'!$B250,'Actuals Data'!$B$4:$B$427,0))</f>
        <v>93763</v>
      </c>
      <c r="AM250" s="19">
        <f>INDEX('Actuals Data'!AM$4:AM$427,MATCH('Actuals Summary'!$B250,'Actuals Data'!$B$4:$B$427,0))</f>
        <v>95241</v>
      </c>
      <c r="AN250" s="19">
        <f>INDEX('Actuals Data'!AN$4:AN$427,MATCH('Actuals Summary'!$B250,'Actuals Data'!$B$4:$B$427,0))</f>
        <v>70803</v>
      </c>
      <c r="AO250" s="19">
        <f>INDEX('Actuals Data'!AO$4:AO$427,MATCH('Actuals Summary'!$B250,'Actuals Data'!$B$4:$B$427,0))</f>
        <v>83284</v>
      </c>
      <c r="AP250" s="19">
        <f>INDEX('Actuals Data'!AP$4:AP$427,MATCH('Actuals Summary'!$B250,'Actuals Data'!$B$4:$B$427,0))</f>
        <v>74124</v>
      </c>
      <c r="AQ250" s="19">
        <f>INDEX('Actuals Data'!AQ$4:AQ$427,MATCH('Actuals Summary'!$B250,'Actuals Data'!$B$4:$B$427,0))</f>
        <v>87611</v>
      </c>
      <c r="AR250" s="88">
        <f>INDEX('Actuals Data'!AR$4:AR$427,MATCH('Actuals Summary'!$B250,'Actuals Data'!$B$4:$B$427,0))</f>
        <v>116174.5</v>
      </c>
      <c r="AS250" s="52">
        <f>INDEX('Actuals Data'!AS$4:AS$427,MATCH('Actuals Summary'!$B250,'Actuals Data'!$B$4:$B$427,0))</f>
        <v>116174.5</v>
      </c>
      <c r="AT250" s="19">
        <f>INDEX('Actuals Data'!AT$4:AT$427,MATCH('Actuals Summary'!$B250,'Actuals Data'!$B$4:$B$427,0))</f>
        <v>70000</v>
      </c>
    </row>
    <row r="251" spans="2:46" outlineLevel="1" x14ac:dyDescent="0.25">
      <c r="B251" s="24" t="s">
        <v>511</v>
      </c>
      <c r="C251" s="24" t="s">
        <v>512</v>
      </c>
      <c r="D251" s="24" t="s">
        <v>513</v>
      </c>
      <c r="E251" s="19">
        <f>INDEX('Actuals Data'!E$4:E$427,MATCH('Actuals Summary'!$B251,'Actuals Data'!$B$4:$B$427,0))</f>
        <v>115425</v>
      </c>
      <c r="F251" s="19">
        <f>INDEX('Actuals Data'!F$4:F$427,MATCH('Actuals Summary'!$B251,'Actuals Data'!$B$4:$B$427,0))</f>
        <v>120225</v>
      </c>
      <c r="G251" s="19">
        <f>INDEX('Actuals Data'!G$4:G$427,MATCH('Actuals Summary'!$B251,'Actuals Data'!$B$4:$B$427,0))</f>
        <v>123774</v>
      </c>
      <c r="H251" s="19">
        <f>INDEX('Actuals Data'!H$4:H$427,MATCH('Actuals Summary'!$B251,'Actuals Data'!$B$4:$B$427,0))</f>
        <v>125673</v>
      </c>
      <c r="I251" s="19">
        <f>INDEX('Actuals Data'!I$4:I$427,MATCH('Actuals Summary'!$B251,'Actuals Data'!$B$4:$B$427,0))</f>
        <v>281714</v>
      </c>
      <c r="J251" s="19">
        <f>INDEX('Actuals Data'!J$4:J$427,MATCH('Actuals Summary'!$B251,'Actuals Data'!$B$4:$B$427,0))</f>
        <v>247963</v>
      </c>
      <c r="K251" s="19">
        <f>INDEX('Actuals Data'!K$4:K$427,MATCH('Actuals Summary'!$B251,'Actuals Data'!$B$4:$B$427,0))</f>
        <v>245695</v>
      </c>
      <c r="L251" s="19">
        <f>INDEX('Actuals Data'!L$4:L$427,MATCH('Actuals Summary'!$B251,'Actuals Data'!$B$4:$B$427,0))</f>
        <v>323617</v>
      </c>
      <c r="M251" s="19">
        <f>INDEX('Actuals Data'!M$4:M$427,MATCH('Actuals Summary'!$B251,'Actuals Data'!$B$4:$B$427,0))</f>
        <v>332115</v>
      </c>
      <c r="N251" s="19">
        <f>INDEX('Actuals Data'!N$4:N$427,MATCH('Actuals Summary'!$B251,'Actuals Data'!$B$4:$B$427,0))</f>
        <v>282338</v>
      </c>
      <c r="O251" s="19">
        <f>INDEX('Actuals Data'!O$4:O$427,MATCH('Actuals Summary'!$B251,'Actuals Data'!$B$4:$B$427,0))</f>
        <v>279476</v>
      </c>
      <c r="P251" s="19">
        <f>INDEX('Actuals Data'!P$4:P$427,MATCH('Actuals Summary'!$B251,'Actuals Data'!$B$4:$B$427,0))</f>
        <v>279290</v>
      </c>
      <c r="Q251" s="19">
        <f>INDEX('Actuals Data'!Q$4:Q$427,MATCH('Actuals Summary'!$B251,'Actuals Data'!$B$4:$B$427,0))</f>
        <v>548741</v>
      </c>
      <c r="R251" s="19">
        <f>INDEX('Actuals Data'!R$4:R$427,MATCH('Actuals Summary'!$B251,'Actuals Data'!$B$4:$B$427,0))</f>
        <v>540080</v>
      </c>
      <c r="S251" s="19">
        <f>INDEX('Actuals Data'!S$4:S$427,MATCH('Actuals Summary'!$B251,'Actuals Data'!$B$4:$B$427,0))</f>
        <v>528554</v>
      </c>
      <c r="T251" s="19">
        <f>INDEX('Actuals Data'!T$4:T$427,MATCH('Actuals Summary'!$B251,'Actuals Data'!$B$4:$B$427,0))</f>
        <v>479956</v>
      </c>
      <c r="U251" s="19">
        <f>INDEX('Actuals Data'!U$4:U$427,MATCH('Actuals Summary'!$B251,'Actuals Data'!$B$4:$B$427,0))</f>
        <v>471958</v>
      </c>
      <c r="V251" s="19">
        <f>INDEX('Actuals Data'!V$4:V$427,MATCH('Actuals Summary'!$B251,'Actuals Data'!$B$4:$B$427,0))</f>
        <v>488236</v>
      </c>
      <c r="W251" s="19">
        <f>INDEX('Actuals Data'!W$4:W$427,MATCH('Actuals Summary'!$B251,'Actuals Data'!$B$4:$B$427,0))</f>
        <v>449779</v>
      </c>
      <c r="X251" s="19">
        <f>INDEX('Actuals Data'!X$4:X$427,MATCH('Actuals Summary'!$B251,'Actuals Data'!$B$4:$B$427,0))</f>
        <v>428670</v>
      </c>
      <c r="Y251" s="19">
        <f>INDEX('Actuals Data'!Y$4:Y$427,MATCH('Actuals Summary'!$B251,'Actuals Data'!$B$4:$B$427,0))</f>
        <v>411403</v>
      </c>
      <c r="Z251" s="19">
        <f>INDEX('Actuals Data'!Z$4:Z$427,MATCH('Actuals Summary'!$B251,'Actuals Data'!$B$4:$B$427,0))</f>
        <v>391506</v>
      </c>
      <c r="AA251" s="19">
        <f>INDEX('Actuals Data'!AA$4:AA$427,MATCH('Actuals Summary'!$B251,'Actuals Data'!$B$4:$B$427,0))</f>
        <v>366605</v>
      </c>
      <c r="AB251" s="19">
        <f>INDEX('Actuals Data'!AB$4:AB$427,MATCH('Actuals Summary'!$B251,'Actuals Data'!$B$4:$B$427,0))</f>
        <v>401275</v>
      </c>
      <c r="AC251" s="19">
        <f>INDEX('Actuals Data'!AC$4:AC$427,MATCH('Actuals Summary'!$B251,'Actuals Data'!$B$4:$B$427,0))</f>
        <v>385796</v>
      </c>
      <c r="AD251" s="19">
        <f>INDEX('Actuals Data'!AD$4:AD$427,MATCH('Actuals Summary'!$B251,'Actuals Data'!$B$4:$B$427,0))</f>
        <v>322549</v>
      </c>
      <c r="AE251" s="19">
        <f>INDEX('Actuals Data'!AE$4:AE$427,MATCH('Actuals Summary'!$B251,'Actuals Data'!$B$4:$B$427,0))</f>
        <v>301591</v>
      </c>
      <c r="AF251" s="19">
        <f>INDEX('Actuals Data'!AF$4:AF$427,MATCH('Actuals Summary'!$B251,'Actuals Data'!$B$4:$B$427,0))</f>
        <v>273707</v>
      </c>
      <c r="AG251" s="19">
        <f>INDEX('Actuals Data'!AG$4:AG$427,MATCH('Actuals Summary'!$B251,'Actuals Data'!$B$4:$B$427,0))</f>
        <v>276179</v>
      </c>
      <c r="AH251" s="19">
        <f>INDEX('Actuals Data'!AH$4:AH$427,MATCH('Actuals Summary'!$B251,'Actuals Data'!$B$4:$B$427,0))</f>
        <v>279922</v>
      </c>
      <c r="AI251" s="19">
        <f>INDEX('Actuals Data'!AI$4:AI$427,MATCH('Actuals Summary'!$B251,'Actuals Data'!$B$4:$B$427,0))</f>
        <v>262283</v>
      </c>
      <c r="AJ251" s="19">
        <f>INDEX('Actuals Data'!AJ$4:AJ$427,MATCH('Actuals Summary'!$B251,'Actuals Data'!$B$4:$B$427,0))</f>
        <v>285583</v>
      </c>
      <c r="AK251" s="19">
        <f>INDEX('Actuals Data'!AK$4:AK$427,MATCH('Actuals Summary'!$B251,'Actuals Data'!$B$4:$B$427,0))</f>
        <v>283449</v>
      </c>
      <c r="AL251" s="19">
        <f>INDEX('Actuals Data'!AL$4:AL$427,MATCH('Actuals Summary'!$B251,'Actuals Data'!$B$4:$B$427,0))</f>
        <v>288619</v>
      </c>
      <c r="AM251" s="19">
        <f>INDEX('Actuals Data'!AM$4:AM$427,MATCH('Actuals Summary'!$B251,'Actuals Data'!$B$4:$B$427,0))</f>
        <v>299042</v>
      </c>
      <c r="AN251" s="19">
        <f>INDEX('Actuals Data'!AN$4:AN$427,MATCH('Actuals Summary'!$B251,'Actuals Data'!$B$4:$B$427,0))</f>
        <v>256269</v>
      </c>
      <c r="AO251" s="19">
        <f>INDEX('Actuals Data'!AO$4:AO$427,MATCH('Actuals Summary'!$B251,'Actuals Data'!$B$4:$B$427,0))</f>
        <v>350481</v>
      </c>
      <c r="AP251" s="19">
        <f>INDEX('Actuals Data'!AP$4:AP$427,MATCH('Actuals Summary'!$B251,'Actuals Data'!$B$4:$B$427,0))</f>
        <v>300434</v>
      </c>
      <c r="AQ251" s="19">
        <f>INDEX('Actuals Data'!AQ$4:AQ$427,MATCH('Actuals Summary'!$B251,'Actuals Data'!$B$4:$B$427,0))</f>
        <v>386211</v>
      </c>
      <c r="AR251" s="88">
        <f>INDEX('Actuals Data'!AR$4:AR$427,MATCH('Actuals Summary'!$B251,'Actuals Data'!$B$4:$B$427,0))</f>
        <v>368496</v>
      </c>
      <c r="AS251" s="52">
        <f>INDEX('Actuals Data'!AS$4:AS$427,MATCH('Actuals Summary'!$B251,'Actuals Data'!$B$4:$B$427,0))</f>
        <v>368496</v>
      </c>
      <c r="AT251" s="19">
        <f>INDEX('Actuals Data'!AT$4:AT$427,MATCH('Actuals Summary'!$B251,'Actuals Data'!$B$4:$B$427,0))</f>
        <v>330462</v>
      </c>
    </row>
    <row r="252" spans="2:46" outlineLevel="1" x14ac:dyDescent="0.25">
      <c r="B252" s="24" t="s">
        <v>514</v>
      </c>
      <c r="C252" s="24" t="s">
        <v>515</v>
      </c>
      <c r="D252" s="24" t="s">
        <v>516</v>
      </c>
      <c r="E252" s="19">
        <f>INDEX('Actuals Data'!E$4:E$427,MATCH('Actuals Summary'!$B252,'Actuals Data'!$B$4:$B$427,0))</f>
        <v>0</v>
      </c>
      <c r="F252" s="19">
        <f>INDEX('Actuals Data'!F$4:F$427,MATCH('Actuals Summary'!$B252,'Actuals Data'!$B$4:$B$427,0))</f>
        <v>0</v>
      </c>
      <c r="G252" s="19">
        <f>INDEX('Actuals Data'!G$4:G$427,MATCH('Actuals Summary'!$B252,'Actuals Data'!$B$4:$B$427,0))</f>
        <v>0</v>
      </c>
      <c r="H252" s="19">
        <f>INDEX('Actuals Data'!H$4:H$427,MATCH('Actuals Summary'!$B252,'Actuals Data'!$B$4:$B$427,0))</f>
        <v>0</v>
      </c>
      <c r="I252" s="19">
        <f>INDEX('Actuals Data'!I$4:I$427,MATCH('Actuals Summary'!$B252,'Actuals Data'!$B$4:$B$427,0))</f>
        <v>0</v>
      </c>
      <c r="J252" s="19">
        <f>INDEX('Actuals Data'!J$4:J$427,MATCH('Actuals Summary'!$B252,'Actuals Data'!$B$4:$B$427,0))</f>
        <v>0</v>
      </c>
      <c r="K252" s="19">
        <f>INDEX('Actuals Data'!K$4:K$427,MATCH('Actuals Summary'!$B252,'Actuals Data'!$B$4:$B$427,0))</f>
        <v>0</v>
      </c>
      <c r="L252" s="19">
        <f>INDEX('Actuals Data'!L$4:L$427,MATCH('Actuals Summary'!$B252,'Actuals Data'!$B$4:$B$427,0))</f>
        <v>0</v>
      </c>
      <c r="M252" s="19">
        <f>INDEX('Actuals Data'!M$4:M$427,MATCH('Actuals Summary'!$B252,'Actuals Data'!$B$4:$B$427,0))</f>
        <v>0</v>
      </c>
      <c r="N252" s="19">
        <f>INDEX('Actuals Data'!N$4:N$427,MATCH('Actuals Summary'!$B252,'Actuals Data'!$B$4:$B$427,0))</f>
        <v>0</v>
      </c>
      <c r="O252" s="19">
        <f>INDEX('Actuals Data'!O$4:O$427,MATCH('Actuals Summary'!$B252,'Actuals Data'!$B$4:$B$427,0))</f>
        <v>0</v>
      </c>
      <c r="P252" s="19">
        <f>INDEX('Actuals Data'!P$4:P$427,MATCH('Actuals Summary'!$B252,'Actuals Data'!$B$4:$B$427,0))</f>
        <v>0</v>
      </c>
      <c r="Q252" s="19">
        <f>INDEX('Actuals Data'!Q$4:Q$427,MATCH('Actuals Summary'!$B252,'Actuals Data'!$B$4:$B$427,0))</f>
        <v>0</v>
      </c>
      <c r="R252" s="19">
        <f>INDEX('Actuals Data'!R$4:R$427,MATCH('Actuals Summary'!$B252,'Actuals Data'!$B$4:$B$427,0))</f>
        <v>0</v>
      </c>
      <c r="S252" s="19">
        <f>INDEX('Actuals Data'!S$4:S$427,MATCH('Actuals Summary'!$B252,'Actuals Data'!$B$4:$B$427,0))</f>
        <v>55039</v>
      </c>
      <c r="T252" s="19">
        <f>INDEX('Actuals Data'!T$4:T$427,MATCH('Actuals Summary'!$B252,'Actuals Data'!$B$4:$B$427,0))</f>
        <v>602778</v>
      </c>
      <c r="U252" s="19">
        <f>INDEX('Actuals Data'!U$4:U$427,MATCH('Actuals Summary'!$B252,'Actuals Data'!$B$4:$B$427,0))</f>
        <v>723708</v>
      </c>
      <c r="V252" s="19">
        <f>INDEX('Actuals Data'!V$4:V$427,MATCH('Actuals Summary'!$B252,'Actuals Data'!$B$4:$B$427,0))</f>
        <v>369561</v>
      </c>
      <c r="W252" s="19">
        <f>INDEX('Actuals Data'!W$4:W$427,MATCH('Actuals Summary'!$B252,'Actuals Data'!$B$4:$B$427,0))</f>
        <v>617925</v>
      </c>
      <c r="X252" s="19">
        <f>INDEX('Actuals Data'!X$4:X$427,MATCH('Actuals Summary'!$B252,'Actuals Data'!$B$4:$B$427,0))</f>
        <v>1023005</v>
      </c>
      <c r="Y252" s="19">
        <f>INDEX('Actuals Data'!Y$4:Y$427,MATCH('Actuals Summary'!$B252,'Actuals Data'!$B$4:$B$427,0))</f>
        <v>1019890</v>
      </c>
      <c r="Z252" s="19">
        <f>INDEX('Actuals Data'!Z$4:Z$427,MATCH('Actuals Summary'!$B252,'Actuals Data'!$B$4:$B$427,0))</f>
        <v>1155576</v>
      </c>
      <c r="AA252" s="19">
        <f>INDEX('Actuals Data'!AA$4:AA$427,MATCH('Actuals Summary'!$B252,'Actuals Data'!$B$4:$B$427,0))</f>
        <v>1454178</v>
      </c>
      <c r="AB252" s="19">
        <f>INDEX('Actuals Data'!AB$4:AB$427,MATCH('Actuals Summary'!$B252,'Actuals Data'!$B$4:$B$427,0))</f>
        <v>1096750</v>
      </c>
      <c r="AC252" s="19">
        <f>INDEX('Actuals Data'!AC$4:AC$427,MATCH('Actuals Summary'!$B252,'Actuals Data'!$B$4:$B$427,0))</f>
        <v>1230680</v>
      </c>
      <c r="AD252" s="19">
        <f>INDEX('Actuals Data'!AD$4:AD$427,MATCH('Actuals Summary'!$B252,'Actuals Data'!$B$4:$B$427,0))</f>
        <v>1211940</v>
      </c>
      <c r="AE252" s="19">
        <f>INDEX('Actuals Data'!AE$4:AE$427,MATCH('Actuals Summary'!$B252,'Actuals Data'!$B$4:$B$427,0))</f>
        <v>1309208</v>
      </c>
      <c r="AF252" s="19">
        <f>INDEX('Actuals Data'!AF$4:AF$427,MATCH('Actuals Summary'!$B252,'Actuals Data'!$B$4:$B$427,0))</f>
        <v>907989</v>
      </c>
      <c r="AG252" s="19">
        <f>INDEX('Actuals Data'!AG$4:AG$427,MATCH('Actuals Summary'!$B252,'Actuals Data'!$B$4:$B$427,0))</f>
        <v>910136</v>
      </c>
      <c r="AH252" s="19">
        <f>INDEX('Actuals Data'!AH$4:AH$427,MATCH('Actuals Summary'!$B252,'Actuals Data'!$B$4:$B$427,0))</f>
        <v>1236979</v>
      </c>
      <c r="AI252" s="19">
        <f>INDEX('Actuals Data'!AI$4:AI$427,MATCH('Actuals Summary'!$B252,'Actuals Data'!$B$4:$B$427,0))</f>
        <v>924755</v>
      </c>
      <c r="AJ252" s="19">
        <f>INDEX('Actuals Data'!AJ$4:AJ$427,MATCH('Actuals Summary'!$B252,'Actuals Data'!$B$4:$B$427,0))</f>
        <v>519277</v>
      </c>
      <c r="AK252" s="19">
        <f>INDEX('Actuals Data'!AK$4:AK$427,MATCH('Actuals Summary'!$B252,'Actuals Data'!$B$4:$B$427,0))</f>
        <v>1408220</v>
      </c>
      <c r="AL252" s="19">
        <f>INDEX('Actuals Data'!AL$4:AL$427,MATCH('Actuals Summary'!$B252,'Actuals Data'!$B$4:$B$427,0))</f>
        <v>1208013</v>
      </c>
      <c r="AM252" s="19">
        <f>INDEX('Actuals Data'!AM$4:AM$427,MATCH('Actuals Summary'!$B252,'Actuals Data'!$B$4:$B$427,0))</f>
        <v>1540689</v>
      </c>
      <c r="AN252" s="19">
        <f>INDEX('Actuals Data'!AN$4:AN$427,MATCH('Actuals Summary'!$B252,'Actuals Data'!$B$4:$B$427,0))</f>
        <v>1789363</v>
      </c>
      <c r="AO252" s="19">
        <f>INDEX('Actuals Data'!AO$4:AO$427,MATCH('Actuals Summary'!$B252,'Actuals Data'!$B$4:$B$427,0))</f>
        <v>1658607</v>
      </c>
      <c r="AP252" s="19">
        <f>INDEX('Actuals Data'!AP$4:AP$427,MATCH('Actuals Summary'!$B252,'Actuals Data'!$B$4:$B$427,0))</f>
        <v>1743859</v>
      </c>
      <c r="AQ252" s="19">
        <f>INDEX('Actuals Data'!AQ$4:AQ$427,MATCH('Actuals Summary'!$B252,'Actuals Data'!$B$4:$B$427,0))</f>
        <v>1843483</v>
      </c>
      <c r="AR252" s="88">
        <f>INDEX('Actuals Data'!AR$4:AR$427,MATCH('Actuals Summary'!$B252,'Actuals Data'!$B$4:$B$427,0))</f>
        <v>1873456.72</v>
      </c>
      <c r="AS252" s="52">
        <f>INDEX('Actuals Data'!AS$4:AS$427,MATCH('Actuals Summary'!$B252,'Actuals Data'!$B$4:$B$427,0))</f>
        <v>1873456.71999999</v>
      </c>
      <c r="AT252" s="19">
        <f>INDEX('Actuals Data'!AT$4:AT$427,MATCH('Actuals Summary'!$B252,'Actuals Data'!$B$4:$B$427,0))</f>
        <v>2656252</v>
      </c>
    </row>
    <row r="253" spans="2:46" outlineLevel="1" x14ac:dyDescent="0.25">
      <c r="B253" s="24" t="s">
        <v>517</v>
      </c>
      <c r="C253" s="24" t="s">
        <v>518</v>
      </c>
      <c r="D253" s="24" t="s">
        <v>519</v>
      </c>
      <c r="E253" s="19">
        <f>INDEX('Actuals Data'!E$4:E$427,MATCH('Actuals Summary'!$B253,'Actuals Data'!$B$4:$B$427,0))</f>
        <v>0</v>
      </c>
      <c r="F253" s="19">
        <f>INDEX('Actuals Data'!F$4:F$427,MATCH('Actuals Summary'!$B253,'Actuals Data'!$B$4:$B$427,0))</f>
        <v>0</v>
      </c>
      <c r="G253" s="19">
        <f>INDEX('Actuals Data'!G$4:G$427,MATCH('Actuals Summary'!$B253,'Actuals Data'!$B$4:$B$427,0))</f>
        <v>0</v>
      </c>
      <c r="H253" s="19">
        <f>INDEX('Actuals Data'!H$4:H$427,MATCH('Actuals Summary'!$B253,'Actuals Data'!$B$4:$B$427,0))</f>
        <v>2500000</v>
      </c>
      <c r="I253" s="19">
        <f>INDEX('Actuals Data'!I$4:I$427,MATCH('Actuals Summary'!$B253,'Actuals Data'!$B$4:$B$427,0))</f>
        <v>1780000</v>
      </c>
      <c r="J253" s="19">
        <f>INDEX('Actuals Data'!J$4:J$427,MATCH('Actuals Summary'!$B253,'Actuals Data'!$B$4:$B$427,0))</f>
        <v>1780000</v>
      </c>
      <c r="K253" s="19">
        <f>INDEX('Actuals Data'!K$4:K$427,MATCH('Actuals Summary'!$B253,'Actuals Data'!$B$4:$B$427,0))</f>
        <v>1779995</v>
      </c>
      <c r="L253" s="19">
        <f>INDEX('Actuals Data'!L$4:L$427,MATCH('Actuals Summary'!$B253,'Actuals Data'!$B$4:$B$427,0))</f>
        <v>1780000</v>
      </c>
      <c r="M253" s="19">
        <f>INDEX('Actuals Data'!M$4:M$427,MATCH('Actuals Summary'!$B253,'Actuals Data'!$B$4:$B$427,0))</f>
        <v>1780000</v>
      </c>
      <c r="N253" s="19">
        <f>INDEX('Actuals Data'!N$4:N$427,MATCH('Actuals Summary'!$B253,'Actuals Data'!$B$4:$B$427,0))</f>
        <v>1780000</v>
      </c>
      <c r="O253" s="19">
        <f>INDEX('Actuals Data'!O$4:O$427,MATCH('Actuals Summary'!$B253,'Actuals Data'!$B$4:$B$427,0))</f>
        <v>1780000</v>
      </c>
      <c r="P253" s="19">
        <f>INDEX('Actuals Data'!P$4:P$427,MATCH('Actuals Summary'!$B253,'Actuals Data'!$B$4:$B$427,0))</f>
        <v>1780000</v>
      </c>
      <c r="Q253" s="19">
        <f>INDEX('Actuals Data'!Q$4:Q$427,MATCH('Actuals Summary'!$B253,'Actuals Data'!$B$4:$B$427,0))</f>
        <v>1780000</v>
      </c>
      <c r="R253" s="19">
        <f>INDEX('Actuals Data'!R$4:R$427,MATCH('Actuals Summary'!$B253,'Actuals Data'!$B$4:$B$427,0))</f>
        <v>1780000</v>
      </c>
      <c r="S253" s="19">
        <f>INDEX('Actuals Data'!S$4:S$427,MATCH('Actuals Summary'!$B253,'Actuals Data'!$B$4:$B$427,0))</f>
        <v>1335000</v>
      </c>
      <c r="T253" s="19">
        <f>INDEX('Actuals Data'!T$4:T$427,MATCH('Actuals Summary'!$B253,'Actuals Data'!$B$4:$B$427,0))</f>
        <v>1335000</v>
      </c>
      <c r="U253" s="19">
        <f>INDEX('Actuals Data'!U$4:U$427,MATCH('Actuals Summary'!$B253,'Actuals Data'!$B$4:$B$427,0))</f>
        <v>1399940</v>
      </c>
      <c r="V253" s="19">
        <f>INDEX('Actuals Data'!V$4:V$427,MATCH('Actuals Summary'!$B253,'Actuals Data'!$B$4:$B$427,0))</f>
        <v>1399940</v>
      </c>
      <c r="W253" s="19">
        <f>INDEX('Actuals Data'!W$4:W$427,MATCH('Actuals Summary'!$B253,'Actuals Data'!$B$4:$B$427,0))</f>
        <v>1399940</v>
      </c>
      <c r="X253" s="19">
        <f>INDEX('Actuals Data'!X$4:X$427,MATCH('Actuals Summary'!$B253,'Actuals Data'!$B$4:$B$427,0))</f>
        <v>1399940</v>
      </c>
      <c r="Y253" s="19">
        <f>INDEX('Actuals Data'!Y$4:Y$427,MATCH('Actuals Summary'!$B253,'Actuals Data'!$B$4:$B$427,0))</f>
        <v>1464263</v>
      </c>
      <c r="Z253" s="19">
        <f>INDEX('Actuals Data'!Z$4:Z$427,MATCH('Actuals Summary'!$B253,'Actuals Data'!$B$4:$B$427,0))</f>
        <v>1400557</v>
      </c>
      <c r="AA253" s="19">
        <f>INDEX('Actuals Data'!AA$4:AA$427,MATCH('Actuals Summary'!$B253,'Actuals Data'!$B$4:$B$427,0))</f>
        <v>1400000</v>
      </c>
      <c r="AB253" s="19">
        <f>INDEX('Actuals Data'!AB$4:AB$427,MATCH('Actuals Summary'!$B253,'Actuals Data'!$B$4:$B$427,0))</f>
        <v>1399880</v>
      </c>
      <c r="AC253" s="19">
        <f>INDEX('Actuals Data'!AC$4:AC$427,MATCH('Actuals Summary'!$B253,'Actuals Data'!$B$4:$B$427,0))</f>
        <v>1399940</v>
      </c>
      <c r="AD253" s="19">
        <f>INDEX('Actuals Data'!AD$4:AD$427,MATCH('Actuals Summary'!$B253,'Actuals Data'!$B$4:$B$427,0))</f>
        <v>1399940</v>
      </c>
      <c r="AE253" s="19">
        <f>INDEX('Actuals Data'!AE$4:AE$427,MATCH('Actuals Summary'!$B253,'Actuals Data'!$B$4:$B$427,0))</f>
        <v>1399940</v>
      </c>
      <c r="AF253" s="19">
        <f>INDEX('Actuals Data'!AF$4:AF$427,MATCH('Actuals Summary'!$B253,'Actuals Data'!$B$4:$B$427,0))</f>
        <v>1399940</v>
      </c>
      <c r="AG253" s="19">
        <f>INDEX('Actuals Data'!AG$4:AG$427,MATCH('Actuals Summary'!$B253,'Actuals Data'!$B$4:$B$427,0))</f>
        <v>1231947</v>
      </c>
      <c r="AH253" s="19">
        <f>INDEX('Actuals Data'!AH$4:AH$427,MATCH('Actuals Summary'!$B253,'Actuals Data'!$B$4:$B$427,0))</f>
        <v>1567933</v>
      </c>
      <c r="AI253" s="19">
        <f>INDEX('Actuals Data'!AI$4:AI$427,MATCH('Actuals Summary'!$B253,'Actuals Data'!$B$4:$B$427,0))</f>
        <v>1399940</v>
      </c>
      <c r="AJ253" s="19">
        <f>INDEX('Actuals Data'!AJ$4:AJ$427,MATCH('Actuals Summary'!$B253,'Actuals Data'!$B$4:$B$427,0))</f>
        <v>1399940</v>
      </c>
      <c r="AK253" s="19">
        <f>INDEX('Actuals Data'!AK$4:AK$427,MATCH('Actuals Summary'!$B253,'Actuals Data'!$B$4:$B$427,0))</f>
        <v>1399940</v>
      </c>
      <c r="AL253" s="19">
        <f>INDEX('Actuals Data'!AL$4:AL$427,MATCH('Actuals Summary'!$B253,'Actuals Data'!$B$4:$B$427,0))</f>
        <v>1399940</v>
      </c>
      <c r="AM253" s="19">
        <f>INDEX('Actuals Data'!AM$4:AM$427,MATCH('Actuals Summary'!$B253,'Actuals Data'!$B$4:$B$427,0))</f>
        <v>1399940</v>
      </c>
      <c r="AN253" s="19">
        <f>INDEX('Actuals Data'!AN$4:AN$427,MATCH('Actuals Summary'!$B253,'Actuals Data'!$B$4:$B$427,0))</f>
        <v>1399940</v>
      </c>
      <c r="AO253" s="19">
        <f>INDEX('Actuals Data'!AO$4:AO$427,MATCH('Actuals Summary'!$B253,'Actuals Data'!$B$4:$B$427,0))</f>
        <v>1399940</v>
      </c>
      <c r="AP253" s="19">
        <f>INDEX('Actuals Data'!AP$4:AP$427,MATCH('Actuals Summary'!$B253,'Actuals Data'!$B$4:$B$427,0))</f>
        <v>1399940</v>
      </c>
      <c r="AQ253" s="19">
        <f>INDEX('Actuals Data'!AQ$4:AQ$427,MATCH('Actuals Summary'!$B253,'Actuals Data'!$B$4:$B$427,0))</f>
        <v>1399940</v>
      </c>
      <c r="AR253" s="88">
        <f>INDEX('Actuals Data'!AR$4:AR$427,MATCH('Actuals Summary'!$B253,'Actuals Data'!$B$4:$B$427,0))</f>
        <v>1400000</v>
      </c>
      <c r="AS253" s="52">
        <f>INDEX('Actuals Data'!AS$4:AS$427,MATCH('Actuals Summary'!$B253,'Actuals Data'!$B$4:$B$427,0))</f>
        <v>1400000</v>
      </c>
      <c r="AT253" s="19">
        <f>INDEX('Actuals Data'!AT$4:AT$427,MATCH('Actuals Summary'!$B253,'Actuals Data'!$B$4:$B$427,0))</f>
        <v>1399940</v>
      </c>
    </row>
    <row r="254" spans="2:46" outlineLevel="1" x14ac:dyDescent="0.25">
      <c r="B254" s="24" t="s">
        <v>520</v>
      </c>
      <c r="C254" s="24" t="s">
        <v>521</v>
      </c>
      <c r="D254" s="24" t="s">
        <v>522</v>
      </c>
      <c r="E254" s="19">
        <f>INDEX('Actuals Data'!E$4:E$427,MATCH('Actuals Summary'!$B254,'Actuals Data'!$B$4:$B$427,0))</f>
        <v>0</v>
      </c>
      <c r="F254" s="19">
        <f>INDEX('Actuals Data'!F$4:F$427,MATCH('Actuals Summary'!$B254,'Actuals Data'!$B$4:$B$427,0))</f>
        <v>0</v>
      </c>
      <c r="G254" s="19">
        <f>INDEX('Actuals Data'!G$4:G$427,MATCH('Actuals Summary'!$B254,'Actuals Data'!$B$4:$B$427,0))</f>
        <v>0</v>
      </c>
      <c r="H254" s="19">
        <f>INDEX('Actuals Data'!H$4:H$427,MATCH('Actuals Summary'!$B254,'Actuals Data'!$B$4:$B$427,0))</f>
        <v>0</v>
      </c>
      <c r="I254" s="19">
        <f>INDEX('Actuals Data'!I$4:I$427,MATCH('Actuals Summary'!$B254,'Actuals Data'!$B$4:$B$427,0))</f>
        <v>0</v>
      </c>
      <c r="J254" s="19">
        <f>INDEX('Actuals Data'!J$4:J$427,MATCH('Actuals Summary'!$B254,'Actuals Data'!$B$4:$B$427,0))</f>
        <v>0</v>
      </c>
      <c r="K254" s="19">
        <f>INDEX('Actuals Data'!K$4:K$427,MATCH('Actuals Summary'!$B254,'Actuals Data'!$B$4:$B$427,0))</f>
        <v>0</v>
      </c>
      <c r="L254" s="19">
        <f>INDEX('Actuals Data'!L$4:L$427,MATCH('Actuals Summary'!$B254,'Actuals Data'!$B$4:$B$427,0))</f>
        <v>0</v>
      </c>
      <c r="M254" s="19">
        <f>INDEX('Actuals Data'!M$4:M$427,MATCH('Actuals Summary'!$B254,'Actuals Data'!$B$4:$B$427,0))</f>
        <v>0</v>
      </c>
      <c r="N254" s="19">
        <f>INDEX('Actuals Data'!N$4:N$427,MATCH('Actuals Summary'!$B254,'Actuals Data'!$B$4:$B$427,0))</f>
        <v>0</v>
      </c>
      <c r="O254" s="19">
        <f>INDEX('Actuals Data'!O$4:O$427,MATCH('Actuals Summary'!$B254,'Actuals Data'!$B$4:$B$427,0))</f>
        <v>0</v>
      </c>
      <c r="P254" s="19">
        <f>INDEX('Actuals Data'!P$4:P$427,MATCH('Actuals Summary'!$B254,'Actuals Data'!$B$4:$B$427,0))</f>
        <v>0</v>
      </c>
      <c r="Q254" s="19">
        <f>INDEX('Actuals Data'!Q$4:Q$427,MATCH('Actuals Summary'!$B254,'Actuals Data'!$B$4:$B$427,0))</f>
        <v>0</v>
      </c>
      <c r="R254" s="19">
        <f>INDEX('Actuals Data'!R$4:R$427,MATCH('Actuals Summary'!$B254,'Actuals Data'!$B$4:$B$427,0))</f>
        <v>0</v>
      </c>
      <c r="S254" s="19">
        <f>INDEX('Actuals Data'!S$4:S$427,MATCH('Actuals Summary'!$B254,'Actuals Data'!$B$4:$B$427,0))</f>
        <v>0</v>
      </c>
      <c r="T254" s="19">
        <f>INDEX('Actuals Data'!T$4:T$427,MATCH('Actuals Summary'!$B254,'Actuals Data'!$B$4:$B$427,0))</f>
        <v>0</v>
      </c>
      <c r="U254" s="19">
        <f>INDEX('Actuals Data'!U$4:U$427,MATCH('Actuals Summary'!$B254,'Actuals Data'!$B$4:$B$427,0))</f>
        <v>0</v>
      </c>
      <c r="V254" s="19">
        <f>INDEX('Actuals Data'!V$4:V$427,MATCH('Actuals Summary'!$B254,'Actuals Data'!$B$4:$B$427,0))</f>
        <v>0</v>
      </c>
      <c r="W254" s="19">
        <f>INDEX('Actuals Data'!W$4:W$427,MATCH('Actuals Summary'!$B254,'Actuals Data'!$B$4:$B$427,0))</f>
        <v>0</v>
      </c>
      <c r="X254" s="19">
        <f>INDEX('Actuals Data'!X$4:X$427,MATCH('Actuals Summary'!$B254,'Actuals Data'!$B$4:$B$427,0))</f>
        <v>0</v>
      </c>
      <c r="Y254" s="19">
        <f>INDEX('Actuals Data'!Y$4:Y$427,MATCH('Actuals Summary'!$B254,'Actuals Data'!$B$4:$B$427,0))</f>
        <v>1829224</v>
      </c>
      <c r="Z254" s="19">
        <f>INDEX('Actuals Data'!Z$4:Z$427,MATCH('Actuals Summary'!$B254,'Actuals Data'!$B$4:$B$427,0))</f>
        <v>3733523</v>
      </c>
      <c r="AA254" s="19">
        <f>INDEX('Actuals Data'!AA$4:AA$427,MATCH('Actuals Summary'!$B254,'Actuals Data'!$B$4:$B$427,0))</f>
        <v>3364645</v>
      </c>
      <c r="AB254" s="19">
        <f>INDEX('Actuals Data'!AB$4:AB$427,MATCH('Actuals Summary'!$B254,'Actuals Data'!$B$4:$B$427,0))</f>
        <v>2973428</v>
      </c>
      <c r="AC254" s="19">
        <f>INDEX('Actuals Data'!AC$4:AC$427,MATCH('Actuals Summary'!$B254,'Actuals Data'!$B$4:$B$427,0))</f>
        <v>2778208</v>
      </c>
      <c r="AD254" s="19">
        <f>INDEX('Actuals Data'!AD$4:AD$427,MATCH('Actuals Summary'!$B254,'Actuals Data'!$B$4:$B$427,0))</f>
        <v>2614938</v>
      </c>
      <c r="AE254" s="19">
        <f>INDEX('Actuals Data'!AE$4:AE$427,MATCH('Actuals Summary'!$B254,'Actuals Data'!$B$4:$B$427,0))</f>
        <v>2786289</v>
      </c>
      <c r="AF254" s="19">
        <f>INDEX('Actuals Data'!AF$4:AF$427,MATCH('Actuals Summary'!$B254,'Actuals Data'!$B$4:$B$427,0))</f>
        <v>2631482</v>
      </c>
      <c r="AG254" s="19">
        <f>INDEX('Actuals Data'!AG$4:AG$427,MATCH('Actuals Summary'!$B254,'Actuals Data'!$B$4:$B$427,0))</f>
        <v>2631650</v>
      </c>
      <c r="AH254" s="19">
        <f>INDEX('Actuals Data'!AH$4:AH$427,MATCH('Actuals Summary'!$B254,'Actuals Data'!$B$4:$B$427,0))</f>
        <v>2764967</v>
      </c>
      <c r="AI254" s="19">
        <f>INDEX('Actuals Data'!AI$4:AI$427,MATCH('Actuals Summary'!$B254,'Actuals Data'!$B$4:$B$427,0))</f>
        <v>3123708</v>
      </c>
      <c r="AJ254" s="19">
        <f>INDEX('Actuals Data'!AJ$4:AJ$427,MATCH('Actuals Summary'!$B254,'Actuals Data'!$B$4:$B$427,0))</f>
        <v>3250077</v>
      </c>
      <c r="AK254" s="19">
        <f>INDEX('Actuals Data'!AK$4:AK$427,MATCH('Actuals Summary'!$B254,'Actuals Data'!$B$4:$B$427,0))</f>
        <v>3103743</v>
      </c>
      <c r="AL254" s="19">
        <f>INDEX('Actuals Data'!AL$4:AL$427,MATCH('Actuals Summary'!$B254,'Actuals Data'!$B$4:$B$427,0))</f>
        <v>3473109</v>
      </c>
      <c r="AM254" s="19">
        <f>INDEX('Actuals Data'!AM$4:AM$427,MATCH('Actuals Summary'!$B254,'Actuals Data'!$B$4:$B$427,0))</f>
        <v>3444458</v>
      </c>
      <c r="AN254" s="19">
        <f>INDEX('Actuals Data'!AN$4:AN$427,MATCH('Actuals Summary'!$B254,'Actuals Data'!$B$4:$B$427,0))</f>
        <v>3439475</v>
      </c>
      <c r="AO254" s="19">
        <f>INDEX('Actuals Data'!AO$4:AO$427,MATCH('Actuals Summary'!$B254,'Actuals Data'!$B$4:$B$427,0))</f>
        <v>5163150</v>
      </c>
      <c r="AP254" s="19">
        <f>INDEX('Actuals Data'!AP$4:AP$427,MATCH('Actuals Summary'!$B254,'Actuals Data'!$B$4:$B$427,0))</f>
        <v>5492025</v>
      </c>
      <c r="AQ254" s="19">
        <f>INDEX('Actuals Data'!AQ$4:AQ$427,MATCH('Actuals Summary'!$B254,'Actuals Data'!$B$4:$B$427,0))</f>
        <v>4997203</v>
      </c>
      <c r="AR254" s="88">
        <f>INDEX('Actuals Data'!AR$4:AR$427,MATCH('Actuals Summary'!$B254,'Actuals Data'!$B$4:$B$427,0))</f>
        <v>5377711.79</v>
      </c>
      <c r="AS254" s="52">
        <f>INDEX('Actuals Data'!AS$4:AS$427,MATCH('Actuals Summary'!$B254,'Actuals Data'!$B$4:$B$427,0))</f>
        <v>5377711.79</v>
      </c>
      <c r="AT254" s="19">
        <f>INDEX('Actuals Data'!AT$4:AT$427,MATCH('Actuals Summary'!$B254,'Actuals Data'!$B$4:$B$427,0))</f>
        <v>5332243</v>
      </c>
    </row>
    <row r="255" spans="2:46" outlineLevel="1" x14ac:dyDescent="0.25">
      <c r="B255" s="24" t="s">
        <v>523</v>
      </c>
      <c r="C255" s="24" t="s">
        <v>524</v>
      </c>
      <c r="D255" s="24" t="s">
        <v>525</v>
      </c>
      <c r="E255" s="19">
        <f>INDEX('Actuals Data'!E$4:E$427,MATCH('Actuals Summary'!$B255,'Actuals Data'!$B$4:$B$427,0))</f>
        <v>0</v>
      </c>
      <c r="F255" s="19">
        <f>INDEX('Actuals Data'!F$4:F$427,MATCH('Actuals Summary'!$B255,'Actuals Data'!$B$4:$B$427,0))</f>
        <v>0</v>
      </c>
      <c r="G255" s="19">
        <f>INDEX('Actuals Data'!G$4:G$427,MATCH('Actuals Summary'!$B255,'Actuals Data'!$B$4:$B$427,0))</f>
        <v>0</v>
      </c>
      <c r="H255" s="19">
        <f>INDEX('Actuals Data'!H$4:H$427,MATCH('Actuals Summary'!$B255,'Actuals Data'!$B$4:$B$427,0))</f>
        <v>0</v>
      </c>
      <c r="I255" s="19">
        <f>INDEX('Actuals Data'!I$4:I$427,MATCH('Actuals Summary'!$B255,'Actuals Data'!$B$4:$B$427,0))</f>
        <v>0</v>
      </c>
      <c r="J255" s="19">
        <f>INDEX('Actuals Data'!J$4:J$427,MATCH('Actuals Summary'!$B255,'Actuals Data'!$B$4:$B$427,0))</f>
        <v>0</v>
      </c>
      <c r="K255" s="19">
        <f>INDEX('Actuals Data'!K$4:K$427,MATCH('Actuals Summary'!$B255,'Actuals Data'!$B$4:$B$427,0))</f>
        <v>0</v>
      </c>
      <c r="L255" s="19">
        <f>INDEX('Actuals Data'!L$4:L$427,MATCH('Actuals Summary'!$B255,'Actuals Data'!$B$4:$B$427,0))</f>
        <v>0</v>
      </c>
      <c r="M255" s="19">
        <f>INDEX('Actuals Data'!M$4:M$427,MATCH('Actuals Summary'!$B255,'Actuals Data'!$B$4:$B$427,0))</f>
        <v>0</v>
      </c>
      <c r="N255" s="19">
        <f>INDEX('Actuals Data'!N$4:N$427,MATCH('Actuals Summary'!$B255,'Actuals Data'!$B$4:$B$427,0))</f>
        <v>0</v>
      </c>
      <c r="O255" s="19">
        <f>INDEX('Actuals Data'!O$4:O$427,MATCH('Actuals Summary'!$B255,'Actuals Data'!$B$4:$B$427,0))</f>
        <v>0</v>
      </c>
      <c r="P255" s="19">
        <f>INDEX('Actuals Data'!P$4:P$427,MATCH('Actuals Summary'!$B255,'Actuals Data'!$B$4:$B$427,0))</f>
        <v>0</v>
      </c>
      <c r="Q255" s="19">
        <f>INDEX('Actuals Data'!Q$4:Q$427,MATCH('Actuals Summary'!$B255,'Actuals Data'!$B$4:$B$427,0))</f>
        <v>0</v>
      </c>
      <c r="R255" s="19">
        <f>INDEX('Actuals Data'!R$4:R$427,MATCH('Actuals Summary'!$B255,'Actuals Data'!$B$4:$B$427,0))</f>
        <v>0</v>
      </c>
      <c r="S255" s="19">
        <f>INDEX('Actuals Data'!S$4:S$427,MATCH('Actuals Summary'!$B255,'Actuals Data'!$B$4:$B$427,0))</f>
        <v>0</v>
      </c>
      <c r="T255" s="19">
        <f>INDEX('Actuals Data'!T$4:T$427,MATCH('Actuals Summary'!$B255,'Actuals Data'!$B$4:$B$427,0))</f>
        <v>0</v>
      </c>
      <c r="U255" s="19">
        <f>INDEX('Actuals Data'!U$4:U$427,MATCH('Actuals Summary'!$B255,'Actuals Data'!$B$4:$B$427,0))</f>
        <v>0</v>
      </c>
      <c r="V255" s="19">
        <f>INDEX('Actuals Data'!V$4:V$427,MATCH('Actuals Summary'!$B255,'Actuals Data'!$B$4:$B$427,0))</f>
        <v>0</v>
      </c>
      <c r="W255" s="19">
        <f>INDEX('Actuals Data'!W$4:W$427,MATCH('Actuals Summary'!$B255,'Actuals Data'!$B$4:$B$427,0))</f>
        <v>0</v>
      </c>
      <c r="X255" s="19">
        <f>INDEX('Actuals Data'!X$4:X$427,MATCH('Actuals Summary'!$B255,'Actuals Data'!$B$4:$B$427,0))</f>
        <v>0</v>
      </c>
      <c r="Y255" s="19">
        <f>INDEX('Actuals Data'!Y$4:Y$427,MATCH('Actuals Summary'!$B255,'Actuals Data'!$B$4:$B$427,0))</f>
        <v>0</v>
      </c>
      <c r="Z255" s="19">
        <f>INDEX('Actuals Data'!Z$4:Z$427,MATCH('Actuals Summary'!$B255,'Actuals Data'!$B$4:$B$427,0))</f>
        <v>0</v>
      </c>
      <c r="AA255" s="19">
        <f>INDEX('Actuals Data'!AA$4:AA$427,MATCH('Actuals Summary'!$B255,'Actuals Data'!$B$4:$B$427,0))</f>
        <v>0</v>
      </c>
      <c r="AB255" s="19">
        <f>INDEX('Actuals Data'!AB$4:AB$427,MATCH('Actuals Summary'!$B255,'Actuals Data'!$B$4:$B$427,0))</f>
        <v>0</v>
      </c>
      <c r="AC255" s="19">
        <f>INDEX('Actuals Data'!AC$4:AC$427,MATCH('Actuals Summary'!$B255,'Actuals Data'!$B$4:$B$427,0))</f>
        <v>0</v>
      </c>
      <c r="AD255" s="19">
        <f>INDEX('Actuals Data'!AD$4:AD$427,MATCH('Actuals Summary'!$B255,'Actuals Data'!$B$4:$B$427,0))</f>
        <v>0</v>
      </c>
      <c r="AE255" s="19">
        <f>INDEX('Actuals Data'!AE$4:AE$427,MATCH('Actuals Summary'!$B255,'Actuals Data'!$B$4:$B$427,0))</f>
        <v>279300</v>
      </c>
      <c r="AF255" s="19">
        <f>INDEX('Actuals Data'!AF$4:AF$427,MATCH('Actuals Summary'!$B255,'Actuals Data'!$B$4:$B$427,0))</f>
        <v>1310928</v>
      </c>
      <c r="AG255" s="19">
        <f>INDEX('Actuals Data'!AG$4:AG$427,MATCH('Actuals Summary'!$B255,'Actuals Data'!$B$4:$B$427,0))</f>
        <v>1304684</v>
      </c>
      <c r="AH255" s="19">
        <f>INDEX('Actuals Data'!AH$4:AH$427,MATCH('Actuals Summary'!$B255,'Actuals Data'!$B$4:$B$427,0))</f>
        <v>893759</v>
      </c>
      <c r="AI255" s="19">
        <f>INDEX('Actuals Data'!AI$4:AI$427,MATCH('Actuals Summary'!$B255,'Actuals Data'!$B$4:$B$427,0))</f>
        <v>965635</v>
      </c>
      <c r="AJ255" s="19">
        <f>INDEX('Actuals Data'!AJ$4:AJ$427,MATCH('Actuals Summary'!$B255,'Actuals Data'!$B$4:$B$427,0))</f>
        <v>925042</v>
      </c>
      <c r="AK255" s="19">
        <f>INDEX('Actuals Data'!AK$4:AK$427,MATCH('Actuals Summary'!$B255,'Actuals Data'!$B$4:$B$427,0))</f>
        <v>453891</v>
      </c>
      <c r="AL255" s="19">
        <f>INDEX('Actuals Data'!AL$4:AL$427,MATCH('Actuals Summary'!$B255,'Actuals Data'!$B$4:$B$427,0))</f>
        <v>375836</v>
      </c>
      <c r="AM255" s="19">
        <f>INDEX('Actuals Data'!AM$4:AM$427,MATCH('Actuals Summary'!$B255,'Actuals Data'!$B$4:$B$427,0))</f>
        <v>373513</v>
      </c>
      <c r="AN255" s="19">
        <f>INDEX('Actuals Data'!AN$4:AN$427,MATCH('Actuals Summary'!$B255,'Actuals Data'!$B$4:$B$427,0))</f>
        <v>284386</v>
      </c>
      <c r="AO255" s="19">
        <f>INDEX('Actuals Data'!AO$4:AO$427,MATCH('Actuals Summary'!$B255,'Actuals Data'!$B$4:$B$427,0))</f>
        <v>405607</v>
      </c>
      <c r="AP255" s="19">
        <f>INDEX('Actuals Data'!AP$4:AP$427,MATCH('Actuals Summary'!$B255,'Actuals Data'!$B$4:$B$427,0))</f>
        <v>432109</v>
      </c>
      <c r="AQ255" s="19">
        <f>INDEX('Actuals Data'!AQ$4:AQ$427,MATCH('Actuals Summary'!$B255,'Actuals Data'!$B$4:$B$427,0))</f>
        <v>229607</v>
      </c>
      <c r="AR255" s="88">
        <f>INDEX('Actuals Data'!AR$4:AR$427,MATCH('Actuals Summary'!$B255,'Actuals Data'!$B$4:$B$427,0))</f>
        <v>193385.35</v>
      </c>
      <c r="AS255" s="52">
        <f>INDEX('Actuals Data'!AS$4:AS$427,MATCH('Actuals Summary'!$B255,'Actuals Data'!$B$4:$B$427,0))</f>
        <v>193385.35</v>
      </c>
      <c r="AT255" s="19">
        <f>INDEX('Actuals Data'!AT$4:AT$427,MATCH('Actuals Summary'!$B255,'Actuals Data'!$B$4:$B$427,0))</f>
        <v>352635</v>
      </c>
    </row>
    <row r="256" spans="2:46" outlineLevel="1" x14ac:dyDescent="0.25">
      <c r="B256" s="24" t="s">
        <v>526</v>
      </c>
      <c r="C256" s="24" t="s">
        <v>527</v>
      </c>
      <c r="D256" s="24" t="s">
        <v>528</v>
      </c>
      <c r="E256" s="19">
        <f>INDEX('Actuals Data'!E$4:E$427,MATCH('Actuals Summary'!$B256,'Actuals Data'!$B$4:$B$427,0))</f>
        <v>0</v>
      </c>
      <c r="F256" s="19">
        <f>INDEX('Actuals Data'!F$4:F$427,MATCH('Actuals Summary'!$B256,'Actuals Data'!$B$4:$B$427,0))</f>
        <v>0</v>
      </c>
      <c r="G256" s="19">
        <f>INDEX('Actuals Data'!G$4:G$427,MATCH('Actuals Summary'!$B256,'Actuals Data'!$B$4:$B$427,0))</f>
        <v>0</v>
      </c>
      <c r="H256" s="19">
        <f>INDEX('Actuals Data'!H$4:H$427,MATCH('Actuals Summary'!$B256,'Actuals Data'!$B$4:$B$427,0))</f>
        <v>0</v>
      </c>
      <c r="I256" s="19">
        <f>INDEX('Actuals Data'!I$4:I$427,MATCH('Actuals Summary'!$B256,'Actuals Data'!$B$4:$B$427,0))</f>
        <v>0</v>
      </c>
      <c r="J256" s="19">
        <f>INDEX('Actuals Data'!J$4:J$427,MATCH('Actuals Summary'!$B256,'Actuals Data'!$B$4:$B$427,0))</f>
        <v>0</v>
      </c>
      <c r="K256" s="19">
        <f>INDEX('Actuals Data'!K$4:K$427,MATCH('Actuals Summary'!$B256,'Actuals Data'!$B$4:$B$427,0))</f>
        <v>0</v>
      </c>
      <c r="L256" s="19">
        <f>INDEX('Actuals Data'!L$4:L$427,MATCH('Actuals Summary'!$B256,'Actuals Data'!$B$4:$B$427,0))</f>
        <v>0</v>
      </c>
      <c r="M256" s="19">
        <f>INDEX('Actuals Data'!M$4:M$427,MATCH('Actuals Summary'!$B256,'Actuals Data'!$B$4:$B$427,0))</f>
        <v>0</v>
      </c>
      <c r="N256" s="19">
        <f>INDEX('Actuals Data'!N$4:N$427,MATCH('Actuals Summary'!$B256,'Actuals Data'!$B$4:$B$427,0))</f>
        <v>0</v>
      </c>
      <c r="O256" s="19">
        <f>INDEX('Actuals Data'!O$4:O$427,MATCH('Actuals Summary'!$B256,'Actuals Data'!$B$4:$B$427,0))</f>
        <v>0</v>
      </c>
      <c r="P256" s="19">
        <f>INDEX('Actuals Data'!P$4:P$427,MATCH('Actuals Summary'!$B256,'Actuals Data'!$B$4:$B$427,0))</f>
        <v>0</v>
      </c>
      <c r="Q256" s="19">
        <f>INDEX('Actuals Data'!Q$4:Q$427,MATCH('Actuals Summary'!$B256,'Actuals Data'!$B$4:$B$427,0))</f>
        <v>0</v>
      </c>
      <c r="R256" s="19">
        <f>INDEX('Actuals Data'!R$4:R$427,MATCH('Actuals Summary'!$B256,'Actuals Data'!$B$4:$B$427,0))</f>
        <v>0</v>
      </c>
      <c r="S256" s="19">
        <f>INDEX('Actuals Data'!S$4:S$427,MATCH('Actuals Summary'!$B256,'Actuals Data'!$B$4:$B$427,0))</f>
        <v>0</v>
      </c>
      <c r="T256" s="19">
        <f>INDEX('Actuals Data'!T$4:T$427,MATCH('Actuals Summary'!$B256,'Actuals Data'!$B$4:$B$427,0))</f>
        <v>0</v>
      </c>
      <c r="U256" s="19">
        <f>INDEX('Actuals Data'!U$4:U$427,MATCH('Actuals Summary'!$B256,'Actuals Data'!$B$4:$B$427,0))</f>
        <v>0</v>
      </c>
      <c r="V256" s="19">
        <f>INDEX('Actuals Data'!V$4:V$427,MATCH('Actuals Summary'!$B256,'Actuals Data'!$B$4:$B$427,0))</f>
        <v>0</v>
      </c>
      <c r="W256" s="19">
        <f>INDEX('Actuals Data'!W$4:W$427,MATCH('Actuals Summary'!$B256,'Actuals Data'!$B$4:$B$427,0))</f>
        <v>6672</v>
      </c>
      <c r="X256" s="19">
        <f>INDEX('Actuals Data'!X$4:X$427,MATCH('Actuals Summary'!$B256,'Actuals Data'!$B$4:$B$427,0))</f>
        <v>10644</v>
      </c>
      <c r="Y256" s="19">
        <f>INDEX('Actuals Data'!Y$4:Y$427,MATCH('Actuals Summary'!$B256,'Actuals Data'!$B$4:$B$427,0))</f>
        <v>11432</v>
      </c>
      <c r="Z256" s="19">
        <f>INDEX('Actuals Data'!Z$4:Z$427,MATCH('Actuals Summary'!$B256,'Actuals Data'!$B$4:$B$427,0))</f>
        <v>10115</v>
      </c>
      <c r="AA256" s="19">
        <f>INDEX('Actuals Data'!AA$4:AA$427,MATCH('Actuals Summary'!$B256,'Actuals Data'!$B$4:$B$427,0))</f>
        <v>12586</v>
      </c>
      <c r="AB256" s="19">
        <f>INDEX('Actuals Data'!AB$4:AB$427,MATCH('Actuals Summary'!$B256,'Actuals Data'!$B$4:$B$427,0))</f>
        <v>15502</v>
      </c>
      <c r="AC256" s="19">
        <f>INDEX('Actuals Data'!AC$4:AC$427,MATCH('Actuals Summary'!$B256,'Actuals Data'!$B$4:$B$427,0))</f>
        <v>16905</v>
      </c>
      <c r="AD256" s="19">
        <f>INDEX('Actuals Data'!AD$4:AD$427,MATCH('Actuals Summary'!$B256,'Actuals Data'!$B$4:$B$427,0))</f>
        <v>17304</v>
      </c>
      <c r="AE256" s="19">
        <f>INDEX('Actuals Data'!AE$4:AE$427,MATCH('Actuals Summary'!$B256,'Actuals Data'!$B$4:$B$427,0))</f>
        <v>17459</v>
      </c>
      <c r="AF256" s="19">
        <f>INDEX('Actuals Data'!AF$4:AF$427,MATCH('Actuals Summary'!$B256,'Actuals Data'!$B$4:$B$427,0))</f>
        <v>21068</v>
      </c>
      <c r="AG256" s="19">
        <f>INDEX('Actuals Data'!AG$4:AG$427,MATCH('Actuals Summary'!$B256,'Actuals Data'!$B$4:$B$427,0))</f>
        <v>23991</v>
      </c>
      <c r="AH256" s="19">
        <f>INDEX('Actuals Data'!AH$4:AH$427,MATCH('Actuals Summary'!$B256,'Actuals Data'!$B$4:$B$427,0))</f>
        <v>19585</v>
      </c>
      <c r="AI256" s="19">
        <f>INDEX('Actuals Data'!AI$4:AI$427,MATCH('Actuals Summary'!$B256,'Actuals Data'!$B$4:$B$427,0))</f>
        <v>24192</v>
      </c>
      <c r="AJ256" s="19">
        <f>INDEX('Actuals Data'!AJ$4:AJ$427,MATCH('Actuals Summary'!$B256,'Actuals Data'!$B$4:$B$427,0))</f>
        <v>21311</v>
      </c>
      <c r="AK256" s="19">
        <f>INDEX('Actuals Data'!AK$4:AK$427,MATCH('Actuals Summary'!$B256,'Actuals Data'!$B$4:$B$427,0))</f>
        <v>20237</v>
      </c>
      <c r="AL256" s="19">
        <f>INDEX('Actuals Data'!AL$4:AL$427,MATCH('Actuals Summary'!$B256,'Actuals Data'!$B$4:$B$427,0))</f>
        <v>20096</v>
      </c>
      <c r="AM256" s="19">
        <f>INDEX('Actuals Data'!AM$4:AM$427,MATCH('Actuals Summary'!$B256,'Actuals Data'!$B$4:$B$427,0))</f>
        <v>27099</v>
      </c>
      <c r="AN256" s="19">
        <f>INDEX('Actuals Data'!AN$4:AN$427,MATCH('Actuals Summary'!$B256,'Actuals Data'!$B$4:$B$427,0))</f>
        <v>21860</v>
      </c>
      <c r="AO256" s="19">
        <f>INDEX('Actuals Data'!AO$4:AO$427,MATCH('Actuals Summary'!$B256,'Actuals Data'!$B$4:$B$427,0))</f>
        <v>19050</v>
      </c>
      <c r="AP256" s="19">
        <f>INDEX('Actuals Data'!AP$4:AP$427,MATCH('Actuals Summary'!$B256,'Actuals Data'!$B$4:$B$427,0))</f>
        <v>17400</v>
      </c>
      <c r="AQ256" s="19">
        <f>INDEX('Actuals Data'!AQ$4:AQ$427,MATCH('Actuals Summary'!$B256,'Actuals Data'!$B$4:$B$427,0))</f>
        <v>28023</v>
      </c>
      <c r="AR256" s="88">
        <f>INDEX('Actuals Data'!AR$4:AR$427,MATCH('Actuals Summary'!$B256,'Actuals Data'!$B$4:$B$427,0))</f>
        <v>29415</v>
      </c>
      <c r="AS256" s="52">
        <f>INDEX('Actuals Data'!AS$4:AS$427,MATCH('Actuals Summary'!$B256,'Actuals Data'!$B$4:$B$427,0))</f>
        <v>29415</v>
      </c>
      <c r="AT256" s="19">
        <f>INDEX('Actuals Data'!AT$4:AT$427,MATCH('Actuals Summary'!$B256,'Actuals Data'!$B$4:$B$427,0))</f>
        <v>21500</v>
      </c>
    </row>
    <row r="257" spans="2:46" outlineLevel="1" x14ac:dyDescent="0.25">
      <c r="B257" s="24" t="s">
        <v>529</v>
      </c>
      <c r="C257" s="24">
        <v>665</v>
      </c>
      <c r="D257" s="24" t="s">
        <v>530</v>
      </c>
      <c r="E257" s="19">
        <f>INDEX('Actuals Data'!E$4:E$427,MATCH('Actuals Summary'!$B257,'Actuals Data'!$B$4:$B$427,0))</f>
        <v>0</v>
      </c>
      <c r="F257" s="19">
        <f>INDEX('Actuals Data'!F$4:F$427,MATCH('Actuals Summary'!$B257,'Actuals Data'!$B$4:$B$427,0))</f>
        <v>0</v>
      </c>
      <c r="G257" s="19">
        <f>INDEX('Actuals Data'!G$4:G$427,MATCH('Actuals Summary'!$B257,'Actuals Data'!$B$4:$B$427,0))</f>
        <v>0</v>
      </c>
      <c r="H257" s="19">
        <f>INDEX('Actuals Data'!H$4:H$427,MATCH('Actuals Summary'!$B257,'Actuals Data'!$B$4:$B$427,0))</f>
        <v>0</v>
      </c>
      <c r="I257" s="19">
        <f>INDEX('Actuals Data'!I$4:I$427,MATCH('Actuals Summary'!$B257,'Actuals Data'!$B$4:$B$427,0))</f>
        <v>0</v>
      </c>
      <c r="J257" s="19">
        <f>INDEX('Actuals Data'!J$4:J$427,MATCH('Actuals Summary'!$B257,'Actuals Data'!$B$4:$B$427,0))</f>
        <v>0</v>
      </c>
      <c r="K257" s="19">
        <f>INDEX('Actuals Data'!K$4:K$427,MATCH('Actuals Summary'!$B257,'Actuals Data'!$B$4:$B$427,0))</f>
        <v>0</v>
      </c>
      <c r="L257" s="19">
        <f>INDEX('Actuals Data'!L$4:L$427,MATCH('Actuals Summary'!$B257,'Actuals Data'!$B$4:$B$427,0))</f>
        <v>0</v>
      </c>
      <c r="M257" s="19">
        <f>INDEX('Actuals Data'!M$4:M$427,MATCH('Actuals Summary'!$B257,'Actuals Data'!$B$4:$B$427,0))</f>
        <v>0</v>
      </c>
      <c r="N257" s="19">
        <f>INDEX('Actuals Data'!N$4:N$427,MATCH('Actuals Summary'!$B257,'Actuals Data'!$B$4:$B$427,0))</f>
        <v>0</v>
      </c>
      <c r="O257" s="19">
        <f>INDEX('Actuals Data'!O$4:O$427,MATCH('Actuals Summary'!$B257,'Actuals Data'!$B$4:$B$427,0))</f>
        <v>0</v>
      </c>
      <c r="P257" s="19">
        <f>INDEX('Actuals Data'!P$4:P$427,MATCH('Actuals Summary'!$B257,'Actuals Data'!$B$4:$B$427,0))</f>
        <v>0</v>
      </c>
      <c r="Q257" s="19">
        <f>INDEX('Actuals Data'!Q$4:Q$427,MATCH('Actuals Summary'!$B257,'Actuals Data'!$B$4:$B$427,0))</f>
        <v>0</v>
      </c>
      <c r="R257" s="19">
        <f>INDEX('Actuals Data'!R$4:R$427,MATCH('Actuals Summary'!$B257,'Actuals Data'!$B$4:$B$427,0))</f>
        <v>0</v>
      </c>
      <c r="S257" s="19">
        <f>INDEX('Actuals Data'!S$4:S$427,MATCH('Actuals Summary'!$B257,'Actuals Data'!$B$4:$B$427,0))</f>
        <v>0</v>
      </c>
      <c r="T257" s="19">
        <f>INDEX('Actuals Data'!T$4:T$427,MATCH('Actuals Summary'!$B257,'Actuals Data'!$B$4:$B$427,0))</f>
        <v>0</v>
      </c>
      <c r="U257" s="19">
        <f>INDEX('Actuals Data'!U$4:U$427,MATCH('Actuals Summary'!$B257,'Actuals Data'!$B$4:$B$427,0))</f>
        <v>0</v>
      </c>
      <c r="V257" s="19">
        <f>INDEX('Actuals Data'!V$4:V$427,MATCH('Actuals Summary'!$B257,'Actuals Data'!$B$4:$B$427,0))</f>
        <v>0</v>
      </c>
      <c r="W257" s="19">
        <f>INDEX('Actuals Data'!W$4:W$427,MATCH('Actuals Summary'!$B257,'Actuals Data'!$B$4:$B$427,0))</f>
        <v>0</v>
      </c>
      <c r="X257" s="19">
        <f>INDEX('Actuals Data'!X$4:X$427,MATCH('Actuals Summary'!$B257,'Actuals Data'!$B$4:$B$427,0))</f>
        <v>0</v>
      </c>
      <c r="Y257" s="19">
        <f>INDEX('Actuals Data'!Y$4:Y$427,MATCH('Actuals Summary'!$B257,'Actuals Data'!$B$4:$B$427,0))</f>
        <v>0</v>
      </c>
      <c r="Z257" s="19">
        <f>INDEX('Actuals Data'!Z$4:Z$427,MATCH('Actuals Summary'!$B257,'Actuals Data'!$B$4:$B$427,0))</f>
        <v>0</v>
      </c>
      <c r="AA257" s="19">
        <f>INDEX('Actuals Data'!AA$4:AA$427,MATCH('Actuals Summary'!$B257,'Actuals Data'!$B$4:$B$427,0))</f>
        <v>0</v>
      </c>
      <c r="AB257" s="19">
        <f>INDEX('Actuals Data'!AB$4:AB$427,MATCH('Actuals Summary'!$B257,'Actuals Data'!$B$4:$B$427,0))</f>
        <v>0</v>
      </c>
      <c r="AC257" s="19">
        <f>INDEX('Actuals Data'!AC$4:AC$427,MATCH('Actuals Summary'!$B257,'Actuals Data'!$B$4:$B$427,0))</f>
        <v>0</v>
      </c>
      <c r="AD257" s="19">
        <f>INDEX('Actuals Data'!AD$4:AD$427,MATCH('Actuals Summary'!$B257,'Actuals Data'!$B$4:$B$427,0))</f>
        <v>0</v>
      </c>
      <c r="AE257" s="19">
        <f>INDEX('Actuals Data'!AE$4:AE$427,MATCH('Actuals Summary'!$B257,'Actuals Data'!$B$4:$B$427,0))</f>
        <v>0</v>
      </c>
      <c r="AF257" s="19">
        <f>INDEX('Actuals Data'!AF$4:AF$427,MATCH('Actuals Summary'!$B257,'Actuals Data'!$B$4:$B$427,0))</f>
        <v>0</v>
      </c>
      <c r="AG257" s="19">
        <f>INDEX('Actuals Data'!AG$4:AG$427,MATCH('Actuals Summary'!$B257,'Actuals Data'!$B$4:$B$427,0))</f>
        <v>0</v>
      </c>
      <c r="AH257" s="19">
        <f>INDEX('Actuals Data'!AH$4:AH$427,MATCH('Actuals Summary'!$B257,'Actuals Data'!$B$4:$B$427,0))</f>
        <v>0</v>
      </c>
      <c r="AI257" s="19">
        <f>INDEX('Actuals Data'!AI$4:AI$427,MATCH('Actuals Summary'!$B257,'Actuals Data'!$B$4:$B$427,0))</f>
        <v>43600</v>
      </c>
      <c r="AJ257" s="19">
        <f>INDEX('Actuals Data'!AJ$4:AJ$427,MATCH('Actuals Summary'!$B257,'Actuals Data'!$B$4:$B$427,0))</f>
        <v>41200</v>
      </c>
      <c r="AK257" s="19">
        <f>INDEX('Actuals Data'!AK$4:AK$427,MATCH('Actuals Summary'!$B257,'Actuals Data'!$B$4:$B$427,0))</f>
        <v>34800</v>
      </c>
      <c r="AL257" s="19">
        <f>INDEX('Actuals Data'!AL$4:AL$427,MATCH('Actuals Summary'!$B257,'Actuals Data'!$B$4:$B$427,0))</f>
        <v>35600</v>
      </c>
      <c r="AM257" s="19">
        <f>INDEX('Actuals Data'!AM$4:AM$427,MATCH('Actuals Summary'!$B257,'Actuals Data'!$B$4:$B$427,0))</f>
        <v>26760</v>
      </c>
      <c r="AN257" s="19">
        <f>INDEX('Actuals Data'!AN$4:AN$427,MATCH('Actuals Summary'!$B257,'Actuals Data'!$B$4:$B$427,0))</f>
        <v>44330</v>
      </c>
      <c r="AO257" s="19">
        <f>INDEX('Actuals Data'!AO$4:AO$427,MATCH('Actuals Summary'!$B257,'Actuals Data'!$B$4:$B$427,0))</f>
        <v>2790</v>
      </c>
      <c r="AP257" s="19">
        <f>INDEX('Actuals Data'!AP$4:AP$427,MATCH('Actuals Summary'!$B257,'Actuals Data'!$B$4:$B$427,0))</f>
        <v>28000</v>
      </c>
      <c r="AQ257" s="19">
        <f>INDEX('Actuals Data'!AQ$4:AQ$427,MATCH('Actuals Summary'!$B257,'Actuals Data'!$B$4:$B$427,0))</f>
        <v>0</v>
      </c>
      <c r="AR257" s="88">
        <f>INDEX('Actuals Data'!AR$4:AR$427,MATCH('Actuals Summary'!$B257,'Actuals Data'!$B$4:$B$427,0))</f>
        <v>0</v>
      </c>
      <c r="AS257" s="52">
        <f>INDEX('Actuals Data'!AS$4:AS$427,MATCH('Actuals Summary'!$B257,'Actuals Data'!$B$4:$B$427,0))</f>
        <v>0</v>
      </c>
      <c r="AT257" s="19">
        <f>INDEX('Actuals Data'!AT$4:AT$427,MATCH('Actuals Summary'!$B257,'Actuals Data'!$B$4:$B$427,0))</f>
        <v>25000</v>
      </c>
    </row>
    <row r="258" spans="2:46" outlineLevel="1" x14ac:dyDescent="0.25">
      <c r="B258" s="24" t="s">
        <v>1085</v>
      </c>
      <c r="D258" s="24" t="s">
        <v>1086</v>
      </c>
      <c r="E258" s="19">
        <f>INDEX('Actuals Data'!E$4:E$427,MATCH('Actuals Summary'!$B258,'Actuals Data'!$B$4:$B$427,0))</f>
        <v>0</v>
      </c>
      <c r="F258" s="19">
        <f>INDEX('Actuals Data'!F$4:F$427,MATCH('Actuals Summary'!$B258,'Actuals Data'!$B$4:$B$427,0))</f>
        <v>0</v>
      </c>
      <c r="G258" s="19">
        <f>INDEX('Actuals Data'!G$4:G$427,MATCH('Actuals Summary'!$B258,'Actuals Data'!$B$4:$B$427,0))</f>
        <v>0</v>
      </c>
      <c r="H258" s="19">
        <f>INDEX('Actuals Data'!H$4:H$427,MATCH('Actuals Summary'!$B258,'Actuals Data'!$B$4:$B$427,0))</f>
        <v>0</v>
      </c>
      <c r="I258" s="19">
        <f>INDEX('Actuals Data'!I$4:I$427,MATCH('Actuals Summary'!$B258,'Actuals Data'!$B$4:$B$427,0))</f>
        <v>0</v>
      </c>
      <c r="J258" s="19">
        <f>INDEX('Actuals Data'!J$4:J$427,MATCH('Actuals Summary'!$B258,'Actuals Data'!$B$4:$B$427,0))</f>
        <v>0</v>
      </c>
      <c r="K258" s="19">
        <f>INDEX('Actuals Data'!K$4:K$427,MATCH('Actuals Summary'!$B258,'Actuals Data'!$B$4:$B$427,0))</f>
        <v>0</v>
      </c>
      <c r="L258" s="19">
        <f>INDEX('Actuals Data'!L$4:L$427,MATCH('Actuals Summary'!$B258,'Actuals Data'!$B$4:$B$427,0))</f>
        <v>0</v>
      </c>
      <c r="M258" s="19">
        <f>INDEX('Actuals Data'!M$4:M$427,MATCH('Actuals Summary'!$B258,'Actuals Data'!$B$4:$B$427,0))</f>
        <v>0</v>
      </c>
      <c r="N258" s="19">
        <f>INDEX('Actuals Data'!N$4:N$427,MATCH('Actuals Summary'!$B258,'Actuals Data'!$B$4:$B$427,0))</f>
        <v>0</v>
      </c>
      <c r="O258" s="19">
        <f>INDEX('Actuals Data'!O$4:O$427,MATCH('Actuals Summary'!$B258,'Actuals Data'!$B$4:$B$427,0))</f>
        <v>0</v>
      </c>
      <c r="P258" s="19">
        <f>INDEX('Actuals Data'!P$4:P$427,MATCH('Actuals Summary'!$B258,'Actuals Data'!$B$4:$B$427,0))</f>
        <v>0</v>
      </c>
      <c r="Q258" s="19">
        <f>INDEX('Actuals Data'!Q$4:Q$427,MATCH('Actuals Summary'!$B258,'Actuals Data'!$B$4:$B$427,0))</f>
        <v>0</v>
      </c>
      <c r="R258" s="19">
        <f>INDEX('Actuals Data'!R$4:R$427,MATCH('Actuals Summary'!$B258,'Actuals Data'!$B$4:$B$427,0))</f>
        <v>0</v>
      </c>
      <c r="S258" s="19">
        <f>INDEX('Actuals Data'!S$4:S$427,MATCH('Actuals Summary'!$B258,'Actuals Data'!$B$4:$B$427,0))</f>
        <v>0</v>
      </c>
      <c r="T258" s="19">
        <f>INDEX('Actuals Data'!T$4:T$427,MATCH('Actuals Summary'!$B258,'Actuals Data'!$B$4:$B$427,0))</f>
        <v>0</v>
      </c>
      <c r="U258" s="19">
        <f>INDEX('Actuals Data'!U$4:U$427,MATCH('Actuals Summary'!$B258,'Actuals Data'!$B$4:$B$427,0))</f>
        <v>0</v>
      </c>
      <c r="V258" s="19">
        <f>INDEX('Actuals Data'!V$4:V$427,MATCH('Actuals Summary'!$B258,'Actuals Data'!$B$4:$B$427,0))</f>
        <v>0</v>
      </c>
      <c r="W258" s="19">
        <f>INDEX('Actuals Data'!W$4:W$427,MATCH('Actuals Summary'!$B258,'Actuals Data'!$B$4:$B$427,0))</f>
        <v>0</v>
      </c>
      <c r="X258" s="19">
        <f>INDEX('Actuals Data'!X$4:X$427,MATCH('Actuals Summary'!$B258,'Actuals Data'!$B$4:$B$427,0))</f>
        <v>0</v>
      </c>
      <c r="Y258" s="19">
        <f>INDEX('Actuals Data'!Y$4:Y$427,MATCH('Actuals Summary'!$B258,'Actuals Data'!$B$4:$B$427,0))</f>
        <v>0</v>
      </c>
      <c r="Z258" s="19">
        <f>INDEX('Actuals Data'!Z$4:Z$427,MATCH('Actuals Summary'!$B258,'Actuals Data'!$B$4:$B$427,0))</f>
        <v>0</v>
      </c>
      <c r="AA258" s="19">
        <f>INDEX('Actuals Data'!AA$4:AA$427,MATCH('Actuals Summary'!$B258,'Actuals Data'!$B$4:$B$427,0))</f>
        <v>0</v>
      </c>
      <c r="AB258" s="19">
        <f>INDEX('Actuals Data'!AB$4:AB$427,MATCH('Actuals Summary'!$B258,'Actuals Data'!$B$4:$B$427,0))</f>
        <v>0</v>
      </c>
      <c r="AC258" s="19">
        <f>INDEX('Actuals Data'!AC$4:AC$427,MATCH('Actuals Summary'!$B258,'Actuals Data'!$B$4:$B$427,0))</f>
        <v>0</v>
      </c>
      <c r="AD258" s="19">
        <f>INDEX('Actuals Data'!AD$4:AD$427,MATCH('Actuals Summary'!$B258,'Actuals Data'!$B$4:$B$427,0))</f>
        <v>0</v>
      </c>
      <c r="AE258" s="19">
        <f>INDEX('Actuals Data'!AE$4:AE$427,MATCH('Actuals Summary'!$B258,'Actuals Data'!$B$4:$B$427,0))</f>
        <v>0</v>
      </c>
      <c r="AF258" s="19">
        <f>INDEX('Actuals Data'!AF$4:AF$427,MATCH('Actuals Summary'!$B258,'Actuals Data'!$B$4:$B$427,0))</f>
        <v>0</v>
      </c>
      <c r="AG258" s="19">
        <f>INDEX('Actuals Data'!AG$4:AG$427,MATCH('Actuals Summary'!$B258,'Actuals Data'!$B$4:$B$427,0))</f>
        <v>0</v>
      </c>
      <c r="AH258" s="19">
        <f>INDEX('Actuals Data'!AH$4:AH$427,MATCH('Actuals Summary'!$B258,'Actuals Data'!$B$4:$B$427,0))</f>
        <v>0</v>
      </c>
      <c r="AI258" s="19">
        <f>INDEX('Actuals Data'!AI$4:AI$427,MATCH('Actuals Summary'!$B258,'Actuals Data'!$B$4:$B$427,0))</f>
        <v>0</v>
      </c>
      <c r="AJ258" s="19">
        <f>INDEX('Actuals Data'!AJ$4:AJ$427,MATCH('Actuals Summary'!$B258,'Actuals Data'!$B$4:$B$427,0))</f>
        <v>0</v>
      </c>
      <c r="AK258" s="19">
        <f>INDEX('Actuals Data'!AK$4:AK$427,MATCH('Actuals Summary'!$B258,'Actuals Data'!$B$4:$B$427,0))</f>
        <v>0</v>
      </c>
      <c r="AL258" s="19">
        <f>INDEX('Actuals Data'!AL$4:AL$427,MATCH('Actuals Summary'!$B258,'Actuals Data'!$B$4:$B$427,0))</f>
        <v>0</v>
      </c>
      <c r="AM258" s="19">
        <f>INDEX('Actuals Data'!AM$4:AM$427,MATCH('Actuals Summary'!$B258,'Actuals Data'!$B$4:$B$427,0))</f>
        <v>0</v>
      </c>
      <c r="AN258" s="19">
        <f>INDEX('Actuals Data'!AN$4:AN$427,MATCH('Actuals Summary'!$B258,'Actuals Data'!$B$4:$B$427,0))</f>
        <v>0</v>
      </c>
      <c r="AO258" s="19">
        <f>INDEX('Actuals Data'!AO$4:AO$427,MATCH('Actuals Summary'!$B258,'Actuals Data'!$B$4:$B$427,0))</f>
        <v>0</v>
      </c>
      <c r="AP258" s="19">
        <f>INDEX('Actuals Data'!AP$4:AP$427,MATCH('Actuals Summary'!$B258,'Actuals Data'!$B$4:$B$427,0))</f>
        <v>0</v>
      </c>
      <c r="AQ258" s="19">
        <f>INDEX('Actuals Data'!AQ$4:AQ$427,MATCH('Actuals Summary'!$B258,'Actuals Data'!$B$4:$B$427,0))</f>
        <v>0</v>
      </c>
      <c r="AR258" s="88">
        <f>INDEX('Actuals Data'!AR$4:AR$427,MATCH('Actuals Summary'!$B258,'Actuals Data'!$B$4:$B$427,0))</f>
        <v>0</v>
      </c>
      <c r="AS258" s="52">
        <f>INDEX('Actuals Data'!AS$4:AS$427,MATCH('Actuals Summary'!$B258,'Actuals Data'!$B$4:$B$427,0))</f>
        <v>0</v>
      </c>
      <c r="AT258" s="19">
        <f>INDEX('Actuals Data'!AT$4:AT$427,MATCH('Actuals Summary'!$B258,'Actuals Data'!$B$4:$B$427,0))</f>
        <v>0</v>
      </c>
    </row>
    <row r="259" spans="2:46" outlineLevel="1" x14ac:dyDescent="0.25">
      <c r="B259" s="24" t="s">
        <v>531</v>
      </c>
      <c r="C259" s="24">
        <v>667</v>
      </c>
      <c r="D259" s="24" t="s">
        <v>532</v>
      </c>
      <c r="E259" s="19">
        <f>INDEX('Actuals Data'!E$4:E$427,MATCH('Actuals Summary'!$B259,'Actuals Data'!$B$4:$B$427,0))</f>
        <v>0</v>
      </c>
      <c r="F259" s="19">
        <f>INDEX('Actuals Data'!F$4:F$427,MATCH('Actuals Summary'!$B259,'Actuals Data'!$B$4:$B$427,0))</f>
        <v>0</v>
      </c>
      <c r="G259" s="19">
        <f>INDEX('Actuals Data'!G$4:G$427,MATCH('Actuals Summary'!$B259,'Actuals Data'!$B$4:$B$427,0))</f>
        <v>0</v>
      </c>
      <c r="H259" s="19">
        <f>INDEX('Actuals Data'!H$4:H$427,MATCH('Actuals Summary'!$B259,'Actuals Data'!$B$4:$B$427,0))</f>
        <v>0</v>
      </c>
      <c r="I259" s="19">
        <f>INDEX('Actuals Data'!I$4:I$427,MATCH('Actuals Summary'!$B259,'Actuals Data'!$B$4:$B$427,0))</f>
        <v>0</v>
      </c>
      <c r="J259" s="19">
        <f>INDEX('Actuals Data'!J$4:J$427,MATCH('Actuals Summary'!$B259,'Actuals Data'!$B$4:$B$427,0))</f>
        <v>0</v>
      </c>
      <c r="K259" s="19">
        <f>INDEX('Actuals Data'!K$4:K$427,MATCH('Actuals Summary'!$B259,'Actuals Data'!$B$4:$B$427,0))</f>
        <v>0</v>
      </c>
      <c r="L259" s="19">
        <f>INDEX('Actuals Data'!L$4:L$427,MATCH('Actuals Summary'!$B259,'Actuals Data'!$B$4:$B$427,0))</f>
        <v>0</v>
      </c>
      <c r="M259" s="19">
        <f>INDEX('Actuals Data'!M$4:M$427,MATCH('Actuals Summary'!$B259,'Actuals Data'!$B$4:$B$427,0))</f>
        <v>0</v>
      </c>
      <c r="N259" s="19">
        <f>INDEX('Actuals Data'!N$4:N$427,MATCH('Actuals Summary'!$B259,'Actuals Data'!$B$4:$B$427,0))</f>
        <v>0</v>
      </c>
      <c r="O259" s="19">
        <f>INDEX('Actuals Data'!O$4:O$427,MATCH('Actuals Summary'!$B259,'Actuals Data'!$B$4:$B$427,0))</f>
        <v>0</v>
      </c>
      <c r="P259" s="19">
        <f>INDEX('Actuals Data'!P$4:P$427,MATCH('Actuals Summary'!$B259,'Actuals Data'!$B$4:$B$427,0))</f>
        <v>0</v>
      </c>
      <c r="Q259" s="19">
        <f>INDEX('Actuals Data'!Q$4:Q$427,MATCH('Actuals Summary'!$B259,'Actuals Data'!$B$4:$B$427,0))</f>
        <v>0</v>
      </c>
      <c r="R259" s="19">
        <f>INDEX('Actuals Data'!R$4:R$427,MATCH('Actuals Summary'!$B259,'Actuals Data'!$B$4:$B$427,0))</f>
        <v>0</v>
      </c>
      <c r="S259" s="19">
        <f>INDEX('Actuals Data'!S$4:S$427,MATCH('Actuals Summary'!$B259,'Actuals Data'!$B$4:$B$427,0))</f>
        <v>0</v>
      </c>
      <c r="T259" s="19">
        <f>INDEX('Actuals Data'!T$4:T$427,MATCH('Actuals Summary'!$B259,'Actuals Data'!$B$4:$B$427,0))</f>
        <v>0</v>
      </c>
      <c r="U259" s="19">
        <f>INDEX('Actuals Data'!U$4:U$427,MATCH('Actuals Summary'!$B259,'Actuals Data'!$B$4:$B$427,0))</f>
        <v>0</v>
      </c>
      <c r="V259" s="19">
        <f>INDEX('Actuals Data'!V$4:V$427,MATCH('Actuals Summary'!$B259,'Actuals Data'!$B$4:$B$427,0))</f>
        <v>0</v>
      </c>
      <c r="W259" s="19">
        <f>INDEX('Actuals Data'!W$4:W$427,MATCH('Actuals Summary'!$B259,'Actuals Data'!$B$4:$B$427,0))</f>
        <v>0</v>
      </c>
      <c r="X259" s="19">
        <f>INDEX('Actuals Data'!X$4:X$427,MATCH('Actuals Summary'!$B259,'Actuals Data'!$B$4:$B$427,0))</f>
        <v>0</v>
      </c>
      <c r="Y259" s="19">
        <f>INDEX('Actuals Data'!Y$4:Y$427,MATCH('Actuals Summary'!$B259,'Actuals Data'!$B$4:$B$427,0))</f>
        <v>0</v>
      </c>
      <c r="Z259" s="19">
        <f>INDEX('Actuals Data'!Z$4:Z$427,MATCH('Actuals Summary'!$B259,'Actuals Data'!$B$4:$B$427,0))</f>
        <v>0</v>
      </c>
      <c r="AA259" s="19">
        <f>INDEX('Actuals Data'!AA$4:AA$427,MATCH('Actuals Summary'!$B259,'Actuals Data'!$B$4:$B$427,0))</f>
        <v>0</v>
      </c>
      <c r="AB259" s="19">
        <f>INDEX('Actuals Data'!AB$4:AB$427,MATCH('Actuals Summary'!$B259,'Actuals Data'!$B$4:$B$427,0))</f>
        <v>0</v>
      </c>
      <c r="AC259" s="19">
        <f>INDEX('Actuals Data'!AC$4:AC$427,MATCH('Actuals Summary'!$B259,'Actuals Data'!$B$4:$B$427,0))</f>
        <v>0</v>
      </c>
      <c r="AD259" s="19">
        <f>INDEX('Actuals Data'!AD$4:AD$427,MATCH('Actuals Summary'!$B259,'Actuals Data'!$B$4:$B$427,0))</f>
        <v>0</v>
      </c>
      <c r="AE259" s="19">
        <f>INDEX('Actuals Data'!AE$4:AE$427,MATCH('Actuals Summary'!$B259,'Actuals Data'!$B$4:$B$427,0))</f>
        <v>0</v>
      </c>
      <c r="AF259" s="19">
        <f>INDEX('Actuals Data'!AF$4:AF$427,MATCH('Actuals Summary'!$B259,'Actuals Data'!$B$4:$B$427,0))</f>
        <v>0</v>
      </c>
      <c r="AG259" s="19">
        <f>INDEX('Actuals Data'!AG$4:AG$427,MATCH('Actuals Summary'!$B259,'Actuals Data'!$B$4:$B$427,0))</f>
        <v>0</v>
      </c>
      <c r="AH259" s="19">
        <f>INDEX('Actuals Data'!AH$4:AH$427,MATCH('Actuals Summary'!$B259,'Actuals Data'!$B$4:$B$427,0))</f>
        <v>0</v>
      </c>
      <c r="AI259" s="19">
        <f>INDEX('Actuals Data'!AI$4:AI$427,MATCH('Actuals Summary'!$B259,'Actuals Data'!$B$4:$B$427,0))</f>
        <v>0</v>
      </c>
      <c r="AJ259" s="19">
        <f>INDEX('Actuals Data'!AJ$4:AJ$427,MATCH('Actuals Summary'!$B259,'Actuals Data'!$B$4:$B$427,0))</f>
        <v>0</v>
      </c>
      <c r="AK259" s="19">
        <f>INDEX('Actuals Data'!AK$4:AK$427,MATCH('Actuals Summary'!$B259,'Actuals Data'!$B$4:$B$427,0))</f>
        <v>0</v>
      </c>
      <c r="AL259" s="19">
        <f>INDEX('Actuals Data'!AL$4:AL$427,MATCH('Actuals Summary'!$B259,'Actuals Data'!$B$4:$B$427,0))</f>
        <v>5140</v>
      </c>
      <c r="AM259" s="19">
        <f>INDEX('Actuals Data'!AM$4:AM$427,MATCH('Actuals Summary'!$B259,'Actuals Data'!$B$4:$B$427,0))</f>
        <v>0</v>
      </c>
      <c r="AN259" s="19">
        <f>INDEX('Actuals Data'!AN$4:AN$427,MATCH('Actuals Summary'!$B259,'Actuals Data'!$B$4:$B$427,0))</f>
        <v>0</v>
      </c>
      <c r="AO259" s="19">
        <f>INDEX('Actuals Data'!AO$4:AO$427,MATCH('Actuals Summary'!$B259,'Actuals Data'!$B$4:$B$427,0))</f>
        <v>0</v>
      </c>
      <c r="AP259" s="19">
        <f>INDEX('Actuals Data'!AP$4:AP$427,MATCH('Actuals Summary'!$B259,'Actuals Data'!$B$4:$B$427,0))</f>
        <v>0</v>
      </c>
      <c r="AQ259" s="19">
        <f>INDEX('Actuals Data'!AQ$4:AQ$427,MATCH('Actuals Summary'!$B259,'Actuals Data'!$B$4:$B$427,0))</f>
        <v>0</v>
      </c>
      <c r="AR259" s="88">
        <f>INDEX('Actuals Data'!AR$4:AR$427,MATCH('Actuals Summary'!$B259,'Actuals Data'!$B$4:$B$427,0))</f>
        <v>0</v>
      </c>
      <c r="AS259" s="52">
        <f>INDEX('Actuals Data'!AS$4:AS$427,MATCH('Actuals Summary'!$B259,'Actuals Data'!$B$4:$B$427,0))</f>
        <v>0</v>
      </c>
      <c r="AT259" s="19">
        <f>INDEX('Actuals Data'!AT$4:AT$427,MATCH('Actuals Summary'!$B259,'Actuals Data'!$B$4:$B$427,0))</f>
        <v>0</v>
      </c>
    </row>
    <row r="260" spans="2:46" outlineLevel="1" x14ac:dyDescent="0.25">
      <c r="B260" s="24" t="s">
        <v>1081</v>
      </c>
      <c r="D260" s="24" t="s">
        <v>1087</v>
      </c>
      <c r="E260" s="19">
        <f>INDEX('Actuals Data'!E$4:E$427,MATCH('Actuals Summary'!$B260,'Actuals Data'!$B$4:$B$427,0))</f>
        <v>0</v>
      </c>
      <c r="F260" s="19">
        <f>INDEX('Actuals Data'!F$4:F$427,MATCH('Actuals Summary'!$B260,'Actuals Data'!$B$4:$B$427,0))</f>
        <v>0</v>
      </c>
      <c r="G260" s="19">
        <f>INDEX('Actuals Data'!G$4:G$427,MATCH('Actuals Summary'!$B260,'Actuals Data'!$B$4:$B$427,0))</f>
        <v>0</v>
      </c>
      <c r="H260" s="19">
        <f>INDEX('Actuals Data'!H$4:H$427,MATCH('Actuals Summary'!$B260,'Actuals Data'!$B$4:$B$427,0))</f>
        <v>0</v>
      </c>
      <c r="I260" s="19">
        <f>INDEX('Actuals Data'!I$4:I$427,MATCH('Actuals Summary'!$B260,'Actuals Data'!$B$4:$B$427,0))</f>
        <v>0</v>
      </c>
      <c r="J260" s="19">
        <f>INDEX('Actuals Data'!J$4:J$427,MATCH('Actuals Summary'!$B260,'Actuals Data'!$B$4:$B$427,0))</f>
        <v>0</v>
      </c>
      <c r="K260" s="19">
        <f>INDEX('Actuals Data'!K$4:K$427,MATCH('Actuals Summary'!$B260,'Actuals Data'!$B$4:$B$427,0))</f>
        <v>0</v>
      </c>
      <c r="L260" s="19">
        <f>INDEX('Actuals Data'!L$4:L$427,MATCH('Actuals Summary'!$B260,'Actuals Data'!$B$4:$B$427,0))</f>
        <v>0</v>
      </c>
      <c r="M260" s="19">
        <f>INDEX('Actuals Data'!M$4:M$427,MATCH('Actuals Summary'!$B260,'Actuals Data'!$B$4:$B$427,0))</f>
        <v>0</v>
      </c>
      <c r="N260" s="19">
        <f>INDEX('Actuals Data'!N$4:N$427,MATCH('Actuals Summary'!$B260,'Actuals Data'!$B$4:$B$427,0))</f>
        <v>0</v>
      </c>
      <c r="O260" s="19">
        <f>INDEX('Actuals Data'!O$4:O$427,MATCH('Actuals Summary'!$B260,'Actuals Data'!$B$4:$B$427,0))</f>
        <v>0</v>
      </c>
      <c r="P260" s="19">
        <f>INDEX('Actuals Data'!P$4:P$427,MATCH('Actuals Summary'!$B260,'Actuals Data'!$B$4:$B$427,0))</f>
        <v>0</v>
      </c>
      <c r="Q260" s="19">
        <f>INDEX('Actuals Data'!Q$4:Q$427,MATCH('Actuals Summary'!$B260,'Actuals Data'!$B$4:$B$427,0))</f>
        <v>0</v>
      </c>
      <c r="R260" s="19">
        <f>INDEX('Actuals Data'!R$4:R$427,MATCH('Actuals Summary'!$B260,'Actuals Data'!$B$4:$B$427,0))</f>
        <v>0</v>
      </c>
      <c r="S260" s="19">
        <f>INDEX('Actuals Data'!S$4:S$427,MATCH('Actuals Summary'!$B260,'Actuals Data'!$B$4:$B$427,0))</f>
        <v>0</v>
      </c>
      <c r="T260" s="19">
        <f>INDEX('Actuals Data'!T$4:T$427,MATCH('Actuals Summary'!$B260,'Actuals Data'!$B$4:$B$427,0))</f>
        <v>0</v>
      </c>
      <c r="U260" s="19">
        <f>INDEX('Actuals Data'!U$4:U$427,MATCH('Actuals Summary'!$B260,'Actuals Data'!$B$4:$B$427,0))</f>
        <v>0</v>
      </c>
      <c r="V260" s="19">
        <f>INDEX('Actuals Data'!V$4:V$427,MATCH('Actuals Summary'!$B260,'Actuals Data'!$B$4:$B$427,0))</f>
        <v>0</v>
      </c>
      <c r="W260" s="19">
        <f>INDEX('Actuals Data'!W$4:W$427,MATCH('Actuals Summary'!$B260,'Actuals Data'!$B$4:$B$427,0))</f>
        <v>0</v>
      </c>
      <c r="X260" s="19">
        <f>INDEX('Actuals Data'!X$4:X$427,MATCH('Actuals Summary'!$B260,'Actuals Data'!$B$4:$B$427,0))</f>
        <v>0</v>
      </c>
      <c r="Y260" s="19">
        <f>INDEX('Actuals Data'!Y$4:Y$427,MATCH('Actuals Summary'!$B260,'Actuals Data'!$B$4:$B$427,0))</f>
        <v>0</v>
      </c>
      <c r="Z260" s="19">
        <f>INDEX('Actuals Data'!Z$4:Z$427,MATCH('Actuals Summary'!$B260,'Actuals Data'!$B$4:$B$427,0))</f>
        <v>0</v>
      </c>
      <c r="AA260" s="19">
        <f>INDEX('Actuals Data'!AA$4:AA$427,MATCH('Actuals Summary'!$B260,'Actuals Data'!$B$4:$B$427,0))</f>
        <v>0</v>
      </c>
      <c r="AB260" s="19">
        <f>INDEX('Actuals Data'!AB$4:AB$427,MATCH('Actuals Summary'!$B260,'Actuals Data'!$B$4:$B$427,0))</f>
        <v>0</v>
      </c>
      <c r="AC260" s="19">
        <f>INDEX('Actuals Data'!AC$4:AC$427,MATCH('Actuals Summary'!$B260,'Actuals Data'!$B$4:$B$427,0))</f>
        <v>0</v>
      </c>
      <c r="AD260" s="19">
        <f>INDEX('Actuals Data'!AD$4:AD$427,MATCH('Actuals Summary'!$B260,'Actuals Data'!$B$4:$B$427,0))</f>
        <v>0</v>
      </c>
      <c r="AE260" s="19">
        <f>INDEX('Actuals Data'!AE$4:AE$427,MATCH('Actuals Summary'!$B260,'Actuals Data'!$B$4:$B$427,0))</f>
        <v>0</v>
      </c>
      <c r="AF260" s="19">
        <f>INDEX('Actuals Data'!AF$4:AF$427,MATCH('Actuals Summary'!$B260,'Actuals Data'!$B$4:$B$427,0))</f>
        <v>0</v>
      </c>
      <c r="AG260" s="19">
        <f>INDEX('Actuals Data'!AG$4:AG$427,MATCH('Actuals Summary'!$B260,'Actuals Data'!$B$4:$B$427,0))</f>
        <v>0</v>
      </c>
      <c r="AH260" s="19">
        <f>INDEX('Actuals Data'!AH$4:AH$427,MATCH('Actuals Summary'!$B260,'Actuals Data'!$B$4:$B$427,0))</f>
        <v>0</v>
      </c>
      <c r="AI260" s="19">
        <f>INDEX('Actuals Data'!AI$4:AI$427,MATCH('Actuals Summary'!$B260,'Actuals Data'!$B$4:$B$427,0))</f>
        <v>0</v>
      </c>
      <c r="AJ260" s="19">
        <f>INDEX('Actuals Data'!AJ$4:AJ$427,MATCH('Actuals Summary'!$B260,'Actuals Data'!$B$4:$B$427,0))</f>
        <v>0</v>
      </c>
      <c r="AK260" s="19">
        <f>INDEX('Actuals Data'!AK$4:AK$427,MATCH('Actuals Summary'!$B260,'Actuals Data'!$B$4:$B$427,0))</f>
        <v>0</v>
      </c>
      <c r="AL260" s="19">
        <f>INDEX('Actuals Data'!AL$4:AL$427,MATCH('Actuals Summary'!$B260,'Actuals Data'!$B$4:$B$427,0))</f>
        <v>0</v>
      </c>
      <c r="AM260" s="19">
        <f>INDEX('Actuals Data'!AM$4:AM$427,MATCH('Actuals Summary'!$B260,'Actuals Data'!$B$4:$B$427,0))</f>
        <v>0</v>
      </c>
      <c r="AN260" s="19">
        <f>INDEX('Actuals Data'!AN$4:AN$427,MATCH('Actuals Summary'!$B260,'Actuals Data'!$B$4:$B$427,0))</f>
        <v>0</v>
      </c>
      <c r="AO260" s="19">
        <f>INDEX('Actuals Data'!AO$4:AO$427,MATCH('Actuals Summary'!$B260,'Actuals Data'!$B$4:$B$427,0))</f>
        <v>0</v>
      </c>
      <c r="AP260" s="19">
        <f>INDEX('Actuals Data'!AP$4:AP$427,MATCH('Actuals Summary'!$B260,'Actuals Data'!$B$4:$B$427,0))</f>
        <v>0</v>
      </c>
      <c r="AQ260" s="19">
        <f>INDEX('Actuals Data'!AQ$4:AQ$427,MATCH('Actuals Summary'!$B260,'Actuals Data'!$B$4:$B$427,0))</f>
        <v>0</v>
      </c>
      <c r="AR260" s="88">
        <f>INDEX('Actuals Data'!AR$4:AR$427,MATCH('Actuals Summary'!$B260,'Actuals Data'!$B$4:$B$427,0))</f>
        <v>48102.81</v>
      </c>
      <c r="AS260" s="52">
        <f>INDEX('Actuals Data'!AS$4:AS$427,MATCH('Actuals Summary'!$B260,'Actuals Data'!$B$4:$B$427,0))</f>
        <v>48102.81</v>
      </c>
      <c r="AT260" s="19">
        <f>INDEX('Actuals Data'!AT$4:AT$427,MATCH('Actuals Summary'!$B260,'Actuals Data'!$B$4:$B$427,0))</f>
        <v>0</v>
      </c>
    </row>
    <row r="261" spans="2:46" outlineLevel="1" x14ac:dyDescent="0.25">
      <c r="B261" s="24" t="s">
        <v>1082</v>
      </c>
      <c r="D261" s="24" t="s">
        <v>1084</v>
      </c>
      <c r="E261" s="19">
        <f>INDEX('Actuals Data'!E$4:E$427,MATCH('Actuals Summary'!$B261,'Actuals Data'!$B$4:$B$427,0))</f>
        <v>0</v>
      </c>
      <c r="F261" s="19">
        <f>INDEX('Actuals Data'!F$4:F$427,MATCH('Actuals Summary'!$B261,'Actuals Data'!$B$4:$B$427,0))</f>
        <v>0</v>
      </c>
      <c r="G261" s="19">
        <f>INDEX('Actuals Data'!G$4:G$427,MATCH('Actuals Summary'!$B261,'Actuals Data'!$B$4:$B$427,0))</f>
        <v>0</v>
      </c>
      <c r="H261" s="19">
        <f>INDEX('Actuals Data'!H$4:H$427,MATCH('Actuals Summary'!$B261,'Actuals Data'!$B$4:$B$427,0))</f>
        <v>0</v>
      </c>
      <c r="I261" s="19">
        <f>INDEX('Actuals Data'!I$4:I$427,MATCH('Actuals Summary'!$B261,'Actuals Data'!$B$4:$B$427,0))</f>
        <v>0</v>
      </c>
      <c r="J261" s="19">
        <f>INDEX('Actuals Data'!J$4:J$427,MATCH('Actuals Summary'!$B261,'Actuals Data'!$B$4:$B$427,0))</f>
        <v>0</v>
      </c>
      <c r="K261" s="19">
        <f>INDEX('Actuals Data'!K$4:K$427,MATCH('Actuals Summary'!$B261,'Actuals Data'!$B$4:$B$427,0))</f>
        <v>0</v>
      </c>
      <c r="L261" s="19">
        <f>INDEX('Actuals Data'!L$4:L$427,MATCH('Actuals Summary'!$B261,'Actuals Data'!$B$4:$B$427,0))</f>
        <v>0</v>
      </c>
      <c r="M261" s="19">
        <f>INDEX('Actuals Data'!M$4:M$427,MATCH('Actuals Summary'!$B261,'Actuals Data'!$B$4:$B$427,0))</f>
        <v>0</v>
      </c>
      <c r="N261" s="19">
        <f>INDEX('Actuals Data'!N$4:N$427,MATCH('Actuals Summary'!$B261,'Actuals Data'!$B$4:$B$427,0))</f>
        <v>0</v>
      </c>
      <c r="O261" s="19">
        <f>INDEX('Actuals Data'!O$4:O$427,MATCH('Actuals Summary'!$B261,'Actuals Data'!$B$4:$B$427,0))</f>
        <v>0</v>
      </c>
      <c r="P261" s="19">
        <f>INDEX('Actuals Data'!P$4:P$427,MATCH('Actuals Summary'!$B261,'Actuals Data'!$B$4:$B$427,0))</f>
        <v>0</v>
      </c>
      <c r="Q261" s="19">
        <f>INDEX('Actuals Data'!Q$4:Q$427,MATCH('Actuals Summary'!$B261,'Actuals Data'!$B$4:$B$427,0))</f>
        <v>0</v>
      </c>
      <c r="R261" s="19">
        <f>INDEX('Actuals Data'!R$4:R$427,MATCH('Actuals Summary'!$B261,'Actuals Data'!$B$4:$B$427,0))</f>
        <v>0</v>
      </c>
      <c r="S261" s="19">
        <f>INDEX('Actuals Data'!S$4:S$427,MATCH('Actuals Summary'!$B261,'Actuals Data'!$B$4:$B$427,0))</f>
        <v>0</v>
      </c>
      <c r="T261" s="19">
        <f>INDEX('Actuals Data'!T$4:T$427,MATCH('Actuals Summary'!$B261,'Actuals Data'!$B$4:$B$427,0))</f>
        <v>0</v>
      </c>
      <c r="U261" s="19">
        <f>INDEX('Actuals Data'!U$4:U$427,MATCH('Actuals Summary'!$B261,'Actuals Data'!$B$4:$B$427,0))</f>
        <v>0</v>
      </c>
      <c r="V261" s="19">
        <f>INDEX('Actuals Data'!V$4:V$427,MATCH('Actuals Summary'!$B261,'Actuals Data'!$B$4:$B$427,0))</f>
        <v>0</v>
      </c>
      <c r="W261" s="19">
        <f>INDEX('Actuals Data'!W$4:W$427,MATCH('Actuals Summary'!$B261,'Actuals Data'!$B$4:$B$427,0))</f>
        <v>0</v>
      </c>
      <c r="X261" s="19">
        <f>INDEX('Actuals Data'!X$4:X$427,MATCH('Actuals Summary'!$B261,'Actuals Data'!$B$4:$B$427,0))</f>
        <v>0</v>
      </c>
      <c r="Y261" s="19">
        <f>INDEX('Actuals Data'!Y$4:Y$427,MATCH('Actuals Summary'!$B261,'Actuals Data'!$B$4:$B$427,0))</f>
        <v>0</v>
      </c>
      <c r="Z261" s="19">
        <f>INDEX('Actuals Data'!Z$4:Z$427,MATCH('Actuals Summary'!$B261,'Actuals Data'!$B$4:$B$427,0))</f>
        <v>0</v>
      </c>
      <c r="AA261" s="19">
        <f>INDEX('Actuals Data'!AA$4:AA$427,MATCH('Actuals Summary'!$B261,'Actuals Data'!$B$4:$B$427,0))</f>
        <v>0</v>
      </c>
      <c r="AB261" s="19">
        <f>INDEX('Actuals Data'!AB$4:AB$427,MATCH('Actuals Summary'!$B261,'Actuals Data'!$B$4:$B$427,0))</f>
        <v>0</v>
      </c>
      <c r="AC261" s="19">
        <f>INDEX('Actuals Data'!AC$4:AC$427,MATCH('Actuals Summary'!$B261,'Actuals Data'!$B$4:$B$427,0))</f>
        <v>0</v>
      </c>
      <c r="AD261" s="19">
        <f>INDEX('Actuals Data'!AD$4:AD$427,MATCH('Actuals Summary'!$B261,'Actuals Data'!$B$4:$B$427,0))</f>
        <v>0</v>
      </c>
      <c r="AE261" s="19">
        <f>INDEX('Actuals Data'!AE$4:AE$427,MATCH('Actuals Summary'!$B261,'Actuals Data'!$B$4:$B$427,0))</f>
        <v>0</v>
      </c>
      <c r="AF261" s="19">
        <f>INDEX('Actuals Data'!AF$4:AF$427,MATCH('Actuals Summary'!$B261,'Actuals Data'!$B$4:$B$427,0))</f>
        <v>0</v>
      </c>
      <c r="AG261" s="19">
        <f>INDEX('Actuals Data'!AG$4:AG$427,MATCH('Actuals Summary'!$B261,'Actuals Data'!$B$4:$B$427,0))</f>
        <v>0</v>
      </c>
      <c r="AH261" s="19">
        <f>INDEX('Actuals Data'!AH$4:AH$427,MATCH('Actuals Summary'!$B261,'Actuals Data'!$B$4:$B$427,0))</f>
        <v>0</v>
      </c>
      <c r="AI261" s="19">
        <f>INDEX('Actuals Data'!AI$4:AI$427,MATCH('Actuals Summary'!$B261,'Actuals Data'!$B$4:$B$427,0))</f>
        <v>0</v>
      </c>
      <c r="AJ261" s="19">
        <f>INDEX('Actuals Data'!AJ$4:AJ$427,MATCH('Actuals Summary'!$B261,'Actuals Data'!$B$4:$B$427,0))</f>
        <v>0</v>
      </c>
      <c r="AK261" s="19">
        <f>INDEX('Actuals Data'!AK$4:AK$427,MATCH('Actuals Summary'!$B261,'Actuals Data'!$B$4:$B$427,0))</f>
        <v>0</v>
      </c>
      <c r="AL261" s="19">
        <f>INDEX('Actuals Data'!AL$4:AL$427,MATCH('Actuals Summary'!$B261,'Actuals Data'!$B$4:$B$427,0))</f>
        <v>0</v>
      </c>
      <c r="AM261" s="19">
        <f>INDEX('Actuals Data'!AM$4:AM$427,MATCH('Actuals Summary'!$B261,'Actuals Data'!$B$4:$B$427,0))</f>
        <v>0</v>
      </c>
      <c r="AN261" s="19">
        <f>INDEX('Actuals Data'!AN$4:AN$427,MATCH('Actuals Summary'!$B261,'Actuals Data'!$B$4:$B$427,0))</f>
        <v>0</v>
      </c>
      <c r="AO261" s="19">
        <f>INDEX('Actuals Data'!AO$4:AO$427,MATCH('Actuals Summary'!$B261,'Actuals Data'!$B$4:$B$427,0))</f>
        <v>0</v>
      </c>
      <c r="AP261" s="19">
        <f>INDEX('Actuals Data'!AP$4:AP$427,MATCH('Actuals Summary'!$B261,'Actuals Data'!$B$4:$B$427,0))</f>
        <v>0</v>
      </c>
      <c r="AQ261" s="19">
        <f>INDEX('Actuals Data'!AQ$4:AQ$427,MATCH('Actuals Summary'!$B261,'Actuals Data'!$B$4:$B$427,0))</f>
        <v>0</v>
      </c>
      <c r="AR261" s="88">
        <f>INDEX('Actuals Data'!AR$4:AR$427,MATCH('Actuals Summary'!$B261,'Actuals Data'!$B$4:$B$427,0))</f>
        <v>61332.61</v>
      </c>
      <c r="AS261" s="52">
        <f>INDEX('Actuals Data'!AS$4:AS$427,MATCH('Actuals Summary'!$B261,'Actuals Data'!$B$4:$B$427,0))</f>
        <v>61332.61</v>
      </c>
      <c r="AT261" s="19">
        <f>INDEX('Actuals Data'!AT$4:AT$427,MATCH('Actuals Summary'!$B261,'Actuals Data'!$B$4:$B$427,0))</f>
        <v>0</v>
      </c>
    </row>
    <row r="262" spans="2:46" outlineLevel="1" x14ac:dyDescent="0.25">
      <c r="D262" s="15" t="s">
        <v>997</v>
      </c>
      <c r="E262" s="20">
        <f t="shared" ref="E262:AR262" si="112">SUM(E249:E261)</f>
        <v>140800</v>
      </c>
      <c r="F262" s="20">
        <f t="shared" si="112"/>
        <v>152482</v>
      </c>
      <c r="G262" s="20">
        <f t="shared" si="112"/>
        <v>166716</v>
      </c>
      <c r="H262" s="20">
        <f t="shared" si="112"/>
        <v>2668731</v>
      </c>
      <c r="I262" s="20">
        <f t="shared" si="112"/>
        <v>2096584</v>
      </c>
      <c r="J262" s="20">
        <f t="shared" si="112"/>
        <v>2066462</v>
      </c>
      <c r="K262" s="20">
        <f t="shared" si="112"/>
        <v>2074727</v>
      </c>
      <c r="L262" s="20">
        <f t="shared" si="112"/>
        <v>2158321</v>
      </c>
      <c r="M262" s="20">
        <f t="shared" si="112"/>
        <v>2175265</v>
      </c>
      <c r="N262" s="20">
        <f t="shared" si="112"/>
        <v>2115666</v>
      </c>
      <c r="O262" s="20">
        <f t="shared" si="112"/>
        <v>2116506</v>
      </c>
      <c r="P262" s="20">
        <f t="shared" si="112"/>
        <v>2118652</v>
      </c>
      <c r="Q262" s="20">
        <f t="shared" si="112"/>
        <v>2410852</v>
      </c>
      <c r="R262" s="20">
        <f t="shared" si="112"/>
        <v>2394574</v>
      </c>
      <c r="S262" s="20">
        <f t="shared" si="112"/>
        <v>2003044</v>
      </c>
      <c r="T262" s="20">
        <f t="shared" si="112"/>
        <v>2507546</v>
      </c>
      <c r="U262" s="20">
        <f t="shared" si="112"/>
        <v>2675335</v>
      </c>
      <c r="V262" s="20">
        <f t="shared" si="112"/>
        <v>2357103</v>
      </c>
      <c r="W262" s="20">
        <f t="shared" si="112"/>
        <v>2582727</v>
      </c>
      <c r="X262" s="20">
        <f t="shared" si="112"/>
        <v>2959490</v>
      </c>
      <c r="Y262" s="20">
        <f t="shared" si="112"/>
        <v>4849931</v>
      </c>
      <c r="Z262" s="20">
        <f t="shared" si="112"/>
        <v>6823081</v>
      </c>
      <c r="AA262" s="20">
        <f t="shared" si="112"/>
        <v>6739106</v>
      </c>
      <c r="AB262" s="20">
        <f t="shared" si="112"/>
        <v>6050324</v>
      </c>
      <c r="AC262" s="20">
        <f t="shared" si="112"/>
        <v>5953861</v>
      </c>
      <c r="AD262" s="20">
        <f t="shared" si="112"/>
        <v>5690694</v>
      </c>
      <c r="AE262" s="20">
        <f t="shared" si="112"/>
        <v>6218316</v>
      </c>
      <c r="AF262" s="20">
        <f t="shared" si="112"/>
        <v>6699947</v>
      </c>
      <c r="AG262" s="20">
        <f t="shared" si="112"/>
        <v>6522780</v>
      </c>
      <c r="AH262" s="20">
        <f t="shared" si="112"/>
        <v>6887822</v>
      </c>
      <c r="AI262" s="20">
        <f t="shared" si="112"/>
        <v>6868101</v>
      </c>
      <c r="AJ262" s="20">
        <f t="shared" si="112"/>
        <v>6549913</v>
      </c>
      <c r="AK262" s="20">
        <f t="shared" si="112"/>
        <v>6795422</v>
      </c>
      <c r="AL262" s="20">
        <f t="shared" si="112"/>
        <v>6900322</v>
      </c>
      <c r="AM262" s="20">
        <f t="shared" si="112"/>
        <v>7206796</v>
      </c>
      <c r="AN262" s="20">
        <f t="shared" si="112"/>
        <v>7306426</v>
      </c>
      <c r="AO262" s="20">
        <f t="shared" si="112"/>
        <v>9082909</v>
      </c>
      <c r="AP262" s="20">
        <f t="shared" si="112"/>
        <v>9487891</v>
      </c>
      <c r="AQ262" s="20">
        <f t="shared" si="112"/>
        <v>8972078</v>
      </c>
      <c r="AR262" s="89">
        <f t="shared" si="112"/>
        <v>9468074.7799999993</v>
      </c>
      <c r="AS262" s="65">
        <f t="shared" ref="AS262" si="113">SUM(AS249:AS261)</f>
        <v>9468074.77999999</v>
      </c>
      <c r="AT262" s="20">
        <f>SUM(AT249:AT261)</f>
        <v>10188032</v>
      </c>
    </row>
    <row r="263" spans="2:46" outlineLevel="1" x14ac:dyDescent="0.25"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0"/>
      <c r="AJ263" s="19"/>
      <c r="AK263" s="19"/>
      <c r="AL263" s="19"/>
      <c r="AM263" s="19"/>
      <c r="AN263" s="19"/>
      <c r="AO263" s="19"/>
      <c r="AP263" s="19"/>
      <c r="AQ263" s="19"/>
      <c r="AR263" s="88"/>
      <c r="AS263" s="52"/>
      <c r="AT263" s="19"/>
    </row>
    <row r="264" spans="2:46" outlineLevel="1" x14ac:dyDescent="0.25">
      <c r="D264" s="14" t="s">
        <v>938</v>
      </c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0"/>
      <c r="AJ264" s="19"/>
      <c r="AK264" s="19"/>
      <c r="AL264" s="19"/>
      <c r="AM264" s="19"/>
      <c r="AN264" s="19"/>
      <c r="AO264" s="19"/>
      <c r="AP264" s="19"/>
      <c r="AQ264" s="19"/>
      <c r="AR264" s="88"/>
      <c r="AS264" s="52"/>
      <c r="AT264" s="19"/>
    </row>
    <row r="265" spans="2:46" outlineLevel="1" x14ac:dyDescent="0.25">
      <c r="B265" s="24" t="s">
        <v>533</v>
      </c>
      <c r="C265" s="24" t="s">
        <v>534</v>
      </c>
      <c r="D265" s="24" t="s">
        <v>535</v>
      </c>
      <c r="E265" s="19">
        <f>INDEX('Actuals Data'!E$4:E$427,MATCH('Actuals Summary'!$B265,'Actuals Data'!$B$4:$B$427,0))</f>
        <v>0</v>
      </c>
      <c r="F265" s="19">
        <f>INDEX('Actuals Data'!F$4:F$427,MATCH('Actuals Summary'!$B265,'Actuals Data'!$B$4:$B$427,0))</f>
        <v>0</v>
      </c>
      <c r="G265" s="19">
        <f>INDEX('Actuals Data'!G$4:G$427,MATCH('Actuals Summary'!$B265,'Actuals Data'!$B$4:$B$427,0))</f>
        <v>0</v>
      </c>
      <c r="H265" s="19">
        <f>INDEX('Actuals Data'!H$4:H$427,MATCH('Actuals Summary'!$B265,'Actuals Data'!$B$4:$B$427,0))</f>
        <v>0</v>
      </c>
      <c r="I265" s="19">
        <f>INDEX('Actuals Data'!I$4:I$427,MATCH('Actuals Summary'!$B265,'Actuals Data'!$B$4:$B$427,0))</f>
        <v>0</v>
      </c>
      <c r="J265" s="19">
        <f>INDEX('Actuals Data'!J$4:J$427,MATCH('Actuals Summary'!$B265,'Actuals Data'!$B$4:$B$427,0))</f>
        <v>0</v>
      </c>
      <c r="K265" s="19">
        <f>INDEX('Actuals Data'!K$4:K$427,MATCH('Actuals Summary'!$B265,'Actuals Data'!$B$4:$B$427,0))</f>
        <v>1542</v>
      </c>
      <c r="L265" s="19">
        <f>INDEX('Actuals Data'!L$4:L$427,MATCH('Actuals Summary'!$B265,'Actuals Data'!$B$4:$B$427,0))</f>
        <v>1812</v>
      </c>
      <c r="M265" s="19">
        <f>INDEX('Actuals Data'!M$4:M$427,MATCH('Actuals Summary'!$B265,'Actuals Data'!$B$4:$B$427,0))</f>
        <v>1700</v>
      </c>
      <c r="N265" s="19">
        <f>INDEX('Actuals Data'!N$4:N$427,MATCH('Actuals Summary'!$B265,'Actuals Data'!$B$4:$B$427,0))</f>
        <v>1759</v>
      </c>
      <c r="O265" s="19">
        <f>INDEX('Actuals Data'!O$4:O$427,MATCH('Actuals Summary'!$B265,'Actuals Data'!$B$4:$B$427,0))</f>
        <v>2279</v>
      </c>
      <c r="P265" s="19">
        <f>INDEX('Actuals Data'!P$4:P$427,MATCH('Actuals Summary'!$B265,'Actuals Data'!$B$4:$B$427,0))</f>
        <v>2437</v>
      </c>
      <c r="Q265" s="19">
        <f>INDEX('Actuals Data'!Q$4:Q$427,MATCH('Actuals Summary'!$B265,'Actuals Data'!$B$4:$B$427,0))</f>
        <v>2860</v>
      </c>
      <c r="R265" s="19">
        <f>INDEX('Actuals Data'!R$4:R$427,MATCH('Actuals Summary'!$B265,'Actuals Data'!$B$4:$B$427,0))</f>
        <v>1319</v>
      </c>
      <c r="S265" s="19">
        <f>INDEX('Actuals Data'!S$4:S$427,MATCH('Actuals Summary'!$B265,'Actuals Data'!$B$4:$B$427,0))</f>
        <v>11030</v>
      </c>
      <c r="T265" s="19">
        <f>INDEX('Actuals Data'!T$4:T$427,MATCH('Actuals Summary'!$B265,'Actuals Data'!$B$4:$B$427,0))</f>
        <v>27595</v>
      </c>
      <c r="U265" s="19">
        <f>INDEX('Actuals Data'!U$4:U$427,MATCH('Actuals Summary'!$B265,'Actuals Data'!$B$4:$B$427,0))</f>
        <v>39240</v>
      </c>
      <c r="V265" s="19">
        <f>INDEX('Actuals Data'!V$4:V$427,MATCH('Actuals Summary'!$B265,'Actuals Data'!$B$4:$B$427,0))</f>
        <v>24710</v>
      </c>
      <c r="W265" s="19">
        <f>INDEX('Actuals Data'!W$4:W$427,MATCH('Actuals Summary'!$B265,'Actuals Data'!$B$4:$B$427,0))</f>
        <v>71190</v>
      </c>
      <c r="X265" s="19">
        <f>INDEX('Actuals Data'!X$4:X$427,MATCH('Actuals Summary'!$B265,'Actuals Data'!$B$4:$B$427,0))</f>
        <v>33278</v>
      </c>
      <c r="Y265" s="19">
        <f>INDEX('Actuals Data'!Y$4:Y$427,MATCH('Actuals Summary'!$B265,'Actuals Data'!$B$4:$B$427,0))</f>
        <v>48285</v>
      </c>
      <c r="Z265" s="19">
        <f>INDEX('Actuals Data'!Z$4:Z$427,MATCH('Actuals Summary'!$B265,'Actuals Data'!$B$4:$B$427,0))</f>
        <v>18879</v>
      </c>
      <c r="AA265" s="19">
        <f>INDEX('Actuals Data'!AA$4:AA$427,MATCH('Actuals Summary'!$B265,'Actuals Data'!$B$4:$B$427,0))</f>
        <v>15790</v>
      </c>
      <c r="AB265" s="19">
        <f>INDEX('Actuals Data'!AB$4:AB$427,MATCH('Actuals Summary'!$B265,'Actuals Data'!$B$4:$B$427,0))</f>
        <v>22320</v>
      </c>
      <c r="AC265" s="19">
        <f>INDEX('Actuals Data'!AC$4:AC$427,MATCH('Actuals Summary'!$B265,'Actuals Data'!$B$4:$B$427,0))</f>
        <v>21675</v>
      </c>
      <c r="AD265" s="19">
        <f>INDEX('Actuals Data'!AD$4:AD$427,MATCH('Actuals Summary'!$B265,'Actuals Data'!$B$4:$B$427,0))</f>
        <v>12770</v>
      </c>
      <c r="AE265" s="19">
        <f>INDEX('Actuals Data'!AE$4:AE$427,MATCH('Actuals Summary'!$B265,'Actuals Data'!$B$4:$B$427,0))</f>
        <v>14240</v>
      </c>
      <c r="AF265" s="19">
        <f>INDEX('Actuals Data'!AF$4:AF$427,MATCH('Actuals Summary'!$B265,'Actuals Data'!$B$4:$B$427,0))</f>
        <v>13660</v>
      </c>
      <c r="AG265" s="19">
        <f>INDEX('Actuals Data'!AG$4:AG$427,MATCH('Actuals Summary'!$B265,'Actuals Data'!$B$4:$B$427,0))</f>
        <v>15090</v>
      </c>
      <c r="AH265" s="19">
        <f>INDEX('Actuals Data'!AH$4:AH$427,MATCH('Actuals Summary'!$B265,'Actuals Data'!$B$4:$B$427,0))</f>
        <v>22190</v>
      </c>
      <c r="AI265" s="19">
        <f>INDEX('Actuals Data'!AI$4:AI$427,MATCH('Actuals Summary'!$B265,'Actuals Data'!$B$4:$B$427,0))</f>
        <v>16200</v>
      </c>
      <c r="AJ265" s="19">
        <f>INDEX('Actuals Data'!AJ$4:AJ$427,MATCH('Actuals Summary'!$B265,'Actuals Data'!$B$4:$B$427,0))</f>
        <v>19100</v>
      </c>
      <c r="AK265" s="19">
        <f>INDEX('Actuals Data'!AK$4:AK$427,MATCH('Actuals Summary'!$B265,'Actuals Data'!$B$4:$B$427,0))</f>
        <v>16410</v>
      </c>
      <c r="AL265" s="19">
        <f>INDEX('Actuals Data'!AL$4:AL$427,MATCH('Actuals Summary'!$B265,'Actuals Data'!$B$4:$B$427,0))</f>
        <v>13500</v>
      </c>
      <c r="AM265" s="19">
        <f>INDEX('Actuals Data'!AM$4:AM$427,MATCH('Actuals Summary'!$B265,'Actuals Data'!$B$4:$B$427,0))</f>
        <v>13765</v>
      </c>
      <c r="AN265" s="19">
        <f>INDEX('Actuals Data'!AN$4:AN$427,MATCH('Actuals Summary'!$B265,'Actuals Data'!$B$4:$B$427,0))</f>
        <v>16825</v>
      </c>
      <c r="AO265" s="19">
        <f>INDEX('Actuals Data'!AO$4:AO$427,MATCH('Actuals Summary'!$B265,'Actuals Data'!$B$4:$B$427,0))</f>
        <v>14840</v>
      </c>
      <c r="AP265" s="19">
        <f>INDEX('Actuals Data'!AP$4:AP$427,MATCH('Actuals Summary'!$B265,'Actuals Data'!$B$4:$B$427,0))</f>
        <v>9605</v>
      </c>
      <c r="AQ265" s="19">
        <f>INDEX('Actuals Data'!AQ$4:AQ$427,MATCH('Actuals Summary'!$B265,'Actuals Data'!$B$4:$B$427,0))</f>
        <v>6145</v>
      </c>
      <c r="AR265" s="88">
        <f>INDEX('Actuals Data'!AR$4:AR$427,MATCH('Actuals Summary'!$B265,'Actuals Data'!$B$4:$B$427,0))</f>
        <v>27510</v>
      </c>
      <c r="AS265" s="52">
        <f>INDEX('Actuals Data'!AS$4:AS$427,MATCH('Actuals Summary'!$B265,'Actuals Data'!$B$4:$B$427,0))</f>
        <v>27510</v>
      </c>
      <c r="AT265" s="19">
        <f>INDEX('Actuals Data'!AT$4:AT$427,MATCH('Actuals Summary'!$B265,'Actuals Data'!$B$4:$B$427,0))</f>
        <v>10000</v>
      </c>
    </row>
    <row r="266" spans="2:46" outlineLevel="1" x14ac:dyDescent="0.25">
      <c r="B266" s="24" t="s">
        <v>536</v>
      </c>
      <c r="C266" s="24" t="s">
        <v>537</v>
      </c>
      <c r="D266" s="24" t="s">
        <v>538</v>
      </c>
      <c r="E266" s="19">
        <f>INDEX('Actuals Data'!E$4:E$427,MATCH('Actuals Summary'!$B266,'Actuals Data'!$B$4:$B$427,0))</f>
        <v>0</v>
      </c>
      <c r="F266" s="19">
        <f>INDEX('Actuals Data'!F$4:F$427,MATCH('Actuals Summary'!$B266,'Actuals Data'!$B$4:$B$427,0))</f>
        <v>0</v>
      </c>
      <c r="G266" s="19">
        <f>INDEX('Actuals Data'!G$4:G$427,MATCH('Actuals Summary'!$B266,'Actuals Data'!$B$4:$B$427,0))</f>
        <v>0</v>
      </c>
      <c r="H266" s="19">
        <f>INDEX('Actuals Data'!H$4:H$427,MATCH('Actuals Summary'!$B266,'Actuals Data'!$B$4:$B$427,0))</f>
        <v>0</v>
      </c>
      <c r="I266" s="19">
        <f>INDEX('Actuals Data'!I$4:I$427,MATCH('Actuals Summary'!$B266,'Actuals Data'!$B$4:$B$427,0))</f>
        <v>0</v>
      </c>
      <c r="J266" s="19">
        <f>INDEX('Actuals Data'!J$4:J$427,MATCH('Actuals Summary'!$B266,'Actuals Data'!$B$4:$B$427,0))</f>
        <v>0</v>
      </c>
      <c r="K266" s="19">
        <f>INDEX('Actuals Data'!K$4:K$427,MATCH('Actuals Summary'!$B266,'Actuals Data'!$B$4:$B$427,0))</f>
        <v>0</v>
      </c>
      <c r="L266" s="19">
        <f>INDEX('Actuals Data'!L$4:L$427,MATCH('Actuals Summary'!$B266,'Actuals Data'!$B$4:$B$427,0))</f>
        <v>0</v>
      </c>
      <c r="M266" s="19">
        <f>INDEX('Actuals Data'!M$4:M$427,MATCH('Actuals Summary'!$B266,'Actuals Data'!$B$4:$B$427,0))</f>
        <v>0</v>
      </c>
      <c r="N266" s="19">
        <f>INDEX('Actuals Data'!N$4:N$427,MATCH('Actuals Summary'!$B266,'Actuals Data'!$B$4:$B$427,0))</f>
        <v>0</v>
      </c>
      <c r="O266" s="19">
        <f>INDEX('Actuals Data'!O$4:O$427,MATCH('Actuals Summary'!$B266,'Actuals Data'!$B$4:$B$427,0))</f>
        <v>0</v>
      </c>
      <c r="P266" s="19">
        <f>INDEX('Actuals Data'!P$4:P$427,MATCH('Actuals Summary'!$B266,'Actuals Data'!$B$4:$B$427,0))</f>
        <v>0</v>
      </c>
      <c r="Q266" s="19">
        <f>INDEX('Actuals Data'!Q$4:Q$427,MATCH('Actuals Summary'!$B266,'Actuals Data'!$B$4:$B$427,0))</f>
        <v>0</v>
      </c>
      <c r="R266" s="19">
        <f>INDEX('Actuals Data'!R$4:R$427,MATCH('Actuals Summary'!$B266,'Actuals Data'!$B$4:$B$427,0))</f>
        <v>0</v>
      </c>
      <c r="S266" s="19">
        <f>INDEX('Actuals Data'!S$4:S$427,MATCH('Actuals Summary'!$B266,'Actuals Data'!$B$4:$B$427,0))</f>
        <v>0</v>
      </c>
      <c r="T266" s="19">
        <f>INDEX('Actuals Data'!T$4:T$427,MATCH('Actuals Summary'!$B266,'Actuals Data'!$B$4:$B$427,0))</f>
        <v>0</v>
      </c>
      <c r="U266" s="19">
        <f>INDEX('Actuals Data'!U$4:U$427,MATCH('Actuals Summary'!$B266,'Actuals Data'!$B$4:$B$427,0))</f>
        <v>0</v>
      </c>
      <c r="V266" s="19">
        <f>INDEX('Actuals Data'!V$4:V$427,MATCH('Actuals Summary'!$B266,'Actuals Data'!$B$4:$B$427,0))</f>
        <v>0</v>
      </c>
      <c r="W266" s="19">
        <f>INDEX('Actuals Data'!W$4:W$427,MATCH('Actuals Summary'!$B266,'Actuals Data'!$B$4:$B$427,0))</f>
        <v>0</v>
      </c>
      <c r="X266" s="19">
        <f>INDEX('Actuals Data'!X$4:X$427,MATCH('Actuals Summary'!$B266,'Actuals Data'!$B$4:$B$427,0))</f>
        <v>87500</v>
      </c>
      <c r="Y266" s="19">
        <f>INDEX('Actuals Data'!Y$4:Y$427,MATCH('Actuals Summary'!$B266,'Actuals Data'!$B$4:$B$427,0))</f>
        <v>0</v>
      </c>
      <c r="Z266" s="19">
        <f>INDEX('Actuals Data'!Z$4:Z$427,MATCH('Actuals Summary'!$B266,'Actuals Data'!$B$4:$B$427,0))</f>
        <v>0</v>
      </c>
      <c r="AA266" s="19">
        <f>INDEX('Actuals Data'!AA$4:AA$427,MATCH('Actuals Summary'!$B266,'Actuals Data'!$B$4:$B$427,0))</f>
        <v>45000</v>
      </c>
      <c r="AB266" s="19">
        <f>INDEX('Actuals Data'!AB$4:AB$427,MATCH('Actuals Summary'!$B266,'Actuals Data'!$B$4:$B$427,0))</f>
        <v>145000</v>
      </c>
      <c r="AC266" s="19">
        <f>INDEX('Actuals Data'!AC$4:AC$427,MATCH('Actuals Summary'!$B266,'Actuals Data'!$B$4:$B$427,0))</f>
        <v>110000</v>
      </c>
      <c r="AD266" s="19">
        <f>INDEX('Actuals Data'!AD$4:AD$427,MATCH('Actuals Summary'!$B266,'Actuals Data'!$B$4:$B$427,0))</f>
        <v>50000</v>
      </c>
      <c r="AE266" s="19">
        <f>INDEX('Actuals Data'!AE$4:AE$427,MATCH('Actuals Summary'!$B266,'Actuals Data'!$B$4:$B$427,0))</f>
        <v>50000</v>
      </c>
      <c r="AF266" s="19">
        <f>INDEX('Actuals Data'!AF$4:AF$427,MATCH('Actuals Summary'!$B266,'Actuals Data'!$B$4:$B$427,0))</f>
        <v>50000</v>
      </c>
      <c r="AG266" s="19">
        <f>INDEX('Actuals Data'!AG$4:AG$427,MATCH('Actuals Summary'!$B266,'Actuals Data'!$B$4:$B$427,0))</f>
        <v>50000</v>
      </c>
      <c r="AH266" s="19">
        <f>INDEX('Actuals Data'!AH$4:AH$427,MATCH('Actuals Summary'!$B266,'Actuals Data'!$B$4:$B$427,0))</f>
        <v>50000</v>
      </c>
      <c r="AI266" s="19">
        <f>INDEX('Actuals Data'!AI$4:AI$427,MATCH('Actuals Summary'!$B266,'Actuals Data'!$B$4:$B$427,0))</f>
        <v>0</v>
      </c>
      <c r="AJ266" s="19">
        <f>INDEX('Actuals Data'!AJ$4:AJ$427,MATCH('Actuals Summary'!$B266,'Actuals Data'!$B$4:$B$427,0))</f>
        <v>50000</v>
      </c>
      <c r="AK266" s="19">
        <f>INDEX('Actuals Data'!AK$4:AK$427,MATCH('Actuals Summary'!$B266,'Actuals Data'!$B$4:$B$427,0))</f>
        <v>0</v>
      </c>
      <c r="AL266" s="19">
        <f>INDEX('Actuals Data'!AL$4:AL$427,MATCH('Actuals Summary'!$B266,'Actuals Data'!$B$4:$B$427,0))</f>
        <v>0</v>
      </c>
      <c r="AM266" s="19">
        <f>INDEX('Actuals Data'!AM$4:AM$427,MATCH('Actuals Summary'!$B266,'Actuals Data'!$B$4:$B$427,0))</f>
        <v>0</v>
      </c>
      <c r="AN266" s="19">
        <f>INDEX('Actuals Data'!AN$4:AN$427,MATCH('Actuals Summary'!$B266,'Actuals Data'!$B$4:$B$427,0))</f>
        <v>0</v>
      </c>
      <c r="AO266" s="19">
        <f>INDEX('Actuals Data'!AO$4:AO$427,MATCH('Actuals Summary'!$B266,'Actuals Data'!$B$4:$B$427,0))</f>
        <v>0</v>
      </c>
      <c r="AP266" s="19">
        <f>INDEX('Actuals Data'!AP$4:AP$427,MATCH('Actuals Summary'!$B266,'Actuals Data'!$B$4:$B$427,0))</f>
        <v>0</v>
      </c>
      <c r="AQ266" s="19">
        <f>INDEX('Actuals Data'!AQ$4:AQ$427,MATCH('Actuals Summary'!$B266,'Actuals Data'!$B$4:$B$427,0))</f>
        <v>-18454</v>
      </c>
      <c r="AR266" s="88">
        <f>INDEX('Actuals Data'!AR$4:AR$427,MATCH('Actuals Summary'!$B266,'Actuals Data'!$B$4:$B$427,0))</f>
        <v>0</v>
      </c>
      <c r="AS266" s="52">
        <f>INDEX('Actuals Data'!AS$4:AS$427,MATCH('Actuals Summary'!$B266,'Actuals Data'!$B$4:$B$427,0))</f>
        <v>0</v>
      </c>
      <c r="AT266" s="19">
        <f>INDEX('Actuals Data'!AT$4:AT$427,MATCH('Actuals Summary'!$B266,'Actuals Data'!$B$4:$B$427,0))</f>
        <v>0</v>
      </c>
    </row>
    <row r="267" spans="2:46" outlineLevel="1" x14ac:dyDescent="0.25">
      <c r="B267" s="24" t="s">
        <v>539</v>
      </c>
      <c r="C267" s="24">
        <v>700</v>
      </c>
      <c r="D267" s="24" t="s">
        <v>540</v>
      </c>
      <c r="E267" s="19">
        <f>INDEX('Actuals Data'!E$4:E$427,MATCH('Actuals Summary'!$B267,'Actuals Data'!$B$4:$B$427,0))</f>
        <v>0</v>
      </c>
      <c r="F267" s="19">
        <f>INDEX('Actuals Data'!F$4:F$427,MATCH('Actuals Summary'!$B267,'Actuals Data'!$B$4:$B$427,0))</f>
        <v>0</v>
      </c>
      <c r="G267" s="19">
        <f>INDEX('Actuals Data'!G$4:G$427,MATCH('Actuals Summary'!$B267,'Actuals Data'!$B$4:$B$427,0))</f>
        <v>0</v>
      </c>
      <c r="H267" s="19">
        <f>INDEX('Actuals Data'!H$4:H$427,MATCH('Actuals Summary'!$B267,'Actuals Data'!$B$4:$B$427,0))</f>
        <v>0</v>
      </c>
      <c r="I267" s="19">
        <f>INDEX('Actuals Data'!I$4:I$427,MATCH('Actuals Summary'!$B267,'Actuals Data'!$B$4:$B$427,0))</f>
        <v>0</v>
      </c>
      <c r="J267" s="19">
        <f>INDEX('Actuals Data'!J$4:J$427,MATCH('Actuals Summary'!$B267,'Actuals Data'!$B$4:$B$427,0))</f>
        <v>0</v>
      </c>
      <c r="K267" s="19">
        <f>INDEX('Actuals Data'!K$4:K$427,MATCH('Actuals Summary'!$B267,'Actuals Data'!$B$4:$B$427,0))</f>
        <v>0</v>
      </c>
      <c r="L267" s="19">
        <f>INDEX('Actuals Data'!L$4:L$427,MATCH('Actuals Summary'!$B267,'Actuals Data'!$B$4:$B$427,0))</f>
        <v>0</v>
      </c>
      <c r="M267" s="19">
        <f>INDEX('Actuals Data'!M$4:M$427,MATCH('Actuals Summary'!$B267,'Actuals Data'!$B$4:$B$427,0))</f>
        <v>0</v>
      </c>
      <c r="N267" s="19">
        <f>INDEX('Actuals Data'!N$4:N$427,MATCH('Actuals Summary'!$B267,'Actuals Data'!$B$4:$B$427,0))</f>
        <v>0</v>
      </c>
      <c r="O267" s="19">
        <f>INDEX('Actuals Data'!O$4:O$427,MATCH('Actuals Summary'!$B267,'Actuals Data'!$B$4:$B$427,0))</f>
        <v>0</v>
      </c>
      <c r="P267" s="19">
        <f>INDEX('Actuals Data'!P$4:P$427,MATCH('Actuals Summary'!$B267,'Actuals Data'!$B$4:$B$427,0))</f>
        <v>0</v>
      </c>
      <c r="Q267" s="19">
        <f>INDEX('Actuals Data'!Q$4:Q$427,MATCH('Actuals Summary'!$B267,'Actuals Data'!$B$4:$B$427,0))</f>
        <v>0</v>
      </c>
      <c r="R267" s="19">
        <f>INDEX('Actuals Data'!R$4:R$427,MATCH('Actuals Summary'!$B267,'Actuals Data'!$B$4:$B$427,0))</f>
        <v>0</v>
      </c>
      <c r="S267" s="19">
        <f>INDEX('Actuals Data'!S$4:S$427,MATCH('Actuals Summary'!$B267,'Actuals Data'!$B$4:$B$427,0))</f>
        <v>0</v>
      </c>
      <c r="T267" s="19">
        <f>INDEX('Actuals Data'!T$4:T$427,MATCH('Actuals Summary'!$B267,'Actuals Data'!$B$4:$B$427,0))</f>
        <v>0</v>
      </c>
      <c r="U267" s="19">
        <f>INDEX('Actuals Data'!U$4:U$427,MATCH('Actuals Summary'!$B267,'Actuals Data'!$B$4:$B$427,0))</f>
        <v>0</v>
      </c>
      <c r="V267" s="19">
        <f>INDEX('Actuals Data'!V$4:V$427,MATCH('Actuals Summary'!$B267,'Actuals Data'!$B$4:$B$427,0))</f>
        <v>0</v>
      </c>
      <c r="W267" s="19">
        <f>INDEX('Actuals Data'!W$4:W$427,MATCH('Actuals Summary'!$B267,'Actuals Data'!$B$4:$B$427,0))</f>
        <v>0</v>
      </c>
      <c r="X267" s="19">
        <f>INDEX('Actuals Data'!X$4:X$427,MATCH('Actuals Summary'!$B267,'Actuals Data'!$B$4:$B$427,0))</f>
        <v>0</v>
      </c>
      <c r="Y267" s="19">
        <f>INDEX('Actuals Data'!Y$4:Y$427,MATCH('Actuals Summary'!$B267,'Actuals Data'!$B$4:$B$427,0))</f>
        <v>0</v>
      </c>
      <c r="Z267" s="19">
        <f>INDEX('Actuals Data'!Z$4:Z$427,MATCH('Actuals Summary'!$B267,'Actuals Data'!$B$4:$B$427,0))</f>
        <v>0</v>
      </c>
      <c r="AA267" s="19">
        <f>INDEX('Actuals Data'!AA$4:AA$427,MATCH('Actuals Summary'!$B267,'Actuals Data'!$B$4:$B$427,0))</f>
        <v>0</v>
      </c>
      <c r="AB267" s="19">
        <f>INDEX('Actuals Data'!AB$4:AB$427,MATCH('Actuals Summary'!$B267,'Actuals Data'!$B$4:$B$427,0))</f>
        <v>0</v>
      </c>
      <c r="AC267" s="19">
        <f>INDEX('Actuals Data'!AC$4:AC$427,MATCH('Actuals Summary'!$B267,'Actuals Data'!$B$4:$B$427,0))</f>
        <v>0</v>
      </c>
      <c r="AD267" s="19">
        <f>INDEX('Actuals Data'!AD$4:AD$427,MATCH('Actuals Summary'!$B267,'Actuals Data'!$B$4:$B$427,0))</f>
        <v>0</v>
      </c>
      <c r="AE267" s="19">
        <f>INDEX('Actuals Data'!AE$4:AE$427,MATCH('Actuals Summary'!$B267,'Actuals Data'!$B$4:$B$427,0))</f>
        <v>0</v>
      </c>
      <c r="AF267" s="19">
        <f>INDEX('Actuals Data'!AF$4:AF$427,MATCH('Actuals Summary'!$B267,'Actuals Data'!$B$4:$B$427,0))</f>
        <v>0</v>
      </c>
      <c r="AG267" s="19">
        <f>INDEX('Actuals Data'!AG$4:AG$427,MATCH('Actuals Summary'!$B267,'Actuals Data'!$B$4:$B$427,0))</f>
        <v>0</v>
      </c>
      <c r="AH267" s="19">
        <f>INDEX('Actuals Data'!AH$4:AH$427,MATCH('Actuals Summary'!$B267,'Actuals Data'!$B$4:$B$427,0))</f>
        <v>0</v>
      </c>
      <c r="AI267" s="19">
        <f>INDEX('Actuals Data'!AI$4:AI$427,MATCH('Actuals Summary'!$B267,'Actuals Data'!$B$4:$B$427,0))</f>
        <v>0</v>
      </c>
      <c r="AJ267" s="19">
        <f>INDEX('Actuals Data'!AJ$4:AJ$427,MATCH('Actuals Summary'!$B267,'Actuals Data'!$B$4:$B$427,0))</f>
        <v>0</v>
      </c>
      <c r="AK267" s="19">
        <f>INDEX('Actuals Data'!AK$4:AK$427,MATCH('Actuals Summary'!$B267,'Actuals Data'!$B$4:$B$427,0))</f>
        <v>0</v>
      </c>
      <c r="AL267" s="19">
        <f>INDEX('Actuals Data'!AL$4:AL$427,MATCH('Actuals Summary'!$B267,'Actuals Data'!$B$4:$B$427,0))</f>
        <v>0</v>
      </c>
      <c r="AM267" s="19">
        <f>INDEX('Actuals Data'!AM$4:AM$427,MATCH('Actuals Summary'!$B267,'Actuals Data'!$B$4:$B$427,0))</f>
        <v>8250</v>
      </c>
      <c r="AN267" s="19">
        <f>INDEX('Actuals Data'!AN$4:AN$427,MATCH('Actuals Summary'!$B267,'Actuals Data'!$B$4:$B$427,0))</f>
        <v>19650</v>
      </c>
      <c r="AO267" s="19">
        <f>INDEX('Actuals Data'!AO$4:AO$427,MATCH('Actuals Summary'!$B267,'Actuals Data'!$B$4:$B$427,0))</f>
        <v>21195</v>
      </c>
      <c r="AP267" s="19">
        <f>INDEX('Actuals Data'!AP$4:AP$427,MATCH('Actuals Summary'!$B267,'Actuals Data'!$B$4:$B$427,0))</f>
        <v>9960</v>
      </c>
      <c r="AQ267" s="19">
        <f>INDEX('Actuals Data'!AQ$4:AQ$427,MATCH('Actuals Summary'!$B267,'Actuals Data'!$B$4:$B$427,0))</f>
        <v>8970</v>
      </c>
      <c r="AR267" s="88">
        <f>INDEX('Actuals Data'!AR$4:AR$427,MATCH('Actuals Summary'!$B267,'Actuals Data'!$B$4:$B$427,0))</f>
        <v>57630</v>
      </c>
      <c r="AS267" s="52">
        <f>INDEX('Actuals Data'!AS$4:AS$427,MATCH('Actuals Summary'!$B267,'Actuals Data'!$B$4:$B$427,0))</f>
        <v>57630</v>
      </c>
      <c r="AT267" s="19">
        <f>INDEX('Actuals Data'!AT$4:AT$427,MATCH('Actuals Summary'!$B267,'Actuals Data'!$B$4:$B$427,0))</f>
        <v>10000</v>
      </c>
    </row>
    <row r="268" spans="2:46" outlineLevel="1" x14ac:dyDescent="0.25">
      <c r="B268" s="24" t="s">
        <v>541</v>
      </c>
      <c r="C268" s="24">
        <v>701</v>
      </c>
      <c r="D268" s="24" t="s">
        <v>542</v>
      </c>
      <c r="E268" s="19">
        <f>INDEX('Actuals Data'!E$4:E$427,MATCH('Actuals Summary'!$B268,'Actuals Data'!$B$4:$B$427,0))</f>
        <v>0</v>
      </c>
      <c r="F268" s="19">
        <f>INDEX('Actuals Data'!F$4:F$427,MATCH('Actuals Summary'!$B268,'Actuals Data'!$B$4:$B$427,0))</f>
        <v>0</v>
      </c>
      <c r="G268" s="19">
        <f>INDEX('Actuals Data'!G$4:G$427,MATCH('Actuals Summary'!$B268,'Actuals Data'!$B$4:$B$427,0))</f>
        <v>0</v>
      </c>
      <c r="H268" s="19">
        <f>INDEX('Actuals Data'!H$4:H$427,MATCH('Actuals Summary'!$B268,'Actuals Data'!$B$4:$B$427,0))</f>
        <v>0</v>
      </c>
      <c r="I268" s="19">
        <f>INDEX('Actuals Data'!I$4:I$427,MATCH('Actuals Summary'!$B268,'Actuals Data'!$B$4:$B$427,0))</f>
        <v>0</v>
      </c>
      <c r="J268" s="19">
        <f>INDEX('Actuals Data'!J$4:J$427,MATCH('Actuals Summary'!$B268,'Actuals Data'!$B$4:$B$427,0))</f>
        <v>0</v>
      </c>
      <c r="K268" s="19">
        <f>INDEX('Actuals Data'!K$4:K$427,MATCH('Actuals Summary'!$B268,'Actuals Data'!$B$4:$B$427,0))</f>
        <v>0</v>
      </c>
      <c r="L268" s="19">
        <f>INDEX('Actuals Data'!L$4:L$427,MATCH('Actuals Summary'!$B268,'Actuals Data'!$B$4:$B$427,0))</f>
        <v>0</v>
      </c>
      <c r="M268" s="19">
        <f>INDEX('Actuals Data'!M$4:M$427,MATCH('Actuals Summary'!$B268,'Actuals Data'!$B$4:$B$427,0))</f>
        <v>0</v>
      </c>
      <c r="N268" s="19">
        <f>INDEX('Actuals Data'!N$4:N$427,MATCH('Actuals Summary'!$B268,'Actuals Data'!$B$4:$B$427,0))</f>
        <v>0</v>
      </c>
      <c r="O268" s="19">
        <f>INDEX('Actuals Data'!O$4:O$427,MATCH('Actuals Summary'!$B268,'Actuals Data'!$B$4:$B$427,0))</f>
        <v>0</v>
      </c>
      <c r="P268" s="19">
        <f>INDEX('Actuals Data'!P$4:P$427,MATCH('Actuals Summary'!$B268,'Actuals Data'!$B$4:$B$427,0))</f>
        <v>0</v>
      </c>
      <c r="Q268" s="19">
        <f>INDEX('Actuals Data'!Q$4:Q$427,MATCH('Actuals Summary'!$B268,'Actuals Data'!$B$4:$B$427,0))</f>
        <v>0</v>
      </c>
      <c r="R268" s="19">
        <f>INDEX('Actuals Data'!R$4:R$427,MATCH('Actuals Summary'!$B268,'Actuals Data'!$B$4:$B$427,0))</f>
        <v>0</v>
      </c>
      <c r="S268" s="19">
        <f>INDEX('Actuals Data'!S$4:S$427,MATCH('Actuals Summary'!$B268,'Actuals Data'!$B$4:$B$427,0))</f>
        <v>0</v>
      </c>
      <c r="T268" s="19">
        <f>INDEX('Actuals Data'!T$4:T$427,MATCH('Actuals Summary'!$B268,'Actuals Data'!$B$4:$B$427,0))</f>
        <v>0</v>
      </c>
      <c r="U268" s="19">
        <f>INDEX('Actuals Data'!U$4:U$427,MATCH('Actuals Summary'!$B268,'Actuals Data'!$B$4:$B$427,0))</f>
        <v>0</v>
      </c>
      <c r="V268" s="19">
        <f>INDEX('Actuals Data'!V$4:V$427,MATCH('Actuals Summary'!$B268,'Actuals Data'!$B$4:$B$427,0))</f>
        <v>0</v>
      </c>
      <c r="W268" s="19">
        <f>INDEX('Actuals Data'!W$4:W$427,MATCH('Actuals Summary'!$B268,'Actuals Data'!$B$4:$B$427,0))</f>
        <v>0</v>
      </c>
      <c r="X268" s="19">
        <f>INDEX('Actuals Data'!X$4:X$427,MATCH('Actuals Summary'!$B268,'Actuals Data'!$B$4:$B$427,0))</f>
        <v>0</v>
      </c>
      <c r="Y268" s="19">
        <f>INDEX('Actuals Data'!Y$4:Y$427,MATCH('Actuals Summary'!$B268,'Actuals Data'!$B$4:$B$427,0))</f>
        <v>0</v>
      </c>
      <c r="Z268" s="19">
        <f>INDEX('Actuals Data'!Z$4:Z$427,MATCH('Actuals Summary'!$B268,'Actuals Data'!$B$4:$B$427,0))</f>
        <v>0</v>
      </c>
      <c r="AA268" s="19">
        <f>INDEX('Actuals Data'!AA$4:AA$427,MATCH('Actuals Summary'!$B268,'Actuals Data'!$B$4:$B$427,0))</f>
        <v>0</v>
      </c>
      <c r="AB268" s="19">
        <f>INDEX('Actuals Data'!AB$4:AB$427,MATCH('Actuals Summary'!$B268,'Actuals Data'!$B$4:$B$427,0))</f>
        <v>0</v>
      </c>
      <c r="AC268" s="19">
        <f>INDEX('Actuals Data'!AC$4:AC$427,MATCH('Actuals Summary'!$B268,'Actuals Data'!$B$4:$B$427,0))</f>
        <v>0</v>
      </c>
      <c r="AD268" s="19">
        <f>INDEX('Actuals Data'!AD$4:AD$427,MATCH('Actuals Summary'!$B268,'Actuals Data'!$B$4:$B$427,0))</f>
        <v>0</v>
      </c>
      <c r="AE268" s="19">
        <f>INDEX('Actuals Data'!AE$4:AE$427,MATCH('Actuals Summary'!$B268,'Actuals Data'!$B$4:$B$427,0))</f>
        <v>0</v>
      </c>
      <c r="AF268" s="19">
        <f>INDEX('Actuals Data'!AF$4:AF$427,MATCH('Actuals Summary'!$B268,'Actuals Data'!$B$4:$B$427,0))</f>
        <v>0</v>
      </c>
      <c r="AG268" s="19">
        <f>INDEX('Actuals Data'!AG$4:AG$427,MATCH('Actuals Summary'!$B268,'Actuals Data'!$B$4:$B$427,0))</f>
        <v>0</v>
      </c>
      <c r="AH268" s="19">
        <f>INDEX('Actuals Data'!AH$4:AH$427,MATCH('Actuals Summary'!$B268,'Actuals Data'!$B$4:$B$427,0))</f>
        <v>0</v>
      </c>
      <c r="AI268" s="19">
        <f>INDEX('Actuals Data'!AI$4:AI$427,MATCH('Actuals Summary'!$B268,'Actuals Data'!$B$4:$B$427,0))</f>
        <v>0</v>
      </c>
      <c r="AJ268" s="19">
        <f>INDEX('Actuals Data'!AJ$4:AJ$427,MATCH('Actuals Summary'!$B268,'Actuals Data'!$B$4:$B$427,0))</f>
        <v>0</v>
      </c>
      <c r="AK268" s="19">
        <f>INDEX('Actuals Data'!AK$4:AK$427,MATCH('Actuals Summary'!$B268,'Actuals Data'!$B$4:$B$427,0))</f>
        <v>0</v>
      </c>
      <c r="AL268" s="19">
        <f>INDEX('Actuals Data'!AL$4:AL$427,MATCH('Actuals Summary'!$B268,'Actuals Data'!$B$4:$B$427,0))</f>
        <v>0</v>
      </c>
      <c r="AM268" s="19">
        <f>INDEX('Actuals Data'!AM$4:AM$427,MATCH('Actuals Summary'!$B268,'Actuals Data'!$B$4:$B$427,0))</f>
        <v>5500</v>
      </c>
      <c r="AN268" s="19">
        <f>INDEX('Actuals Data'!AN$4:AN$427,MATCH('Actuals Summary'!$B268,'Actuals Data'!$B$4:$B$427,0))</f>
        <v>1100</v>
      </c>
      <c r="AO268" s="19">
        <f>INDEX('Actuals Data'!AO$4:AO$427,MATCH('Actuals Summary'!$B268,'Actuals Data'!$B$4:$B$427,0))</f>
        <v>600</v>
      </c>
      <c r="AP268" s="19">
        <f>INDEX('Actuals Data'!AP$4:AP$427,MATCH('Actuals Summary'!$B268,'Actuals Data'!$B$4:$B$427,0))</f>
        <v>660</v>
      </c>
      <c r="AQ268" s="19">
        <f>INDEX('Actuals Data'!AQ$4:AQ$427,MATCH('Actuals Summary'!$B268,'Actuals Data'!$B$4:$B$427,0))</f>
        <v>281</v>
      </c>
      <c r="AR268" s="88">
        <f>INDEX('Actuals Data'!AR$4:AR$427,MATCH('Actuals Summary'!$B268,'Actuals Data'!$B$4:$B$427,0))</f>
        <v>500</v>
      </c>
      <c r="AS268" s="52">
        <f>INDEX('Actuals Data'!AS$4:AS$427,MATCH('Actuals Summary'!$B268,'Actuals Data'!$B$4:$B$427,0))</f>
        <v>500</v>
      </c>
      <c r="AT268" s="19">
        <f>INDEX('Actuals Data'!AT$4:AT$427,MATCH('Actuals Summary'!$B268,'Actuals Data'!$B$4:$B$427,0))</f>
        <v>0</v>
      </c>
    </row>
    <row r="269" spans="2:46" outlineLevel="1" x14ac:dyDescent="0.25">
      <c r="D269" s="15" t="s">
        <v>990</v>
      </c>
      <c r="E269" s="20">
        <f t="shared" ref="E269:AG269" si="114">SUM(E265:E268)</f>
        <v>0</v>
      </c>
      <c r="F269" s="20">
        <f t="shared" si="114"/>
        <v>0</v>
      </c>
      <c r="G269" s="20">
        <f t="shared" si="114"/>
        <v>0</v>
      </c>
      <c r="H269" s="20">
        <f t="shared" si="114"/>
        <v>0</v>
      </c>
      <c r="I269" s="20">
        <f t="shared" si="114"/>
        <v>0</v>
      </c>
      <c r="J269" s="20">
        <f t="shared" si="114"/>
        <v>0</v>
      </c>
      <c r="K269" s="20">
        <f t="shared" si="114"/>
        <v>1542</v>
      </c>
      <c r="L269" s="20">
        <f t="shared" si="114"/>
        <v>1812</v>
      </c>
      <c r="M269" s="20">
        <f t="shared" si="114"/>
        <v>1700</v>
      </c>
      <c r="N269" s="20">
        <f t="shared" si="114"/>
        <v>1759</v>
      </c>
      <c r="O269" s="20">
        <f t="shared" si="114"/>
        <v>2279</v>
      </c>
      <c r="P269" s="20">
        <f t="shared" si="114"/>
        <v>2437</v>
      </c>
      <c r="Q269" s="20">
        <f t="shared" si="114"/>
        <v>2860</v>
      </c>
      <c r="R269" s="20">
        <f t="shared" si="114"/>
        <v>1319</v>
      </c>
      <c r="S269" s="20">
        <f t="shared" si="114"/>
        <v>11030</v>
      </c>
      <c r="T269" s="20">
        <f t="shared" si="114"/>
        <v>27595</v>
      </c>
      <c r="U269" s="20">
        <f t="shared" si="114"/>
        <v>39240</v>
      </c>
      <c r="V269" s="20">
        <f t="shared" si="114"/>
        <v>24710</v>
      </c>
      <c r="W269" s="20">
        <f t="shared" si="114"/>
        <v>71190</v>
      </c>
      <c r="X269" s="20">
        <f t="shared" si="114"/>
        <v>120778</v>
      </c>
      <c r="Y269" s="20">
        <f t="shared" si="114"/>
        <v>48285</v>
      </c>
      <c r="Z269" s="20">
        <f t="shared" si="114"/>
        <v>18879</v>
      </c>
      <c r="AA269" s="20">
        <f t="shared" si="114"/>
        <v>60790</v>
      </c>
      <c r="AB269" s="20">
        <f t="shared" si="114"/>
        <v>167320</v>
      </c>
      <c r="AC269" s="20">
        <f t="shared" si="114"/>
        <v>131675</v>
      </c>
      <c r="AD269" s="20">
        <f t="shared" si="114"/>
        <v>62770</v>
      </c>
      <c r="AE269" s="20">
        <f t="shared" si="114"/>
        <v>64240</v>
      </c>
      <c r="AF269" s="20">
        <f t="shared" si="114"/>
        <v>63660</v>
      </c>
      <c r="AG269" s="20">
        <f t="shared" si="114"/>
        <v>65090</v>
      </c>
      <c r="AH269" s="20">
        <f t="shared" ref="AH269:AT269" si="115">SUM(AH265:AH268)</f>
        <v>72190</v>
      </c>
      <c r="AI269" s="20">
        <f t="shared" si="115"/>
        <v>16200</v>
      </c>
      <c r="AJ269" s="20">
        <f t="shared" si="115"/>
        <v>69100</v>
      </c>
      <c r="AK269" s="20">
        <f t="shared" si="115"/>
        <v>16410</v>
      </c>
      <c r="AL269" s="20">
        <f t="shared" si="115"/>
        <v>13500</v>
      </c>
      <c r="AM269" s="20">
        <f t="shared" si="115"/>
        <v>27515</v>
      </c>
      <c r="AN269" s="20">
        <f t="shared" si="115"/>
        <v>37575</v>
      </c>
      <c r="AO269" s="20">
        <f t="shared" si="115"/>
        <v>36635</v>
      </c>
      <c r="AP269" s="20">
        <f t="shared" si="115"/>
        <v>20225</v>
      </c>
      <c r="AQ269" s="20">
        <f t="shared" si="115"/>
        <v>-3058</v>
      </c>
      <c r="AR269" s="89">
        <f t="shared" ref="AR269:AS269" si="116">SUM(AR265:AR268)</f>
        <v>85640</v>
      </c>
      <c r="AS269" s="65">
        <f t="shared" si="116"/>
        <v>85640</v>
      </c>
      <c r="AT269" s="20">
        <f t="shared" si="115"/>
        <v>20000</v>
      </c>
    </row>
    <row r="270" spans="2:46" outlineLevel="1" x14ac:dyDescent="0.25">
      <c r="D270" s="16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91"/>
      <c r="AS270" s="67"/>
      <c r="AT270" s="12"/>
    </row>
    <row r="271" spans="2:46" outlineLevel="1" x14ac:dyDescent="0.25">
      <c r="D271" s="14" t="s">
        <v>976</v>
      </c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0"/>
      <c r="AJ271" s="19"/>
      <c r="AK271" s="19"/>
      <c r="AL271" s="19"/>
      <c r="AM271" s="19"/>
      <c r="AN271" s="19"/>
      <c r="AO271" s="19"/>
      <c r="AP271" s="19"/>
      <c r="AQ271" s="19"/>
      <c r="AR271" s="88"/>
      <c r="AS271" s="52"/>
      <c r="AT271" s="19"/>
    </row>
    <row r="272" spans="2:46" outlineLevel="1" x14ac:dyDescent="0.25">
      <c r="B272" s="24" t="s">
        <v>543</v>
      </c>
      <c r="C272" s="24" t="s">
        <v>544</v>
      </c>
      <c r="D272" s="24" t="s">
        <v>545</v>
      </c>
      <c r="E272" s="19">
        <f>INDEX('Actuals Data'!E$4:E$427,MATCH('Actuals Summary'!$B272,'Actuals Data'!$B$4:$B$427,0))</f>
        <v>0</v>
      </c>
      <c r="F272" s="19">
        <f>INDEX('Actuals Data'!F$4:F$427,MATCH('Actuals Summary'!$B272,'Actuals Data'!$B$4:$B$427,0))</f>
        <v>0</v>
      </c>
      <c r="G272" s="19">
        <f>INDEX('Actuals Data'!G$4:G$427,MATCH('Actuals Summary'!$B272,'Actuals Data'!$B$4:$B$427,0))</f>
        <v>0</v>
      </c>
      <c r="H272" s="19">
        <f>INDEX('Actuals Data'!H$4:H$427,MATCH('Actuals Summary'!$B272,'Actuals Data'!$B$4:$B$427,0))</f>
        <v>0</v>
      </c>
      <c r="I272" s="19">
        <f>INDEX('Actuals Data'!I$4:I$427,MATCH('Actuals Summary'!$B272,'Actuals Data'!$B$4:$B$427,0))</f>
        <v>0</v>
      </c>
      <c r="J272" s="19">
        <f>INDEX('Actuals Data'!J$4:J$427,MATCH('Actuals Summary'!$B272,'Actuals Data'!$B$4:$B$427,0))</f>
        <v>0</v>
      </c>
      <c r="K272" s="19">
        <f>INDEX('Actuals Data'!K$4:K$427,MATCH('Actuals Summary'!$B272,'Actuals Data'!$B$4:$B$427,0))</f>
        <v>0</v>
      </c>
      <c r="L272" s="19">
        <f>INDEX('Actuals Data'!L$4:L$427,MATCH('Actuals Summary'!$B272,'Actuals Data'!$B$4:$B$427,0))</f>
        <v>0</v>
      </c>
      <c r="M272" s="19">
        <f>INDEX('Actuals Data'!M$4:M$427,MATCH('Actuals Summary'!$B272,'Actuals Data'!$B$4:$B$427,0))</f>
        <v>0</v>
      </c>
      <c r="N272" s="19">
        <f>INDEX('Actuals Data'!N$4:N$427,MATCH('Actuals Summary'!$B272,'Actuals Data'!$B$4:$B$427,0))</f>
        <v>0</v>
      </c>
      <c r="O272" s="19">
        <f>INDEX('Actuals Data'!O$4:O$427,MATCH('Actuals Summary'!$B272,'Actuals Data'!$B$4:$B$427,0))</f>
        <v>0</v>
      </c>
      <c r="P272" s="19">
        <f>INDEX('Actuals Data'!P$4:P$427,MATCH('Actuals Summary'!$B272,'Actuals Data'!$B$4:$B$427,0))</f>
        <v>0</v>
      </c>
      <c r="Q272" s="19">
        <f>INDEX('Actuals Data'!Q$4:Q$427,MATCH('Actuals Summary'!$B272,'Actuals Data'!$B$4:$B$427,0))</f>
        <v>0</v>
      </c>
      <c r="R272" s="19">
        <f>INDEX('Actuals Data'!R$4:R$427,MATCH('Actuals Summary'!$B272,'Actuals Data'!$B$4:$B$427,0))</f>
        <v>0</v>
      </c>
      <c r="S272" s="19">
        <f>INDEX('Actuals Data'!S$4:S$427,MATCH('Actuals Summary'!$B272,'Actuals Data'!$B$4:$B$427,0))</f>
        <v>0</v>
      </c>
      <c r="T272" s="19">
        <f>INDEX('Actuals Data'!T$4:T$427,MATCH('Actuals Summary'!$B272,'Actuals Data'!$B$4:$B$427,0))</f>
        <v>0</v>
      </c>
      <c r="U272" s="19">
        <f>INDEX('Actuals Data'!U$4:U$427,MATCH('Actuals Summary'!$B272,'Actuals Data'!$B$4:$B$427,0))</f>
        <v>154821</v>
      </c>
      <c r="V272" s="19">
        <f>INDEX('Actuals Data'!V$4:V$427,MATCH('Actuals Summary'!$B272,'Actuals Data'!$B$4:$B$427,0))</f>
        <v>234052</v>
      </c>
      <c r="W272" s="19">
        <f>INDEX('Actuals Data'!W$4:W$427,MATCH('Actuals Summary'!$B272,'Actuals Data'!$B$4:$B$427,0))</f>
        <v>211347</v>
      </c>
      <c r="X272" s="19">
        <f>INDEX('Actuals Data'!X$4:X$427,MATCH('Actuals Summary'!$B272,'Actuals Data'!$B$4:$B$427,0))</f>
        <v>246805</v>
      </c>
      <c r="Y272" s="19">
        <f>INDEX('Actuals Data'!Y$4:Y$427,MATCH('Actuals Summary'!$B272,'Actuals Data'!$B$4:$B$427,0))</f>
        <v>638958</v>
      </c>
      <c r="Z272" s="19">
        <f>INDEX('Actuals Data'!Z$4:Z$427,MATCH('Actuals Summary'!$B272,'Actuals Data'!$B$4:$B$427,0))</f>
        <v>354686</v>
      </c>
      <c r="AA272" s="19">
        <f>INDEX('Actuals Data'!AA$4:AA$427,MATCH('Actuals Summary'!$B272,'Actuals Data'!$B$4:$B$427,0))</f>
        <v>296558</v>
      </c>
      <c r="AB272" s="19">
        <f>INDEX('Actuals Data'!AB$4:AB$427,MATCH('Actuals Summary'!$B272,'Actuals Data'!$B$4:$B$427,0))</f>
        <v>768222</v>
      </c>
      <c r="AC272" s="19">
        <f>INDEX('Actuals Data'!AC$4:AC$427,MATCH('Actuals Summary'!$B272,'Actuals Data'!$B$4:$B$427,0))</f>
        <v>118311</v>
      </c>
      <c r="AD272" s="19">
        <f>INDEX('Actuals Data'!AD$4:AD$427,MATCH('Actuals Summary'!$B272,'Actuals Data'!$B$4:$B$427,0))</f>
        <v>613393</v>
      </c>
      <c r="AE272" s="19">
        <f>INDEX('Actuals Data'!AE$4:AE$427,MATCH('Actuals Summary'!$B272,'Actuals Data'!$B$4:$B$427,0))</f>
        <v>455378</v>
      </c>
      <c r="AF272" s="19">
        <f>INDEX('Actuals Data'!AF$4:AF$427,MATCH('Actuals Summary'!$B272,'Actuals Data'!$B$4:$B$427,0))</f>
        <v>424042</v>
      </c>
      <c r="AG272" s="19">
        <f>INDEX('Actuals Data'!AG$4:AG$427,MATCH('Actuals Summary'!$B272,'Actuals Data'!$B$4:$B$427,0))</f>
        <v>418150</v>
      </c>
      <c r="AH272" s="19">
        <f>INDEX('Actuals Data'!AH$4:AH$427,MATCH('Actuals Summary'!$B272,'Actuals Data'!$B$4:$B$427,0))</f>
        <v>416078</v>
      </c>
      <c r="AI272" s="19">
        <f>INDEX('Actuals Data'!AI$4:AI$427,MATCH('Actuals Summary'!$B272,'Actuals Data'!$B$4:$B$427,0))</f>
        <v>480465</v>
      </c>
      <c r="AJ272" s="19">
        <f>INDEX('Actuals Data'!AJ$4:AJ$427,MATCH('Actuals Summary'!$B272,'Actuals Data'!$B$4:$B$427,0))</f>
        <v>636960</v>
      </c>
      <c r="AK272" s="19">
        <f>INDEX('Actuals Data'!AK$4:AK$427,MATCH('Actuals Summary'!$B272,'Actuals Data'!$B$4:$B$427,0))</f>
        <v>531332</v>
      </c>
      <c r="AL272" s="19">
        <f>INDEX('Actuals Data'!AL$4:AL$427,MATCH('Actuals Summary'!$B272,'Actuals Data'!$B$4:$B$427,0))</f>
        <v>549312</v>
      </c>
      <c r="AM272" s="19">
        <f>INDEX('Actuals Data'!AM$4:AM$427,MATCH('Actuals Summary'!$B272,'Actuals Data'!$B$4:$B$427,0))</f>
        <v>199556</v>
      </c>
      <c r="AN272" s="19">
        <f>INDEX('Actuals Data'!AN$4:AN$427,MATCH('Actuals Summary'!$B272,'Actuals Data'!$B$4:$B$427,0))</f>
        <v>934803</v>
      </c>
      <c r="AO272" s="19">
        <f>INDEX('Actuals Data'!AO$4:AO$427,MATCH('Actuals Summary'!$B272,'Actuals Data'!$B$4:$B$427,0))</f>
        <v>329548</v>
      </c>
      <c r="AP272" s="19">
        <f>INDEX('Actuals Data'!AP$4:AP$427,MATCH('Actuals Summary'!$B272,'Actuals Data'!$B$4:$B$427,0))</f>
        <v>345384</v>
      </c>
      <c r="AQ272" s="19">
        <f>INDEX('Actuals Data'!AQ$4:AQ$427,MATCH('Actuals Summary'!$B272,'Actuals Data'!$B$4:$B$427,0))</f>
        <v>0</v>
      </c>
      <c r="AR272" s="88">
        <f>INDEX('Actuals Data'!AR$4:AR$427,MATCH('Actuals Summary'!$B272,'Actuals Data'!$B$4:$B$427,0))</f>
        <v>719909.48</v>
      </c>
      <c r="AS272" s="52">
        <f>INDEX('Actuals Data'!AS$4:AS$427,MATCH('Actuals Summary'!$B272,'Actuals Data'!$B$4:$B$427,0))</f>
        <v>719909.47999999905</v>
      </c>
      <c r="AT272" s="19">
        <f>INDEX('Actuals Data'!AT$4:AT$427,MATCH('Actuals Summary'!$B272,'Actuals Data'!$B$4:$B$427,0))</f>
        <v>353000</v>
      </c>
    </row>
    <row r="273" spans="2:46" outlineLevel="1" x14ac:dyDescent="0.25">
      <c r="D273" s="15" t="s">
        <v>998</v>
      </c>
      <c r="E273" s="20">
        <f t="shared" ref="E273:AG273" si="117">SUM(E272:E272)</f>
        <v>0</v>
      </c>
      <c r="F273" s="20">
        <f t="shared" si="117"/>
        <v>0</v>
      </c>
      <c r="G273" s="20">
        <f t="shared" si="117"/>
        <v>0</v>
      </c>
      <c r="H273" s="20">
        <f t="shared" si="117"/>
        <v>0</v>
      </c>
      <c r="I273" s="20">
        <f t="shared" si="117"/>
        <v>0</v>
      </c>
      <c r="J273" s="20">
        <f t="shared" si="117"/>
        <v>0</v>
      </c>
      <c r="K273" s="20">
        <f t="shared" si="117"/>
        <v>0</v>
      </c>
      <c r="L273" s="20">
        <f t="shared" si="117"/>
        <v>0</v>
      </c>
      <c r="M273" s="20">
        <f t="shared" si="117"/>
        <v>0</v>
      </c>
      <c r="N273" s="20">
        <f t="shared" si="117"/>
        <v>0</v>
      </c>
      <c r="O273" s="20">
        <f t="shared" si="117"/>
        <v>0</v>
      </c>
      <c r="P273" s="20">
        <f t="shared" si="117"/>
        <v>0</v>
      </c>
      <c r="Q273" s="20">
        <f t="shared" si="117"/>
        <v>0</v>
      </c>
      <c r="R273" s="20">
        <f t="shared" si="117"/>
        <v>0</v>
      </c>
      <c r="S273" s="20">
        <f t="shared" si="117"/>
        <v>0</v>
      </c>
      <c r="T273" s="20">
        <f t="shared" si="117"/>
        <v>0</v>
      </c>
      <c r="U273" s="20">
        <f t="shared" si="117"/>
        <v>154821</v>
      </c>
      <c r="V273" s="20">
        <f t="shared" si="117"/>
        <v>234052</v>
      </c>
      <c r="W273" s="20">
        <f t="shared" si="117"/>
        <v>211347</v>
      </c>
      <c r="X273" s="20">
        <f t="shared" si="117"/>
        <v>246805</v>
      </c>
      <c r="Y273" s="20">
        <f t="shared" si="117"/>
        <v>638958</v>
      </c>
      <c r="Z273" s="20">
        <f t="shared" si="117"/>
        <v>354686</v>
      </c>
      <c r="AA273" s="20">
        <f t="shared" si="117"/>
        <v>296558</v>
      </c>
      <c r="AB273" s="20">
        <f t="shared" si="117"/>
        <v>768222</v>
      </c>
      <c r="AC273" s="20">
        <f t="shared" si="117"/>
        <v>118311</v>
      </c>
      <c r="AD273" s="20">
        <f t="shared" si="117"/>
        <v>613393</v>
      </c>
      <c r="AE273" s="20">
        <f t="shared" si="117"/>
        <v>455378</v>
      </c>
      <c r="AF273" s="20">
        <f t="shared" si="117"/>
        <v>424042</v>
      </c>
      <c r="AG273" s="20">
        <f t="shared" si="117"/>
        <v>418150</v>
      </c>
      <c r="AH273" s="20">
        <f t="shared" ref="AH273:AT273" si="118">SUM(AH272:AH272)</f>
        <v>416078</v>
      </c>
      <c r="AI273" s="20">
        <f t="shared" si="118"/>
        <v>480465</v>
      </c>
      <c r="AJ273" s="20">
        <f t="shared" si="118"/>
        <v>636960</v>
      </c>
      <c r="AK273" s="20">
        <f t="shared" si="118"/>
        <v>531332</v>
      </c>
      <c r="AL273" s="20">
        <f t="shared" si="118"/>
        <v>549312</v>
      </c>
      <c r="AM273" s="20">
        <f t="shared" si="118"/>
        <v>199556</v>
      </c>
      <c r="AN273" s="20">
        <f t="shared" si="118"/>
        <v>934803</v>
      </c>
      <c r="AO273" s="20">
        <f t="shared" si="118"/>
        <v>329548</v>
      </c>
      <c r="AP273" s="20">
        <f t="shared" si="118"/>
        <v>345384</v>
      </c>
      <c r="AQ273" s="20">
        <f t="shared" si="118"/>
        <v>0</v>
      </c>
      <c r="AR273" s="89">
        <f t="shared" ref="AR273:AS273" si="119">SUM(AR272:AR272)</f>
        <v>719909.48</v>
      </c>
      <c r="AS273" s="65">
        <f t="shared" si="119"/>
        <v>719909.47999999905</v>
      </c>
      <c r="AT273" s="20">
        <f t="shared" si="118"/>
        <v>353000</v>
      </c>
    </row>
    <row r="274" spans="2:46" outlineLevel="1" x14ac:dyDescent="0.25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91"/>
      <c r="AS274" s="67"/>
      <c r="AT274" s="12"/>
    </row>
    <row r="275" spans="2:46" outlineLevel="1" x14ac:dyDescent="0.25">
      <c r="D275" s="14" t="s">
        <v>977</v>
      </c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0"/>
      <c r="AJ275" s="19"/>
      <c r="AK275" s="19"/>
      <c r="AL275" s="19"/>
      <c r="AM275" s="19"/>
      <c r="AN275" s="19"/>
      <c r="AO275" s="19"/>
      <c r="AP275" s="19"/>
      <c r="AQ275" s="19"/>
      <c r="AR275" s="88"/>
      <c r="AS275" s="52"/>
      <c r="AT275" s="19"/>
    </row>
    <row r="276" spans="2:46" outlineLevel="1" x14ac:dyDescent="0.25">
      <c r="B276" s="24" t="s">
        <v>546</v>
      </c>
      <c r="C276" s="24" t="s">
        <v>547</v>
      </c>
      <c r="D276" s="24" t="s">
        <v>548</v>
      </c>
      <c r="E276" s="19">
        <f>INDEX('Actuals Data'!E$4:E$427,MATCH('Actuals Summary'!$B276,'Actuals Data'!$B$4:$B$427,0))</f>
        <v>0</v>
      </c>
      <c r="F276" s="19">
        <f>INDEX('Actuals Data'!F$4:F$427,MATCH('Actuals Summary'!$B276,'Actuals Data'!$B$4:$B$427,0))</f>
        <v>0</v>
      </c>
      <c r="G276" s="19">
        <f>INDEX('Actuals Data'!G$4:G$427,MATCH('Actuals Summary'!$B276,'Actuals Data'!$B$4:$B$427,0))</f>
        <v>0</v>
      </c>
      <c r="H276" s="19">
        <f>INDEX('Actuals Data'!H$4:H$427,MATCH('Actuals Summary'!$B276,'Actuals Data'!$B$4:$B$427,0))</f>
        <v>0</v>
      </c>
      <c r="I276" s="19">
        <f>INDEX('Actuals Data'!I$4:I$427,MATCH('Actuals Summary'!$B276,'Actuals Data'!$B$4:$B$427,0))</f>
        <v>0</v>
      </c>
      <c r="J276" s="19">
        <f>INDEX('Actuals Data'!J$4:J$427,MATCH('Actuals Summary'!$B276,'Actuals Data'!$B$4:$B$427,0))</f>
        <v>30282</v>
      </c>
      <c r="K276" s="19">
        <f>INDEX('Actuals Data'!K$4:K$427,MATCH('Actuals Summary'!$B276,'Actuals Data'!$B$4:$B$427,0))</f>
        <v>39549</v>
      </c>
      <c r="L276" s="19">
        <f>INDEX('Actuals Data'!L$4:L$427,MATCH('Actuals Summary'!$B276,'Actuals Data'!$B$4:$B$427,0))</f>
        <v>34137</v>
      </c>
      <c r="M276" s="19">
        <f>INDEX('Actuals Data'!M$4:M$427,MATCH('Actuals Summary'!$B276,'Actuals Data'!$B$4:$B$427,0))</f>
        <v>34862</v>
      </c>
      <c r="N276" s="19">
        <f>INDEX('Actuals Data'!N$4:N$427,MATCH('Actuals Summary'!$B276,'Actuals Data'!$B$4:$B$427,0))</f>
        <v>33199</v>
      </c>
      <c r="O276" s="19">
        <f>INDEX('Actuals Data'!O$4:O$427,MATCH('Actuals Summary'!$B276,'Actuals Data'!$B$4:$B$427,0))</f>
        <v>33168</v>
      </c>
      <c r="P276" s="19">
        <f>INDEX('Actuals Data'!P$4:P$427,MATCH('Actuals Summary'!$B276,'Actuals Data'!$B$4:$B$427,0))</f>
        <v>31520</v>
      </c>
      <c r="Q276" s="19">
        <f>INDEX('Actuals Data'!Q$4:Q$427,MATCH('Actuals Summary'!$B276,'Actuals Data'!$B$4:$B$427,0))</f>
        <v>31334</v>
      </c>
      <c r="R276" s="19">
        <f>INDEX('Actuals Data'!R$4:R$427,MATCH('Actuals Summary'!$B276,'Actuals Data'!$B$4:$B$427,0))</f>
        <v>31095</v>
      </c>
      <c r="S276" s="19">
        <f>INDEX('Actuals Data'!S$4:S$427,MATCH('Actuals Summary'!$B276,'Actuals Data'!$B$4:$B$427,0))</f>
        <v>35293</v>
      </c>
      <c r="T276" s="19">
        <f>INDEX('Actuals Data'!T$4:T$427,MATCH('Actuals Summary'!$B276,'Actuals Data'!$B$4:$B$427,0))</f>
        <v>32403</v>
      </c>
      <c r="U276" s="19">
        <f>INDEX('Actuals Data'!U$4:U$427,MATCH('Actuals Summary'!$B276,'Actuals Data'!$B$4:$B$427,0))</f>
        <v>32984</v>
      </c>
      <c r="V276" s="19">
        <f>INDEX('Actuals Data'!V$4:V$427,MATCH('Actuals Summary'!$B276,'Actuals Data'!$B$4:$B$427,0))</f>
        <v>31758</v>
      </c>
      <c r="W276" s="19">
        <f>INDEX('Actuals Data'!W$4:W$427,MATCH('Actuals Summary'!$B276,'Actuals Data'!$B$4:$B$427,0))</f>
        <v>33193</v>
      </c>
      <c r="X276" s="19">
        <f>INDEX('Actuals Data'!X$4:X$427,MATCH('Actuals Summary'!$B276,'Actuals Data'!$B$4:$B$427,0))</f>
        <v>32843</v>
      </c>
      <c r="Y276" s="19">
        <f>INDEX('Actuals Data'!Y$4:Y$427,MATCH('Actuals Summary'!$B276,'Actuals Data'!$B$4:$B$427,0))</f>
        <v>33410</v>
      </c>
      <c r="Z276" s="19">
        <f>INDEX('Actuals Data'!Z$4:Z$427,MATCH('Actuals Summary'!$B276,'Actuals Data'!$B$4:$B$427,0))</f>
        <v>32711</v>
      </c>
      <c r="AA276" s="19">
        <f>INDEX('Actuals Data'!AA$4:AA$427,MATCH('Actuals Summary'!$B276,'Actuals Data'!$B$4:$B$427,0))</f>
        <v>25737</v>
      </c>
      <c r="AB276" s="19">
        <f>INDEX('Actuals Data'!AB$4:AB$427,MATCH('Actuals Summary'!$B276,'Actuals Data'!$B$4:$B$427,0))</f>
        <v>34471</v>
      </c>
      <c r="AC276" s="19">
        <f>INDEX('Actuals Data'!AC$4:AC$427,MATCH('Actuals Summary'!$B276,'Actuals Data'!$B$4:$B$427,0))</f>
        <v>30226</v>
      </c>
      <c r="AD276" s="19">
        <f>INDEX('Actuals Data'!AD$4:AD$427,MATCH('Actuals Summary'!$B276,'Actuals Data'!$B$4:$B$427,0))</f>
        <v>14667</v>
      </c>
      <c r="AE276" s="19">
        <f>INDEX('Actuals Data'!AE$4:AE$427,MATCH('Actuals Summary'!$B276,'Actuals Data'!$B$4:$B$427,0))</f>
        <v>8484</v>
      </c>
      <c r="AF276" s="19">
        <f>INDEX('Actuals Data'!AF$4:AF$427,MATCH('Actuals Summary'!$B276,'Actuals Data'!$B$4:$B$427,0))</f>
        <v>7989</v>
      </c>
      <c r="AG276" s="19">
        <f>INDEX('Actuals Data'!AG$4:AG$427,MATCH('Actuals Summary'!$B276,'Actuals Data'!$B$4:$B$427,0))</f>
        <v>1346</v>
      </c>
      <c r="AH276" s="19">
        <f>INDEX('Actuals Data'!AH$4:AH$427,MATCH('Actuals Summary'!$B276,'Actuals Data'!$B$4:$B$427,0))</f>
        <v>3965</v>
      </c>
      <c r="AI276" s="19">
        <f>INDEX('Actuals Data'!AI$4:AI$427,MATCH('Actuals Summary'!$B276,'Actuals Data'!$B$4:$B$427,0))</f>
        <v>1650</v>
      </c>
      <c r="AJ276" s="19">
        <f>INDEX('Actuals Data'!AJ$4:AJ$427,MATCH('Actuals Summary'!$B276,'Actuals Data'!$B$4:$B$427,0))</f>
        <v>3786</v>
      </c>
      <c r="AK276" s="19">
        <f>INDEX('Actuals Data'!AK$4:AK$427,MATCH('Actuals Summary'!$B276,'Actuals Data'!$B$4:$B$427,0))</f>
        <v>2736</v>
      </c>
      <c r="AL276" s="19">
        <f>INDEX('Actuals Data'!AL$4:AL$427,MATCH('Actuals Summary'!$B276,'Actuals Data'!$B$4:$B$427,0))</f>
        <v>8507</v>
      </c>
      <c r="AM276" s="19">
        <f>INDEX('Actuals Data'!AM$4:AM$427,MATCH('Actuals Summary'!$B276,'Actuals Data'!$B$4:$B$427,0))</f>
        <v>1298</v>
      </c>
      <c r="AN276" s="19">
        <f>INDEX('Actuals Data'!AN$4:AN$427,MATCH('Actuals Summary'!$B276,'Actuals Data'!$B$4:$B$427,0))</f>
        <v>0</v>
      </c>
      <c r="AO276" s="19">
        <f>INDEX('Actuals Data'!AO$4:AO$427,MATCH('Actuals Summary'!$B276,'Actuals Data'!$B$4:$B$427,0))</f>
        <v>0</v>
      </c>
      <c r="AP276" s="19">
        <f>INDEX('Actuals Data'!AP$4:AP$427,MATCH('Actuals Summary'!$B276,'Actuals Data'!$B$4:$B$427,0))</f>
        <v>0</v>
      </c>
      <c r="AQ276" s="19">
        <f>INDEX('Actuals Data'!AQ$4:AQ$427,MATCH('Actuals Summary'!$B276,'Actuals Data'!$B$4:$B$427,0))</f>
        <v>0</v>
      </c>
      <c r="AR276" s="88">
        <f>INDEX('Actuals Data'!AR$4:AR$427,MATCH('Actuals Summary'!$B276,'Actuals Data'!$B$4:$B$427,0))</f>
        <v>0</v>
      </c>
      <c r="AS276" s="52">
        <f>INDEX('Actuals Data'!AS$4:AS$427,MATCH('Actuals Summary'!$B276,'Actuals Data'!$B$4:$B$427,0))</f>
        <v>0</v>
      </c>
      <c r="AT276" s="19">
        <f>INDEX('Actuals Data'!AT$4:AT$427,MATCH('Actuals Summary'!$B276,'Actuals Data'!$B$4:$B$427,0))</f>
        <v>0</v>
      </c>
    </row>
    <row r="277" spans="2:46" outlineLevel="1" x14ac:dyDescent="0.25">
      <c r="B277" s="24" t="s">
        <v>549</v>
      </c>
      <c r="C277" s="24" t="s">
        <v>550</v>
      </c>
      <c r="D277" s="24" t="s">
        <v>551</v>
      </c>
      <c r="E277" s="19">
        <f>INDEX('Actuals Data'!E$4:E$427,MATCH('Actuals Summary'!$B277,'Actuals Data'!$B$4:$B$427,0))</f>
        <v>0</v>
      </c>
      <c r="F277" s="19">
        <f>INDEX('Actuals Data'!F$4:F$427,MATCH('Actuals Summary'!$B277,'Actuals Data'!$B$4:$B$427,0))</f>
        <v>0</v>
      </c>
      <c r="G277" s="19">
        <f>INDEX('Actuals Data'!G$4:G$427,MATCH('Actuals Summary'!$B277,'Actuals Data'!$B$4:$B$427,0))</f>
        <v>0</v>
      </c>
      <c r="H277" s="19">
        <f>INDEX('Actuals Data'!H$4:H$427,MATCH('Actuals Summary'!$B277,'Actuals Data'!$B$4:$B$427,0))</f>
        <v>0</v>
      </c>
      <c r="I277" s="19">
        <f>INDEX('Actuals Data'!I$4:I$427,MATCH('Actuals Summary'!$B277,'Actuals Data'!$B$4:$B$427,0))</f>
        <v>0</v>
      </c>
      <c r="J277" s="19">
        <f>INDEX('Actuals Data'!J$4:J$427,MATCH('Actuals Summary'!$B277,'Actuals Data'!$B$4:$B$427,0))</f>
        <v>0</v>
      </c>
      <c r="K277" s="19">
        <f>INDEX('Actuals Data'!K$4:K$427,MATCH('Actuals Summary'!$B277,'Actuals Data'!$B$4:$B$427,0))</f>
        <v>0</v>
      </c>
      <c r="L277" s="19">
        <f>INDEX('Actuals Data'!L$4:L$427,MATCH('Actuals Summary'!$B277,'Actuals Data'!$B$4:$B$427,0))</f>
        <v>0</v>
      </c>
      <c r="M277" s="19">
        <f>INDEX('Actuals Data'!M$4:M$427,MATCH('Actuals Summary'!$B277,'Actuals Data'!$B$4:$B$427,0))</f>
        <v>0</v>
      </c>
      <c r="N277" s="19">
        <f>INDEX('Actuals Data'!N$4:N$427,MATCH('Actuals Summary'!$B277,'Actuals Data'!$B$4:$B$427,0))</f>
        <v>0</v>
      </c>
      <c r="O277" s="19">
        <f>INDEX('Actuals Data'!O$4:O$427,MATCH('Actuals Summary'!$B277,'Actuals Data'!$B$4:$B$427,0))</f>
        <v>0</v>
      </c>
      <c r="P277" s="19">
        <f>INDEX('Actuals Data'!P$4:P$427,MATCH('Actuals Summary'!$B277,'Actuals Data'!$B$4:$B$427,0))</f>
        <v>0</v>
      </c>
      <c r="Q277" s="19">
        <f>INDEX('Actuals Data'!Q$4:Q$427,MATCH('Actuals Summary'!$B277,'Actuals Data'!$B$4:$B$427,0))</f>
        <v>0</v>
      </c>
      <c r="R277" s="19">
        <f>INDEX('Actuals Data'!R$4:R$427,MATCH('Actuals Summary'!$B277,'Actuals Data'!$B$4:$B$427,0))</f>
        <v>0</v>
      </c>
      <c r="S277" s="19">
        <f>INDEX('Actuals Data'!S$4:S$427,MATCH('Actuals Summary'!$B277,'Actuals Data'!$B$4:$B$427,0))</f>
        <v>0</v>
      </c>
      <c r="T277" s="19">
        <f>INDEX('Actuals Data'!T$4:T$427,MATCH('Actuals Summary'!$B277,'Actuals Data'!$B$4:$B$427,0))</f>
        <v>0</v>
      </c>
      <c r="U277" s="19">
        <f>INDEX('Actuals Data'!U$4:U$427,MATCH('Actuals Summary'!$B277,'Actuals Data'!$B$4:$B$427,0))</f>
        <v>0</v>
      </c>
      <c r="V277" s="19">
        <f>INDEX('Actuals Data'!V$4:V$427,MATCH('Actuals Summary'!$B277,'Actuals Data'!$B$4:$B$427,0))</f>
        <v>37419</v>
      </c>
      <c r="W277" s="19">
        <f>INDEX('Actuals Data'!W$4:W$427,MATCH('Actuals Summary'!$B277,'Actuals Data'!$B$4:$B$427,0))</f>
        <v>36222</v>
      </c>
      <c r="X277" s="19">
        <f>INDEX('Actuals Data'!X$4:X$427,MATCH('Actuals Summary'!$B277,'Actuals Data'!$B$4:$B$427,0))</f>
        <v>47528</v>
      </c>
      <c r="Y277" s="19">
        <f>INDEX('Actuals Data'!Y$4:Y$427,MATCH('Actuals Summary'!$B277,'Actuals Data'!$B$4:$B$427,0))</f>
        <v>66606</v>
      </c>
      <c r="Z277" s="19">
        <f>INDEX('Actuals Data'!Z$4:Z$427,MATCH('Actuals Summary'!$B277,'Actuals Data'!$B$4:$B$427,0))</f>
        <v>72441</v>
      </c>
      <c r="AA277" s="19">
        <f>INDEX('Actuals Data'!AA$4:AA$427,MATCH('Actuals Summary'!$B277,'Actuals Data'!$B$4:$B$427,0))</f>
        <v>83586</v>
      </c>
      <c r="AB277" s="19">
        <f>INDEX('Actuals Data'!AB$4:AB$427,MATCH('Actuals Summary'!$B277,'Actuals Data'!$B$4:$B$427,0))</f>
        <v>65333</v>
      </c>
      <c r="AC277" s="19">
        <f>INDEX('Actuals Data'!AC$4:AC$427,MATCH('Actuals Summary'!$B277,'Actuals Data'!$B$4:$B$427,0))</f>
        <v>89374</v>
      </c>
      <c r="AD277" s="19">
        <f>INDEX('Actuals Data'!AD$4:AD$427,MATCH('Actuals Summary'!$B277,'Actuals Data'!$B$4:$B$427,0))</f>
        <v>94457</v>
      </c>
      <c r="AE277" s="19">
        <f>INDEX('Actuals Data'!AE$4:AE$427,MATCH('Actuals Summary'!$B277,'Actuals Data'!$B$4:$B$427,0))</f>
        <v>62313</v>
      </c>
      <c r="AF277" s="19">
        <f>INDEX('Actuals Data'!AF$4:AF$427,MATCH('Actuals Summary'!$B277,'Actuals Data'!$B$4:$B$427,0))</f>
        <v>129747</v>
      </c>
      <c r="AG277" s="19">
        <f>INDEX('Actuals Data'!AG$4:AG$427,MATCH('Actuals Summary'!$B277,'Actuals Data'!$B$4:$B$427,0))</f>
        <v>65669</v>
      </c>
      <c r="AH277" s="19">
        <f>INDEX('Actuals Data'!AH$4:AH$427,MATCH('Actuals Summary'!$B277,'Actuals Data'!$B$4:$B$427,0))</f>
        <v>69411</v>
      </c>
      <c r="AI277" s="19">
        <f>INDEX('Actuals Data'!AI$4:AI$427,MATCH('Actuals Summary'!$B277,'Actuals Data'!$B$4:$B$427,0))</f>
        <v>31464</v>
      </c>
      <c r="AJ277" s="19">
        <f>INDEX('Actuals Data'!AJ$4:AJ$427,MATCH('Actuals Summary'!$B277,'Actuals Data'!$B$4:$B$427,0))</f>
        <v>91761</v>
      </c>
      <c r="AK277" s="19">
        <f>INDEX('Actuals Data'!AK$4:AK$427,MATCH('Actuals Summary'!$B277,'Actuals Data'!$B$4:$B$427,0))</f>
        <v>70517</v>
      </c>
      <c r="AL277" s="19">
        <f>INDEX('Actuals Data'!AL$4:AL$427,MATCH('Actuals Summary'!$B277,'Actuals Data'!$B$4:$B$427,0))</f>
        <v>100809</v>
      </c>
      <c r="AM277" s="19">
        <f>INDEX('Actuals Data'!AM$4:AM$427,MATCH('Actuals Summary'!$B277,'Actuals Data'!$B$4:$B$427,0))</f>
        <v>116897</v>
      </c>
      <c r="AN277" s="19">
        <f>INDEX('Actuals Data'!AN$4:AN$427,MATCH('Actuals Summary'!$B277,'Actuals Data'!$B$4:$B$427,0))</f>
        <v>136364</v>
      </c>
      <c r="AO277" s="19">
        <f>INDEX('Actuals Data'!AO$4:AO$427,MATCH('Actuals Summary'!$B277,'Actuals Data'!$B$4:$B$427,0))</f>
        <v>66048</v>
      </c>
      <c r="AP277" s="19">
        <f>INDEX('Actuals Data'!AP$4:AP$427,MATCH('Actuals Summary'!$B277,'Actuals Data'!$B$4:$B$427,0))</f>
        <v>39084</v>
      </c>
      <c r="AQ277" s="19">
        <f>INDEX('Actuals Data'!AQ$4:AQ$427,MATCH('Actuals Summary'!$B277,'Actuals Data'!$B$4:$B$427,0))</f>
        <v>-12453</v>
      </c>
      <c r="AR277" s="88">
        <f>INDEX('Actuals Data'!AR$4:AR$427,MATCH('Actuals Summary'!$B277,'Actuals Data'!$B$4:$B$427,0))</f>
        <v>10913.43</v>
      </c>
      <c r="AS277" s="52">
        <f>INDEX('Actuals Data'!AS$4:AS$427,MATCH('Actuals Summary'!$B277,'Actuals Data'!$B$4:$B$427,0))</f>
        <v>10913.43</v>
      </c>
      <c r="AT277" s="19">
        <f>INDEX('Actuals Data'!AT$4:AT$427,MATCH('Actuals Summary'!$B277,'Actuals Data'!$B$4:$B$427,0))</f>
        <v>0</v>
      </c>
    </row>
    <row r="278" spans="2:46" outlineLevel="1" x14ac:dyDescent="0.25">
      <c r="B278" s="24" t="s">
        <v>552</v>
      </c>
      <c r="C278" s="24" t="s">
        <v>553</v>
      </c>
      <c r="D278" s="24" t="s">
        <v>554</v>
      </c>
      <c r="E278" s="19">
        <f>INDEX('Actuals Data'!E$4:E$427,MATCH('Actuals Summary'!$B278,'Actuals Data'!$B$4:$B$427,0))</f>
        <v>0</v>
      </c>
      <c r="F278" s="19">
        <f>INDEX('Actuals Data'!F$4:F$427,MATCH('Actuals Summary'!$B278,'Actuals Data'!$B$4:$B$427,0))</f>
        <v>0</v>
      </c>
      <c r="G278" s="19">
        <f>INDEX('Actuals Data'!G$4:G$427,MATCH('Actuals Summary'!$B278,'Actuals Data'!$B$4:$B$427,0))</f>
        <v>0</v>
      </c>
      <c r="H278" s="19">
        <f>INDEX('Actuals Data'!H$4:H$427,MATCH('Actuals Summary'!$B278,'Actuals Data'!$B$4:$B$427,0))</f>
        <v>0</v>
      </c>
      <c r="I278" s="19">
        <f>INDEX('Actuals Data'!I$4:I$427,MATCH('Actuals Summary'!$B278,'Actuals Data'!$B$4:$B$427,0))</f>
        <v>0</v>
      </c>
      <c r="J278" s="19">
        <f>INDEX('Actuals Data'!J$4:J$427,MATCH('Actuals Summary'!$B278,'Actuals Data'!$B$4:$B$427,0))</f>
        <v>0</v>
      </c>
      <c r="K278" s="19">
        <f>INDEX('Actuals Data'!K$4:K$427,MATCH('Actuals Summary'!$B278,'Actuals Data'!$B$4:$B$427,0))</f>
        <v>0</v>
      </c>
      <c r="L278" s="19">
        <f>INDEX('Actuals Data'!L$4:L$427,MATCH('Actuals Summary'!$B278,'Actuals Data'!$B$4:$B$427,0))</f>
        <v>0</v>
      </c>
      <c r="M278" s="19">
        <f>INDEX('Actuals Data'!M$4:M$427,MATCH('Actuals Summary'!$B278,'Actuals Data'!$B$4:$B$427,0))</f>
        <v>437</v>
      </c>
      <c r="N278" s="19">
        <f>INDEX('Actuals Data'!N$4:N$427,MATCH('Actuals Summary'!$B278,'Actuals Data'!$B$4:$B$427,0))</f>
        <v>64078</v>
      </c>
      <c r="O278" s="19">
        <f>INDEX('Actuals Data'!O$4:O$427,MATCH('Actuals Summary'!$B278,'Actuals Data'!$B$4:$B$427,0))</f>
        <v>75681</v>
      </c>
      <c r="P278" s="19">
        <f>INDEX('Actuals Data'!P$4:P$427,MATCH('Actuals Summary'!$B278,'Actuals Data'!$B$4:$B$427,0))</f>
        <v>75496</v>
      </c>
      <c r="Q278" s="19">
        <f>INDEX('Actuals Data'!Q$4:Q$427,MATCH('Actuals Summary'!$B278,'Actuals Data'!$B$4:$B$427,0))</f>
        <v>48295</v>
      </c>
      <c r="R278" s="19">
        <f>INDEX('Actuals Data'!R$4:R$427,MATCH('Actuals Summary'!$B278,'Actuals Data'!$B$4:$B$427,0))</f>
        <v>57719</v>
      </c>
      <c r="S278" s="19">
        <f>INDEX('Actuals Data'!S$4:S$427,MATCH('Actuals Summary'!$B278,'Actuals Data'!$B$4:$B$427,0))</f>
        <v>62939</v>
      </c>
      <c r="T278" s="19">
        <f>INDEX('Actuals Data'!T$4:T$427,MATCH('Actuals Summary'!$B278,'Actuals Data'!$B$4:$B$427,0))</f>
        <v>59138</v>
      </c>
      <c r="U278" s="19">
        <f>INDEX('Actuals Data'!U$4:U$427,MATCH('Actuals Summary'!$B278,'Actuals Data'!$B$4:$B$427,0))</f>
        <v>83451</v>
      </c>
      <c r="V278" s="19">
        <f>INDEX('Actuals Data'!V$4:V$427,MATCH('Actuals Summary'!$B278,'Actuals Data'!$B$4:$B$427,0))</f>
        <v>66710</v>
      </c>
      <c r="W278" s="19">
        <f>INDEX('Actuals Data'!W$4:W$427,MATCH('Actuals Summary'!$B278,'Actuals Data'!$B$4:$B$427,0))</f>
        <v>92292</v>
      </c>
      <c r="X278" s="19">
        <f>INDEX('Actuals Data'!X$4:X$427,MATCH('Actuals Summary'!$B278,'Actuals Data'!$B$4:$B$427,0))</f>
        <v>78898</v>
      </c>
      <c r="Y278" s="19">
        <f>INDEX('Actuals Data'!Y$4:Y$427,MATCH('Actuals Summary'!$B278,'Actuals Data'!$B$4:$B$427,0))</f>
        <v>82972</v>
      </c>
      <c r="Z278" s="19">
        <f>INDEX('Actuals Data'!Z$4:Z$427,MATCH('Actuals Summary'!$B278,'Actuals Data'!$B$4:$B$427,0))</f>
        <v>79469</v>
      </c>
      <c r="AA278" s="19">
        <f>INDEX('Actuals Data'!AA$4:AA$427,MATCH('Actuals Summary'!$B278,'Actuals Data'!$B$4:$B$427,0))</f>
        <v>65420</v>
      </c>
      <c r="AB278" s="19">
        <f>INDEX('Actuals Data'!AB$4:AB$427,MATCH('Actuals Summary'!$B278,'Actuals Data'!$B$4:$B$427,0))</f>
        <v>154919</v>
      </c>
      <c r="AC278" s="19">
        <f>INDEX('Actuals Data'!AC$4:AC$427,MATCH('Actuals Summary'!$B278,'Actuals Data'!$B$4:$B$427,0))</f>
        <v>102239</v>
      </c>
      <c r="AD278" s="19">
        <f>INDEX('Actuals Data'!AD$4:AD$427,MATCH('Actuals Summary'!$B278,'Actuals Data'!$B$4:$B$427,0))</f>
        <v>125915</v>
      </c>
      <c r="AE278" s="19">
        <f>INDEX('Actuals Data'!AE$4:AE$427,MATCH('Actuals Summary'!$B278,'Actuals Data'!$B$4:$B$427,0))</f>
        <v>99274</v>
      </c>
      <c r="AF278" s="19">
        <f>INDEX('Actuals Data'!AF$4:AF$427,MATCH('Actuals Summary'!$B278,'Actuals Data'!$B$4:$B$427,0))</f>
        <v>93963</v>
      </c>
      <c r="AG278" s="19">
        <f>INDEX('Actuals Data'!AG$4:AG$427,MATCH('Actuals Summary'!$B278,'Actuals Data'!$B$4:$B$427,0))</f>
        <v>126283</v>
      </c>
      <c r="AH278" s="19">
        <f>INDEX('Actuals Data'!AH$4:AH$427,MATCH('Actuals Summary'!$B278,'Actuals Data'!$B$4:$B$427,0))</f>
        <v>121590</v>
      </c>
      <c r="AI278" s="19">
        <f>INDEX('Actuals Data'!AI$4:AI$427,MATCH('Actuals Summary'!$B278,'Actuals Data'!$B$4:$B$427,0))</f>
        <v>113166</v>
      </c>
      <c r="AJ278" s="19">
        <f>INDEX('Actuals Data'!AJ$4:AJ$427,MATCH('Actuals Summary'!$B278,'Actuals Data'!$B$4:$B$427,0))</f>
        <v>108319</v>
      </c>
      <c r="AK278" s="19">
        <f>INDEX('Actuals Data'!AK$4:AK$427,MATCH('Actuals Summary'!$B278,'Actuals Data'!$B$4:$B$427,0))</f>
        <v>91347</v>
      </c>
      <c r="AL278" s="19">
        <f>INDEX('Actuals Data'!AL$4:AL$427,MATCH('Actuals Summary'!$B278,'Actuals Data'!$B$4:$B$427,0))</f>
        <v>66516</v>
      </c>
      <c r="AM278" s="19">
        <f>INDEX('Actuals Data'!AM$4:AM$427,MATCH('Actuals Summary'!$B278,'Actuals Data'!$B$4:$B$427,0))</f>
        <v>122318</v>
      </c>
      <c r="AN278" s="19">
        <f>INDEX('Actuals Data'!AN$4:AN$427,MATCH('Actuals Summary'!$B278,'Actuals Data'!$B$4:$B$427,0))</f>
        <v>120008</v>
      </c>
      <c r="AO278" s="19">
        <f>INDEX('Actuals Data'!AO$4:AO$427,MATCH('Actuals Summary'!$B278,'Actuals Data'!$B$4:$B$427,0))</f>
        <v>162893</v>
      </c>
      <c r="AP278" s="19">
        <f>INDEX('Actuals Data'!AP$4:AP$427,MATCH('Actuals Summary'!$B278,'Actuals Data'!$B$4:$B$427,0))</f>
        <v>137728</v>
      </c>
      <c r="AQ278" s="19">
        <f>INDEX('Actuals Data'!AQ$4:AQ$427,MATCH('Actuals Summary'!$B278,'Actuals Data'!$B$4:$B$427,0))</f>
        <v>159608</v>
      </c>
      <c r="AR278" s="88">
        <f>INDEX('Actuals Data'!AR$4:AR$427,MATCH('Actuals Summary'!$B278,'Actuals Data'!$B$4:$B$427,0))</f>
        <v>160769.4</v>
      </c>
      <c r="AS278" s="52">
        <f>INDEX('Actuals Data'!AS$4:AS$427,MATCH('Actuals Summary'!$B278,'Actuals Data'!$B$4:$B$427,0))</f>
        <v>160769.39999999976</v>
      </c>
      <c r="AT278" s="19">
        <f>INDEX('Actuals Data'!AT$4:AT$427,MATCH('Actuals Summary'!$B278,'Actuals Data'!$B$4:$B$427,0))</f>
        <v>145000</v>
      </c>
    </row>
    <row r="279" spans="2:46" outlineLevel="1" x14ac:dyDescent="0.25">
      <c r="B279" s="24" t="s">
        <v>555</v>
      </c>
      <c r="C279" s="24">
        <v>778</v>
      </c>
      <c r="D279" s="24" t="s">
        <v>556</v>
      </c>
      <c r="E279" s="19">
        <f>INDEX('Actuals Data'!E$4:E$427,MATCH('Actuals Summary'!$B279,'Actuals Data'!$B$4:$B$427,0))</f>
        <v>0</v>
      </c>
      <c r="F279" s="19">
        <f>INDEX('Actuals Data'!F$4:F$427,MATCH('Actuals Summary'!$B279,'Actuals Data'!$B$4:$B$427,0))</f>
        <v>0</v>
      </c>
      <c r="G279" s="19">
        <f>INDEX('Actuals Data'!G$4:G$427,MATCH('Actuals Summary'!$B279,'Actuals Data'!$B$4:$B$427,0))</f>
        <v>0</v>
      </c>
      <c r="H279" s="19">
        <f>INDEX('Actuals Data'!H$4:H$427,MATCH('Actuals Summary'!$B279,'Actuals Data'!$B$4:$B$427,0))</f>
        <v>0</v>
      </c>
      <c r="I279" s="19">
        <f>INDEX('Actuals Data'!I$4:I$427,MATCH('Actuals Summary'!$B279,'Actuals Data'!$B$4:$B$427,0))</f>
        <v>0</v>
      </c>
      <c r="J279" s="19">
        <f>INDEX('Actuals Data'!J$4:J$427,MATCH('Actuals Summary'!$B279,'Actuals Data'!$B$4:$B$427,0))</f>
        <v>0</v>
      </c>
      <c r="K279" s="19">
        <f>INDEX('Actuals Data'!K$4:K$427,MATCH('Actuals Summary'!$B279,'Actuals Data'!$B$4:$B$427,0))</f>
        <v>0</v>
      </c>
      <c r="L279" s="19">
        <f>INDEX('Actuals Data'!L$4:L$427,MATCH('Actuals Summary'!$B279,'Actuals Data'!$B$4:$B$427,0))</f>
        <v>0</v>
      </c>
      <c r="M279" s="19">
        <f>INDEX('Actuals Data'!M$4:M$427,MATCH('Actuals Summary'!$B279,'Actuals Data'!$B$4:$B$427,0))</f>
        <v>0</v>
      </c>
      <c r="N279" s="19">
        <f>INDEX('Actuals Data'!N$4:N$427,MATCH('Actuals Summary'!$B279,'Actuals Data'!$B$4:$B$427,0))</f>
        <v>0</v>
      </c>
      <c r="O279" s="19">
        <f>INDEX('Actuals Data'!O$4:O$427,MATCH('Actuals Summary'!$B279,'Actuals Data'!$B$4:$B$427,0))</f>
        <v>0</v>
      </c>
      <c r="P279" s="19">
        <f>INDEX('Actuals Data'!P$4:P$427,MATCH('Actuals Summary'!$B279,'Actuals Data'!$B$4:$B$427,0))</f>
        <v>0</v>
      </c>
      <c r="Q279" s="19">
        <f>INDEX('Actuals Data'!Q$4:Q$427,MATCH('Actuals Summary'!$B279,'Actuals Data'!$B$4:$B$427,0))</f>
        <v>0</v>
      </c>
      <c r="R279" s="19">
        <f>INDEX('Actuals Data'!R$4:R$427,MATCH('Actuals Summary'!$B279,'Actuals Data'!$B$4:$B$427,0))</f>
        <v>0</v>
      </c>
      <c r="S279" s="19">
        <f>INDEX('Actuals Data'!S$4:S$427,MATCH('Actuals Summary'!$B279,'Actuals Data'!$B$4:$B$427,0))</f>
        <v>0</v>
      </c>
      <c r="T279" s="19">
        <f>INDEX('Actuals Data'!T$4:T$427,MATCH('Actuals Summary'!$B279,'Actuals Data'!$B$4:$B$427,0))</f>
        <v>0</v>
      </c>
      <c r="U279" s="19">
        <f>INDEX('Actuals Data'!U$4:U$427,MATCH('Actuals Summary'!$B279,'Actuals Data'!$B$4:$B$427,0))</f>
        <v>0</v>
      </c>
      <c r="V279" s="19">
        <f>INDEX('Actuals Data'!V$4:V$427,MATCH('Actuals Summary'!$B279,'Actuals Data'!$B$4:$B$427,0))</f>
        <v>0</v>
      </c>
      <c r="W279" s="19">
        <f>INDEX('Actuals Data'!W$4:W$427,MATCH('Actuals Summary'!$B279,'Actuals Data'!$B$4:$B$427,0))</f>
        <v>0</v>
      </c>
      <c r="X279" s="19">
        <f>INDEX('Actuals Data'!X$4:X$427,MATCH('Actuals Summary'!$B279,'Actuals Data'!$B$4:$B$427,0))</f>
        <v>0</v>
      </c>
      <c r="Y279" s="19">
        <f>INDEX('Actuals Data'!Y$4:Y$427,MATCH('Actuals Summary'!$B279,'Actuals Data'!$B$4:$B$427,0))</f>
        <v>0</v>
      </c>
      <c r="Z279" s="19">
        <f>INDEX('Actuals Data'!Z$4:Z$427,MATCH('Actuals Summary'!$B279,'Actuals Data'!$B$4:$B$427,0))</f>
        <v>0</v>
      </c>
      <c r="AA279" s="19">
        <f>INDEX('Actuals Data'!AA$4:AA$427,MATCH('Actuals Summary'!$B279,'Actuals Data'!$B$4:$B$427,0))</f>
        <v>0</v>
      </c>
      <c r="AB279" s="19">
        <f>INDEX('Actuals Data'!AB$4:AB$427,MATCH('Actuals Summary'!$B279,'Actuals Data'!$B$4:$B$427,0))</f>
        <v>0</v>
      </c>
      <c r="AC279" s="19">
        <f>INDEX('Actuals Data'!AC$4:AC$427,MATCH('Actuals Summary'!$B279,'Actuals Data'!$B$4:$B$427,0))</f>
        <v>0</v>
      </c>
      <c r="AD279" s="19">
        <f>INDEX('Actuals Data'!AD$4:AD$427,MATCH('Actuals Summary'!$B279,'Actuals Data'!$B$4:$B$427,0))</f>
        <v>0</v>
      </c>
      <c r="AE279" s="19">
        <f>INDEX('Actuals Data'!AE$4:AE$427,MATCH('Actuals Summary'!$B279,'Actuals Data'!$B$4:$B$427,0))</f>
        <v>0</v>
      </c>
      <c r="AF279" s="19">
        <f>INDEX('Actuals Data'!AF$4:AF$427,MATCH('Actuals Summary'!$B279,'Actuals Data'!$B$4:$B$427,0))</f>
        <v>0</v>
      </c>
      <c r="AG279" s="19">
        <f>INDEX('Actuals Data'!AG$4:AG$427,MATCH('Actuals Summary'!$B279,'Actuals Data'!$B$4:$B$427,0))</f>
        <v>0</v>
      </c>
      <c r="AH279" s="19">
        <f>INDEX('Actuals Data'!AH$4:AH$427,MATCH('Actuals Summary'!$B279,'Actuals Data'!$B$4:$B$427,0))</f>
        <v>0</v>
      </c>
      <c r="AI279" s="19">
        <f>INDEX('Actuals Data'!AI$4:AI$427,MATCH('Actuals Summary'!$B279,'Actuals Data'!$B$4:$B$427,0))</f>
        <v>0</v>
      </c>
      <c r="AJ279" s="19">
        <f>INDEX('Actuals Data'!AJ$4:AJ$427,MATCH('Actuals Summary'!$B279,'Actuals Data'!$B$4:$B$427,0))</f>
        <v>0</v>
      </c>
      <c r="AK279" s="19">
        <f>INDEX('Actuals Data'!AK$4:AK$427,MATCH('Actuals Summary'!$B279,'Actuals Data'!$B$4:$B$427,0))</f>
        <v>0</v>
      </c>
      <c r="AL279" s="19">
        <f>INDEX('Actuals Data'!AL$4:AL$427,MATCH('Actuals Summary'!$B279,'Actuals Data'!$B$4:$B$427,0))</f>
        <v>0</v>
      </c>
      <c r="AM279" s="19">
        <f>INDEX('Actuals Data'!AM$4:AM$427,MATCH('Actuals Summary'!$B279,'Actuals Data'!$B$4:$B$427,0))</f>
        <v>0</v>
      </c>
      <c r="AN279" s="19">
        <f>INDEX('Actuals Data'!AN$4:AN$427,MATCH('Actuals Summary'!$B279,'Actuals Data'!$B$4:$B$427,0))</f>
        <v>350000</v>
      </c>
      <c r="AO279" s="19">
        <f>INDEX('Actuals Data'!AO$4:AO$427,MATCH('Actuals Summary'!$B279,'Actuals Data'!$B$4:$B$427,0))</f>
        <v>0</v>
      </c>
      <c r="AP279" s="19">
        <f>INDEX('Actuals Data'!AP$4:AP$427,MATCH('Actuals Summary'!$B279,'Actuals Data'!$B$4:$B$427,0))</f>
        <v>0</v>
      </c>
      <c r="AQ279" s="19">
        <f>INDEX('Actuals Data'!AQ$4:AQ$427,MATCH('Actuals Summary'!$B279,'Actuals Data'!$B$4:$B$427,0))</f>
        <v>0</v>
      </c>
      <c r="AR279" s="88">
        <f>INDEX('Actuals Data'!AR$4:AR$427,MATCH('Actuals Summary'!$B279,'Actuals Data'!$B$4:$B$427,0))</f>
        <v>0</v>
      </c>
      <c r="AS279" s="52">
        <f>INDEX('Actuals Data'!AS$4:AS$427,MATCH('Actuals Summary'!$B279,'Actuals Data'!$B$4:$B$427,0))</f>
        <v>0</v>
      </c>
      <c r="AT279" s="19">
        <f>INDEX('Actuals Data'!AT$4:AT$427,MATCH('Actuals Summary'!$B279,'Actuals Data'!$B$4:$B$427,0))</f>
        <v>0</v>
      </c>
    </row>
    <row r="280" spans="2:46" outlineLevel="1" x14ac:dyDescent="0.25">
      <c r="D280" s="15" t="s">
        <v>999</v>
      </c>
      <c r="E280" s="20">
        <f t="shared" ref="E280:AG280" si="120">SUM(E276:E279)</f>
        <v>0</v>
      </c>
      <c r="F280" s="20">
        <f t="shared" si="120"/>
        <v>0</v>
      </c>
      <c r="G280" s="20">
        <f t="shared" si="120"/>
        <v>0</v>
      </c>
      <c r="H280" s="20">
        <f t="shared" si="120"/>
        <v>0</v>
      </c>
      <c r="I280" s="20">
        <f t="shared" si="120"/>
        <v>0</v>
      </c>
      <c r="J280" s="20">
        <f t="shared" si="120"/>
        <v>30282</v>
      </c>
      <c r="K280" s="20">
        <f t="shared" si="120"/>
        <v>39549</v>
      </c>
      <c r="L280" s="20">
        <f t="shared" si="120"/>
        <v>34137</v>
      </c>
      <c r="M280" s="20">
        <f t="shared" si="120"/>
        <v>35299</v>
      </c>
      <c r="N280" s="20">
        <f t="shared" si="120"/>
        <v>97277</v>
      </c>
      <c r="O280" s="20">
        <f t="shared" si="120"/>
        <v>108849</v>
      </c>
      <c r="P280" s="20">
        <f t="shared" si="120"/>
        <v>107016</v>
      </c>
      <c r="Q280" s="20">
        <f t="shared" si="120"/>
        <v>79629</v>
      </c>
      <c r="R280" s="20">
        <f t="shared" si="120"/>
        <v>88814</v>
      </c>
      <c r="S280" s="20">
        <f t="shared" si="120"/>
        <v>98232</v>
      </c>
      <c r="T280" s="20">
        <f t="shared" si="120"/>
        <v>91541</v>
      </c>
      <c r="U280" s="20">
        <f t="shared" si="120"/>
        <v>116435</v>
      </c>
      <c r="V280" s="20">
        <f t="shared" si="120"/>
        <v>135887</v>
      </c>
      <c r="W280" s="20">
        <f t="shared" si="120"/>
        <v>161707</v>
      </c>
      <c r="X280" s="20">
        <f t="shared" si="120"/>
        <v>159269</v>
      </c>
      <c r="Y280" s="20">
        <f t="shared" si="120"/>
        <v>182988</v>
      </c>
      <c r="Z280" s="20">
        <f t="shared" si="120"/>
        <v>184621</v>
      </c>
      <c r="AA280" s="20">
        <f t="shared" si="120"/>
        <v>174743</v>
      </c>
      <c r="AB280" s="20">
        <f t="shared" si="120"/>
        <v>254723</v>
      </c>
      <c r="AC280" s="20">
        <f t="shared" si="120"/>
        <v>221839</v>
      </c>
      <c r="AD280" s="20">
        <f t="shared" si="120"/>
        <v>235039</v>
      </c>
      <c r="AE280" s="20">
        <f t="shared" si="120"/>
        <v>170071</v>
      </c>
      <c r="AF280" s="20">
        <f t="shared" si="120"/>
        <v>231699</v>
      </c>
      <c r="AG280" s="20">
        <f t="shared" si="120"/>
        <v>193298</v>
      </c>
      <c r="AH280" s="20">
        <f>SUM(AH276:AH279)</f>
        <v>194966</v>
      </c>
      <c r="AI280" s="20">
        <f>SUM(AI276:AI279)</f>
        <v>146280</v>
      </c>
      <c r="AJ280" s="20">
        <f t="shared" ref="AJ280:AT280" si="121">SUM(AJ276:AJ279)</f>
        <v>203866</v>
      </c>
      <c r="AK280" s="20">
        <f t="shared" si="121"/>
        <v>164600</v>
      </c>
      <c r="AL280" s="20">
        <f t="shared" si="121"/>
        <v>175832</v>
      </c>
      <c r="AM280" s="20">
        <f t="shared" si="121"/>
        <v>240513</v>
      </c>
      <c r="AN280" s="20">
        <f t="shared" si="121"/>
        <v>606372</v>
      </c>
      <c r="AO280" s="20">
        <f t="shared" si="121"/>
        <v>228941</v>
      </c>
      <c r="AP280" s="20">
        <f t="shared" si="121"/>
        <v>176812</v>
      </c>
      <c r="AQ280" s="20">
        <f t="shared" si="121"/>
        <v>147155</v>
      </c>
      <c r="AR280" s="89">
        <f t="shared" ref="AR280:AS280" si="122">SUM(AR276:AR279)</f>
        <v>171682.83</v>
      </c>
      <c r="AS280" s="65">
        <f t="shared" si="122"/>
        <v>171682.82999999975</v>
      </c>
      <c r="AT280" s="20">
        <f t="shared" si="121"/>
        <v>145000</v>
      </c>
    </row>
    <row r="281" spans="2:46" outlineLevel="1" x14ac:dyDescent="0.25">
      <c r="D281" s="16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91"/>
      <c r="AS281" s="67"/>
      <c r="AT281" s="12"/>
    </row>
    <row r="282" spans="2:46" outlineLevel="1" x14ac:dyDescent="0.25">
      <c r="D282" s="14" t="s">
        <v>958</v>
      </c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0"/>
      <c r="AJ282" s="19"/>
      <c r="AK282" s="19"/>
      <c r="AL282" s="19"/>
      <c r="AM282" s="19"/>
      <c r="AN282" s="19"/>
      <c r="AO282" s="19"/>
      <c r="AP282" s="19"/>
      <c r="AQ282" s="19"/>
      <c r="AR282" s="88"/>
      <c r="AS282" s="52"/>
      <c r="AT282" s="19"/>
    </row>
    <row r="283" spans="2:46" outlineLevel="1" x14ac:dyDescent="0.25">
      <c r="B283" s="24" t="s">
        <v>557</v>
      </c>
      <c r="C283" s="24" t="s">
        <v>558</v>
      </c>
      <c r="D283" s="24" t="s">
        <v>559</v>
      </c>
      <c r="E283" s="19">
        <f>INDEX('Actuals Data'!E$4:E$427,MATCH('Actuals Summary'!$B283,'Actuals Data'!$B$4:$B$427,0))</f>
        <v>0</v>
      </c>
      <c r="F283" s="19">
        <f>INDEX('Actuals Data'!F$4:F$427,MATCH('Actuals Summary'!$B283,'Actuals Data'!$B$4:$B$427,0))</f>
        <v>0</v>
      </c>
      <c r="G283" s="19">
        <f>INDEX('Actuals Data'!G$4:G$427,MATCH('Actuals Summary'!$B283,'Actuals Data'!$B$4:$B$427,0))</f>
        <v>0</v>
      </c>
      <c r="H283" s="19">
        <f>INDEX('Actuals Data'!H$4:H$427,MATCH('Actuals Summary'!$B283,'Actuals Data'!$B$4:$B$427,0))</f>
        <v>0</v>
      </c>
      <c r="I283" s="19">
        <f>INDEX('Actuals Data'!I$4:I$427,MATCH('Actuals Summary'!$B283,'Actuals Data'!$B$4:$B$427,0))</f>
        <v>0</v>
      </c>
      <c r="J283" s="19">
        <f>INDEX('Actuals Data'!J$4:J$427,MATCH('Actuals Summary'!$B283,'Actuals Data'!$B$4:$B$427,0))</f>
        <v>0</v>
      </c>
      <c r="K283" s="19">
        <f>INDEX('Actuals Data'!K$4:K$427,MATCH('Actuals Summary'!$B283,'Actuals Data'!$B$4:$B$427,0))</f>
        <v>0</v>
      </c>
      <c r="L283" s="19">
        <f>INDEX('Actuals Data'!L$4:L$427,MATCH('Actuals Summary'!$B283,'Actuals Data'!$B$4:$B$427,0))</f>
        <v>0</v>
      </c>
      <c r="M283" s="19">
        <f>INDEX('Actuals Data'!M$4:M$427,MATCH('Actuals Summary'!$B283,'Actuals Data'!$B$4:$B$427,0))</f>
        <v>570757</v>
      </c>
      <c r="N283" s="19">
        <f>INDEX('Actuals Data'!N$4:N$427,MATCH('Actuals Summary'!$B283,'Actuals Data'!$B$4:$B$427,0))</f>
        <v>687598</v>
      </c>
      <c r="O283" s="19">
        <f>INDEX('Actuals Data'!O$4:O$427,MATCH('Actuals Summary'!$B283,'Actuals Data'!$B$4:$B$427,0))</f>
        <v>1982774</v>
      </c>
      <c r="P283" s="19">
        <f>INDEX('Actuals Data'!P$4:P$427,MATCH('Actuals Summary'!$B283,'Actuals Data'!$B$4:$B$427,0))</f>
        <v>2086718</v>
      </c>
      <c r="Q283" s="19">
        <f>INDEX('Actuals Data'!Q$4:Q$427,MATCH('Actuals Summary'!$B283,'Actuals Data'!$B$4:$B$427,0))</f>
        <v>2401892</v>
      </c>
      <c r="R283" s="19">
        <f>INDEX('Actuals Data'!R$4:R$427,MATCH('Actuals Summary'!$B283,'Actuals Data'!$B$4:$B$427,0))</f>
        <v>2688472</v>
      </c>
      <c r="S283" s="19">
        <f>INDEX('Actuals Data'!S$4:S$427,MATCH('Actuals Summary'!$B283,'Actuals Data'!$B$4:$B$427,0))</f>
        <v>2785984</v>
      </c>
      <c r="T283" s="19">
        <f>INDEX('Actuals Data'!T$4:T$427,MATCH('Actuals Summary'!$B283,'Actuals Data'!$B$4:$B$427,0))</f>
        <v>2809530</v>
      </c>
      <c r="U283" s="19">
        <f>INDEX('Actuals Data'!U$4:U$427,MATCH('Actuals Summary'!$B283,'Actuals Data'!$B$4:$B$427,0))</f>
        <v>2759851</v>
      </c>
      <c r="V283" s="19">
        <f>INDEX('Actuals Data'!V$4:V$427,MATCH('Actuals Summary'!$B283,'Actuals Data'!$B$4:$B$427,0))</f>
        <v>2993606</v>
      </c>
      <c r="W283" s="19">
        <f>INDEX('Actuals Data'!W$4:W$427,MATCH('Actuals Summary'!$B283,'Actuals Data'!$B$4:$B$427,0))</f>
        <v>3026097</v>
      </c>
      <c r="X283" s="19">
        <f>INDEX('Actuals Data'!X$4:X$427,MATCH('Actuals Summary'!$B283,'Actuals Data'!$B$4:$B$427,0))</f>
        <v>3128286</v>
      </c>
      <c r="Y283" s="19">
        <f>INDEX('Actuals Data'!Y$4:Y$427,MATCH('Actuals Summary'!$B283,'Actuals Data'!$B$4:$B$427,0))</f>
        <v>3285475</v>
      </c>
      <c r="Z283" s="19">
        <f>INDEX('Actuals Data'!Z$4:Z$427,MATCH('Actuals Summary'!$B283,'Actuals Data'!$B$4:$B$427,0))</f>
        <v>3299224</v>
      </c>
      <c r="AA283" s="19">
        <f>INDEX('Actuals Data'!AA$4:AA$427,MATCH('Actuals Summary'!$B283,'Actuals Data'!$B$4:$B$427,0))</f>
        <v>3512985</v>
      </c>
      <c r="AB283" s="19">
        <f>INDEX('Actuals Data'!AB$4:AB$427,MATCH('Actuals Summary'!$B283,'Actuals Data'!$B$4:$B$427,0))</f>
        <v>3321603</v>
      </c>
      <c r="AC283" s="19">
        <f>INDEX('Actuals Data'!AC$4:AC$427,MATCH('Actuals Summary'!$B283,'Actuals Data'!$B$4:$B$427,0))</f>
        <v>4963618</v>
      </c>
      <c r="AD283" s="19">
        <f>INDEX('Actuals Data'!AD$4:AD$427,MATCH('Actuals Summary'!$B283,'Actuals Data'!$B$4:$B$427,0))</f>
        <v>5651588</v>
      </c>
      <c r="AE283" s="19">
        <f>INDEX('Actuals Data'!AE$4:AE$427,MATCH('Actuals Summary'!$B283,'Actuals Data'!$B$4:$B$427,0))</f>
        <v>6827850</v>
      </c>
      <c r="AF283" s="19">
        <f>INDEX('Actuals Data'!AF$4:AF$427,MATCH('Actuals Summary'!$B283,'Actuals Data'!$B$4:$B$427,0))</f>
        <v>6810109</v>
      </c>
      <c r="AG283" s="19">
        <f>INDEX('Actuals Data'!AG$4:AG$427,MATCH('Actuals Summary'!$B283,'Actuals Data'!$B$4:$B$427,0))</f>
        <v>6980174</v>
      </c>
      <c r="AH283" s="19">
        <f>INDEX('Actuals Data'!AH$4:AH$427,MATCH('Actuals Summary'!$B283,'Actuals Data'!$B$4:$B$427,0))</f>
        <v>7115901</v>
      </c>
      <c r="AI283" s="19">
        <f>INDEX('Actuals Data'!AI$4:AI$427,MATCH('Actuals Summary'!$B283,'Actuals Data'!$B$4:$B$427,0))</f>
        <v>6666415</v>
      </c>
      <c r="AJ283" s="19">
        <f>INDEX('Actuals Data'!AJ$4:AJ$427,MATCH('Actuals Summary'!$B283,'Actuals Data'!$B$4:$B$427,0))</f>
        <v>5627939</v>
      </c>
      <c r="AK283" s="19">
        <f>INDEX('Actuals Data'!AK$4:AK$427,MATCH('Actuals Summary'!$B283,'Actuals Data'!$B$4:$B$427,0))</f>
        <v>5039700</v>
      </c>
      <c r="AL283" s="19">
        <f>INDEX('Actuals Data'!AL$4:AL$427,MATCH('Actuals Summary'!$B283,'Actuals Data'!$B$4:$B$427,0))</f>
        <v>5329063</v>
      </c>
      <c r="AM283" s="19">
        <f>INDEX('Actuals Data'!AM$4:AM$427,MATCH('Actuals Summary'!$B283,'Actuals Data'!$B$4:$B$427,0))</f>
        <v>4690312</v>
      </c>
      <c r="AN283" s="19">
        <f>INDEX('Actuals Data'!AN$4:AN$427,MATCH('Actuals Summary'!$B283,'Actuals Data'!$B$4:$B$427,0))</f>
        <v>4600535</v>
      </c>
      <c r="AO283" s="19">
        <f>INDEX('Actuals Data'!AO$4:AO$427,MATCH('Actuals Summary'!$B283,'Actuals Data'!$B$4:$B$427,0))</f>
        <v>4830434</v>
      </c>
      <c r="AP283" s="19">
        <f>INDEX('Actuals Data'!AP$4:AP$427,MATCH('Actuals Summary'!$B283,'Actuals Data'!$B$4:$B$427,0))</f>
        <v>4646728</v>
      </c>
      <c r="AQ283" s="19">
        <f>INDEX('Actuals Data'!AQ$4:AQ$427,MATCH('Actuals Summary'!$B283,'Actuals Data'!$B$4:$B$427,0))</f>
        <v>4623962</v>
      </c>
      <c r="AR283" s="88">
        <f>INDEX('Actuals Data'!AR$4:AR$427,MATCH('Actuals Summary'!$B283,'Actuals Data'!$B$4:$B$427,0))</f>
        <v>5295699.6900000004</v>
      </c>
      <c r="AS283" s="52">
        <f>INDEX('Actuals Data'!AS$4:AS$427,MATCH('Actuals Summary'!$B283,'Actuals Data'!$B$4:$B$427,0))</f>
        <v>5295699.6899999883</v>
      </c>
      <c r="AT283" s="19">
        <f>INDEX('Actuals Data'!AT$4:AT$427,MATCH('Actuals Summary'!$B283,'Actuals Data'!$B$4:$B$427,0))</f>
        <v>4803400</v>
      </c>
    </row>
    <row r="284" spans="2:46" outlineLevel="1" x14ac:dyDescent="0.25">
      <c r="B284" s="24" t="s">
        <v>560</v>
      </c>
      <c r="C284" s="24">
        <v>787</v>
      </c>
      <c r="D284" s="24" t="s">
        <v>561</v>
      </c>
      <c r="E284" s="19">
        <f>INDEX('Actuals Data'!E$4:E$427,MATCH('Actuals Summary'!$B284,'Actuals Data'!$B$4:$B$427,0))</f>
        <v>726576</v>
      </c>
      <c r="F284" s="19">
        <f>INDEX('Actuals Data'!F$4:F$427,MATCH('Actuals Summary'!$B284,'Actuals Data'!$B$4:$B$427,0))</f>
        <v>736338</v>
      </c>
      <c r="G284" s="19">
        <f>INDEX('Actuals Data'!G$4:G$427,MATCH('Actuals Summary'!$B284,'Actuals Data'!$B$4:$B$427,0))</f>
        <v>844939</v>
      </c>
      <c r="H284" s="19">
        <f>INDEX('Actuals Data'!H$4:H$427,MATCH('Actuals Summary'!$B284,'Actuals Data'!$B$4:$B$427,0))</f>
        <v>1031519</v>
      </c>
      <c r="I284" s="19">
        <f>INDEX('Actuals Data'!I$4:I$427,MATCH('Actuals Summary'!$B284,'Actuals Data'!$B$4:$B$427,0))</f>
        <v>1166376</v>
      </c>
      <c r="J284" s="19">
        <f>INDEX('Actuals Data'!J$4:J$427,MATCH('Actuals Summary'!$B284,'Actuals Data'!$B$4:$B$427,0))</f>
        <v>1186799</v>
      </c>
      <c r="K284" s="19">
        <f>INDEX('Actuals Data'!K$4:K$427,MATCH('Actuals Summary'!$B284,'Actuals Data'!$B$4:$B$427,0))</f>
        <v>1340104</v>
      </c>
      <c r="L284" s="19">
        <f>INDEX('Actuals Data'!L$4:L$427,MATCH('Actuals Summary'!$B284,'Actuals Data'!$B$4:$B$427,0))</f>
        <v>1739481</v>
      </c>
      <c r="M284" s="19">
        <f>INDEX('Actuals Data'!M$4:M$427,MATCH('Actuals Summary'!$B284,'Actuals Data'!$B$4:$B$427,0))</f>
        <v>1549983</v>
      </c>
      <c r="N284" s="19">
        <f>INDEX('Actuals Data'!N$4:N$427,MATCH('Actuals Summary'!$B284,'Actuals Data'!$B$4:$B$427,0))</f>
        <v>1694508</v>
      </c>
      <c r="O284" s="19">
        <f>INDEX('Actuals Data'!O$4:O$427,MATCH('Actuals Summary'!$B284,'Actuals Data'!$B$4:$B$427,0))</f>
        <v>1091135</v>
      </c>
      <c r="P284" s="19">
        <f>INDEX('Actuals Data'!P$4:P$427,MATCH('Actuals Summary'!$B284,'Actuals Data'!$B$4:$B$427,0))</f>
        <v>1088844</v>
      </c>
      <c r="Q284" s="19">
        <f>INDEX('Actuals Data'!Q$4:Q$427,MATCH('Actuals Summary'!$B284,'Actuals Data'!$B$4:$B$427,0))</f>
        <v>1194022</v>
      </c>
      <c r="R284" s="19">
        <f>INDEX('Actuals Data'!R$4:R$427,MATCH('Actuals Summary'!$B284,'Actuals Data'!$B$4:$B$427,0))</f>
        <v>1320392</v>
      </c>
      <c r="S284" s="19">
        <f>INDEX('Actuals Data'!S$4:S$427,MATCH('Actuals Summary'!$B284,'Actuals Data'!$B$4:$B$427,0))</f>
        <v>1461248</v>
      </c>
      <c r="T284" s="19">
        <f>INDEX('Actuals Data'!T$4:T$427,MATCH('Actuals Summary'!$B284,'Actuals Data'!$B$4:$B$427,0))</f>
        <v>1397821</v>
      </c>
      <c r="U284" s="19">
        <f>INDEX('Actuals Data'!U$4:U$427,MATCH('Actuals Summary'!$B284,'Actuals Data'!$B$4:$B$427,0))</f>
        <v>1538779</v>
      </c>
      <c r="V284" s="19">
        <f>INDEX('Actuals Data'!V$4:V$427,MATCH('Actuals Summary'!$B284,'Actuals Data'!$B$4:$B$427,0))</f>
        <v>1671392</v>
      </c>
      <c r="W284" s="19">
        <f>INDEX('Actuals Data'!W$4:W$427,MATCH('Actuals Summary'!$B284,'Actuals Data'!$B$4:$B$427,0))</f>
        <v>1713566</v>
      </c>
      <c r="X284" s="19">
        <f>INDEX('Actuals Data'!X$4:X$427,MATCH('Actuals Summary'!$B284,'Actuals Data'!$B$4:$B$427,0))</f>
        <v>1646618</v>
      </c>
      <c r="Y284" s="19">
        <f>INDEX('Actuals Data'!Y$4:Y$427,MATCH('Actuals Summary'!$B284,'Actuals Data'!$B$4:$B$427,0))</f>
        <v>1706796</v>
      </c>
      <c r="Z284" s="19">
        <f>INDEX('Actuals Data'!Z$4:Z$427,MATCH('Actuals Summary'!$B284,'Actuals Data'!$B$4:$B$427,0))</f>
        <v>1676604</v>
      </c>
      <c r="AA284" s="19">
        <f>INDEX('Actuals Data'!AA$4:AA$427,MATCH('Actuals Summary'!$B284,'Actuals Data'!$B$4:$B$427,0))</f>
        <v>1697609</v>
      </c>
      <c r="AB284" s="19">
        <f>INDEX('Actuals Data'!AB$4:AB$427,MATCH('Actuals Summary'!$B284,'Actuals Data'!$B$4:$B$427,0))</f>
        <v>1909710</v>
      </c>
      <c r="AC284" s="19">
        <f>INDEX('Actuals Data'!AC$4:AC$427,MATCH('Actuals Summary'!$B284,'Actuals Data'!$B$4:$B$427,0))</f>
        <v>2687835</v>
      </c>
      <c r="AD284" s="19">
        <f>INDEX('Actuals Data'!AD$4:AD$427,MATCH('Actuals Summary'!$B284,'Actuals Data'!$B$4:$B$427,0))</f>
        <v>3049865</v>
      </c>
      <c r="AE284" s="19">
        <f>INDEX('Actuals Data'!AE$4:AE$427,MATCH('Actuals Summary'!$B284,'Actuals Data'!$B$4:$B$427,0))</f>
        <v>3448422</v>
      </c>
      <c r="AF284" s="19">
        <f>INDEX('Actuals Data'!AF$4:AF$427,MATCH('Actuals Summary'!$B284,'Actuals Data'!$B$4:$B$427,0))</f>
        <v>3272156</v>
      </c>
      <c r="AG284" s="19">
        <f>INDEX('Actuals Data'!AG$4:AG$427,MATCH('Actuals Summary'!$B284,'Actuals Data'!$B$4:$B$427,0))</f>
        <v>3568571</v>
      </c>
      <c r="AH284" s="19">
        <f>INDEX('Actuals Data'!AH$4:AH$427,MATCH('Actuals Summary'!$B284,'Actuals Data'!$B$4:$B$427,0))</f>
        <v>3999040</v>
      </c>
      <c r="AI284" s="19">
        <f>INDEX('Actuals Data'!AI$4:AI$427,MATCH('Actuals Summary'!$B284,'Actuals Data'!$B$4:$B$427,0))</f>
        <v>3883254</v>
      </c>
      <c r="AJ284" s="19">
        <f>INDEX('Actuals Data'!AJ$4:AJ$427,MATCH('Actuals Summary'!$B284,'Actuals Data'!$B$4:$B$427,0))</f>
        <v>4841796</v>
      </c>
      <c r="AK284" s="19">
        <f>INDEX('Actuals Data'!AK$4:AK$427,MATCH('Actuals Summary'!$B284,'Actuals Data'!$B$4:$B$427,0))</f>
        <v>6076312</v>
      </c>
      <c r="AL284" s="19">
        <f>INDEX('Actuals Data'!AL$4:AL$427,MATCH('Actuals Summary'!$B284,'Actuals Data'!$B$4:$B$427,0))</f>
        <v>3447115</v>
      </c>
      <c r="AM284" s="19">
        <f>INDEX('Actuals Data'!AM$4:AM$427,MATCH('Actuals Summary'!$B284,'Actuals Data'!$B$4:$B$427,0))</f>
        <v>3219167</v>
      </c>
      <c r="AN284" s="19">
        <f>INDEX('Actuals Data'!AN$4:AN$427,MATCH('Actuals Summary'!$B284,'Actuals Data'!$B$4:$B$427,0))</f>
        <v>3324973</v>
      </c>
      <c r="AO284" s="19">
        <f>INDEX('Actuals Data'!AO$4:AO$427,MATCH('Actuals Summary'!$B284,'Actuals Data'!$B$4:$B$427,0))</f>
        <v>3373442</v>
      </c>
      <c r="AP284" s="19">
        <f>INDEX('Actuals Data'!AP$4:AP$427,MATCH('Actuals Summary'!$B284,'Actuals Data'!$B$4:$B$427,0))</f>
        <v>3214657</v>
      </c>
      <c r="AQ284" s="19">
        <f>INDEX('Actuals Data'!AQ$4:AQ$427,MATCH('Actuals Summary'!$B284,'Actuals Data'!$B$4:$B$427,0))</f>
        <v>3063836</v>
      </c>
      <c r="AR284" s="88">
        <f>INDEX('Actuals Data'!AR$4:AR$427,MATCH('Actuals Summary'!$B284,'Actuals Data'!$B$4:$B$427,0))</f>
        <v>2915227.75</v>
      </c>
      <c r="AS284" s="52">
        <f>INDEX('Actuals Data'!AS$4:AS$427,MATCH('Actuals Summary'!$B284,'Actuals Data'!$B$4:$B$427,0))</f>
        <v>2915227.75</v>
      </c>
      <c r="AT284" s="19">
        <f>INDEX('Actuals Data'!AT$4:AT$427,MATCH('Actuals Summary'!$B284,'Actuals Data'!$B$4:$B$427,0))</f>
        <v>3288100</v>
      </c>
    </row>
    <row r="285" spans="2:46" outlineLevel="1" x14ac:dyDescent="0.25">
      <c r="B285" s="24" t="s">
        <v>562</v>
      </c>
      <c r="C285" s="24">
        <v>788</v>
      </c>
      <c r="D285" s="24" t="s">
        <v>563</v>
      </c>
      <c r="E285" s="19">
        <f>INDEX('Actuals Data'!E$4:E$427,MATCH('Actuals Summary'!$B285,'Actuals Data'!$B$4:$B$427,0))</f>
        <v>0</v>
      </c>
      <c r="F285" s="19">
        <f>INDEX('Actuals Data'!F$4:F$427,MATCH('Actuals Summary'!$B285,'Actuals Data'!$B$4:$B$427,0))</f>
        <v>0</v>
      </c>
      <c r="G285" s="19">
        <f>INDEX('Actuals Data'!G$4:G$427,MATCH('Actuals Summary'!$B285,'Actuals Data'!$B$4:$B$427,0))</f>
        <v>0</v>
      </c>
      <c r="H285" s="19">
        <f>INDEX('Actuals Data'!H$4:H$427,MATCH('Actuals Summary'!$B285,'Actuals Data'!$B$4:$B$427,0))</f>
        <v>0</v>
      </c>
      <c r="I285" s="19">
        <f>INDEX('Actuals Data'!I$4:I$427,MATCH('Actuals Summary'!$B285,'Actuals Data'!$B$4:$B$427,0))</f>
        <v>0</v>
      </c>
      <c r="J285" s="19">
        <f>INDEX('Actuals Data'!J$4:J$427,MATCH('Actuals Summary'!$B285,'Actuals Data'!$B$4:$B$427,0))</f>
        <v>0</v>
      </c>
      <c r="K285" s="19">
        <f>INDEX('Actuals Data'!K$4:K$427,MATCH('Actuals Summary'!$B285,'Actuals Data'!$B$4:$B$427,0))</f>
        <v>0</v>
      </c>
      <c r="L285" s="19">
        <f>INDEX('Actuals Data'!L$4:L$427,MATCH('Actuals Summary'!$B285,'Actuals Data'!$B$4:$B$427,0))</f>
        <v>0</v>
      </c>
      <c r="M285" s="19">
        <f>INDEX('Actuals Data'!M$4:M$427,MATCH('Actuals Summary'!$B285,'Actuals Data'!$B$4:$B$427,0))</f>
        <v>0</v>
      </c>
      <c r="N285" s="19">
        <f>INDEX('Actuals Data'!N$4:N$427,MATCH('Actuals Summary'!$B285,'Actuals Data'!$B$4:$B$427,0))</f>
        <v>0</v>
      </c>
      <c r="O285" s="19">
        <f>INDEX('Actuals Data'!O$4:O$427,MATCH('Actuals Summary'!$B285,'Actuals Data'!$B$4:$B$427,0))</f>
        <v>0</v>
      </c>
      <c r="P285" s="19">
        <f>INDEX('Actuals Data'!P$4:P$427,MATCH('Actuals Summary'!$B285,'Actuals Data'!$B$4:$B$427,0))</f>
        <v>0</v>
      </c>
      <c r="Q285" s="19">
        <f>INDEX('Actuals Data'!Q$4:Q$427,MATCH('Actuals Summary'!$B285,'Actuals Data'!$B$4:$B$427,0))</f>
        <v>0</v>
      </c>
      <c r="R285" s="19">
        <f>INDEX('Actuals Data'!R$4:R$427,MATCH('Actuals Summary'!$B285,'Actuals Data'!$B$4:$B$427,0))</f>
        <v>0</v>
      </c>
      <c r="S285" s="19">
        <f>INDEX('Actuals Data'!S$4:S$427,MATCH('Actuals Summary'!$B285,'Actuals Data'!$B$4:$B$427,0))</f>
        <v>0</v>
      </c>
      <c r="T285" s="19">
        <f>INDEX('Actuals Data'!T$4:T$427,MATCH('Actuals Summary'!$B285,'Actuals Data'!$B$4:$B$427,0))</f>
        <v>0</v>
      </c>
      <c r="U285" s="19">
        <f>INDEX('Actuals Data'!U$4:U$427,MATCH('Actuals Summary'!$B285,'Actuals Data'!$B$4:$B$427,0))</f>
        <v>0</v>
      </c>
      <c r="V285" s="19">
        <f>INDEX('Actuals Data'!V$4:V$427,MATCH('Actuals Summary'!$B285,'Actuals Data'!$B$4:$B$427,0))</f>
        <v>0</v>
      </c>
      <c r="W285" s="19">
        <f>INDEX('Actuals Data'!W$4:W$427,MATCH('Actuals Summary'!$B285,'Actuals Data'!$B$4:$B$427,0))</f>
        <v>0</v>
      </c>
      <c r="X285" s="19">
        <f>INDEX('Actuals Data'!X$4:X$427,MATCH('Actuals Summary'!$B285,'Actuals Data'!$B$4:$B$427,0))</f>
        <v>0</v>
      </c>
      <c r="Y285" s="19">
        <f>INDEX('Actuals Data'!Y$4:Y$427,MATCH('Actuals Summary'!$B285,'Actuals Data'!$B$4:$B$427,0))</f>
        <v>0</v>
      </c>
      <c r="Z285" s="19">
        <f>INDEX('Actuals Data'!Z$4:Z$427,MATCH('Actuals Summary'!$B285,'Actuals Data'!$B$4:$B$427,0))</f>
        <v>0</v>
      </c>
      <c r="AA285" s="19">
        <f>INDEX('Actuals Data'!AA$4:AA$427,MATCH('Actuals Summary'!$B285,'Actuals Data'!$B$4:$B$427,0))</f>
        <v>0</v>
      </c>
      <c r="AB285" s="19">
        <f>INDEX('Actuals Data'!AB$4:AB$427,MATCH('Actuals Summary'!$B285,'Actuals Data'!$B$4:$B$427,0))</f>
        <v>0</v>
      </c>
      <c r="AC285" s="19">
        <f>INDEX('Actuals Data'!AC$4:AC$427,MATCH('Actuals Summary'!$B285,'Actuals Data'!$B$4:$B$427,0))</f>
        <v>0</v>
      </c>
      <c r="AD285" s="19">
        <f>INDEX('Actuals Data'!AD$4:AD$427,MATCH('Actuals Summary'!$B285,'Actuals Data'!$B$4:$B$427,0))</f>
        <v>0</v>
      </c>
      <c r="AE285" s="19">
        <f>INDEX('Actuals Data'!AE$4:AE$427,MATCH('Actuals Summary'!$B285,'Actuals Data'!$B$4:$B$427,0))</f>
        <v>0</v>
      </c>
      <c r="AF285" s="19">
        <f>INDEX('Actuals Data'!AF$4:AF$427,MATCH('Actuals Summary'!$B285,'Actuals Data'!$B$4:$B$427,0))</f>
        <v>0</v>
      </c>
      <c r="AG285" s="19">
        <f>INDEX('Actuals Data'!AG$4:AG$427,MATCH('Actuals Summary'!$B285,'Actuals Data'!$B$4:$B$427,0))</f>
        <v>0</v>
      </c>
      <c r="AH285" s="19">
        <f>INDEX('Actuals Data'!AH$4:AH$427,MATCH('Actuals Summary'!$B285,'Actuals Data'!$B$4:$B$427,0))</f>
        <v>0</v>
      </c>
      <c r="AI285" s="19">
        <f>INDEX('Actuals Data'!AI$4:AI$427,MATCH('Actuals Summary'!$B285,'Actuals Data'!$B$4:$B$427,0))</f>
        <v>0</v>
      </c>
      <c r="AJ285" s="19">
        <f>INDEX('Actuals Data'!AJ$4:AJ$427,MATCH('Actuals Summary'!$B285,'Actuals Data'!$B$4:$B$427,0))</f>
        <v>0</v>
      </c>
      <c r="AK285" s="19">
        <f>INDEX('Actuals Data'!AK$4:AK$427,MATCH('Actuals Summary'!$B285,'Actuals Data'!$B$4:$B$427,0))</f>
        <v>0</v>
      </c>
      <c r="AL285" s="19">
        <f>INDEX('Actuals Data'!AL$4:AL$427,MATCH('Actuals Summary'!$B285,'Actuals Data'!$B$4:$B$427,0))</f>
        <v>130863</v>
      </c>
      <c r="AM285" s="19">
        <f>INDEX('Actuals Data'!AM$4:AM$427,MATCH('Actuals Summary'!$B285,'Actuals Data'!$B$4:$B$427,0))</f>
        <v>241498</v>
      </c>
      <c r="AN285" s="19">
        <f>INDEX('Actuals Data'!AN$4:AN$427,MATCH('Actuals Summary'!$B285,'Actuals Data'!$B$4:$B$427,0))</f>
        <v>28993</v>
      </c>
      <c r="AO285" s="19">
        <f>INDEX('Actuals Data'!AO$4:AO$427,MATCH('Actuals Summary'!$B285,'Actuals Data'!$B$4:$B$427,0))</f>
        <v>12545</v>
      </c>
      <c r="AP285" s="19">
        <f>INDEX('Actuals Data'!AP$4:AP$427,MATCH('Actuals Summary'!$B285,'Actuals Data'!$B$4:$B$427,0))</f>
        <v>30086</v>
      </c>
      <c r="AQ285" s="19">
        <f>INDEX('Actuals Data'!AQ$4:AQ$427,MATCH('Actuals Summary'!$B285,'Actuals Data'!$B$4:$B$427,0))</f>
        <v>26321</v>
      </c>
      <c r="AR285" s="88">
        <f>INDEX('Actuals Data'!AR$4:AR$427,MATCH('Actuals Summary'!$B285,'Actuals Data'!$B$4:$B$427,0))</f>
        <v>0</v>
      </c>
      <c r="AS285" s="52">
        <f>INDEX('Actuals Data'!AS$4:AS$427,MATCH('Actuals Summary'!$B285,'Actuals Data'!$B$4:$B$427,0))</f>
        <v>0</v>
      </c>
      <c r="AT285" s="19">
        <f>INDEX('Actuals Data'!AT$4:AT$427,MATCH('Actuals Summary'!$B285,'Actuals Data'!$B$4:$B$427,0))</f>
        <v>0</v>
      </c>
    </row>
    <row r="286" spans="2:46" outlineLevel="1" x14ac:dyDescent="0.25">
      <c r="B286" s="24" t="s">
        <v>564</v>
      </c>
      <c r="C286" s="24">
        <v>789</v>
      </c>
      <c r="D286" s="24" t="s">
        <v>565</v>
      </c>
      <c r="E286" s="19">
        <f>INDEX('Actuals Data'!E$4:E$427,MATCH('Actuals Summary'!$B286,'Actuals Data'!$B$4:$B$427,0))</f>
        <v>0</v>
      </c>
      <c r="F286" s="19">
        <f>INDEX('Actuals Data'!F$4:F$427,MATCH('Actuals Summary'!$B286,'Actuals Data'!$B$4:$B$427,0))</f>
        <v>0</v>
      </c>
      <c r="G286" s="19">
        <f>INDEX('Actuals Data'!G$4:G$427,MATCH('Actuals Summary'!$B286,'Actuals Data'!$B$4:$B$427,0))</f>
        <v>0</v>
      </c>
      <c r="H286" s="19">
        <f>INDEX('Actuals Data'!H$4:H$427,MATCH('Actuals Summary'!$B286,'Actuals Data'!$B$4:$B$427,0))</f>
        <v>0</v>
      </c>
      <c r="I286" s="19">
        <f>INDEX('Actuals Data'!I$4:I$427,MATCH('Actuals Summary'!$B286,'Actuals Data'!$B$4:$B$427,0))</f>
        <v>0</v>
      </c>
      <c r="J286" s="19">
        <f>INDEX('Actuals Data'!J$4:J$427,MATCH('Actuals Summary'!$B286,'Actuals Data'!$B$4:$B$427,0))</f>
        <v>0</v>
      </c>
      <c r="K286" s="19">
        <f>INDEX('Actuals Data'!K$4:K$427,MATCH('Actuals Summary'!$B286,'Actuals Data'!$B$4:$B$427,0))</f>
        <v>0</v>
      </c>
      <c r="L286" s="19">
        <f>INDEX('Actuals Data'!L$4:L$427,MATCH('Actuals Summary'!$B286,'Actuals Data'!$B$4:$B$427,0))</f>
        <v>0</v>
      </c>
      <c r="M286" s="19">
        <f>INDEX('Actuals Data'!M$4:M$427,MATCH('Actuals Summary'!$B286,'Actuals Data'!$B$4:$B$427,0))</f>
        <v>0</v>
      </c>
      <c r="N286" s="19">
        <f>INDEX('Actuals Data'!N$4:N$427,MATCH('Actuals Summary'!$B286,'Actuals Data'!$B$4:$B$427,0))</f>
        <v>0</v>
      </c>
      <c r="O286" s="19">
        <f>INDEX('Actuals Data'!O$4:O$427,MATCH('Actuals Summary'!$B286,'Actuals Data'!$B$4:$B$427,0))</f>
        <v>0</v>
      </c>
      <c r="P286" s="19">
        <f>INDEX('Actuals Data'!P$4:P$427,MATCH('Actuals Summary'!$B286,'Actuals Data'!$B$4:$B$427,0))</f>
        <v>0</v>
      </c>
      <c r="Q286" s="19">
        <f>INDEX('Actuals Data'!Q$4:Q$427,MATCH('Actuals Summary'!$B286,'Actuals Data'!$B$4:$B$427,0))</f>
        <v>0</v>
      </c>
      <c r="R286" s="19">
        <f>INDEX('Actuals Data'!R$4:R$427,MATCH('Actuals Summary'!$B286,'Actuals Data'!$B$4:$B$427,0))</f>
        <v>0</v>
      </c>
      <c r="S286" s="19">
        <f>INDEX('Actuals Data'!S$4:S$427,MATCH('Actuals Summary'!$B286,'Actuals Data'!$B$4:$B$427,0))</f>
        <v>0</v>
      </c>
      <c r="T286" s="19">
        <f>INDEX('Actuals Data'!T$4:T$427,MATCH('Actuals Summary'!$B286,'Actuals Data'!$B$4:$B$427,0))</f>
        <v>0</v>
      </c>
      <c r="U286" s="19">
        <f>INDEX('Actuals Data'!U$4:U$427,MATCH('Actuals Summary'!$B286,'Actuals Data'!$B$4:$B$427,0))</f>
        <v>0</v>
      </c>
      <c r="V286" s="19">
        <f>INDEX('Actuals Data'!V$4:V$427,MATCH('Actuals Summary'!$B286,'Actuals Data'!$B$4:$B$427,0))</f>
        <v>0</v>
      </c>
      <c r="W286" s="19">
        <f>INDEX('Actuals Data'!W$4:W$427,MATCH('Actuals Summary'!$B286,'Actuals Data'!$B$4:$B$427,0))</f>
        <v>0</v>
      </c>
      <c r="X286" s="19">
        <f>INDEX('Actuals Data'!X$4:X$427,MATCH('Actuals Summary'!$B286,'Actuals Data'!$B$4:$B$427,0))</f>
        <v>0</v>
      </c>
      <c r="Y286" s="19">
        <f>INDEX('Actuals Data'!Y$4:Y$427,MATCH('Actuals Summary'!$B286,'Actuals Data'!$B$4:$B$427,0))</f>
        <v>0</v>
      </c>
      <c r="Z286" s="19">
        <f>INDEX('Actuals Data'!Z$4:Z$427,MATCH('Actuals Summary'!$B286,'Actuals Data'!$B$4:$B$427,0))</f>
        <v>0</v>
      </c>
      <c r="AA286" s="19">
        <f>INDEX('Actuals Data'!AA$4:AA$427,MATCH('Actuals Summary'!$B286,'Actuals Data'!$B$4:$B$427,0))</f>
        <v>0</v>
      </c>
      <c r="AB286" s="19">
        <f>INDEX('Actuals Data'!AB$4:AB$427,MATCH('Actuals Summary'!$B286,'Actuals Data'!$B$4:$B$427,0))</f>
        <v>0</v>
      </c>
      <c r="AC286" s="19">
        <f>INDEX('Actuals Data'!AC$4:AC$427,MATCH('Actuals Summary'!$B286,'Actuals Data'!$B$4:$B$427,0))</f>
        <v>0</v>
      </c>
      <c r="AD286" s="19">
        <f>INDEX('Actuals Data'!AD$4:AD$427,MATCH('Actuals Summary'!$B286,'Actuals Data'!$B$4:$B$427,0))</f>
        <v>0</v>
      </c>
      <c r="AE286" s="19">
        <f>INDEX('Actuals Data'!AE$4:AE$427,MATCH('Actuals Summary'!$B286,'Actuals Data'!$B$4:$B$427,0))</f>
        <v>0</v>
      </c>
      <c r="AF286" s="19">
        <f>INDEX('Actuals Data'!AF$4:AF$427,MATCH('Actuals Summary'!$B286,'Actuals Data'!$B$4:$B$427,0))</f>
        <v>0</v>
      </c>
      <c r="AG286" s="19">
        <f>INDEX('Actuals Data'!AG$4:AG$427,MATCH('Actuals Summary'!$B286,'Actuals Data'!$B$4:$B$427,0))</f>
        <v>0</v>
      </c>
      <c r="AH286" s="19">
        <f>INDEX('Actuals Data'!AH$4:AH$427,MATCH('Actuals Summary'!$B286,'Actuals Data'!$B$4:$B$427,0))</f>
        <v>0</v>
      </c>
      <c r="AI286" s="19">
        <f>INDEX('Actuals Data'!AI$4:AI$427,MATCH('Actuals Summary'!$B286,'Actuals Data'!$B$4:$B$427,0))</f>
        <v>0</v>
      </c>
      <c r="AJ286" s="19">
        <f>INDEX('Actuals Data'!AJ$4:AJ$427,MATCH('Actuals Summary'!$B286,'Actuals Data'!$B$4:$B$427,0))</f>
        <v>0</v>
      </c>
      <c r="AK286" s="19">
        <f>INDEX('Actuals Data'!AK$4:AK$427,MATCH('Actuals Summary'!$B286,'Actuals Data'!$B$4:$B$427,0))</f>
        <v>0</v>
      </c>
      <c r="AL286" s="19">
        <f>INDEX('Actuals Data'!AL$4:AL$427,MATCH('Actuals Summary'!$B286,'Actuals Data'!$B$4:$B$427,0))</f>
        <v>96641</v>
      </c>
      <c r="AM286" s="19">
        <f>INDEX('Actuals Data'!AM$4:AM$427,MATCH('Actuals Summary'!$B286,'Actuals Data'!$B$4:$B$427,0))</f>
        <v>151860</v>
      </c>
      <c r="AN286" s="19">
        <f>INDEX('Actuals Data'!AN$4:AN$427,MATCH('Actuals Summary'!$B286,'Actuals Data'!$B$4:$B$427,0))</f>
        <v>47320</v>
      </c>
      <c r="AO286" s="19">
        <f>INDEX('Actuals Data'!AO$4:AO$427,MATCH('Actuals Summary'!$B286,'Actuals Data'!$B$4:$B$427,0))</f>
        <v>0</v>
      </c>
      <c r="AP286" s="19">
        <f>INDEX('Actuals Data'!AP$4:AP$427,MATCH('Actuals Summary'!$B286,'Actuals Data'!$B$4:$B$427,0))</f>
        <v>0</v>
      </c>
      <c r="AQ286" s="19">
        <f>INDEX('Actuals Data'!AQ$4:AQ$427,MATCH('Actuals Summary'!$B286,'Actuals Data'!$B$4:$B$427,0))</f>
        <v>45495</v>
      </c>
      <c r="AR286" s="88">
        <f>INDEX('Actuals Data'!AR$4:AR$427,MATCH('Actuals Summary'!$B286,'Actuals Data'!$B$4:$B$427,0))</f>
        <v>0</v>
      </c>
      <c r="AS286" s="52">
        <f>INDEX('Actuals Data'!AS$4:AS$427,MATCH('Actuals Summary'!$B286,'Actuals Data'!$B$4:$B$427,0))</f>
        <v>-2.5</v>
      </c>
      <c r="AT286" s="19">
        <f>INDEX('Actuals Data'!AT$4:AT$427,MATCH('Actuals Summary'!$B286,'Actuals Data'!$B$4:$B$427,0))</f>
        <v>0</v>
      </c>
    </row>
    <row r="287" spans="2:46" outlineLevel="1" x14ac:dyDescent="0.25">
      <c r="B287" s="24" t="s">
        <v>566</v>
      </c>
      <c r="C287" s="24">
        <v>790</v>
      </c>
      <c r="D287" s="24" t="s">
        <v>567</v>
      </c>
      <c r="E287" s="19">
        <f>INDEX('Actuals Data'!E$4:E$427,MATCH('Actuals Summary'!$B287,'Actuals Data'!$B$4:$B$427,0))</f>
        <v>0</v>
      </c>
      <c r="F287" s="19">
        <f>INDEX('Actuals Data'!F$4:F$427,MATCH('Actuals Summary'!$B287,'Actuals Data'!$B$4:$B$427,0))</f>
        <v>0</v>
      </c>
      <c r="G287" s="19">
        <f>INDEX('Actuals Data'!G$4:G$427,MATCH('Actuals Summary'!$B287,'Actuals Data'!$B$4:$B$427,0))</f>
        <v>0</v>
      </c>
      <c r="H287" s="19">
        <f>INDEX('Actuals Data'!H$4:H$427,MATCH('Actuals Summary'!$B287,'Actuals Data'!$B$4:$B$427,0))</f>
        <v>0</v>
      </c>
      <c r="I287" s="19">
        <f>INDEX('Actuals Data'!I$4:I$427,MATCH('Actuals Summary'!$B287,'Actuals Data'!$B$4:$B$427,0))</f>
        <v>0</v>
      </c>
      <c r="J287" s="19">
        <f>INDEX('Actuals Data'!J$4:J$427,MATCH('Actuals Summary'!$B287,'Actuals Data'!$B$4:$B$427,0))</f>
        <v>0</v>
      </c>
      <c r="K287" s="19">
        <f>INDEX('Actuals Data'!K$4:K$427,MATCH('Actuals Summary'!$B287,'Actuals Data'!$B$4:$B$427,0))</f>
        <v>0</v>
      </c>
      <c r="L287" s="19">
        <f>INDEX('Actuals Data'!L$4:L$427,MATCH('Actuals Summary'!$B287,'Actuals Data'!$B$4:$B$427,0))</f>
        <v>0</v>
      </c>
      <c r="M287" s="19">
        <f>INDEX('Actuals Data'!M$4:M$427,MATCH('Actuals Summary'!$B287,'Actuals Data'!$B$4:$B$427,0))</f>
        <v>0</v>
      </c>
      <c r="N287" s="19">
        <f>INDEX('Actuals Data'!N$4:N$427,MATCH('Actuals Summary'!$B287,'Actuals Data'!$B$4:$B$427,0))</f>
        <v>0</v>
      </c>
      <c r="O287" s="19">
        <f>INDEX('Actuals Data'!O$4:O$427,MATCH('Actuals Summary'!$B287,'Actuals Data'!$B$4:$B$427,0))</f>
        <v>0</v>
      </c>
      <c r="P287" s="19">
        <f>INDEX('Actuals Data'!P$4:P$427,MATCH('Actuals Summary'!$B287,'Actuals Data'!$B$4:$B$427,0))</f>
        <v>0</v>
      </c>
      <c r="Q287" s="19">
        <f>INDEX('Actuals Data'!Q$4:Q$427,MATCH('Actuals Summary'!$B287,'Actuals Data'!$B$4:$B$427,0))</f>
        <v>0</v>
      </c>
      <c r="R287" s="19">
        <f>INDEX('Actuals Data'!R$4:R$427,MATCH('Actuals Summary'!$B287,'Actuals Data'!$B$4:$B$427,0))</f>
        <v>0</v>
      </c>
      <c r="S287" s="19">
        <f>INDEX('Actuals Data'!S$4:S$427,MATCH('Actuals Summary'!$B287,'Actuals Data'!$B$4:$B$427,0))</f>
        <v>0</v>
      </c>
      <c r="T287" s="19">
        <f>INDEX('Actuals Data'!T$4:T$427,MATCH('Actuals Summary'!$B287,'Actuals Data'!$B$4:$B$427,0))</f>
        <v>0</v>
      </c>
      <c r="U287" s="19">
        <f>INDEX('Actuals Data'!U$4:U$427,MATCH('Actuals Summary'!$B287,'Actuals Data'!$B$4:$B$427,0))</f>
        <v>0</v>
      </c>
      <c r="V287" s="19">
        <f>INDEX('Actuals Data'!V$4:V$427,MATCH('Actuals Summary'!$B287,'Actuals Data'!$B$4:$B$427,0))</f>
        <v>0</v>
      </c>
      <c r="W287" s="19">
        <f>INDEX('Actuals Data'!W$4:W$427,MATCH('Actuals Summary'!$B287,'Actuals Data'!$B$4:$B$427,0))</f>
        <v>0</v>
      </c>
      <c r="X287" s="19">
        <f>INDEX('Actuals Data'!X$4:X$427,MATCH('Actuals Summary'!$B287,'Actuals Data'!$B$4:$B$427,0))</f>
        <v>0</v>
      </c>
      <c r="Y287" s="19">
        <f>INDEX('Actuals Data'!Y$4:Y$427,MATCH('Actuals Summary'!$B287,'Actuals Data'!$B$4:$B$427,0))</f>
        <v>0</v>
      </c>
      <c r="Z287" s="19">
        <f>INDEX('Actuals Data'!Z$4:Z$427,MATCH('Actuals Summary'!$B287,'Actuals Data'!$B$4:$B$427,0))</f>
        <v>0</v>
      </c>
      <c r="AA287" s="19">
        <f>INDEX('Actuals Data'!AA$4:AA$427,MATCH('Actuals Summary'!$B287,'Actuals Data'!$B$4:$B$427,0))</f>
        <v>0</v>
      </c>
      <c r="AB287" s="19">
        <f>INDEX('Actuals Data'!AB$4:AB$427,MATCH('Actuals Summary'!$B287,'Actuals Data'!$B$4:$B$427,0))</f>
        <v>0</v>
      </c>
      <c r="AC287" s="19">
        <f>INDEX('Actuals Data'!AC$4:AC$427,MATCH('Actuals Summary'!$B287,'Actuals Data'!$B$4:$B$427,0))</f>
        <v>0</v>
      </c>
      <c r="AD287" s="19">
        <f>INDEX('Actuals Data'!AD$4:AD$427,MATCH('Actuals Summary'!$B287,'Actuals Data'!$B$4:$B$427,0))</f>
        <v>68970</v>
      </c>
      <c r="AE287" s="19">
        <f>INDEX('Actuals Data'!AE$4:AE$427,MATCH('Actuals Summary'!$B287,'Actuals Data'!$B$4:$B$427,0))</f>
        <v>142930</v>
      </c>
      <c r="AF287" s="19">
        <f>INDEX('Actuals Data'!AF$4:AF$427,MATCH('Actuals Summary'!$B287,'Actuals Data'!$B$4:$B$427,0))</f>
        <v>280581</v>
      </c>
      <c r="AG287" s="19">
        <f>INDEX('Actuals Data'!AG$4:AG$427,MATCH('Actuals Summary'!$B287,'Actuals Data'!$B$4:$B$427,0))</f>
        <v>202315</v>
      </c>
      <c r="AH287" s="19">
        <f>INDEX('Actuals Data'!AH$4:AH$427,MATCH('Actuals Summary'!$B287,'Actuals Data'!$B$4:$B$427,0))</f>
        <v>169805</v>
      </c>
      <c r="AI287" s="19">
        <f>INDEX('Actuals Data'!AI$4:AI$427,MATCH('Actuals Summary'!$B287,'Actuals Data'!$B$4:$B$427,0))</f>
        <v>129680</v>
      </c>
      <c r="AJ287" s="19">
        <f>INDEX('Actuals Data'!AJ$4:AJ$427,MATCH('Actuals Summary'!$B287,'Actuals Data'!$B$4:$B$427,0))</f>
        <v>147180</v>
      </c>
      <c r="AK287" s="19">
        <f>INDEX('Actuals Data'!AK$4:AK$427,MATCH('Actuals Summary'!$B287,'Actuals Data'!$B$4:$B$427,0))</f>
        <v>194772</v>
      </c>
      <c r="AL287" s="19">
        <f>INDEX('Actuals Data'!AL$4:AL$427,MATCH('Actuals Summary'!$B287,'Actuals Data'!$B$4:$B$427,0))</f>
        <v>-1750</v>
      </c>
      <c r="AM287" s="19">
        <f>INDEX('Actuals Data'!AM$4:AM$427,MATCH('Actuals Summary'!$B287,'Actuals Data'!$B$4:$B$427,0))</f>
        <v>59450</v>
      </c>
      <c r="AN287" s="19">
        <f>INDEX('Actuals Data'!AN$4:AN$427,MATCH('Actuals Summary'!$B287,'Actuals Data'!$B$4:$B$427,0))</f>
        <v>121910</v>
      </c>
      <c r="AO287" s="19">
        <f>INDEX('Actuals Data'!AO$4:AO$427,MATCH('Actuals Summary'!$B287,'Actuals Data'!$B$4:$B$427,0))</f>
        <v>36280</v>
      </c>
      <c r="AP287" s="19">
        <f>INDEX('Actuals Data'!AP$4:AP$427,MATCH('Actuals Summary'!$B287,'Actuals Data'!$B$4:$B$427,0))</f>
        <v>900</v>
      </c>
      <c r="AQ287" s="19">
        <f>INDEX('Actuals Data'!AQ$4:AQ$427,MATCH('Actuals Summary'!$B287,'Actuals Data'!$B$4:$B$427,0))</f>
        <v>7300</v>
      </c>
      <c r="AR287" s="88">
        <f>INDEX('Actuals Data'!AR$4:AR$427,MATCH('Actuals Summary'!$B287,'Actuals Data'!$B$4:$B$427,0))</f>
        <v>0</v>
      </c>
      <c r="AS287" s="52">
        <f>INDEX('Actuals Data'!AS$4:AS$427,MATCH('Actuals Summary'!$B287,'Actuals Data'!$B$4:$B$427,0))</f>
        <v>0</v>
      </c>
      <c r="AT287" s="19">
        <f>INDEX('Actuals Data'!AT$4:AT$427,MATCH('Actuals Summary'!$B287,'Actuals Data'!$B$4:$B$427,0))</f>
        <v>0</v>
      </c>
    </row>
    <row r="288" spans="2:46" outlineLevel="1" x14ac:dyDescent="0.25">
      <c r="B288" s="24" t="s">
        <v>568</v>
      </c>
      <c r="C288" s="24">
        <v>791</v>
      </c>
      <c r="D288" s="24" t="s">
        <v>569</v>
      </c>
      <c r="E288" s="19">
        <f>INDEX('Actuals Data'!E$4:E$427,MATCH('Actuals Summary'!$B288,'Actuals Data'!$B$4:$B$427,0))</f>
        <v>71083</v>
      </c>
      <c r="F288" s="19">
        <f>INDEX('Actuals Data'!F$4:F$427,MATCH('Actuals Summary'!$B288,'Actuals Data'!$B$4:$B$427,0))</f>
        <v>78813</v>
      </c>
      <c r="G288" s="19">
        <f>INDEX('Actuals Data'!G$4:G$427,MATCH('Actuals Summary'!$B288,'Actuals Data'!$B$4:$B$427,0))</f>
        <v>111589</v>
      </c>
      <c r="H288" s="19">
        <f>INDEX('Actuals Data'!H$4:H$427,MATCH('Actuals Summary'!$B288,'Actuals Data'!$B$4:$B$427,0))</f>
        <v>111814</v>
      </c>
      <c r="I288" s="19">
        <f>INDEX('Actuals Data'!I$4:I$427,MATCH('Actuals Summary'!$B288,'Actuals Data'!$B$4:$B$427,0))</f>
        <v>213058</v>
      </c>
      <c r="J288" s="19">
        <f>INDEX('Actuals Data'!J$4:J$427,MATCH('Actuals Summary'!$B288,'Actuals Data'!$B$4:$B$427,0))</f>
        <v>135303</v>
      </c>
      <c r="K288" s="19">
        <f>INDEX('Actuals Data'!K$4:K$427,MATCH('Actuals Summary'!$B288,'Actuals Data'!$B$4:$B$427,0))</f>
        <v>150102</v>
      </c>
      <c r="L288" s="19">
        <f>INDEX('Actuals Data'!L$4:L$427,MATCH('Actuals Summary'!$B288,'Actuals Data'!$B$4:$B$427,0))</f>
        <v>226356</v>
      </c>
      <c r="M288" s="19">
        <f>INDEX('Actuals Data'!M$4:M$427,MATCH('Actuals Summary'!$B288,'Actuals Data'!$B$4:$B$427,0))</f>
        <v>253431</v>
      </c>
      <c r="N288" s="19">
        <f>INDEX('Actuals Data'!N$4:N$427,MATCH('Actuals Summary'!$B288,'Actuals Data'!$B$4:$B$427,0))</f>
        <v>243201</v>
      </c>
      <c r="O288" s="19">
        <f>INDEX('Actuals Data'!O$4:O$427,MATCH('Actuals Summary'!$B288,'Actuals Data'!$B$4:$B$427,0))</f>
        <v>268104</v>
      </c>
      <c r="P288" s="19">
        <f>INDEX('Actuals Data'!P$4:P$427,MATCH('Actuals Summary'!$B288,'Actuals Data'!$B$4:$B$427,0))</f>
        <v>284291</v>
      </c>
      <c r="Q288" s="19">
        <f>INDEX('Actuals Data'!Q$4:Q$427,MATCH('Actuals Summary'!$B288,'Actuals Data'!$B$4:$B$427,0))</f>
        <v>304363</v>
      </c>
      <c r="R288" s="19">
        <f>INDEX('Actuals Data'!R$4:R$427,MATCH('Actuals Summary'!$B288,'Actuals Data'!$B$4:$B$427,0))</f>
        <v>349705</v>
      </c>
      <c r="S288" s="19">
        <f>INDEX('Actuals Data'!S$4:S$427,MATCH('Actuals Summary'!$B288,'Actuals Data'!$B$4:$B$427,0))</f>
        <v>378684</v>
      </c>
      <c r="T288" s="19">
        <f>INDEX('Actuals Data'!T$4:T$427,MATCH('Actuals Summary'!$B288,'Actuals Data'!$B$4:$B$427,0))</f>
        <v>294191</v>
      </c>
      <c r="U288" s="19">
        <f>INDEX('Actuals Data'!U$4:U$427,MATCH('Actuals Summary'!$B288,'Actuals Data'!$B$4:$B$427,0))</f>
        <v>337867</v>
      </c>
      <c r="V288" s="19">
        <f>INDEX('Actuals Data'!V$4:V$427,MATCH('Actuals Summary'!$B288,'Actuals Data'!$B$4:$B$427,0))</f>
        <v>434349</v>
      </c>
      <c r="W288" s="19">
        <f>INDEX('Actuals Data'!W$4:W$427,MATCH('Actuals Summary'!$B288,'Actuals Data'!$B$4:$B$427,0))</f>
        <v>441991</v>
      </c>
      <c r="X288" s="19">
        <f>INDEX('Actuals Data'!X$4:X$427,MATCH('Actuals Summary'!$B288,'Actuals Data'!$B$4:$B$427,0))</f>
        <v>506064</v>
      </c>
      <c r="Y288" s="19">
        <f>INDEX('Actuals Data'!Y$4:Y$427,MATCH('Actuals Summary'!$B288,'Actuals Data'!$B$4:$B$427,0))</f>
        <v>514847</v>
      </c>
      <c r="Z288" s="19">
        <f>INDEX('Actuals Data'!Z$4:Z$427,MATCH('Actuals Summary'!$B288,'Actuals Data'!$B$4:$B$427,0))</f>
        <v>1075033</v>
      </c>
      <c r="AA288" s="19">
        <f>INDEX('Actuals Data'!AA$4:AA$427,MATCH('Actuals Summary'!$B288,'Actuals Data'!$B$4:$B$427,0))</f>
        <v>772887</v>
      </c>
      <c r="AB288" s="19">
        <f>INDEX('Actuals Data'!AB$4:AB$427,MATCH('Actuals Summary'!$B288,'Actuals Data'!$B$4:$B$427,0))</f>
        <v>790346</v>
      </c>
      <c r="AC288" s="19">
        <f>INDEX('Actuals Data'!AC$4:AC$427,MATCH('Actuals Summary'!$B288,'Actuals Data'!$B$4:$B$427,0))</f>
        <v>974469</v>
      </c>
      <c r="AD288" s="19">
        <f>INDEX('Actuals Data'!AD$4:AD$427,MATCH('Actuals Summary'!$B288,'Actuals Data'!$B$4:$B$427,0))</f>
        <v>1352923</v>
      </c>
      <c r="AE288" s="19">
        <f>INDEX('Actuals Data'!AE$4:AE$427,MATCH('Actuals Summary'!$B288,'Actuals Data'!$B$4:$B$427,0))</f>
        <v>1662334</v>
      </c>
      <c r="AF288" s="19">
        <f>INDEX('Actuals Data'!AF$4:AF$427,MATCH('Actuals Summary'!$B288,'Actuals Data'!$B$4:$B$427,0))</f>
        <v>2355274</v>
      </c>
      <c r="AG288" s="19">
        <f>INDEX('Actuals Data'!AG$4:AG$427,MATCH('Actuals Summary'!$B288,'Actuals Data'!$B$4:$B$427,0))</f>
        <v>3175928</v>
      </c>
      <c r="AH288" s="19">
        <f>INDEX('Actuals Data'!AH$4:AH$427,MATCH('Actuals Summary'!$B288,'Actuals Data'!$B$4:$B$427,0))</f>
        <v>3764726</v>
      </c>
      <c r="AI288" s="19">
        <f>INDEX('Actuals Data'!AI$4:AI$427,MATCH('Actuals Summary'!$B288,'Actuals Data'!$B$4:$B$427,0))</f>
        <v>3469966</v>
      </c>
      <c r="AJ288" s="19">
        <f>INDEX('Actuals Data'!AJ$4:AJ$427,MATCH('Actuals Summary'!$B288,'Actuals Data'!$B$4:$B$427,0))</f>
        <v>2679674</v>
      </c>
      <c r="AK288" s="19">
        <f>INDEX('Actuals Data'!AK$4:AK$427,MATCH('Actuals Summary'!$B288,'Actuals Data'!$B$4:$B$427,0))</f>
        <v>2317224</v>
      </c>
      <c r="AL288" s="19">
        <f>INDEX('Actuals Data'!AL$4:AL$427,MATCH('Actuals Summary'!$B288,'Actuals Data'!$B$4:$B$427,0))</f>
        <v>2537191</v>
      </c>
      <c r="AM288" s="19">
        <f>INDEX('Actuals Data'!AM$4:AM$427,MATCH('Actuals Summary'!$B288,'Actuals Data'!$B$4:$B$427,0))</f>
        <v>3889165</v>
      </c>
      <c r="AN288" s="19">
        <f>INDEX('Actuals Data'!AN$4:AN$427,MATCH('Actuals Summary'!$B288,'Actuals Data'!$B$4:$B$427,0))</f>
        <v>3547492</v>
      </c>
      <c r="AO288" s="19">
        <f>INDEX('Actuals Data'!AO$4:AO$427,MATCH('Actuals Summary'!$B288,'Actuals Data'!$B$4:$B$427,0))</f>
        <v>3315393</v>
      </c>
      <c r="AP288" s="19">
        <f>INDEX('Actuals Data'!AP$4:AP$427,MATCH('Actuals Summary'!$B288,'Actuals Data'!$B$4:$B$427,0))</f>
        <v>3425464</v>
      </c>
      <c r="AQ288" s="19">
        <f>INDEX('Actuals Data'!AQ$4:AQ$427,MATCH('Actuals Summary'!$B288,'Actuals Data'!$B$4:$B$427,0))</f>
        <v>3388204</v>
      </c>
      <c r="AR288" s="88">
        <f>INDEX('Actuals Data'!AR$4:AR$427,MATCH('Actuals Summary'!$B288,'Actuals Data'!$B$4:$B$427,0))</f>
        <v>4684784.08</v>
      </c>
      <c r="AS288" s="52">
        <f>INDEX('Actuals Data'!AS$4:AS$427,MATCH('Actuals Summary'!$B288,'Actuals Data'!$B$4:$B$427,0))</f>
        <v>4684784.0799999889</v>
      </c>
      <c r="AT288" s="19">
        <f>INDEX('Actuals Data'!AT$4:AT$427,MATCH('Actuals Summary'!$B288,'Actuals Data'!$B$4:$B$427,0))</f>
        <v>3577000</v>
      </c>
    </row>
    <row r="289" spans="2:46" outlineLevel="1" x14ac:dyDescent="0.25">
      <c r="B289" s="24" t="s">
        <v>570</v>
      </c>
      <c r="C289" s="24">
        <v>792</v>
      </c>
      <c r="D289" s="24" t="s">
        <v>571</v>
      </c>
      <c r="E289" s="19">
        <f>INDEX('Actuals Data'!E$4:E$427,MATCH('Actuals Summary'!$B289,'Actuals Data'!$B$4:$B$427,0))</f>
        <v>7660</v>
      </c>
      <c r="F289" s="19">
        <f>INDEX('Actuals Data'!F$4:F$427,MATCH('Actuals Summary'!$B289,'Actuals Data'!$B$4:$B$427,0))</f>
        <v>9106</v>
      </c>
      <c r="G289" s="19">
        <f>INDEX('Actuals Data'!G$4:G$427,MATCH('Actuals Summary'!$B289,'Actuals Data'!$B$4:$B$427,0))</f>
        <v>5240</v>
      </c>
      <c r="H289" s="19">
        <f>INDEX('Actuals Data'!H$4:H$427,MATCH('Actuals Summary'!$B289,'Actuals Data'!$B$4:$B$427,0))</f>
        <v>7121</v>
      </c>
      <c r="I289" s="19">
        <f>INDEX('Actuals Data'!I$4:I$427,MATCH('Actuals Summary'!$B289,'Actuals Data'!$B$4:$B$427,0))</f>
        <v>7732</v>
      </c>
      <c r="J289" s="19">
        <f>INDEX('Actuals Data'!J$4:J$427,MATCH('Actuals Summary'!$B289,'Actuals Data'!$B$4:$B$427,0))</f>
        <v>10680</v>
      </c>
      <c r="K289" s="19">
        <f>INDEX('Actuals Data'!K$4:K$427,MATCH('Actuals Summary'!$B289,'Actuals Data'!$B$4:$B$427,0))</f>
        <v>5376</v>
      </c>
      <c r="L289" s="19">
        <f>INDEX('Actuals Data'!L$4:L$427,MATCH('Actuals Summary'!$B289,'Actuals Data'!$B$4:$B$427,0))</f>
        <v>6318</v>
      </c>
      <c r="M289" s="19">
        <f>INDEX('Actuals Data'!M$4:M$427,MATCH('Actuals Summary'!$B289,'Actuals Data'!$B$4:$B$427,0))</f>
        <v>5579</v>
      </c>
      <c r="N289" s="19">
        <f>INDEX('Actuals Data'!N$4:N$427,MATCH('Actuals Summary'!$B289,'Actuals Data'!$B$4:$B$427,0))</f>
        <v>5095</v>
      </c>
      <c r="O289" s="19">
        <f>INDEX('Actuals Data'!O$4:O$427,MATCH('Actuals Summary'!$B289,'Actuals Data'!$B$4:$B$427,0))</f>
        <v>5314</v>
      </c>
      <c r="P289" s="19">
        <f>INDEX('Actuals Data'!P$4:P$427,MATCH('Actuals Summary'!$B289,'Actuals Data'!$B$4:$B$427,0))</f>
        <v>4390</v>
      </c>
      <c r="Q289" s="19">
        <f>INDEX('Actuals Data'!Q$4:Q$427,MATCH('Actuals Summary'!$B289,'Actuals Data'!$B$4:$B$427,0))</f>
        <v>19415</v>
      </c>
      <c r="R289" s="19">
        <f>INDEX('Actuals Data'!R$4:R$427,MATCH('Actuals Summary'!$B289,'Actuals Data'!$B$4:$B$427,0))</f>
        <v>5305</v>
      </c>
      <c r="S289" s="19">
        <f>INDEX('Actuals Data'!S$4:S$427,MATCH('Actuals Summary'!$B289,'Actuals Data'!$B$4:$B$427,0))</f>
        <v>5720</v>
      </c>
      <c r="T289" s="19">
        <f>INDEX('Actuals Data'!T$4:T$427,MATCH('Actuals Summary'!$B289,'Actuals Data'!$B$4:$B$427,0))</f>
        <v>7898</v>
      </c>
      <c r="U289" s="19">
        <f>INDEX('Actuals Data'!U$4:U$427,MATCH('Actuals Summary'!$B289,'Actuals Data'!$B$4:$B$427,0))</f>
        <v>5209</v>
      </c>
      <c r="V289" s="19">
        <f>INDEX('Actuals Data'!V$4:V$427,MATCH('Actuals Summary'!$B289,'Actuals Data'!$B$4:$B$427,0))</f>
        <v>5471</v>
      </c>
      <c r="W289" s="19">
        <f>INDEX('Actuals Data'!W$4:W$427,MATCH('Actuals Summary'!$B289,'Actuals Data'!$B$4:$B$427,0))</f>
        <v>6543</v>
      </c>
      <c r="X289" s="19">
        <f>INDEX('Actuals Data'!X$4:X$427,MATCH('Actuals Summary'!$B289,'Actuals Data'!$B$4:$B$427,0))</f>
        <v>6382</v>
      </c>
      <c r="Y289" s="19">
        <f>INDEX('Actuals Data'!Y$4:Y$427,MATCH('Actuals Summary'!$B289,'Actuals Data'!$B$4:$B$427,0))</f>
        <v>4016</v>
      </c>
      <c r="Z289" s="19">
        <f>INDEX('Actuals Data'!Z$4:Z$427,MATCH('Actuals Summary'!$B289,'Actuals Data'!$B$4:$B$427,0))</f>
        <v>11026</v>
      </c>
      <c r="AA289" s="19">
        <f>INDEX('Actuals Data'!AA$4:AA$427,MATCH('Actuals Summary'!$B289,'Actuals Data'!$B$4:$B$427,0))</f>
        <v>17426</v>
      </c>
      <c r="AB289" s="19">
        <f>INDEX('Actuals Data'!AB$4:AB$427,MATCH('Actuals Summary'!$B289,'Actuals Data'!$B$4:$B$427,0))</f>
        <v>21188</v>
      </c>
      <c r="AC289" s="19">
        <f>INDEX('Actuals Data'!AC$4:AC$427,MATCH('Actuals Summary'!$B289,'Actuals Data'!$B$4:$B$427,0))</f>
        <v>40362</v>
      </c>
      <c r="AD289" s="19">
        <f>INDEX('Actuals Data'!AD$4:AD$427,MATCH('Actuals Summary'!$B289,'Actuals Data'!$B$4:$B$427,0))</f>
        <v>47702</v>
      </c>
      <c r="AE289" s="19">
        <f>INDEX('Actuals Data'!AE$4:AE$427,MATCH('Actuals Summary'!$B289,'Actuals Data'!$B$4:$B$427,0))</f>
        <v>27895</v>
      </c>
      <c r="AF289" s="19">
        <f>INDEX('Actuals Data'!AF$4:AF$427,MATCH('Actuals Summary'!$B289,'Actuals Data'!$B$4:$B$427,0))</f>
        <v>29009</v>
      </c>
      <c r="AG289" s="19">
        <f>INDEX('Actuals Data'!AG$4:AG$427,MATCH('Actuals Summary'!$B289,'Actuals Data'!$B$4:$B$427,0))</f>
        <v>20035</v>
      </c>
      <c r="AH289" s="19">
        <f>INDEX('Actuals Data'!AH$4:AH$427,MATCH('Actuals Summary'!$B289,'Actuals Data'!$B$4:$B$427,0))</f>
        <v>32263</v>
      </c>
      <c r="AI289" s="19">
        <f>INDEX('Actuals Data'!AI$4:AI$427,MATCH('Actuals Summary'!$B289,'Actuals Data'!$B$4:$B$427,0))</f>
        <v>33302</v>
      </c>
      <c r="AJ289" s="19">
        <f>INDEX('Actuals Data'!AJ$4:AJ$427,MATCH('Actuals Summary'!$B289,'Actuals Data'!$B$4:$B$427,0))</f>
        <v>32360</v>
      </c>
      <c r="AK289" s="19">
        <f>INDEX('Actuals Data'!AK$4:AK$427,MATCH('Actuals Summary'!$B289,'Actuals Data'!$B$4:$B$427,0))</f>
        <v>35583</v>
      </c>
      <c r="AL289" s="19">
        <f>INDEX('Actuals Data'!AL$4:AL$427,MATCH('Actuals Summary'!$B289,'Actuals Data'!$B$4:$B$427,0))</f>
        <v>36560</v>
      </c>
      <c r="AM289" s="19">
        <f>INDEX('Actuals Data'!AM$4:AM$427,MATCH('Actuals Summary'!$B289,'Actuals Data'!$B$4:$B$427,0))</f>
        <v>33620</v>
      </c>
      <c r="AN289" s="19">
        <f>INDEX('Actuals Data'!AN$4:AN$427,MATCH('Actuals Summary'!$B289,'Actuals Data'!$B$4:$B$427,0))</f>
        <v>6150</v>
      </c>
      <c r="AO289" s="19">
        <f>INDEX('Actuals Data'!AO$4:AO$427,MATCH('Actuals Summary'!$B289,'Actuals Data'!$B$4:$B$427,0))</f>
        <v>12770</v>
      </c>
      <c r="AP289" s="19">
        <f>INDEX('Actuals Data'!AP$4:AP$427,MATCH('Actuals Summary'!$B289,'Actuals Data'!$B$4:$B$427,0))</f>
        <v>15000</v>
      </c>
      <c r="AQ289" s="19">
        <f>INDEX('Actuals Data'!AQ$4:AQ$427,MATCH('Actuals Summary'!$B289,'Actuals Data'!$B$4:$B$427,0))</f>
        <v>111182</v>
      </c>
      <c r="AR289" s="88">
        <f>INDEX('Actuals Data'!AR$4:AR$427,MATCH('Actuals Summary'!$B289,'Actuals Data'!$B$4:$B$427,0))</f>
        <v>522864.96</v>
      </c>
      <c r="AS289" s="52">
        <f>INDEX('Actuals Data'!AS$4:AS$427,MATCH('Actuals Summary'!$B289,'Actuals Data'!$B$4:$B$427,0))</f>
        <v>522864.95999999897</v>
      </c>
      <c r="AT289" s="19">
        <f>INDEX('Actuals Data'!AT$4:AT$427,MATCH('Actuals Summary'!$B289,'Actuals Data'!$B$4:$B$427,0))</f>
        <v>31700</v>
      </c>
    </row>
    <row r="290" spans="2:46" outlineLevel="1" x14ac:dyDescent="0.25">
      <c r="D290" s="15" t="s">
        <v>991</v>
      </c>
      <c r="E290" s="20">
        <f t="shared" ref="E290:AG290" si="123">SUM(E283:E289)</f>
        <v>805319</v>
      </c>
      <c r="F290" s="20">
        <f t="shared" si="123"/>
        <v>824257</v>
      </c>
      <c r="G290" s="20">
        <f t="shared" si="123"/>
        <v>961768</v>
      </c>
      <c r="H290" s="20">
        <f t="shared" si="123"/>
        <v>1150454</v>
      </c>
      <c r="I290" s="20">
        <f t="shared" si="123"/>
        <v>1387166</v>
      </c>
      <c r="J290" s="20">
        <f t="shared" si="123"/>
        <v>1332782</v>
      </c>
      <c r="K290" s="20">
        <f t="shared" si="123"/>
        <v>1495582</v>
      </c>
      <c r="L290" s="20">
        <f t="shared" si="123"/>
        <v>1972155</v>
      </c>
      <c r="M290" s="20">
        <f t="shared" si="123"/>
        <v>2379750</v>
      </c>
      <c r="N290" s="20">
        <f t="shared" si="123"/>
        <v>2630402</v>
      </c>
      <c r="O290" s="20">
        <f t="shared" si="123"/>
        <v>3347327</v>
      </c>
      <c r="P290" s="20">
        <f t="shared" si="123"/>
        <v>3464243</v>
      </c>
      <c r="Q290" s="20">
        <f t="shared" si="123"/>
        <v>3919692</v>
      </c>
      <c r="R290" s="20">
        <f t="shared" si="123"/>
        <v>4363874</v>
      </c>
      <c r="S290" s="20">
        <f t="shared" si="123"/>
        <v>4631636</v>
      </c>
      <c r="T290" s="20">
        <f t="shared" si="123"/>
        <v>4509440</v>
      </c>
      <c r="U290" s="20">
        <f t="shared" si="123"/>
        <v>4641706</v>
      </c>
      <c r="V290" s="20">
        <f t="shared" si="123"/>
        <v>5104818</v>
      </c>
      <c r="W290" s="20">
        <f t="shared" si="123"/>
        <v>5188197</v>
      </c>
      <c r="X290" s="20">
        <f t="shared" si="123"/>
        <v>5287350</v>
      </c>
      <c r="Y290" s="20">
        <f t="shared" si="123"/>
        <v>5511134</v>
      </c>
      <c r="Z290" s="20">
        <f t="shared" si="123"/>
        <v>6061887</v>
      </c>
      <c r="AA290" s="20">
        <f t="shared" si="123"/>
        <v>6000907</v>
      </c>
      <c r="AB290" s="20">
        <f t="shared" si="123"/>
        <v>6042847</v>
      </c>
      <c r="AC290" s="20">
        <f t="shared" si="123"/>
        <v>8666284</v>
      </c>
      <c r="AD290" s="20">
        <f t="shared" si="123"/>
        <v>10171048</v>
      </c>
      <c r="AE290" s="20">
        <f t="shared" si="123"/>
        <v>12109431</v>
      </c>
      <c r="AF290" s="20">
        <f t="shared" si="123"/>
        <v>12747129</v>
      </c>
      <c r="AG290" s="20">
        <f t="shared" si="123"/>
        <v>13947023</v>
      </c>
      <c r="AH290" s="20">
        <f t="shared" ref="AH290:AT290" si="124">SUM(AH283:AH289)</f>
        <v>15081735</v>
      </c>
      <c r="AI290" s="20">
        <f t="shared" si="124"/>
        <v>14182617</v>
      </c>
      <c r="AJ290" s="20">
        <f t="shared" si="124"/>
        <v>13328949</v>
      </c>
      <c r="AK290" s="20">
        <f t="shared" si="124"/>
        <v>13663591</v>
      </c>
      <c r="AL290" s="20">
        <f t="shared" si="124"/>
        <v>11575683</v>
      </c>
      <c r="AM290" s="20">
        <f t="shared" si="124"/>
        <v>12285072</v>
      </c>
      <c r="AN290" s="20">
        <f t="shared" si="124"/>
        <v>11677373</v>
      </c>
      <c r="AO290" s="20">
        <f t="shared" si="124"/>
        <v>11580864</v>
      </c>
      <c r="AP290" s="20">
        <f t="shared" si="124"/>
        <v>11332835</v>
      </c>
      <c r="AQ290" s="20">
        <f t="shared" si="124"/>
        <v>11266300</v>
      </c>
      <c r="AR290" s="89">
        <f t="shared" ref="AR290:AS290" si="125">SUM(AR283:AR289)</f>
        <v>13418576.48</v>
      </c>
      <c r="AS290" s="65">
        <f t="shared" si="125"/>
        <v>13418573.979999976</v>
      </c>
      <c r="AT290" s="20">
        <f t="shared" si="124"/>
        <v>11700200</v>
      </c>
    </row>
    <row r="291" spans="2:46" outlineLevel="1" x14ac:dyDescent="0.25">
      <c r="D291" s="16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91"/>
      <c r="AS291" s="67"/>
      <c r="AT291" s="12"/>
    </row>
    <row r="292" spans="2:46" outlineLevel="1" x14ac:dyDescent="0.25">
      <c r="D292" s="14" t="s">
        <v>978</v>
      </c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0"/>
      <c r="AJ292" s="19"/>
      <c r="AK292" s="19"/>
      <c r="AL292" s="19"/>
      <c r="AM292" s="19"/>
      <c r="AN292" s="19"/>
      <c r="AO292" s="19"/>
      <c r="AP292" s="19"/>
      <c r="AQ292" s="19"/>
      <c r="AR292" s="88"/>
      <c r="AS292" s="52"/>
      <c r="AT292" s="19"/>
    </row>
    <row r="293" spans="2:46" outlineLevel="1" x14ac:dyDescent="0.25">
      <c r="B293" s="24" t="s">
        <v>572</v>
      </c>
      <c r="C293" s="24" t="s">
        <v>573</v>
      </c>
      <c r="D293" s="24" t="s">
        <v>574</v>
      </c>
      <c r="E293" s="19">
        <f>INDEX('Actuals Data'!E$4:E$427,MATCH('Actuals Summary'!$B293,'Actuals Data'!$B$4:$B$427,0))</f>
        <v>218733</v>
      </c>
      <c r="F293" s="19">
        <f>INDEX('Actuals Data'!F$4:F$427,MATCH('Actuals Summary'!$B293,'Actuals Data'!$B$4:$B$427,0))</f>
        <v>147406</v>
      </c>
      <c r="G293" s="19">
        <f>INDEX('Actuals Data'!G$4:G$427,MATCH('Actuals Summary'!$B293,'Actuals Data'!$B$4:$B$427,0))</f>
        <v>819798</v>
      </c>
      <c r="H293" s="19">
        <f>INDEX('Actuals Data'!H$4:H$427,MATCH('Actuals Summary'!$B293,'Actuals Data'!$B$4:$B$427,0))</f>
        <v>2186702</v>
      </c>
      <c r="I293" s="19">
        <f>INDEX('Actuals Data'!I$4:I$427,MATCH('Actuals Summary'!$B293,'Actuals Data'!$B$4:$B$427,0))</f>
        <v>1796226</v>
      </c>
      <c r="J293" s="19">
        <f>INDEX('Actuals Data'!J$4:J$427,MATCH('Actuals Summary'!$B293,'Actuals Data'!$B$4:$B$427,0))</f>
        <v>2158414</v>
      </c>
      <c r="K293" s="19">
        <f>INDEX('Actuals Data'!K$4:K$427,MATCH('Actuals Summary'!$B293,'Actuals Data'!$B$4:$B$427,0))</f>
        <v>1820231</v>
      </c>
      <c r="L293" s="19">
        <f>INDEX('Actuals Data'!L$4:L$427,MATCH('Actuals Summary'!$B293,'Actuals Data'!$B$4:$B$427,0))</f>
        <v>2958571</v>
      </c>
      <c r="M293" s="19">
        <f>INDEX('Actuals Data'!M$4:M$427,MATCH('Actuals Summary'!$B293,'Actuals Data'!$B$4:$B$427,0))</f>
        <v>4768318</v>
      </c>
      <c r="N293" s="19">
        <f>INDEX('Actuals Data'!N$4:N$427,MATCH('Actuals Summary'!$B293,'Actuals Data'!$B$4:$B$427,0))</f>
        <v>5364819</v>
      </c>
      <c r="O293" s="19">
        <f>INDEX('Actuals Data'!O$4:O$427,MATCH('Actuals Summary'!$B293,'Actuals Data'!$B$4:$B$427,0))</f>
        <v>5537671</v>
      </c>
      <c r="P293" s="19">
        <f>INDEX('Actuals Data'!P$4:P$427,MATCH('Actuals Summary'!$B293,'Actuals Data'!$B$4:$B$427,0))</f>
        <v>6015628</v>
      </c>
      <c r="Q293" s="19">
        <f>INDEX('Actuals Data'!Q$4:Q$427,MATCH('Actuals Summary'!$B293,'Actuals Data'!$B$4:$B$427,0))</f>
        <v>7034071</v>
      </c>
      <c r="R293" s="19">
        <f>INDEX('Actuals Data'!R$4:R$427,MATCH('Actuals Summary'!$B293,'Actuals Data'!$B$4:$B$427,0))</f>
        <v>7101800</v>
      </c>
      <c r="S293" s="19">
        <f>INDEX('Actuals Data'!S$4:S$427,MATCH('Actuals Summary'!$B293,'Actuals Data'!$B$4:$B$427,0))</f>
        <v>6135175</v>
      </c>
      <c r="T293" s="19">
        <f>INDEX('Actuals Data'!T$4:T$427,MATCH('Actuals Summary'!$B293,'Actuals Data'!$B$4:$B$427,0))</f>
        <v>-1</v>
      </c>
      <c r="U293" s="19">
        <f>INDEX('Actuals Data'!U$4:U$427,MATCH('Actuals Summary'!$B293,'Actuals Data'!$B$4:$B$427,0))</f>
        <v>5659130</v>
      </c>
      <c r="V293" s="19">
        <f>INDEX('Actuals Data'!V$4:V$427,MATCH('Actuals Summary'!$B293,'Actuals Data'!$B$4:$B$427,0))</f>
        <v>6439154</v>
      </c>
      <c r="W293" s="19">
        <f>INDEX('Actuals Data'!W$4:W$427,MATCH('Actuals Summary'!$B293,'Actuals Data'!$B$4:$B$427,0))</f>
        <v>5363714</v>
      </c>
      <c r="X293" s="19">
        <f>INDEX('Actuals Data'!X$4:X$427,MATCH('Actuals Summary'!$B293,'Actuals Data'!$B$4:$B$427,0))</f>
        <v>6021635</v>
      </c>
      <c r="Y293" s="19">
        <f>INDEX('Actuals Data'!Y$4:Y$427,MATCH('Actuals Summary'!$B293,'Actuals Data'!$B$4:$B$427,0))</f>
        <v>4487434</v>
      </c>
      <c r="Z293" s="19">
        <f>INDEX('Actuals Data'!Z$4:Z$427,MATCH('Actuals Summary'!$B293,'Actuals Data'!$B$4:$B$427,0))</f>
        <v>3593857</v>
      </c>
      <c r="AA293" s="19">
        <f>INDEX('Actuals Data'!AA$4:AA$427,MATCH('Actuals Summary'!$B293,'Actuals Data'!$B$4:$B$427,0))</f>
        <v>5062322</v>
      </c>
      <c r="AB293" s="19">
        <f>INDEX('Actuals Data'!AB$4:AB$427,MATCH('Actuals Summary'!$B293,'Actuals Data'!$B$4:$B$427,0))</f>
        <v>3904109</v>
      </c>
      <c r="AC293" s="19">
        <f>INDEX('Actuals Data'!AC$4:AC$427,MATCH('Actuals Summary'!$B293,'Actuals Data'!$B$4:$B$427,0))</f>
        <v>4326538</v>
      </c>
      <c r="AD293" s="19">
        <f>INDEX('Actuals Data'!AD$4:AD$427,MATCH('Actuals Summary'!$B293,'Actuals Data'!$B$4:$B$427,0))</f>
        <v>3432840</v>
      </c>
      <c r="AE293" s="19">
        <f>INDEX('Actuals Data'!AE$4:AE$427,MATCH('Actuals Summary'!$B293,'Actuals Data'!$B$4:$B$427,0))</f>
        <v>4599869</v>
      </c>
      <c r="AF293" s="19">
        <f>INDEX('Actuals Data'!AF$4:AF$427,MATCH('Actuals Summary'!$B293,'Actuals Data'!$B$4:$B$427,0))</f>
        <v>4468370</v>
      </c>
      <c r="AG293" s="19">
        <f>INDEX('Actuals Data'!AG$4:AG$427,MATCH('Actuals Summary'!$B293,'Actuals Data'!$B$4:$B$427,0))</f>
        <v>6082149</v>
      </c>
      <c r="AH293" s="19">
        <f>INDEX('Actuals Data'!AH$4:AH$427,MATCH('Actuals Summary'!$B293,'Actuals Data'!$B$4:$B$427,0))</f>
        <v>7305202</v>
      </c>
      <c r="AI293" s="19">
        <f>INDEX('Actuals Data'!AI$4:AI$427,MATCH('Actuals Summary'!$B293,'Actuals Data'!$B$4:$B$427,0))</f>
        <v>7283300</v>
      </c>
      <c r="AJ293" s="19">
        <f>INDEX('Actuals Data'!AJ$4:AJ$427,MATCH('Actuals Summary'!$B293,'Actuals Data'!$B$4:$B$427,0))</f>
        <v>6291250</v>
      </c>
      <c r="AK293" s="19">
        <f>INDEX('Actuals Data'!AK$4:AK$427,MATCH('Actuals Summary'!$B293,'Actuals Data'!$B$4:$B$427,0))</f>
        <v>6184826</v>
      </c>
      <c r="AL293" s="19">
        <f>INDEX('Actuals Data'!AL$4:AL$427,MATCH('Actuals Summary'!$B293,'Actuals Data'!$B$4:$B$427,0))</f>
        <v>5744632</v>
      </c>
      <c r="AM293" s="19">
        <f>INDEX('Actuals Data'!AM$4:AM$427,MATCH('Actuals Summary'!$B293,'Actuals Data'!$B$4:$B$427,0))</f>
        <v>8730074</v>
      </c>
      <c r="AN293" s="19">
        <f>INDEX('Actuals Data'!AN$4:AN$427,MATCH('Actuals Summary'!$B293,'Actuals Data'!$B$4:$B$427,0))</f>
        <v>8101575</v>
      </c>
      <c r="AO293" s="19">
        <f>INDEX('Actuals Data'!AO$4:AO$427,MATCH('Actuals Summary'!$B293,'Actuals Data'!$B$4:$B$427,0))</f>
        <v>7634186</v>
      </c>
      <c r="AP293" s="19">
        <f>INDEX('Actuals Data'!AP$4:AP$427,MATCH('Actuals Summary'!$B293,'Actuals Data'!$B$4:$B$427,0))</f>
        <v>6957887</v>
      </c>
      <c r="AQ293" s="19">
        <f>INDEX('Actuals Data'!AQ$4:AQ$427,MATCH('Actuals Summary'!$B293,'Actuals Data'!$B$4:$B$427,0))</f>
        <v>7137299</v>
      </c>
      <c r="AR293" s="88">
        <f>INDEX('Actuals Data'!AR$4:AR$427,MATCH('Actuals Summary'!$B293,'Actuals Data'!$B$4:$B$427,0))</f>
        <v>7787653.5099999998</v>
      </c>
      <c r="AS293" s="52">
        <f>INDEX('Actuals Data'!AS$4:AS$427,MATCH('Actuals Summary'!$B293,'Actuals Data'!$B$4:$B$427,0))</f>
        <v>7787653.5099999895</v>
      </c>
      <c r="AT293" s="19">
        <f>INDEX('Actuals Data'!AT$4:AT$427,MATCH('Actuals Summary'!$B293,'Actuals Data'!$B$4:$B$427,0))</f>
        <v>7000000</v>
      </c>
    </row>
    <row r="294" spans="2:46" outlineLevel="1" x14ac:dyDescent="0.25">
      <c r="B294" s="24" t="s">
        <v>1088</v>
      </c>
      <c r="D294" s="24" t="s">
        <v>1089</v>
      </c>
      <c r="E294" s="19">
        <f>INDEX('Actuals Data'!E$4:E$427,MATCH('Actuals Summary'!$B294,'Actuals Data'!$B$4:$B$427,0))</f>
        <v>0</v>
      </c>
      <c r="F294" s="19">
        <f>INDEX('Actuals Data'!F$4:F$427,MATCH('Actuals Summary'!$B294,'Actuals Data'!$B$4:$B$427,0))</f>
        <v>0</v>
      </c>
      <c r="G294" s="19">
        <f>INDEX('Actuals Data'!G$4:G$427,MATCH('Actuals Summary'!$B294,'Actuals Data'!$B$4:$B$427,0))</f>
        <v>0</v>
      </c>
      <c r="H294" s="19">
        <f>INDEX('Actuals Data'!H$4:H$427,MATCH('Actuals Summary'!$B294,'Actuals Data'!$B$4:$B$427,0))</f>
        <v>0</v>
      </c>
      <c r="I294" s="19">
        <f>INDEX('Actuals Data'!I$4:I$427,MATCH('Actuals Summary'!$B294,'Actuals Data'!$B$4:$B$427,0))</f>
        <v>0</v>
      </c>
      <c r="J294" s="19">
        <f>INDEX('Actuals Data'!J$4:J$427,MATCH('Actuals Summary'!$B294,'Actuals Data'!$B$4:$B$427,0))</f>
        <v>0</v>
      </c>
      <c r="K294" s="19">
        <f>INDEX('Actuals Data'!K$4:K$427,MATCH('Actuals Summary'!$B294,'Actuals Data'!$B$4:$B$427,0))</f>
        <v>0</v>
      </c>
      <c r="L294" s="19">
        <f>INDEX('Actuals Data'!L$4:L$427,MATCH('Actuals Summary'!$B294,'Actuals Data'!$B$4:$B$427,0))</f>
        <v>0</v>
      </c>
      <c r="M294" s="19">
        <f>INDEX('Actuals Data'!M$4:M$427,MATCH('Actuals Summary'!$B294,'Actuals Data'!$B$4:$B$427,0))</f>
        <v>0</v>
      </c>
      <c r="N294" s="19">
        <f>INDEX('Actuals Data'!N$4:N$427,MATCH('Actuals Summary'!$B294,'Actuals Data'!$B$4:$B$427,0))</f>
        <v>0</v>
      </c>
      <c r="O294" s="19">
        <f>INDEX('Actuals Data'!O$4:O$427,MATCH('Actuals Summary'!$B294,'Actuals Data'!$B$4:$B$427,0))</f>
        <v>0</v>
      </c>
      <c r="P294" s="19">
        <f>INDEX('Actuals Data'!P$4:P$427,MATCH('Actuals Summary'!$B294,'Actuals Data'!$B$4:$B$427,0))</f>
        <v>0</v>
      </c>
      <c r="Q294" s="19">
        <f>INDEX('Actuals Data'!Q$4:Q$427,MATCH('Actuals Summary'!$B294,'Actuals Data'!$B$4:$B$427,0))</f>
        <v>0</v>
      </c>
      <c r="R294" s="19">
        <f>INDEX('Actuals Data'!R$4:R$427,MATCH('Actuals Summary'!$B294,'Actuals Data'!$B$4:$B$427,0))</f>
        <v>0</v>
      </c>
      <c r="S294" s="19">
        <f>INDEX('Actuals Data'!S$4:S$427,MATCH('Actuals Summary'!$B294,'Actuals Data'!$B$4:$B$427,0))</f>
        <v>0</v>
      </c>
      <c r="T294" s="19">
        <f>INDEX('Actuals Data'!T$4:T$427,MATCH('Actuals Summary'!$B294,'Actuals Data'!$B$4:$B$427,0))</f>
        <v>0</v>
      </c>
      <c r="U294" s="19">
        <f>INDEX('Actuals Data'!U$4:U$427,MATCH('Actuals Summary'!$B294,'Actuals Data'!$B$4:$B$427,0))</f>
        <v>0</v>
      </c>
      <c r="V294" s="19">
        <f>INDEX('Actuals Data'!V$4:V$427,MATCH('Actuals Summary'!$B294,'Actuals Data'!$B$4:$B$427,0))</f>
        <v>0</v>
      </c>
      <c r="W294" s="19">
        <f>INDEX('Actuals Data'!W$4:W$427,MATCH('Actuals Summary'!$B294,'Actuals Data'!$B$4:$B$427,0))</f>
        <v>0</v>
      </c>
      <c r="X294" s="19">
        <f>INDEX('Actuals Data'!X$4:X$427,MATCH('Actuals Summary'!$B294,'Actuals Data'!$B$4:$B$427,0))</f>
        <v>0</v>
      </c>
      <c r="Y294" s="19">
        <f>INDEX('Actuals Data'!Y$4:Y$427,MATCH('Actuals Summary'!$B294,'Actuals Data'!$B$4:$B$427,0))</f>
        <v>0</v>
      </c>
      <c r="Z294" s="19">
        <f>INDEX('Actuals Data'!Z$4:Z$427,MATCH('Actuals Summary'!$B294,'Actuals Data'!$B$4:$B$427,0))</f>
        <v>0</v>
      </c>
      <c r="AA294" s="19">
        <f>INDEX('Actuals Data'!AA$4:AA$427,MATCH('Actuals Summary'!$B294,'Actuals Data'!$B$4:$B$427,0))</f>
        <v>0</v>
      </c>
      <c r="AB294" s="19">
        <f>INDEX('Actuals Data'!AB$4:AB$427,MATCH('Actuals Summary'!$B294,'Actuals Data'!$B$4:$B$427,0))</f>
        <v>0</v>
      </c>
      <c r="AC294" s="19">
        <f>INDEX('Actuals Data'!AC$4:AC$427,MATCH('Actuals Summary'!$B294,'Actuals Data'!$B$4:$B$427,0))</f>
        <v>0</v>
      </c>
      <c r="AD294" s="19">
        <f>INDEX('Actuals Data'!AD$4:AD$427,MATCH('Actuals Summary'!$B294,'Actuals Data'!$B$4:$B$427,0))</f>
        <v>0</v>
      </c>
      <c r="AE294" s="19">
        <f>INDEX('Actuals Data'!AE$4:AE$427,MATCH('Actuals Summary'!$B294,'Actuals Data'!$B$4:$B$427,0))</f>
        <v>0</v>
      </c>
      <c r="AF294" s="19">
        <f>INDEX('Actuals Data'!AF$4:AF$427,MATCH('Actuals Summary'!$B294,'Actuals Data'!$B$4:$B$427,0))</f>
        <v>0</v>
      </c>
      <c r="AG294" s="19">
        <f>INDEX('Actuals Data'!AG$4:AG$427,MATCH('Actuals Summary'!$B294,'Actuals Data'!$B$4:$B$427,0))</f>
        <v>0</v>
      </c>
      <c r="AH294" s="19">
        <f>INDEX('Actuals Data'!AH$4:AH$427,MATCH('Actuals Summary'!$B294,'Actuals Data'!$B$4:$B$427,0))</f>
        <v>0</v>
      </c>
      <c r="AI294" s="19">
        <f>INDEX('Actuals Data'!AI$4:AI$427,MATCH('Actuals Summary'!$B294,'Actuals Data'!$B$4:$B$427,0))</f>
        <v>0</v>
      </c>
      <c r="AJ294" s="19">
        <f>INDEX('Actuals Data'!AJ$4:AJ$427,MATCH('Actuals Summary'!$B294,'Actuals Data'!$B$4:$B$427,0))</f>
        <v>0</v>
      </c>
      <c r="AK294" s="19">
        <f>INDEX('Actuals Data'!AK$4:AK$427,MATCH('Actuals Summary'!$B294,'Actuals Data'!$B$4:$B$427,0))</f>
        <v>0</v>
      </c>
      <c r="AL294" s="19">
        <f>INDEX('Actuals Data'!AL$4:AL$427,MATCH('Actuals Summary'!$B294,'Actuals Data'!$B$4:$B$427,0))</f>
        <v>0</v>
      </c>
      <c r="AM294" s="19">
        <f>INDEX('Actuals Data'!AM$4:AM$427,MATCH('Actuals Summary'!$B294,'Actuals Data'!$B$4:$B$427,0))</f>
        <v>0</v>
      </c>
      <c r="AN294" s="19">
        <f>INDEX('Actuals Data'!AN$4:AN$427,MATCH('Actuals Summary'!$B294,'Actuals Data'!$B$4:$B$427,0))</f>
        <v>0</v>
      </c>
      <c r="AO294" s="19">
        <f>INDEX('Actuals Data'!AO$4:AO$427,MATCH('Actuals Summary'!$B294,'Actuals Data'!$B$4:$B$427,0))</f>
        <v>0</v>
      </c>
      <c r="AP294" s="19">
        <f>INDEX('Actuals Data'!AP$4:AP$427,MATCH('Actuals Summary'!$B294,'Actuals Data'!$B$4:$B$427,0))</f>
        <v>0</v>
      </c>
      <c r="AQ294" s="19">
        <f>INDEX('Actuals Data'!AQ$4:AQ$427,MATCH('Actuals Summary'!$B294,'Actuals Data'!$B$4:$B$427,0))</f>
        <v>0</v>
      </c>
      <c r="AR294" s="88">
        <f>INDEX('Actuals Data'!AR$4:AR$427,MATCH('Actuals Summary'!$B294,'Actuals Data'!$B$4:$B$427,0))</f>
        <v>52500</v>
      </c>
      <c r="AS294" s="52">
        <f>INDEX('Actuals Data'!AS$4:AS$427,MATCH('Actuals Summary'!$B294,'Actuals Data'!$B$4:$B$427,0))</f>
        <v>52500</v>
      </c>
      <c r="AT294" s="19">
        <f>INDEX('Actuals Data'!AT$4:AT$427,MATCH('Actuals Summary'!$B294,'Actuals Data'!$B$4:$B$427,0))</f>
        <v>0</v>
      </c>
    </row>
    <row r="295" spans="2:46" outlineLevel="1" x14ac:dyDescent="0.25">
      <c r="B295" s="24" t="s">
        <v>575</v>
      </c>
      <c r="C295" s="24" t="s">
        <v>576</v>
      </c>
      <c r="D295" s="24" t="s">
        <v>577</v>
      </c>
      <c r="E295" s="19">
        <f>INDEX('Actuals Data'!E$4:E$427,MATCH('Actuals Summary'!$B295,'Actuals Data'!$B$4:$B$427,0))</f>
        <v>0</v>
      </c>
      <c r="F295" s="19">
        <f>INDEX('Actuals Data'!F$4:F$427,MATCH('Actuals Summary'!$B295,'Actuals Data'!$B$4:$B$427,0))</f>
        <v>0</v>
      </c>
      <c r="G295" s="19">
        <f>INDEX('Actuals Data'!G$4:G$427,MATCH('Actuals Summary'!$B295,'Actuals Data'!$B$4:$B$427,0))</f>
        <v>0</v>
      </c>
      <c r="H295" s="19">
        <f>INDEX('Actuals Data'!H$4:H$427,MATCH('Actuals Summary'!$B295,'Actuals Data'!$B$4:$B$427,0))</f>
        <v>0</v>
      </c>
      <c r="I295" s="19">
        <f>INDEX('Actuals Data'!I$4:I$427,MATCH('Actuals Summary'!$B295,'Actuals Data'!$B$4:$B$427,0))</f>
        <v>0</v>
      </c>
      <c r="J295" s="19">
        <f>INDEX('Actuals Data'!J$4:J$427,MATCH('Actuals Summary'!$B295,'Actuals Data'!$B$4:$B$427,0))</f>
        <v>0</v>
      </c>
      <c r="K295" s="19">
        <f>INDEX('Actuals Data'!K$4:K$427,MATCH('Actuals Summary'!$B295,'Actuals Data'!$B$4:$B$427,0))</f>
        <v>0</v>
      </c>
      <c r="L295" s="19">
        <f>INDEX('Actuals Data'!L$4:L$427,MATCH('Actuals Summary'!$B295,'Actuals Data'!$B$4:$B$427,0))</f>
        <v>0</v>
      </c>
      <c r="M295" s="19">
        <f>INDEX('Actuals Data'!M$4:M$427,MATCH('Actuals Summary'!$B295,'Actuals Data'!$B$4:$B$427,0))</f>
        <v>0</v>
      </c>
      <c r="N295" s="19">
        <f>INDEX('Actuals Data'!N$4:N$427,MATCH('Actuals Summary'!$B295,'Actuals Data'!$B$4:$B$427,0))</f>
        <v>0</v>
      </c>
      <c r="O295" s="19">
        <f>INDEX('Actuals Data'!O$4:O$427,MATCH('Actuals Summary'!$B295,'Actuals Data'!$B$4:$B$427,0))</f>
        <v>0</v>
      </c>
      <c r="P295" s="19">
        <f>INDEX('Actuals Data'!P$4:P$427,MATCH('Actuals Summary'!$B295,'Actuals Data'!$B$4:$B$427,0))</f>
        <v>0</v>
      </c>
      <c r="Q295" s="19">
        <f>INDEX('Actuals Data'!Q$4:Q$427,MATCH('Actuals Summary'!$B295,'Actuals Data'!$B$4:$B$427,0))</f>
        <v>0</v>
      </c>
      <c r="R295" s="19">
        <f>INDEX('Actuals Data'!R$4:R$427,MATCH('Actuals Summary'!$B295,'Actuals Data'!$B$4:$B$427,0))</f>
        <v>0</v>
      </c>
      <c r="S295" s="19">
        <f>INDEX('Actuals Data'!S$4:S$427,MATCH('Actuals Summary'!$B295,'Actuals Data'!$B$4:$B$427,0))</f>
        <v>2923776</v>
      </c>
      <c r="T295" s="19">
        <f>INDEX('Actuals Data'!T$4:T$427,MATCH('Actuals Summary'!$B295,'Actuals Data'!$B$4:$B$427,0))</f>
        <v>-1</v>
      </c>
      <c r="U295" s="19">
        <f>INDEX('Actuals Data'!U$4:U$427,MATCH('Actuals Summary'!$B295,'Actuals Data'!$B$4:$B$427,0))</f>
        <v>4354629</v>
      </c>
      <c r="V295" s="19">
        <f>INDEX('Actuals Data'!V$4:V$427,MATCH('Actuals Summary'!$B295,'Actuals Data'!$B$4:$B$427,0))</f>
        <v>3858771</v>
      </c>
      <c r="W295" s="19">
        <f>INDEX('Actuals Data'!W$4:W$427,MATCH('Actuals Summary'!$B295,'Actuals Data'!$B$4:$B$427,0))</f>
        <v>3222026</v>
      </c>
      <c r="X295" s="19">
        <f>INDEX('Actuals Data'!X$4:X$427,MATCH('Actuals Summary'!$B295,'Actuals Data'!$B$4:$B$427,0))</f>
        <v>2673852</v>
      </c>
      <c r="Y295" s="19">
        <f>INDEX('Actuals Data'!Y$4:Y$427,MATCH('Actuals Summary'!$B295,'Actuals Data'!$B$4:$B$427,0))</f>
        <v>2715845</v>
      </c>
      <c r="Z295" s="19">
        <f>INDEX('Actuals Data'!Z$4:Z$427,MATCH('Actuals Summary'!$B295,'Actuals Data'!$B$4:$B$427,0))</f>
        <v>2856822</v>
      </c>
      <c r="AA295" s="19">
        <f>INDEX('Actuals Data'!AA$4:AA$427,MATCH('Actuals Summary'!$B295,'Actuals Data'!$B$4:$B$427,0))</f>
        <v>2546458</v>
      </c>
      <c r="AB295" s="19">
        <f>INDEX('Actuals Data'!AB$4:AB$427,MATCH('Actuals Summary'!$B295,'Actuals Data'!$B$4:$B$427,0))</f>
        <v>2110016</v>
      </c>
      <c r="AC295" s="19">
        <f>INDEX('Actuals Data'!AC$4:AC$427,MATCH('Actuals Summary'!$B295,'Actuals Data'!$B$4:$B$427,0))</f>
        <v>2899174</v>
      </c>
      <c r="AD295" s="19">
        <f>INDEX('Actuals Data'!AD$4:AD$427,MATCH('Actuals Summary'!$B295,'Actuals Data'!$B$4:$B$427,0))</f>
        <v>3052844</v>
      </c>
      <c r="AE295" s="19">
        <f>INDEX('Actuals Data'!AE$4:AE$427,MATCH('Actuals Summary'!$B295,'Actuals Data'!$B$4:$B$427,0))</f>
        <v>2388069</v>
      </c>
      <c r="AF295" s="19">
        <f>INDEX('Actuals Data'!AF$4:AF$427,MATCH('Actuals Summary'!$B295,'Actuals Data'!$B$4:$B$427,0))</f>
        <v>2313884</v>
      </c>
      <c r="AG295" s="19">
        <f>INDEX('Actuals Data'!AG$4:AG$427,MATCH('Actuals Summary'!$B295,'Actuals Data'!$B$4:$B$427,0))</f>
        <v>2519008</v>
      </c>
      <c r="AH295" s="19">
        <f>INDEX('Actuals Data'!AH$4:AH$427,MATCH('Actuals Summary'!$B295,'Actuals Data'!$B$4:$B$427,0))</f>
        <v>2483400</v>
      </c>
      <c r="AI295" s="19">
        <f>INDEX('Actuals Data'!AI$4:AI$427,MATCH('Actuals Summary'!$B295,'Actuals Data'!$B$4:$B$427,0))</f>
        <v>2103518</v>
      </c>
      <c r="AJ295" s="19">
        <f>INDEX('Actuals Data'!AJ$4:AJ$427,MATCH('Actuals Summary'!$B295,'Actuals Data'!$B$4:$B$427,0))</f>
        <v>2807543</v>
      </c>
      <c r="AK295" s="19">
        <f>INDEX('Actuals Data'!AK$4:AK$427,MATCH('Actuals Summary'!$B295,'Actuals Data'!$B$4:$B$427,0))</f>
        <v>2636884</v>
      </c>
      <c r="AL295" s="19">
        <f>INDEX('Actuals Data'!AL$4:AL$427,MATCH('Actuals Summary'!$B295,'Actuals Data'!$B$4:$B$427,0))</f>
        <v>2215590</v>
      </c>
      <c r="AM295" s="19">
        <f>INDEX('Actuals Data'!AM$4:AM$427,MATCH('Actuals Summary'!$B295,'Actuals Data'!$B$4:$B$427,0))</f>
        <v>740096</v>
      </c>
      <c r="AN295" s="19">
        <f>INDEX('Actuals Data'!AN$4:AN$427,MATCH('Actuals Summary'!$B295,'Actuals Data'!$B$4:$B$427,0))</f>
        <v>650467</v>
      </c>
      <c r="AO295" s="19">
        <f>INDEX('Actuals Data'!AO$4:AO$427,MATCH('Actuals Summary'!$B295,'Actuals Data'!$B$4:$B$427,0))</f>
        <v>5030133</v>
      </c>
      <c r="AP295" s="19">
        <f>INDEX('Actuals Data'!AP$4:AP$427,MATCH('Actuals Summary'!$B295,'Actuals Data'!$B$4:$B$427,0))</f>
        <v>2863257</v>
      </c>
      <c r="AQ295" s="19">
        <f>INDEX('Actuals Data'!AQ$4:AQ$427,MATCH('Actuals Summary'!$B295,'Actuals Data'!$B$4:$B$427,0))</f>
        <v>2743581</v>
      </c>
      <c r="AR295" s="88">
        <f>INDEX('Actuals Data'!AR$4:AR$427,MATCH('Actuals Summary'!$B295,'Actuals Data'!$B$4:$B$427,0))</f>
        <v>2506406.6</v>
      </c>
      <c r="AS295" s="52">
        <f>INDEX('Actuals Data'!AS$4:AS$427,MATCH('Actuals Summary'!$B295,'Actuals Data'!$B$4:$B$427,0))</f>
        <v>2506796.5999999996</v>
      </c>
      <c r="AT295" s="19">
        <f>INDEX('Actuals Data'!AT$4:AT$427,MATCH('Actuals Summary'!$B295,'Actuals Data'!$B$4:$B$427,0))</f>
        <v>2861600</v>
      </c>
    </row>
    <row r="296" spans="2:46" outlineLevel="1" x14ac:dyDescent="0.25">
      <c r="B296" s="24" t="s">
        <v>578</v>
      </c>
      <c r="C296" s="24" t="s">
        <v>579</v>
      </c>
      <c r="D296" s="24" t="s">
        <v>580</v>
      </c>
      <c r="E296" s="19">
        <f>INDEX('Actuals Data'!E$4:E$427,MATCH('Actuals Summary'!$B296,'Actuals Data'!$B$4:$B$427,0))</f>
        <v>0</v>
      </c>
      <c r="F296" s="19">
        <f>INDEX('Actuals Data'!F$4:F$427,MATCH('Actuals Summary'!$B296,'Actuals Data'!$B$4:$B$427,0))</f>
        <v>0</v>
      </c>
      <c r="G296" s="19">
        <f>INDEX('Actuals Data'!G$4:G$427,MATCH('Actuals Summary'!$B296,'Actuals Data'!$B$4:$B$427,0))</f>
        <v>0</v>
      </c>
      <c r="H296" s="19">
        <f>INDEX('Actuals Data'!H$4:H$427,MATCH('Actuals Summary'!$B296,'Actuals Data'!$B$4:$B$427,0))</f>
        <v>0</v>
      </c>
      <c r="I296" s="19">
        <f>INDEX('Actuals Data'!I$4:I$427,MATCH('Actuals Summary'!$B296,'Actuals Data'!$B$4:$B$427,0))</f>
        <v>0</v>
      </c>
      <c r="J296" s="19">
        <f>INDEX('Actuals Data'!J$4:J$427,MATCH('Actuals Summary'!$B296,'Actuals Data'!$B$4:$B$427,0))</f>
        <v>0</v>
      </c>
      <c r="K296" s="19">
        <f>INDEX('Actuals Data'!K$4:K$427,MATCH('Actuals Summary'!$B296,'Actuals Data'!$B$4:$B$427,0))</f>
        <v>0</v>
      </c>
      <c r="L296" s="19">
        <f>INDEX('Actuals Data'!L$4:L$427,MATCH('Actuals Summary'!$B296,'Actuals Data'!$B$4:$B$427,0))</f>
        <v>75813</v>
      </c>
      <c r="M296" s="19">
        <f>INDEX('Actuals Data'!M$4:M$427,MATCH('Actuals Summary'!$B296,'Actuals Data'!$B$4:$B$427,0))</f>
        <v>683877</v>
      </c>
      <c r="N296" s="19">
        <f>INDEX('Actuals Data'!N$4:N$427,MATCH('Actuals Summary'!$B296,'Actuals Data'!$B$4:$B$427,0))</f>
        <v>719928</v>
      </c>
      <c r="O296" s="19">
        <f>INDEX('Actuals Data'!O$4:O$427,MATCH('Actuals Summary'!$B296,'Actuals Data'!$B$4:$B$427,0))</f>
        <v>724452</v>
      </c>
      <c r="P296" s="19">
        <f>INDEX('Actuals Data'!P$4:P$427,MATCH('Actuals Summary'!$B296,'Actuals Data'!$B$4:$B$427,0))</f>
        <v>792351</v>
      </c>
      <c r="Q296" s="19">
        <f>INDEX('Actuals Data'!Q$4:Q$427,MATCH('Actuals Summary'!$B296,'Actuals Data'!$B$4:$B$427,0))</f>
        <v>955134</v>
      </c>
      <c r="R296" s="19">
        <f>INDEX('Actuals Data'!R$4:R$427,MATCH('Actuals Summary'!$B296,'Actuals Data'!$B$4:$B$427,0))</f>
        <v>951000</v>
      </c>
      <c r="S296" s="19">
        <f>INDEX('Actuals Data'!S$4:S$427,MATCH('Actuals Summary'!$B296,'Actuals Data'!$B$4:$B$427,0))</f>
        <v>913589</v>
      </c>
      <c r="T296" s="19">
        <f>INDEX('Actuals Data'!T$4:T$427,MATCH('Actuals Summary'!$B296,'Actuals Data'!$B$4:$B$427,0))</f>
        <v>0</v>
      </c>
      <c r="U296" s="19">
        <f>INDEX('Actuals Data'!U$4:U$427,MATCH('Actuals Summary'!$B296,'Actuals Data'!$B$4:$B$427,0))</f>
        <v>893191</v>
      </c>
      <c r="V296" s="19">
        <f>INDEX('Actuals Data'!V$4:V$427,MATCH('Actuals Summary'!$B296,'Actuals Data'!$B$4:$B$427,0))</f>
        <v>1030469</v>
      </c>
      <c r="W296" s="19">
        <f>INDEX('Actuals Data'!W$4:W$427,MATCH('Actuals Summary'!$B296,'Actuals Data'!$B$4:$B$427,0))</f>
        <v>1062629</v>
      </c>
      <c r="X296" s="19">
        <f>INDEX('Actuals Data'!X$4:X$427,MATCH('Actuals Summary'!$B296,'Actuals Data'!$B$4:$B$427,0))</f>
        <v>1061117</v>
      </c>
      <c r="Y296" s="19">
        <f>INDEX('Actuals Data'!Y$4:Y$427,MATCH('Actuals Summary'!$B296,'Actuals Data'!$B$4:$B$427,0))</f>
        <v>970095</v>
      </c>
      <c r="Z296" s="19">
        <f>INDEX('Actuals Data'!Z$4:Z$427,MATCH('Actuals Summary'!$B296,'Actuals Data'!$B$4:$B$427,0))</f>
        <v>984788</v>
      </c>
      <c r="AA296" s="19">
        <f>INDEX('Actuals Data'!AA$4:AA$427,MATCH('Actuals Summary'!$B296,'Actuals Data'!$B$4:$B$427,0))</f>
        <v>1005884</v>
      </c>
      <c r="AB296" s="19">
        <f>INDEX('Actuals Data'!AB$4:AB$427,MATCH('Actuals Summary'!$B296,'Actuals Data'!$B$4:$B$427,0))</f>
        <v>938045</v>
      </c>
      <c r="AC296" s="19">
        <f>INDEX('Actuals Data'!AC$4:AC$427,MATCH('Actuals Summary'!$B296,'Actuals Data'!$B$4:$B$427,0))</f>
        <v>931963</v>
      </c>
      <c r="AD296" s="19">
        <f>INDEX('Actuals Data'!AD$4:AD$427,MATCH('Actuals Summary'!$B296,'Actuals Data'!$B$4:$B$427,0))</f>
        <v>916842</v>
      </c>
      <c r="AE296" s="19">
        <f>INDEX('Actuals Data'!AE$4:AE$427,MATCH('Actuals Summary'!$B296,'Actuals Data'!$B$4:$B$427,0))</f>
        <v>897973</v>
      </c>
      <c r="AF296" s="19">
        <f>INDEX('Actuals Data'!AF$4:AF$427,MATCH('Actuals Summary'!$B296,'Actuals Data'!$B$4:$B$427,0))</f>
        <v>855559</v>
      </c>
      <c r="AG296" s="19">
        <f>INDEX('Actuals Data'!AG$4:AG$427,MATCH('Actuals Summary'!$B296,'Actuals Data'!$B$4:$B$427,0))</f>
        <v>864662</v>
      </c>
      <c r="AH296" s="19">
        <f>INDEX('Actuals Data'!AH$4:AH$427,MATCH('Actuals Summary'!$B296,'Actuals Data'!$B$4:$B$427,0))</f>
        <v>860000</v>
      </c>
      <c r="AI296" s="19">
        <f>INDEX('Actuals Data'!AI$4:AI$427,MATCH('Actuals Summary'!$B296,'Actuals Data'!$B$4:$B$427,0))</f>
        <v>657667</v>
      </c>
      <c r="AJ296" s="19">
        <f>INDEX('Actuals Data'!AJ$4:AJ$427,MATCH('Actuals Summary'!$B296,'Actuals Data'!$B$4:$B$427,0))</f>
        <v>688798</v>
      </c>
      <c r="AK296" s="19">
        <f>INDEX('Actuals Data'!AK$4:AK$427,MATCH('Actuals Summary'!$B296,'Actuals Data'!$B$4:$B$427,0))</f>
        <v>688537</v>
      </c>
      <c r="AL296" s="19">
        <f>INDEX('Actuals Data'!AL$4:AL$427,MATCH('Actuals Summary'!$B296,'Actuals Data'!$B$4:$B$427,0))</f>
        <v>676400</v>
      </c>
      <c r="AM296" s="19">
        <f>INDEX('Actuals Data'!AM$4:AM$427,MATCH('Actuals Summary'!$B296,'Actuals Data'!$B$4:$B$427,0))</f>
        <v>701637</v>
      </c>
      <c r="AN296" s="19">
        <f>INDEX('Actuals Data'!AN$4:AN$427,MATCH('Actuals Summary'!$B296,'Actuals Data'!$B$4:$B$427,0))</f>
        <v>1322299</v>
      </c>
      <c r="AO296" s="19">
        <f>INDEX('Actuals Data'!AO$4:AO$427,MATCH('Actuals Summary'!$B296,'Actuals Data'!$B$4:$B$427,0))</f>
        <v>713453</v>
      </c>
      <c r="AP296" s="19">
        <f>INDEX('Actuals Data'!AP$4:AP$427,MATCH('Actuals Summary'!$B296,'Actuals Data'!$B$4:$B$427,0))</f>
        <v>-826293</v>
      </c>
      <c r="AQ296" s="19">
        <f>INDEX('Actuals Data'!AQ$4:AQ$427,MATCH('Actuals Summary'!$B296,'Actuals Data'!$B$4:$B$427,0))</f>
        <v>1022463</v>
      </c>
      <c r="AR296" s="88">
        <f>INDEX('Actuals Data'!AR$4:AR$427,MATCH('Actuals Summary'!$B296,'Actuals Data'!$B$4:$B$427,0))</f>
        <v>865697.3</v>
      </c>
      <c r="AS296" s="52">
        <f>INDEX('Actuals Data'!AS$4:AS$427,MATCH('Actuals Summary'!$B296,'Actuals Data'!$B$4:$B$427,0))</f>
        <v>865697.299999999</v>
      </c>
      <c r="AT296" s="19">
        <f>INDEX('Actuals Data'!AT$4:AT$427,MATCH('Actuals Summary'!$B296,'Actuals Data'!$B$4:$B$427,0))</f>
        <v>800000</v>
      </c>
    </row>
    <row r="297" spans="2:46" outlineLevel="1" x14ac:dyDescent="0.25">
      <c r="B297" s="24" t="s">
        <v>581</v>
      </c>
      <c r="C297" s="24">
        <v>800</v>
      </c>
      <c r="D297" s="24" t="s">
        <v>582</v>
      </c>
      <c r="E297" s="19">
        <f>INDEX('Actuals Data'!E$4:E$427,MATCH('Actuals Summary'!$B297,'Actuals Data'!$B$4:$B$427,0))</f>
        <v>0</v>
      </c>
      <c r="F297" s="19">
        <f>INDEX('Actuals Data'!F$4:F$427,MATCH('Actuals Summary'!$B297,'Actuals Data'!$B$4:$B$427,0))</f>
        <v>0</v>
      </c>
      <c r="G297" s="19">
        <f>INDEX('Actuals Data'!G$4:G$427,MATCH('Actuals Summary'!$B297,'Actuals Data'!$B$4:$B$427,0))</f>
        <v>0</v>
      </c>
      <c r="H297" s="19">
        <f>INDEX('Actuals Data'!H$4:H$427,MATCH('Actuals Summary'!$B297,'Actuals Data'!$B$4:$B$427,0))</f>
        <v>0</v>
      </c>
      <c r="I297" s="19">
        <f>INDEX('Actuals Data'!I$4:I$427,MATCH('Actuals Summary'!$B297,'Actuals Data'!$B$4:$B$427,0))</f>
        <v>0</v>
      </c>
      <c r="J297" s="19">
        <f>INDEX('Actuals Data'!J$4:J$427,MATCH('Actuals Summary'!$B297,'Actuals Data'!$B$4:$B$427,0))</f>
        <v>0</v>
      </c>
      <c r="K297" s="19">
        <f>INDEX('Actuals Data'!K$4:K$427,MATCH('Actuals Summary'!$B297,'Actuals Data'!$B$4:$B$427,0))</f>
        <v>0</v>
      </c>
      <c r="L297" s="19">
        <f>INDEX('Actuals Data'!L$4:L$427,MATCH('Actuals Summary'!$B297,'Actuals Data'!$B$4:$B$427,0))</f>
        <v>0</v>
      </c>
      <c r="M297" s="19">
        <f>INDEX('Actuals Data'!M$4:M$427,MATCH('Actuals Summary'!$B297,'Actuals Data'!$B$4:$B$427,0))</f>
        <v>0</v>
      </c>
      <c r="N297" s="19">
        <f>INDEX('Actuals Data'!N$4:N$427,MATCH('Actuals Summary'!$B297,'Actuals Data'!$B$4:$B$427,0))</f>
        <v>0</v>
      </c>
      <c r="O297" s="19">
        <f>INDEX('Actuals Data'!O$4:O$427,MATCH('Actuals Summary'!$B297,'Actuals Data'!$B$4:$B$427,0))</f>
        <v>0</v>
      </c>
      <c r="P297" s="19">
        <f>INDEX('Actuals Data'!P$4:P$427,MATCH('Actuals Summary'!$B297,'Actuals Data'!$B$4:$B$427,0))</f>
        <v>0</v>
      </c>
      <c r="Q297" s="19">
        <f>INDEX('Actuals Data'!Q$4:Q$427,MATCH('Actuals Summary'!$B297,'Actuals Data'!$B$4:$B$427,0))</f>
        <v>0</v>
      </c>
      <c r="R297" s="19">
        <f>INDEX('Actuals Data'!R$4:R$427,MATCH('Actuals Summary'!$B297,'Actuals Data'!$B$4:$B$427,0))</f>
        <v>0</v>
      </c>
      <c r="S297" s="19">
        <f>INDEX('Actuals Data'!S$4:S$427,MATCH('Actuals Summary'!$B297,'Actuals Data'!$B$4:$B$427,0))</f>
        <v>0</v>
      </c>
      <c r="T297" s="19">
        <f>INDEX('Actuals Data'!T$4:T$427,MATCH('Actuals Summary'!$B297,'Actuals Data'!$B$4:$B$427,0))</f>
        <v>0</v>
      </c>
      <c r="U297" s="19">
        <f>INDEX('Actuals Data'!U$4:U$427,MATCH('Actuals Summary'!$B297,'Actuals Data'!$B$4:$B$427,0))</f>
        <v>0</v>
      </c>
      <c r="V297" s="19">
        <f>INDEX('Actuals Data'!V$4:V$427,MATCH('Actuals Summary'!$B297,'Actuals Data'!$B$4:$B$427,0))</f>
        <v>0</v>
      </c>
      <c r="W297" s="19">
        <f>INDEX('Actuals Data'!W$4:W$427,MATCH('Actuals Summary'!$B297,'Actuals Data'!$B$4:$B$427,0))</f>
        <v>0</v>
      </c>
      <c r="X297" s="19">
        <f>INDEX('Actuals Data'!X$4:X$427,MATCH('Actuals Summary'!$B297,'Actuals Data'!$B$4:$B$427,0))</f>
        <v>0</v>
      </c>
      <c r="Y297" s="19">
        <f>INDEX('Actuals Data'!Y$4:Y$427,MATCH('Actuals Summary'!$B297,'Actuals Data'!$B$4:$B$427,0))</f>
        <v>0</v>
      </c>
      <c r="Z297" s="19">
        <f>INDEX('Actuals Data'!Z$4:Z$427,MATCH('Actuals Summary'!$B297,'Actuals Data'!$B$4:$B$427,0))</f>
        <v>0</v>
      </c>
      <c r="AA297" s="19">
        <f>INDEX('Actuals Data'!AA$4:AA$427,MATCH('Actuals Summary'!$B297,'Actuals Data'!$B$4:$B$427,0))</f>
        <v>0</v>
      </c>
      <c r="AB297" s="19">
        <f>INDEX('Actuals Data'!AB$4:AB$427,MATCH('Actuals Summary'!$B297,'Actuals Data'!$B$4:$B$427,0))</f>
        <v>0</v>
      </c>
      <c r="AC297" s="19">
        <f>INDEX('Actuals Data'!AC$4:AC$427,MATCH('Actuals Summary'!$B297,'Actuals Data'!$B$4:$B$427,0))</f>
        <v>0</v>
      </c>
      <c r="AD297" s="19">
        <f>INDEX('Actuals Data'!AD$4:AD$427,MATCH('Actuals Summary'!$B297,'Actuals Data'!$B$4:$B$427,0))</f>
        <v>0</v>
      </c>
      <c r="AE297" s="19">
        <f>INDEX('Actuals Data'!AE$4:AE$427,MATCH('Actuals Summary'!$B297,'Actuals Data'!$B$4:$B$427,0))</f>
        <v>0</v>
      </c>
      <c r="AF297" s="19">
        <f>INDEX('Actuals Data'!AF$4:AF$427,MATCH('Actuals Summary'!$B297,'Actuals Data'!$B$4:$B$427,0))</f>
        <v>0</v>
      </c>
      <c r="AG297" s="19">
        <f>INDEX('Actuals Data'!AG$4:AG$427,MATCH('Actuals Summary'!$B297,'Actuals Data'!$B$4:$B$427,0))</f>
        <v>0</v>
      </c>
      <c r="AH297" s="19">
        <f>INDEX('Actuals Data'!AH$4:AH$427,MATCH('Actuals Summary'!$B297,'Actuals Data'!$B$4:$B$427,0))</f>
        <v>0</v>
      </c>
      <c r="AI297" s="19">
        <f>INDEX('Actuals Data'!AI$4:AI$427,MATCH('Actuals Summary'!$B297,'Actuals Data'!$B$4:$B$427,0))</f>
        <v>0</v>
      </c>
      <c r="AJ297" s="19">
        <f>INDEX('Actuals Data'!AJ$4:AJ$427,MATCH('Actuals Summary'!$B297,'Actuals Data'!$B$4:$B$427,0))</f>
        <v>0</v>
      </c>
      <c r="AK297" s="19">
        <f>INDEX('Actuals Data'!AK$4:AK$427,MATCH('Actuals Summary'!$B297,'Actuals Data'!$B$4:$B$427,0))</f>
        <v>0</v>
      </c>
      <c r="AL297" s="19">
        <f>INDEX('Actuals Data'!AL$4:AL$427,MATCH('Actuals Summary'!$B297,'Actuals Data'!$B$4:$B$427,0))</f>
        <v>0</v>
      </c>
      <c r="AM297" s="19">
        <f>INDEX('Actuals Data'!AM$4:AM$427,MATCH('Actuals Summary'!$B297,'Actuals Data'!$B$4:$B$427,0))</f>
        <v>0</v>
      </c>
      <c r="AN297" s="19">
        <f>INDEX('Actuals Data'!AN$4:AN$427,MATCH('Actuals Summary'!$B297,'Actuals Data'!$B$4:$B$427,0))</f>
        <v>0</v>
      </c>
      <c r="AO297" s="19">
        <f>INDEX('Actuals Data'!AO$4:AO$427,MATCH('Actuals Summary'!$B297,'Actuals Data'!$B$4:$B$427,0))</f>
        <v>0</v>
      </c>
      <c r="AP297" s="19">
        <f>INDEX('Actuals Data'!AP$4:AP$427,MATCH('Actuals Summary'!$B297,'Actuals Data'!$B$4:$B$427,0))</f>
        <v>0</v>
      </c>
      <c r="AQ297" s="19">
        <f>INDEX('Actuals Data'!AQ$4:AQ$427,MATCH('Actuals Summary'!$B297,'Actuals Data'!$B$4:$B$427,0))</f>
        <v>0</v>
      </c>
      <c r="AR297" s="88">
        <f>INDEX('Actuals Data'!AR$4:AR$427,MATCH('Actuals Summary'!$B297,'Actuals Data'!$B$4:$B$427,0))</f>
        <v>0</v>
      </c>
      <c r="AS297" s="52">
        <f>INDEX('Actuals Data'!AS$4:AS$427,MATCH('Actuals Summary'!$B297,'Actuals Data'!$B$4:$B$427,0))</f>
        <v>0</v>
      </c>
      <c r="AT297" s="19">
        <f>INDEX('Actuals Data'!AT$4:AT$427,MATCH('Actuals Summary'!$B297,'Actuals Data'!$B$4:$B$427,0))</f>
        <v>0</v>
      </c>
    </row>
    <row r="298" spans="2:46" outlineLevel="1" x14ac:dyDescent="0.25">
      <c r="D298" s="15" t="s">
        <v>1000</v>
      </c>
      <c r="E298" s="20">
        <f t="shared" ref="E298:AG298" si="126">SUM(E293:E297)</f>
        <v>218733</v>
      </c>
      <c r="F298" s="20">
        <f t="shared" si="126"/>
        <v>147406</v>
      </c>
      <c r="G298" s="20">
        <f t="shared" si="126"/>
        <v>819798</v>
      </c>
      <c r="H298" s="20">
        <f t="shared" si="126"/>
        <v>2186702</v>
      </c>
      <c r="I298" s="20">
        <f t="shared" si="126"/>
        <v>1796226</v>
      </c>
      <c r="J298" s="20">
        <f t="shared" si="126"/>
        <v>2158414</v>
      </c>
      <c r="K298" s="20">
        <f t="shared" si="126"/>
        <v>1820231</v>
      </c>
      <c r="L298" s="20">
        <f t="shared" si="126"/>
        <v>3034384</v>
      </c>
      <c r="M298" s="20">
        <f t="shared" si="126"/>
        <v>5452195</v>
      </c>
      <c r="N298" s="20">
        <f t="shared" si="126"/>
        <v>6084747</v>
      </c>
      <c r="O298" s="20">
        <f t="shared" si="126"/>
        <v>6262123</v>
      </c>
      <c r="P298" s="20">
        <f t="shared" si="126"/>
        <v>6807979</v>
      </c>
      <c r="Q298" s="20">
        <f t="shared" si="126"/>
        <v>7989205</v>
      </c>
      <c r="R298" s="20">
        <f t="shared" si="126"/>
        <v>8052800</v>
      </c>
      <c r="S298" s="20">
        <f t="shared" si="126"/>
        <v>9972540</v>
      </c>
      <c r="T298" s="20">
        <f t="shared" si="126"/>
        <v>-2</v>
      </c>
      <c r="U298" s="20">
        <f t="shared" si="126"/>
        <v>10906950</v>
      </c>
      <c r="V298" s="20">
        <f t="shared" si="126"/>
        <v>11328394</v>
      </c>
      <c r="W298" s="20">
        <f t="shared" si="126"/>
        <v>9648369</v>
      </c>
      <c r="X298" s="20">
        <f t="shared" si="126"/>
        <v>9756604</v>
      </c>
      <c r="Y298" s="20">
        <f t="shared" si="126"/>
        <v>8173374</v>
      </c>
      <c r="Z298" s="20">
        <f t="shared" si="126"/>
        <v>7435467</v>
      </c>
      <c r="AA298" s="20">
        <f t="shared" si="126"/>
        <v>8614664</v>
      </c>
      <c r="AB298" s="20">
        <f t="shared" si="126"/>
        <v>6952170</v>
      </c>
      <c r="AC298" s="20">
        <f t="shared" si="126"/>
        <v>8157675</v>
      </c>
      <c r="AD298" s="20">
        <f t="shared" si="126"/>
        <v>7402526</v>
      </c>
      <c r="AE298" s="20">
        <f t="shared" si="126"/>
        <v>7885911</v>
      </c>
      <c r="AF298" s="20">
        <f t="shared" si="126"/>
        <v>7637813</v>
      </c>
      <c r="AG298" s="20">
        <f t="shared" si="126"/>
        <v>9465819</v>
      </c>
      <c r="AH298" s="20">
        <f t="shared" ref="AH298:AT298" si="127">SUM(AH293:AH297)</f>
        <v>10648602</v>
      </c>
      <c r="AI298" s="20">
        <f t="shared" si="127"/>
        <v>10044485</v>
      </c>
      <c r="AJ298" s="20">
        <f t="shared" si="127"/>
        <v>9787591</v>
      </c>
      <c r="AK298" s="20">
        <f t="shared" si="127"/>
        <v>9510247</v>
      </c>
      <c r="AL298" s="20">
        <f t="shared" si="127"/>
        <v>8636622</v>
      </c>
      <c r="AM298" s="20">
        <f t="shared" si="127"/>
        <v>10171807</v>
      </c>
      <c r="AN298" s="20">
        <f t="shared" si="127"/>
        <v>10074341</v>
      </c>
      <c r="AO298" s="20">
        <f t="shared" si="127"/>
        <v>13377772</v>
      </c>
      <c r="AP298" s="20">
        <f t="shared" si="127"/>
        <v>8994851</v>
      </c>
      <c r="AQ298" s="20">
        <f t="shared" si="127"/>
        <v>10903343</v>
      </c>
      <c r="AR298" s="89">
        <f t="shared" ref="AR298:AS298" si="128">SUM(AR293:AR297)</f>
        <v>11212257.41</v>
      </c>
      <c r="AS298" s="65">
        <f t="shared" si="128"/>
        <v>11212647.409999987</v>
      </c>
      <c r="AT298" s="20">
        <f t="shared" si="127"/>
        <v>10661600</v>
      </c>
    </row>
    <row r="299" spans="2:46" outlineLevel="1" x14ac:dyDescent="0.25"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1"/>
      <c r="AJ299" s="19"/>
      <c r="AK299" s="19"/>
      <c r="AL299" s="19"/>
      <c r="AM299" s="19"/>
      <c r="AN299" s="19"/>
      <c r="AO299" s="19"/>
      <c r="AP299" s="19"/>
      <c r="AQ299" s="19"/>
      <c r="AR299" s="88"/>
      <c r="AS299" s="52"/>
      <c r="AT299" s="19"/>
    </row>
    <row r="300" spans="2:46" outlineLevel="1" x14ac:dyDescent="0.25">
      <c r="D300" s="22" t="s">
        <v>979</v>
      </c>
      <c r="E300" s="23">
        <f t="shared" ref="E300:AG300" si="129">E298+E290+E280+E273+E269+E262+E246</f>
        <v>2021118</v>
      </c>
      <c r="F300" s="23">
        <f t="shared" si="129"/>
        <v>2092547</v>
      </c>
      <c r="G300" s="23">
        <f t="shared" si="129"/>
        <v>4865027</v>
      </c>
      <c r="H300" s="23">
        <f t="shared" si="129"/>
        <v>9231615</v>
      </c>
      <c r="I300" s="23">
        <f t="shared" si="129"/>
        <v>8786179</v>
      </c>
      <c r="J300" s="23">
        <f t="shared" si="129"/>
        <v>9384356</v>
      </c>
      <c r="K300" s="23">
        <f t="shared" si="129"/>
        <v>9574185</v>
      </c>
      <c r="L300" s="23">
        <f t="shared" si="129"/>
        <v>11960482</v>
      </c>
      <c r="M300" s="23">
        <f t="shared" si="129"/>
        <v>15380880</v>
      </c>
      <c r="N300" s="23">
        <f t="shared" si="129"/>
        <v>16400803</v>
      </c>
      <c r="O300" s="23">
        <f t="shared" si="129"/>
        <v>17296061</v>
      </c>
      <c r="P300" s="23">
        <f t="shared" si="129"/>
        <v>18570494</v>
      </c>
      <c r="Q300" s="23">
        <f t="shared" si="129"/>
        <v>21597699</v>
      </c>
      <c r="R300" s="23">
        <f t="shared" si="129"/>
        <v>21722869</v>
      </c>
      <c r="S300" s="23">
        <f t="shared" si="129"/>
        <v>23629765</v>
      </c>
      <c r="T300" s="23">
        <f t="shared" si="129"/>
        <v>14384562</v>
      </c>
      <c r="U300" s="23">
        <f t="shared" si="129"/>
        <v>26173014</v>
      </c>
      <c r="V300" s="23">
        <f t="shared" si="129"/>
        <v>27255349</v>
      </c>
      <c r="W300" s="23">
        <f t="shared" si="129"/>
        <v>26983818</v>
      </c>
      <c r="X300" s="23">
        <f t="shared" si="129"/>
        <v>27379733</v>
      </c>
      <c r="Y300" s="23">
        <f t="shared" si="129"/>
        <v>30273430</v>
      </c>
      <c r="Z300" s="23">
        <f t="shared" si="129"/>
        <v>31317070</v>
      </c>
      <c r="AA300" s="23">
        <f t="shared" si="129"/>
        <v>33219468</v>
      </c>
      <c r="AB300" s="23">
        <f t="shared" si="129"/>
        <v>32172447</v>
      </c>
      <c r="AC300" s="23">
        <f t="shared" si="129"/>
        <v>35820590</v>
      </c>
      <c r="AD300" s="23">
        <f t="shared" si="129"/>
        <v>36880962</v>
      </c>
      <c r="AE300" s="23">
        <f t="shared" si="129"/>
        <v>40216908</v>
      </c>
      <c r="AF300" s="23">
        <f t="shared" si="129"/>
        <v>40570178</v>
      </c>
      <c r="AG300" s="23">
        <f t="shared" si="129"/>
        <v>45045783</v>
      </c>
      <c r="AH300" s="23">
        <f t="shared" ref="AH300" si="130">AH298+AH290+AH280+AH273+AH269+AH262+AH246</f>
        <v>47618618</v>
      </c>
      <c r="AI300" s="23">
        <f>AI298+AI290+AI280+AI273+AI269+AI262+AI246</f>
        <v>45611510</v>
      </c>
      <c r="AJ300" s="23">
        <f t="shared" ref="AJ300:AT300" si="131">AJ298+AJ290+AJ280+AJ273+AJ269+AJ262+AJ246</f>
        <v>44380409</v>
      </c>
      <c r="AK300" s="23">
        <f t="shared" si="131"/>
        <v>43551569</v>
      </c>
      <c r="AL300" s="23">
        <f t="shared" si="131"/>
        <v>40018816</v>
      </c>
      <c r="AM300" s="23">
        <f t="shared" si="131"/>
        <v>42636082</v>
      </c>
      <c r="AN300" s="23">
        <f t="shared" si="131"/>
        <v>44483296</v>
      </c>
      <c r="AO300" s="23">
        <f t="shared" si="131"/>
        <v>48095727</v>
      </c>
      <c r="AP300" s="23">
        <f t="shared" si="131"/>
        <v>45642326</v>
      </c>
      <c r="AQ300" s="23">
        <f t="shared" si="131"/>
        <v>46728114</v>
      </c>
      <c r="AR300" s="90">
        <f t="shared" ref="AR300:AS300" si="132">AR298+AR290+AR280+AR273+AR269+AR262+AR246</f>
        <v>51560947.969999999</v>
      </c>
      <c r="AS300" s="66">
        <f t="shared" si="132"/>
        <v>51561335.469999939</v>
      </c>
      <c r="AT300" s="23">
        <f t="shared" si="131"/>
        <v>50701747</v>
      </c>
    </row>
    <row r="301" spans="2:46" outlineLevel="1" x14ac:dyDescent="0.25">
      <c r="D301" s="14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1"/>
      <c r="AJ301" s="19"/>
      <c r="AK301" s="19"/>
      <c r="AL301" s="19"/>
      <c r="AM301" s="19"/>
      <c r="AN301" s="19"/>
      <c r="AO301" s="19"/>
      <c r="AP301" s="19"/>
      <c r="AQ301" s="19"/>
      <c r="AR301" s="88"/>
      <c r="AS301" s="52"/>
      <c r="AT301" s="19"/>
    </row>
    <row r="302" spans="2:46" outlineLevel="1" x14ac:dyDescent="0.25">
      <c r="D302" s="14" t="s">
        <v>980</v>
      </c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0"/>
      <c r="AJ302" s="19"/>
      <c r="AK302" s="19"/>
      <c r="AL302" s="19"/>
      <c r="AM302" s="19"/>
      <c r="AN302" s="19"/>
      <c r="AO302" s="19"/>
      <c r="AP302" s="19"/>
      <c r="AQ302" s="19"/>
      <c r="AR302" s="88"/>
      <c r="AS302" s="52"/>
      <c r="AT302" s="19"/>
    </row>
    <row r="303" spans="2:46" outlineLevel="1" x14ac:dyDescent="0.25">
      <c r="D303" s="14" t="s">
        <v>956</v>
      </c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0"/>
      <c r="AJ303" s="19"/>
      <c r="AK303" s="19"/>
      <c r="AL303" s="19"/>
      <c r="AM303" s="19"/>
      <c r="AN303" s="19"/>
      <c r="AO303" s="19"/>
      <c r="AP303" s="19"/>
      <c r="AQ303" s="19"/>
      <c r="AR303" s="88"/>
      <c r="AS303" s="52"/>
      <c r="AT303" s="19"/>
    </row>
    <row r="304" spans="2:46" outlineLevel="1" x14ac:dyDescent="0.25">
      <c r="B304" s="24" t="s">
        <v>583</v>
      </c>
      <c r="C304" s="24">
        <v>864</v>
      </c>
      <c r="D304" s="24" t="s">
        <v>584</v>
      </c>
      <c r="E304" s="19">
        <f>INDEX('Actuals Data'!E$4:E$427,MATCH('Actuals Summary'!$B304,'Actuals Data'!$B$4:$B$427,0))</f>
        <v>0</v>
      </c>
      <c r="F304" s="19">
        <f>INDEX('Actuals Data'!F$4:F$427,MATCH('Actuals Summary'!$B304,'Actuals Data'!$B$4:$B$427,0))</f>
        <v>0</v>
      </c>
      <c r="G304" s="19">
        <f>INDEX('Actuals Data'!G$4:G$427,MATCH('Actuals Summary'!$B304,'Actuals Data'!$B$4:$B$427,0))</f>
        <v>0</v>
      </c>
      <c r="H304" s="19">
        <f>INDEX('Actuals Data'!H$4:H$427,MATCH('Actuals Summary'!$B304,'Actuals Data'!$B$4:$B$427,0))</f>
        <v>0</v>
      </c>
      <c r="I304" s="19">
        <f>INDEX('Actuals Data'!I$4:I$427,MATCH('Actuals Summary'!$B304,'Actuals Data'!$B$4:$B$427,0))</f>
        <v>0</v>
      </c>
      <c r="J304" s="19">
        <f>INDEX('Actuals Data'!J$4:J$427,MATCH('Actuals Summary'!$B304,'Actuals Data'!$B$4:$B$427,0))</f>
        <v>0</v>
      </c>
      <c r="K304" s="19">
        <f>INDEX('Actuals Data'!K$4:K$427,MATCH('Actuals Summary'!$B304,'Actuals Data'!$B$4:$B$427,0))</f>
        <v>0</v>
      </c>
      <c r="L304" s="19">
        <f>INDEX('Actuals Data'!L$4:L$427,MATCH('Actuals Summary'!$B304,'Actuals Data'!$B$4:$B$427,0))</f>
        <v>0</v>
      </c>
      <c r="M304" s="19">
        <f>INDEX('Actuals Data'!M$4:M$427,MATCH('Actuals Summary'!$B304,'Actuals Data'!$B$4:$B$427,0))</f>
        <v>0</v>
      </c>
      <c r="N304" s="19">
        <f>INDEX('Actuals Data'!N$4:N$427,MATCH('Actuals Summary'!$B304,'Actuals Data'!$B$4:$B$427,0))</f>
        <v>0</v>
      </c>
      <c r="O304" s="19">
        <f>INDEX('Actuals Data'!O$4:O$427,MATCH('Actuals Summary'!$B304,'Actuals Data'!$B$4:$B$427,0))</f>
        <v>0</v>
      </c>
      <c r="P304" s="19">
        <f>INDEX('Actuals Data'!P$4:P$427,MATCH('Actuals Summary'!$B304,'Actuals Data'!$B$4:$B$427,0))</f>
        <v>0</v>
      </c>
      <c r="Q304" s="19">
        <f>INDEX('Actuals Data'!Q$4:Q$427,MATCH('Actuals Summary'!$B304,'Actuals Data'!$B$4:$B$427,0))</f>
        <v>0</v>
      </c>
      <c r="R304" s="19">
        <f>INDEX('Actuals Data'!R$4:R$427,MATCH('Actuals Summary'!$B304,'Actuals Data'!$B$4:$B$427,0))</f>
        <v>0</v>
      </c>
      <c r="S304" s="19">
        <f>INDEX('Actuals Data'!S$4:S$427,MATCH('Actuals Summary'!$B304,'Actuals Data'!$B$4:$B$427,0))</f>
        <v>0</v>
      </c>
      <c r="T304" s="19">
        <f>INDEX('Actuals Data'!T$4:T$427,MATCH('Actuals Summary'!$B304,'Actuals Data'!$B$4:$B$427,0))</f>
        <v>0</v>
      </c>
      <c r="U304" s="19">
        <f>INDEX('Actuals Data'!U$4:U$427,MATCH('Actuals Summary'!$B304,'Actuals Data'!$B$4:$B$427,0))</f>
        <v>0</v>
      </c>
      <c r="V304" s="19">
        <f>INDEX('Actuals Data'!V$4:V$427,MATCH('Actuals Summary'!$B304,'Actuals Data'!$B$4:$B$427,0))</f>
        <v>0</v>
      </c>
      <c r="W304" s="19">
        <f>INDEX('Actuals Data'!W$4:W$427,MATCH('Actuals Summary'!$B304,'Actuals Data'!$B$4:$B$427,0))</f>
        <v>0</v>
      </c>
      <c r="X304" s="19">
        <f>INDEX('Actuals Data'!X$4:X$427,MATCH('Actuals Summary'!$B304,'Actuals Data'!$B$4:$B$427,0))</f>
        <v>0</v>
      </c>
      <c r="Y304" s="19">
        <f>INDEX('Actuals Data'!Y$4:Y$427,MATCH('Actuals Summary'!$B304,'Actuals Data'!$B$4:$B$427,0))</f>
        <v>0</v>
      </c>
      <c r="Z304" s="19">
        <f>INDEX('Actuals Data'!Z$4:Z$427,MATCH('Actuals Summary'!$B304,'Actuals Data'!$B$4:$B$427,0))</f>
        <v>0</v>
      </c>
      <c r="AA304" s="19">
        <f>INDEX('Actuals Data'!AA$4:AA$427,MATCH('Actuals Summary'!$B304,'Actuals Data'!$B$4:$B$427,0))</f>
        <v>0</v>
      </c>
      <c r="AB304" s="19">
        <f>INDEX('Actuals Data'!AB$4:AB$427,MATCH('Actuals Summary'!$B304,'Actuals Data'!$B$4:$B$427,0))</f>
        <v>0</v>
      </c>
      <c r="AC304" s="19">
        <f>INDEX('Actuals Data'!AC$4:AC$427,MATCH('Actuals Summary'!$B304,'Actuals Data'!$B$4:$B$427,0))</f>
        <v>0</v>
      </c>
      <c r="AD304" s="19">
        <f>INDEX('Actuals Data'!AD$4:AD$427,MATCH('Actuals Summary'!$B304,'Actuals Data'!$B$4:$B$427,0))</f>
        <v>0</v>
      </c>
      <c r="AE304" s="19">
        <f>INDEX('Actuals Data'!AE$4:AE$427,MATCH('Actuals Summary'!$B304,'Actuals Data'!$B$4:$B$427,0))</f>
        <v>0</v>
      </c>
      <c r="AF304" s="19">
        <f>INDEX('Actuals Data'!AF$4:AF$427,MATCH('Actuals Summary'!$B304,'Actuals Data'!$B$4:$B$427,0))</f>
        <v>0</v>
      </c>
      <c r="AG304" s="19">
        <f>INDEX('Actuals Data'!AG$4:AG$427,MATCH('Actuals Summary'!$B304,'Actuals Data'!$B$4:$B$427,0))</f>
        <v>0</v>
      </c>
      <c r="AH304" s="19">
        <f>INDEX('Actuals Data'!AH$4:AH$427,MATCH('Actuals Summary'!$B304,'Actuals Data'!$B$4:$B$427,0))</f>
        <v>0</v>
      </c>
      <c r="AI304" s="19">
        <f>INDEX('Actuals Data'!AI$4:AI$427,MATCH('Actuals Summary'!$B304,'Actuals Data'!$B$4:$B$427,0))</f>
        <v>104463</v>
      </c>
      <c r="AJ304" s="19">
        <f>INDEX('Actuals Data'!AJ$4:AJ$427,MATCH('Actuals Summary'!$B304,'Actuals Data'!$B$4:$B$427,0))</f>
        <v>282023</v>
      </c>
      <c r="AK304" s="19">
        <f>INDEX('Actuals Data'!AK$4:AK$427,MATCH('Actuals Summary'!$B304,'Actuals Data'!$B$4:$B$427,0))</f>
        <v>22778</v>
      </c>
      <c r="AL304" s="19">
        <f>INDEX('Actuals Data'!AL$4:AL$427,MATCH('Actuals Summary'!$B304,'Actuals Data'!$B$4:$B$427,0))</f>
        <v>472229</v>
      </c>
      <c r="AM304" s="19">
        <f>INDEX('Actuals Data'!AM$4:AM$427,MATCH('Actuals Summary'!$B304,'Actuals Data'!$B$4:$B$427,0))</f>
        <v>1501106</v>
      </c>
      <c r="AN304" s="19">
        <f>INDEX('Actuals Data'!AN$4:AN$427,MATCH('Actuals Summary'!$B304,'Actuals Data'!$B$4:$B$427,0))</f>
        <v>475633</v>
      </c>
      <c r="AO304" s="19">
        <f>INDEX('Actuals Data'!AO$4:AO$427,MATCH('Actuals Summary'!$B304,'Actuals Data'!$B$4:$B$427,0))</f>
        <v>153528</v>
      </c>
      <c r="AP304" s="19">
        <f>INDEX('Actuals Data'!AP$4:AP$427,MATCH('Actuals Summary'!$B304,'Actuals Data'!$B$4:$B$427,0))</f>
        <v>164856</v>
      </c>
      <c r="AQ304" s="19">
        <f>INDEX('Actuals Data'!AQ$4:AQ$427,MATCH('Actuals Summary'!$B304,'Actuals Data'!$B$4:$B$427,0))</f>
        <v>1401</v>
      </c>
      <c r="AR304" s="88">
        <f>INDEX('Actuals Data'!AR$4:AR$427,MATCH('Actuals Summary'!$B304,'Actuals Data'!$B$4:$B$427,0))</f>
        <v>0</v>
      </c>
      <c r="AS304" s="52">
        <f>INDEX('Actuals Data'!AS$4:AS$427,MATCH('Actuals Summary'!$B304,'Actuals Data'!$B$4:$B$427,0))</f>
        <v>0</v>
      </c>
      <c r="AT304" s="19">
        <f>INDEX('Actuals Data'!AT$4:AT$427,MATCH('Actuals Summary'!$B304,'Actuals Data'!$B$4:$B$427,0))</f>
        <v>0</v>
      </c>
    </row>
    <row r="305" spans="2:46" outlineLevel="1" x14ac:dyDescent="0.25">
      <c r="B305" s="24" t="s">
        <v>897</v>
      </c>
      <c r="D305" s="24" t="s">
        <v>1093</v>
      </c>
      <c r="E305" s="19">
        <f>INDEX('Actuals Data'!E$4:E$427,MATCH('Actuals Summary'!$B305,'Actuals Data'!$B$4:$B$427,0))</f>
        <v>0</v>
      </c>
      <c r="F305" s="19">
        <f>INDEX('Actuals Data'!F$4:F$427,MATCH('Actuals Summary'!$B305,'Actuals Data'!$B$4:$B$427,0))</f>
        <v>0</v>
      </c>
      <c r="G305" s="19">
        <f>INDEX('Actuals Data'!G$4:G$427,MATCH('Actuals Summary'!$B305,'Actuals Data'!$B$4:$B$427,0))</f>
        <v>0</v>
      </c>
      <c r="H305" s="19">
        <f>INDEX('Actuals Data'!H$4:H$427,MATCH('Actuals Summary'!$B305,'Actuals Data'!$B$4:$B$427,0))</f>
        <v>0</v>
      </c>
      <c r="I305" s="19">
        <f>INDEX('Actuals Data'!I$4:I$427,MATCH('Actuals Summary'!$B305,'Actuals Data'!$B$4:$B$427,0))</f>
        <v>0</v>
      </c>
      <c r="J305" s="19">
        <f>INDEX('Actuals Data'!J$4:J$427,MATCH('Actuals Summary'!$B305,'Actuals Data'!$B$4:$B$427,0))</f>
        <v>0</v>
      </c>
      <c r="K305" s="19">
        <f>INDEX('Actuals Data'!K$4:K$427,MATCH('Actuals Summary'!$B305,'Actuals Data'!$B$4:$B$427,0))</f>
        <v>0</v>
      </c>
      <c r="L305" s="19">
        <f>INDEX('Actuals Data'!L$4:L$427,MATCH('Actuals Summary'!$B305,'Actuals Data'!$B$4:$B$427,0))</f>
        <v>0</v>
      </c>
      <c r="M305" s="19">
        <f>INDEX('Actuals Data'!M$4:M$427,MATCH('Actuals Summary'!$B305,'Actuals Data'!$B$4:$B$427,0))</f>
        <v>0</v>
      </c>
      <c r="N305" s="19">
        <f>INDEX('Actuals Data'!N$4:N$427,MATCH('Actuals Summary'!$B305,'Actuals Data'!$B$4:$B$427,0))</f>
        <v>0</v>
      </c>
      <c r="O305" s="19">
        <f>INDEX('Actuals Data'!O$4:O$427,MATCH('Actuals Summary'!$B305,'Actuals Data'!$B$4:$B$427,0))</f>
        <v>0</v>
      </c>
      <c r="P305" s="19">
        <f>INDEX('Actuals Data'!P$4:P$427,MATCH('Actuals Summary'!$B305,'Actuals Data'!$B$4:$B$427,0))</f>
        <v>0</v>
      </c>
      <c r="Q305" s="19">
        <f>INDEX('Actuals Data'!Q$4:Q$427,MATCH('Actuals Summary'!$B305,'Actuals Data'!$B$4:$B$427,0))</f>
        <v>0</v>
      </c>
      <c r="R305" s="19">
        <f>INDEX('Actuals Data'!R$4:R$427,MATCH('Actuals Summary'!$B305,'Actuals Data'!$B$4:$B$427,0))</f>
        <v>0</v>
      </c>
      <c r="S305" s="19">
        <f>INDEX('Actuals Data'!S$4:S$427,MATCH('Actuals Summary'!$B305,'Actuals Data'!$B$4:$B$427,0))</f>
        <v>0</v>
      </c>
      <c r="T305" s="19">
        <f>INDEX('Actuals Data'!T$4:T$427,MATCH('Actuals Summary'!$B305,'Actuals Data'!$B$4:$B$427,0))</f>
        <v>0</v>
      </c>
      <c r="U305" s="19">
        <f>INDEX('Actuals Data'!U$4:U$427,MATCH('Actuals Summary'!$B305,'Actuals Data'!$B$4:$B$427,0))</f>
        <v>0</v>
      </c>
      <c r="V305" s="19">
        <f>INDEX('Actuals Data'!V$4:V$427,MATCH('Actuals Summary'!$B305,'Actuals Data'!$B$4:$B$427,0))</f>
        <v>0</v>
      </c>
      <c r="W305" s="19">
        <f>INDEX('Actuals Data'!W$4:W$427,MATCH('Actuals Summary'!$B305,'Actuals Data'!$B$4:$B$427,0))</f>
        <v>0</v>
      </c>
      <c r="X305" s="19">
        <f>INDEX('Actuals Data'!X$4:X$427,MATCH('Actuals Summary'!$B305,'Actuals Data'!$B$4:$B$427,0))</f>
        <v>0</v>
      </c>
      <c r="Y305" s="19">
        <f>INDEX('Actuals Data'!Y$4:Y$427,MATCH('Actuals Summary'!$B305,'Actuals Data'!$B$4:$B$427,0))</f>
        <v>0</v>
      </c>
      <c r="Z305" s="19">
        <f>INDEX('Actuals Data'!Z$4:Z$427,MATCH('Actuals Summary'!$B305,'Actuals Data'!$B$4:$B$427,0))</f>
        <v>6000000</v>
      </c>
      <c r="AA305" s="19">
        <f>INDEX('Actuals Data'!AA$4:AA$427,MATCH('Actuals Summary'!$B305,'Actuals Data'!$B$4:$B$427,0))</f>
        <v>0</v>
      </c>
      <c r="AB305" s="19">
        <f>INDEX('Actuals Data'!AB$4:AB$427,MATCH('Actuals Summary'!$B305,'Actuals Data'!$B$4:$B$427,0))</f>
        <v>0</v>
      </c>
      <c r="AC305" s="19">
        <f>INDEX('Actuals Data'!AC$4:AC$427,MATCH('Actuals Summary'!$B305,'Actuals Data'!$B$4:$B$427,0))</f>
        <v>0</v>
      </c>
      <c r="AD305" s="19">
        <f>INDEX('Actuals Data'!AD$4:AD$427,MATCH('Actuals Summary'!$B305,'Actuals Data'!$B$4:$B$427,0))</f>
        <v>0</v>
      </c>
      <c r="AE305" s="19">
        <f>INDEX('Actuals Data'!AE$4:AE$427,MATCH('Actuals Summary'!$B305,'Actuals Data'!$B$4:$B$427,0))</f>
        <v>0</v>
      </c>
      <c r="AF305" s="19">
        <f>INDEX('Actuals Data'!AF$4:AF$427,MATCH('Actuals Summary'!$B305,'Actuals Data'!$B$4:$B$427,0))</f>
        <v>0</v>
      </c>
      <c r="AG305" s="19">
        <f>INDEX('Actuals Data'!AG$4:AG$427,MATCH('Actuals Summary'!$B305,'Actuals Data'!$B$4:$B$427,0))</f>
        <v>0</v>
      </c>
      <c r="AH305" s="19">
        <f>INDEX('Actuals Data'!AH$4:AH$427,MATCH('Actuals Summary'!$B305,'Actuals Data'!$B$4:$B$427,0))</f>
        <v>0</v>
      </c>
      <c r="AI305" s="19">
        <f>INDEX('Actuals Data'!AI$4:AI$427,MATCH('Actuals Summary'!$B305,'Actuals Data'!$B$4:$B$427,0))</f>
        <v>0</v>
      </c>
      <c r="AJ305" s="19">
        <f>INDEX('Actuals Data'!AJ$4:AJ$427,MATCH('Actuals Summary'!$B305,'Actuals Data'!$B$4:$B$427,0))</f>
        <v>0</v>
      </c>
      <c r="AK305" s="19">
        <f>INDEX('Actuals Data'!AK$4:AK$427,MATCH('Actuals Summary'!$B305,'Actuals Data'!$B$4:$B$427,0))</f>
        <v>0</v>
      </c>
      <c r="AL305" s="19">
        <f>INDEX('Actuals Data'!AL$4:AL$427,MATCH('Actuals Summary'!$B305,'Actuals Data'!$B$4:$B$427,0))</f>
        <v>0</v>
      </c>
      <c r="AM305" s="19">
        <f>INDEX('Actuals Data'!AM$4:AM$427,MATCH('Actuals Summary'!$B305,'Actuals Data'!$B$4:$B$427,0))</f>
        <v>0</v>
      </c>
      <c r="AN305" s="19">
        <f>INDEX('Actuals Data'!AN$4:AN$427,MATCH('Actuals Summary'!$B305,'Actuals Data'!$B$4:$B$427,0))</f>
        <v>0</v>
      </c>
      <c r="AO305" s="19">
        <f>INDEX('Actuals Data'!AO$4:AO$427,MATCH('Actuals Summary'!$B305,'Actuals Data'!$B$4:$B$427,0))</f>
        <v>0</v>
      </c>
      <c r="AP305" s="19">
        <f>INDEX('Actuals Data'!AP$4:AP$427,MATCH('Actuals Summary'!$B305,'Actuals Data'!$B$4:$B$427,0))</f>
        <v>0</v>
      </c>
      <c r="AQ305" s="19">
        <f>INDEX('Actuals Data'!AQ$4:AQ$427,MATCH('Actuals Summary'!$B305,'Actuals Data'!$B$4:$B$427,0))</f>
        <v>1443205</v>
      </c>
      <c r="AR305" s="88">
        <f>INDEX('Actuals Data'!AR$4:AR$427,MATCH('Actuals Summary'!$B305,'Actuals Data'!$B$4:$B$427,0))</f>
        <v>0</v>
      </c>
      <c r="AS305" s="52">
        <f>INDEX('Actuals Data'!AS$4:AS$427,MATCH('Actuals Summary'!$B305,'Actuals Data'!$B$4:$B$427,0))</f>
        <v>1748824.6399999899</v>
      </c>
      <c r="AT305" s="19">
        <f>INDEX('Actuals Data'!AT$4:AT$427,MATCH('Actuals Summary'!$B305,'Actuals Data'!$B$4:$B$427,0))</f>
        <v>1500000</v>
      </c>
    </row>
    <row r="306" spans="2:46" outlineLevel="1" x14ac:dyDescent="0.25">
      <c r="B306" s="24" t="s">
        <v>585</v>
      </c>
      <c r="C306" s="24" t="s">
        <v>586</v>
      </c>
      <c r="D306" s="24" t="s">
        <v>587</v>
      </c>
      <c r="E306" s="19">
        <f>INDEX('Actuals Data'!E$4:E$427,MATCH('Actuals Summary'!$B306,'Actuals Data'!$B$4:$B$427,0))</f>
        <v>0</v>
      </c>
      <c r="F306" s="19">
        <f>INDEX('Actuals Data'!F$4:F$427,MATCH('Actuals Summary'!$B306,'Actuals Data'!$B$4:$B$427,0))</f>
        <v>0</v>
      </c>
      <c r="G306" s="19">
        <f>INDEX('Actuals Data'!G$4:G$427,MATCH('Actuals Summary'!$B306,'Actuals Data'!$B$4:$B$427,0))</f>
        <v>0</v>
      </c>
      <c r="H306" s="19">
        <f>INDEX('Actuals Data'!H$4:H$427,MATCH('Actuals Summary'!$B306,'Actuals Data'!$B$4:$B$427,0))</f>
        <v>0</v>
      </c>
      <c r="I306" s="19">
        <f>INDEX('Actuals Data'!I$4:I$427,MATCH('Actuals Summary'!$B306,'Actuals Data'!$B$4:$B$427,0))</f>
        <v>0</v>
      </c>
      <c r="J306" s="19">
        <f>INDEX('Actuals Data'!J$4:J$427,MATCH('Actuals Summary'!$B306,'Actuals Data'!$B$4:$B$427,0))</f>
        <v>0</v>
      </c>
      <c r="K306" s="19">
        <f>INDEX('Actuals Data'!K$4:K$427,MATCH('Actuals Summary'!$B306,'Actuals Data'!$B$4:$B$427,0))</f>
        <v>0</v>
      </c>
      <c r="L306" s="19">
        <f>INDEX('Actuals Data'!L$4:L$427,MATCH('Actuals Summary'!$B306,'Actuals Data'!$B$4:$B$427,0))</f>
        <v>18805</v>
      </c>
      <c r="M306" s="19">
        <f>INDEX('Actuals Data'!M$4:M$427,MATCH('Actuals Summary'!$B306,'Actuals Data'!$B$4:$B$427,0))</f>
        <v>7415</v>
      </c>
      <c r="N306" s="19">
        <f>INDEX('Actuals Data'!N$4:N$427,MATCH('Actuals Summary'!$B306,'Actuals Data'!$B$4:$B$427,0))</f>
        <v>3686</v>
      </c>
      <c r="O306" s="19">
        <f>INDEX('Actuals Data'!O$4:O$427,MATCH('Actuals Summary'!$B306,'Actuals Data'!$B$4:$B$427,0))</f>
        <v>6182</v>
      </c>
      <c r="P306" s="19">
        <f>INDEX('Actuals Data'!P$4:P$427,MATCH('Actuals Summary'!$B306,'Actuals Data'!$B$4:$B$427,0))</f>
        <v>3919</v>
      </c>
      <c r="Q306" s="19">
        <f>INDEX('Actuals Data'!Q$4:Q$427,MATCH('Actuals Summary'!$B306,'Actuals Data'!$B$4:$B$427,0))</f>
        <v>3139</v>
      </c>
      <c r="R306" s="19">
        <f>INDEX('Actuals Data'!R$4:R$427,MATCH('Actuals Summary'!$B306,'Actuals Data'!$B$4:$B$427,0))</f>
        <v>6274</v>
      </c>
      <c r="S306" s="19">
        <f>INDEX('Actuals Data'!S$4:S$427,MATCH('Actuals Summary'!$B306,'Actuals Data'!$B$4:$B$427,0))</f>
        <v>3614</v>
      </c>
      <c r="T306" s="19">
        <f>INDEX('Actuals Data'!T$4:T$427,MATCH('Actuals Summary'!$B306,'Actuals Data'!$B$4:$B$427,0))</f>
        <v>3347</v>
      </c>
      <c r="U306" s="19">
        <f>INDEX('Actuals Data'!U$4:U$427,MATCH('Actuals Summary'!$B306,'Actuals Data'!$B$4:$B$427,0))</f>
        <v>3689</v>
      </c>
      <c r="V306" s="19">
        <f>INDEX('Actuals Data'!V$4:V$427,MATCH('Actuals Summary'!$B306,'Actuals Data'!$B$4:$B$427,0))</f>
        <v>2637</v>
      </c>
      <c r="W306" s="19">
        <f>INDEX('Actuals Data'!W$4:W$427,MATCH('Actuals Summary'!$B306,'Actuals Data'!$B$4:$B$427,0))</f>
        <v>3146</v>
      </c>
      <c r="X306" s="19">
        <f>INDEX('Actuals Data'!X$4:X$427,MATCH('Actuals Summary'!$B306,'Actuals Data'!$B$4:$B$427,0))</f>
        <v>3860</v>
      </c>
      <c r="Y306" s="19">
        <f>INDEX('Actuals Data'!Y$4:Y$427,MATCH('Actuals Summary'!$B306,'Actuals Data'!$B$4:$B$427,0))</f>
        <v>5054</v>
      </c>
      <c r="Z306" s="19">
        <f>INDEX('Actuals Data'!Z$4:Z$427,MATCH('Actuals Summary'!$B306,'Actuals Data'!$B$4:$B$427,0))</f>
        <v>5160</v>
      </c>
      <c r="AA306" s="19">
        <f>INDEX('Actuals Data'!AA$4:AA$427,MATCH('Actuals Summary'!$B306,'Actuals Data'!$B$4:$B$427,0))</f>
        <v>6268</v>
      </c>
      <c r="AB306" s="19">
        <f>INDEX('Actuals Data'!AB$4:AB$427,MATCH('Actuals Summary'!$B306,'Actuals Data'!$B$4:$B$427,0))</f>
        <v>6873</v>
      </c>
      <c r="AC306" s="19">
        <f>INDEX('Actuals Data'!AC$4:AC$427,MATCH('Actuals Summary'!$B306,'Actuals Data'!$B$4:$B$427,0))</f>
        <v>6728</v>
      </c>
      <c r="AD306" s="19">
        <f>INDEX('Actuals Data'!AD$4:AD$427,MATCH('Actuals Summary'!$B306,'Actuals Data'!$B$4:$B$427,0))</f>
        <v>12532</v>
      </c>
      <c r="AE306" s="19">
        <f>INDEX('Actuals Data'!AE$4:AE$427,MATCH('Actuals Summary'!$B306,'Actuals Data'!$B$4:$B$427,0))</f>
        <v>12097</v>
      </c>
      <c r="AF306" s="19">
        <f>INDEX('Actuals Data'!AF$4:AF$427,MATCH('Actuals Summary'!$B306,'Actuals Data'!$B$4:$B$427,0))</f>
        <v>13709</v>
      </c>
      <c r="AG306" s="19">
        <f>INDEX('Actuals Data'!AG$4:AG$427,MATCH('Actuals Summary'!$B306,'Actuals Data'!$B$4:$B$427,0))</f>
        <v>35910</v>
      </c>
      <c r="AH306" s="19">
        <f>INDEX('Actuals Data'!AH$4:AH$427,MATCH('Actuals Summary'!$B306,'Actuals Data'!$B$4:$B$427,0))</f>
        <v>45507</v>
      </c>
      <c r="AI306" s="19">
        <f>INDEX('Actuals Data'!AI$4:AI$427,MATCH('Actuals Summary'!$B306,'Actuals Data'!$B$4:$B$427,0))</f>
        <v>31212</v>
      </c>
      <c r="AJ306" s="19">
        <f>INDEX('Actuals Data'!AJ$4:AJ$427,MATCH('Actuals Summary'!$B306,'Actuals Data'!$B$4:$B$427,0))</f>
        <v>18113</v>
      </c>
      <c r="AK306" s="19">
        <f>INDEX('Actuals Data'!AK$4:AK$427,MATCH('Actuals Summary'!$B306,'Actuals Data'!$B$4:$B$427,0))</f>
        <v>17866</v>
      </c>
      <c r="AL306" s="19">
        <f>INDEX('Actuals Data'!AL$4:AL$427,MATCH('Actuals Summary'!$B306,'Actuals Data'!$B$4:$B$427,0))</f>
        <v>22865</v>
      </c>
      <c r="AM306" s="19">
        <f>INDEX('Actuals Data'!AM$4:AM$427,MATCH('Actuals Summary'!$B306,'Actuals Data'!$B$4:$B$427,0))</f>
        <v>27410</v>
      </c>
      <c r="AN306" s="19">
        <f>INDEX('Actuals Data'!AN$4:AN$427,MATCH('Actuals Summary'!$B306,'Actuals Data'!$B$4:$B$427,0))</f>
        <v>36355</v>
      </c>
      <c r="AO306" s="19">
        <f>INDEX('Actuals Data'!AO$4:AO$427,MATCH('Actuals Summary'!$B306,'Actuals Data'!$B$4:$B$427,0))</f>
        <v>34325</v>
      </c>
      <c r="AP306" s="19">
        <f>INDEX('Actuals Data'!AP$4:AP$427,MATCH('Actuals Summary'!$B306,'Actuals Data'!$B$4:$B$427,0))</f>
        <v>41380</v>
      </c>
      <c r="AQ306" s="19">
        <f>INDEX('Actuals Data'!AQ$4:AQ$427,MATCH('Actuals Summary'!$B306,'Actuals Data'!$B$4:$B$427,0))</f>
        <v>32749</v>
      </c>
      <c r="AR306" s="88">
        <f>INDEX('Actuals Data'!AR$4:AR$427,MATCH('Actuals Summary'!$B306,'Actuals Data'!$B$4:$B$427,0))</f>
        <v>36155</v>
      </c>
      <c r="AS306" s="52">
        <f>INDEX('Actuals Data'!AS$4:AS$427,MATCH('Actuals Summary'!$B306,'Actuals Data'!$B$4:$B$427,0))</f>
        <v>36155</v>
      </c>
      <c r="AT306" s="19">
        <f>INDEX('Actuals Data'!AT$4:AT$427,MATCH('Actuals Summary'!$B306,'Actuals Data'!$B$4:$B$427,0))</f>
        <v>30000</v>
      </c>
    </row>
    <row r="307" spans="2:46" outlineLevel="1" x14ac:dyDescent="0.25">
      <c r="B307" s="24" t="s">
        <v>588</v>
      </c>
      <c r="C307" s="24" t="s">
        <v>589</v>
      </c>
      <c r="D307" s="24" t="s">
        <v>590</v>
      </c>
      <c r="E307" s="19">
        <f>INDEX('Actuals Data'!E$4:E$427,MATCH('Actuals Summary'!$B307,'Actuals Data'!$B$4:$B$427,0))</f>
        <v>0</v>
      </c>
      <c r="F307" s="19">
        <f>INDEX('Actuals Data'!F$4:F$427,MATCH('Actuals Summary'!$B307,'Actuals Data'!$B$4:$B$427,0))</f>
        <v>0</v>
      </c>
      <c r="G307" s="19">
        <f>INDEX('Actuals Data'!G$4:G$427,MATCH('Actuals Summary'!$B307,'Actuals Data'!$B$4:$B$427,0))</f>
        <v>0</v>
      </c>
      <c r="H307" s="19">
        <f>INDEX('Actuals Data'!H$4:H$427,MATCH('Actuals Summary'!$B307,'Actuals Data'!$B$4:$B$427,0))</f>
        <v>0</v>
      </c>
      <c r="I307" s="19">
        <f>INDEX('Actuals Data'!I$4:I$427,MATCH('Actuals Summary'!$B307,'Actuals Data'!$B$4:$B$427,0))</f>
        <v>0</v>
      </c>
      <c r="J307" s="19">
        <f>INDEX('Actuals Data'!J$4:J$427,MATCH('Actuals Summary'!$B307,'Actuals Data'!$B$4:$B$427,0))</f>
        <v>0</v>
      </c>
      <c r="K307" s="19">
        <f>INDEX('Actuals Data'!K$4:K$427,MATCH('Actuals Summary'!$B307,'Actuals Data'!$B$4:$B$427,0))</f>
        <v>0</v>
      </c>
      <c r="L307" s="19">
        <f>INDEX('Actuals Data'!L$4:L$427,MATCH('Actuals Summary'!$B307,'Actuals Data'!$B$4:$B$427,0))</f>
        <v>0</v>
      </c>
      <c r="M307" s="19">
        <f>INDEX('Actuals Data'!M$4:M$427,MATCH('Actuals Summary'!$B307,'Actuals Data'!$B$4:$B$427,0))</f>
        <v>0</v>
      </c>
      <c r="N307" s="19">
        <f>INDEX('Actuals Data'!N$4:N$427,MATCH('Actuals Summary'!$B307,'Actuals Data'!$B$4:$B$427,0))</f>
        <v>0</v>
      </c>
      <c r="O307" s="19">
        <f>INDEX('Actuals Data'!O$4:O$427,MATCH('Actuals Summary'!$B307,'Actuals Data'!$B$4:$B$427,0))</f>
        <v>0</v>
      </c>
      <c r="P307" s="19">
        <f>INDEX('Actuals Data'!P$4:P$427,MATCH('Actuals Summary'!$B307,'Actuals Data'!$B$4:$B$427,0))</f>
        <v>0</v>
      </c>
      <c r="Q307" s="19">
        <f>INDEX('Actuals Data'!Q$4:Q$427,MATCH('Actuals Summary'!$B307,'Actuals Data'!$B$4:$B$427,0))</f>
        <v>0</v>
      </c>
      <c r="R307" s="19">
        <f>INDEX('Actuals Data'!R$4:R$427,MATCH('Actuals Summary'!$B307,'Actuals Data'!$B$4:$B$427,0))</f>
        <v>0</v>
      </c>
      <c r="S307" s="19">
        <f>INDEX('Actuals Data'!S$4:S$427,MATCH('Actuals Summary'!$B307,'Actuals Data'!$B$4:$B$427,0))</f>
        <v>0</v>
      </c>
      <c r="T307" s="19">
        <f>INDEX('Actuals Data'!T$4:T$427,MATCH('Actuals Summary'!$B307,'Actuals Data'!$B$4:$B$427,0))</f>
        <v>6593000</v>
      </c>
      <c r="U307" s="19">
        <f>INDEX('Actuals Data'!U$4:U$427,MATCH('Actuals Summary'!$B307,'Actuals Data'!$B$4:$B$427,0))</f>
        <v>0</v>
      </c>
      <c r="V307" s="19">
        <f>INDEX('Actuals Data'!V$4:V$427,MATCH('Actuals Summary'!$B307,'Actuals Data'!$B$4:$B$427,0))</f>
        <v>0</v>
      </c>
      <c r="W307" s="19">
        <f>INDEX('Actuals Data'!W$4:W$427,MATCH('Actuals Summary'!$B307,'Actuals Data'!$B$4:$B$427,0))</f>
        <v>550000</v>
      </c>
      <c r="X307" s="19">
        <f>INDEX('Actuals Data'!X$4:X$427,MATCH('Actuals Summary'!$B307,'Actuals Data'!$B$4:$B$427,0))</f>
        <v>0</v>
      </c>
      <c r="Y307" s="19">
        <f>INDEX('Actuals Data'!Y$4:Y$427,MATCH('Actuals Summary'!$B307,'Actuals Data'!$B$4:$B$427,0))</f>
        <v>3066360</v>
      </c>
      <c r="Z307" s="19">
        <f>INDEX('Actuals Data'!Z$4:Z$427,MATCH('Actuals Summary'!$B307,'Actuals Data'!$B$4:$B$427,0))</f>
        <v>0</v>
      </c>
      <c r="AA307" s="19">
        <f>INDEX('Actuals Data'!AA$4:AA$427,MATCH('Actuals Summary'!$B307,'Actuals Data'!$B$4:$B$427,0))</f>
        <v>0</v>
      </c>
      <c r="AB307" s="19">
        <f>INDEX('Actuals Data'!AB$4:AB$427,MATCH('Actuals Summary'!$B307,'Actuals Data'!$B$4:$B$427,0))</f>
        <v>0</v>
      </c>
      <c r="AC307" s="19">
        <f>INDEX('Actuals Data'!AC$4:AC$427,MATCH('Actuals Summary'!$B307,'Actuals Data'!$B$4:$B$427,0))</f>
        <v>6838000</v>
      </c>
      <c r="AD307" s="19">
        <f>INDEX('Actuals Data'!AD$4:AD$427,MATCH('Actuals Summary'!$B307,'Actuals Data'!$B$4:$B$427,0))</f>
        <v>3730319</v>
      </c>
      <c r="AE307" s="19">
        <f>INDEX('Actuals Data'!AE$4:AE$427,MATCH('Actuals Summary'!$B307,'Actuals Data'!$B$4:$B$427,0))</f>
        <v>6790000</v>
      </c>
      <c r="AF307" s="19">
        <f>INDEX('Actuals Data'!AF$4:AF$427,MATCH('Actuals Summary'!$B307,'Actuals Data'!$B$4:$B$427,0))</f>
        <v>0</v>
      </c>
      <c r="AG307" s="19">
        <f>INDEX('Actuals Data'!AG$4:AG$427,MATCH('Actuals Summary'!$B307,'Actuals Data'!$B$4:$B$427,0))</f>
        <v>12456000</v>
      </c>
      <c r="AH307" s="19">
        <f>INDEX('Actuals Data'!AH$4:AH$427,MATCH('Actuals Summary'!$B307,'Actuals Data'!$B$4:$B$427,0))</f>
        <v>17680000</v>
      </c>
      <c r="AI307" s="19">
        <f>INDEX('Actuals Data'!AI$4:AI$427,MATCH('Actuals Summary'!$B307,'Actuals Data'!$B$4:$B$427,0))</f>
        <v>0</v>
      </c>
      <c r="AJ307" s="19">
        <f>INDEX('Actuals Data'!AJ$4:AJ$427,MATCH('Actuals Summary'!$B307,'Actuals Data'!$B$4:$B$427,0))</f>
        <v>0</v>
      </c>
      <c r="AK307" s="19">
        <f>INDEX('Actuals Data'!AK$4:AK$427,MATCH('Actuals Summary'!$B307,'Actuals Data'!$B$4:$B$427,0))</f>
        <v>550000</v>
      </c>
      <c r="AL307" s="19">
        <f>INDEX('Actuals Data'!AL$4:AL$427,MATCH('Actuals Summary'!$B307,'Actuals Data'!$B$4:$B$427,0))</f>
        <v>0</v>
      </c>
      <c r="AM307" s="19">
        <f>INDEX('Actuals Data'!AM$4:AM$427,MATCH('Actuals Summary'!$B307,'Actuals Data'!$B$4:$B$427,0))</f>
        <v>0</v>
      </c>
      <c r="AN307" s="19">
        <f>INDEX('Actuals Data'!AN$4:AN$427,MATCH('Actuals Summary'!$B307,'Actuals Data'!$B$4:$B$427,0))</f>
        <v>0</v>
      </c>
      <c r="AO307" s="19">
        <f>INDEX('Actuals Data'!AO$4:AO$427,MATCH('Actuals Summary'!$B307,'Actuals Data'!$B$4:$B$427,0))</f>
        <v>2500000</v>
      </c>
      <c r="AP307" s="19">
        <f>INDEX('Actuals Data'!AP$4:AP$427,MATCH('Actuals Summary'!$B307,'Actuals Data'!$B$4:$B$427,0))</f>
        <v>0</v>
      </c>
      <c r="AQ307" s="19">
        <f>INDEX('Actuals Data'!AQ$4:AQ$427,MATCH('Actuals Summary'!$B307,'Actuals Data'!$B$4:$B$427,0))</f>
        <v>0</v>
      </c>
      <c r="AR307" s="88">
        <f>INDEX('Actuals Data'!AR$4:AR$427,MATCH('Actuals Summary'!$B307,'Actuals Data'!$B$4:$B$427,0))</f>
        <v>0</v>
      </c>
      <c r="AS307" s="52">
        <f>INDEX('Actuals Data'!AS$4:AS$427,MATCH('Actuals Summary'!$B307,'Actuals Data'!$B$4:$B$427,0))</f>
        <v>0</v>
      </c>
      <c r="AT307" s="19">
        <f>INDEX('Actuals Data'!AT$4:AT$427,MATCH('Actuals Summary'!$B307,'Actuals Data'!$B$4:$B$427,0))</f>
        <v>0</v>
      </c>
    </row>
    <row r="308" spans="2:46" outlineLevel="1" x14ac:dyDescent="0.25">
      <c r="B308" s="24" t="s">
        <v>591</v>
      </c>
      <c r="C308" s="24" t="s">
        <v>592</v>
      </c>
      <c r="D308" s="24" t="s">
        <v>593</v>
      </c>
      <c r="E308" s="19">
        <f>INDEX('Actuals Data'!E$4:E$427,MATCH('Actuals Summary'!$B308,'Actuals Data'!$B$4:$B$427,0))</f>
        <v>72437</v>
      </c>
      <c r="F308" s="19">
        <f>INDEX('Actuals Data'!F$4:F$427,MATCH('Actuals Summary'!$B308,'Actuals Data'!$B$4:$B$427,0))</f>
        <v>40344</v>
      </c>
      <c r="G308" s="19">
        <f>INDEX('Actuals Data'!G$4:G$427,MATCH('Actuals Summary'!$B308,'Actuals Data'!$B$4:$B$427,0))</f>
        <v>142166</v>
      </c>
      <c r="H308" s="19">
        <f>INDEX('Actuals Data'!H$4:H$427,MATCH('Actuals Summary'!$B308,'Actuals Data'!$B$4:$B$427,0))</f>
        <v>222512</v>
      </c>
      <c r="I308" s="19">
        <f>INDEX('Actuals Data'!I$4:I$427,MATCH('Actuals Summary'!$B308,'Actuals Data'!$B$4:$B$427,0))</f>
        <v>577166</v>
      </c>
      <c r="J308" s="19">
        <f>INDEX('Actuals Data'!J$4:J$427,MATCH('Actuals Summary'!$B308,'Actuals Data'!$B$4:$B$427,0))</f>
        <v>161739</v>
      </c>
      <c r="K308" s="19">
        <f>INDEX('Actuals Data'!K$4:K$427,MATCH('Actuals Summary'!$B308,'Actuals Data'!$B$4:$B$427,0))</f>
        <v>1623250</v>
      </c>
      <c r="L308" s="19">
        <f>INDEX('Actuals Data'!L$4:L$427,MATCH('Actuals Summary'!$B308,'Actuals Data'!$B$4:$B$427,0))</f>
        <v>112628</v>
      </c>
      <c r="M308" s="19">
        <f>INDEX('Actuals Data'!M$4:M$427,MATCH('Actuals Summary'!$B308,'Actuals Data'!$B$4:$B$427,0))</f>
        <v>1180569</v>
      </c>
      <c r="N308" s="19">
        <f>INDEX('Actuals Data'!N$4:N$427,MATCH('Actuals Summary'!$B308,'Actuals Data'!$B$4:$B$427,0))</f>
        <v>391387</v>
      </c>
      <c r="O308" s="19">
        <f>INDEX('Actuals Data'!O$4:O$427,MATCH('Actuals Summary'!$B308,'Actuals Data'!$B$4:$B$427,0))</f>
        <v>658764</v>
      </c>
      <c r="P308" s="19">
        <f>INDEX('Actuals Data'!P$4:P$427,MATCH('Actuals Summary'!$B308,'Actuals Data'!$B$4:$B$427,0))</f>
        <v>3139900</v>
      </c>
      <c r="Q308" s="19">
        <f>INDEX('Actuals Data'!Q$4:Q$427,MATCH('Actuals Summary'!$B308,'Actuals Data'!$B$4:$B$427,0))</f>
        <v>1249003</v>
      </c>
      <c r="R308" s="19">
        <f>INDEX('Actuals Data'!R$4:R$427,MATCH('Actuals Summary'!$B308,'Actuals Data'!$B$4:$B$427,0))</f>
        <v>893318</v>
      </c>
      <c r="S308" s="19">
        <f>INDEX('Actuals Data'!S$4:S$427,MATCH('Actuals Summary'!$B308,'Actuals Data'!$B$4:$B$427,0))</f>
        <v>2185138</v>
      </c>
      <c r="T308" s="19">
        <f>INDEX('Actuals Data'!T$4:T$427,MATCH('Actuals Summary'!$B308,'Actuals Data'!$B$4:$B$427,0))</f>
        <v>2763858</v>
      </c>
      <c r="U308" s="19">
        <f>INDEX('Actuals Data'!U$4:U$427,MATCH('Actuals Summary'!$B308,'Actuals Data'!$B$4:$B$427,0))</f>
        <v>462252</v>
      </c>
      <c r="V308" s="19">
        <f>INDEX('Actuals Data'!V$4:V$427,MATCH('Actuals Summary'!$B308,'Actuals Data'!$B$4:$B$427,0))</f>
        <v>1338362</v>
      </c>
      <c r="W308" s="19">
        <f>INDEX('Actuals Data'!W$4:W$427,MATCH('Actuals Summary'!$B308,'Actuals Data'!$B$4:$B$427,0))</f>
        <v>612744</v>
      </c>
      <c r="X308" s="19">
        <f>INDEX('Actuals Data'!X$4:X$427,MATCH('Actuals Summary'!$B308,'Actuals Data'!$B$4:$B$427,0))</f>
        <v>1982090</v>
      </c>
      <c r="Y308" s="19">
        <f>INDEX('Actuals Data'!Y$4:Y$427,MATCH('Actuals Summary'!$B308,'Actuals Data'!$B$4:$B$427,0))</f>
        <v>2104704</v>
      </c>
      <c r="Z308" s="19">
        <f>INDEX('Actuals Data'!Z$4:Z$427,MATCH('Actuals Summary'!$B308,'Actuals Data'!$B$4:$B$427,0))</f>
        <v>1199103</v>
      </c>
      <c r="AA308" s="19">
        <f>INDEX('Actuals Data'!AA$4:AA$427,MATCH('Actuals Summary'!$B308,'Actuals Data'!$B$4:$B$427,0))</f>
        <v>851075</v>
      </c>
      <c r="AB308" s="19">
        <f>INDEX('Actuals Data'!AB$4:AB$427,MATCH('Actuals Summary'!$B308,'Actuals Data'!$B$4:$B$427,0))</f>
        <v>248773</v>
      </c>
      <c r="AC308" s="19">
        <f>INDEX('Actuals Data'!AC$4:AC$427,MATCH('Actuals Summary'!$B308,'Actuals Data'!$B$4:$B$427,0))</f>
        <v>1721877</v>
      </c>
      <c r="AD308" s="19">
        <f>INDEX('Actuals Data'!AD$4:AD$427,MATCH('Actuals Summary'!$B308,'Actuals Data'!$B$4:$B$427,0))</f>
        <v>671547</v>
      </c>
      <c r="AE308" s="19">
        <f>INDEX('Actuals Data'!AE$4:AE$427,MATCH('Actuals Summary'!$B308,'Actuals Data'!$B$4:$B$427,0))</f>
        <v>542386</v>
      </c>
      <c r="AF308" s="19">
        <f>INDEX('Actuals Data'!AF$4:AF$427,MATCH('Actuals Summary'!$B308,'Actuals Data'!$B$4:$B$427,0))</f>
        <v>1029782</v>
      </c>
      <c r="AG308" s="19">
        <f>INDEX('Actuals Data'!AG$4:AG$427,MATCH('Actuals Summary'!$B308,'Actuals Data'!$B$4:$B$427,0))</f>
        <v>4769633</v>
      </c>
      <c r="AH308" s="19">
        <f>INDEX('Actuals Data'!AH$4:AH$427,MATCH('Actuals Summary'!$B308,'Actuals Data'!$B$4:$B$427,0))</f>
        <v>246424</v>
      </c>
      <c r="AI308" s="19">
        <f>INDEX('Actuals Data'!AI$4:AI$427,MATCH('Actuals Summary'!$B308,'Actuals Data'!$B$4:$B$427,0))</f>
        <v>6641325</v>
      </c>
      <c r="AJ308" s="19">
        <f>INDEX('Actuals Data'!AJ$4:AJ$427,MATCH('Actuals Summary'!$B308,'Actuals Data'!$B$4:$B$427,0))</f>
        <v>159517</v>
      </c>
      <c r="AK308" s="19">
        <f>INDEX('Actuals Data'!AK$4:AK$427,MATCH('Actuals Summary'!$B308,'Actuals Data'!$B$4:$B$427,0))</f>
        <v>442031</v>
      </c>
      <c r="AL308" s="19">
        <f>INDEX('Actuals Data'!AL$4:AL$427,MATCH('Actuals Summary'!$B308,'Actuals Data'!$B$4:$B$427,0))</f>
        <v>2180386</v>
      </c>
      <c r="AM308" s="19">
        <f>INDEX('Actuals Data'!AM$4:AM$427,MATCH('Actuals Summary'!$B308,'Actuals Data'!$B$4:$B$427,0))</f>
        <v>4595723</v>
      </c>
      <c r="AN308" s="19">
        <f>INDEX('Actuals Data'!AN$4:AN$427,MATCH('Actuals Summary'!$B308,'Actuals Data'!$B$4:$B$427,0))</f>
        <v>-42905</v>
      </c>
      <c r="AO308" s="19">
        <f>INDEX('Actuals Data'!AO$4:AO$427,MATCH('Actuals Summary'!$B308,'Actuals Data'!$B$4:$B$427,0))</f>
        <v>3777700</v>
      </c>
      <c r="AP308" s="19">
        <f>INDEX('Actuals Data'!AP$4:AP$427,MATCH('Actuals Summary'!$B308,'Actuals Data'!$B$4:$B$427,0))</f>
        <v>5784691</v>
      </c>
      <c r="AQ308" s="19">
        <f>INDEX('Actuals Data'!AQ$4:AQ$427,MATCH('Actuals Summary'!$B308,'Actuals Data'!$B$4:$B$427,0))</f>
        <v>22881482</v>
      </c>
      <c r="AR308" s="88">
        <f>INDEX('Actuals Data'!AR$4:AR$427,MATCH('Actuals Summary'!$B308,'Actuals Data'!$B$4:$B$427,0))</f>
        <v>7891992.4699999997</v>
      </c>
      <c r="AS308" s="52">
        <f>INDEX('Actuals Data'!AS$4:AS$427,MATCH('Actuals Summary'!$B308,'Actuals Data'!$B$4:$B$427,0))</f>
        <v>7891992.4699999895</v>
      </c>
      <c r="AT308" s="19">
        <f>INDEX('Actuals Data'!AT$4:AT$427,MATCH('Actuals Summary'!$B308,'Actuals Data'!$B$4:$B$427,0))</f>
        <v>800000</v>
      </c>
    </row>
    <row r="309" spans="2:46" outlineLevel="1" x14ac:dyDescent="0.25">
      <c r="B309" s="24" t="s">
        <v>594</v>
      </c>
      <c r="C309" s="24" t="s">
        <v>595</v>
      </c>
      <c r="D309" s="24" t="s">
        <v>596</v>
      </c>
      <c r="E309" s="19">
        <f>INDEX('Actuals Data'!E$4:E$427,MATCH('Actuals Summary'!$B309,'Actuals Data'!$B$4:$B$427,0))</f>
        <v>189081</v>
      </c>
      <c r="F309" s="19">
        <f>INDEX('Actuals Data'!F$4:F$427,MATCH('Actuals Summary'!$B309,'Actuals Data'!$B$4:$B$427,0))</f>
        <v>232209</v>
      </c>
      <c r="G309" s="19">
        <f>INDEX('Actuals Data'!G$4:G$427,MATCH('Actuals Summary'!$B309,'Actuals Data'!$B$4:$B$427,0))</f>
        <v>187982</v>
      </c>
      <c r="H309" s="19">
        <f>INDEX('Actuals Data'!H$4:H$427,MATCH('Actuals Summary'!$B309,'Actuals Data'!$B$4:$B$427,0))</f>
        <v>76185</v>
      </c>
      <c r="I309" s="19">
        <f>INDEX('Actuals Data'!I$4:I$427,MATCH('Actuals Summary'!$B309,'Actuals Data'!$B$4:$B$427,0))</f>
        <v>81063</v>
      </c>
      <c r="J309" s="19">
        <f>INDEX('Actuals Data'!J$4:J$427,MATCH('Actuals Summary'!$B309,'Actuals Data'!$B$4:$B$427,0))</f>
        <v>102619</v>
      </c>
      <c r="K309" s="19">
        <f>INDEX('Actuals Data'!K$4:K$427,MATCH('Actuals Summary'!$B309,'Actuals Data'!$B$4:$B$427,0))</f>
        <v>132521</v>
      </c>
      <c r="L309" s="19">
        <f>INDEX('Actuals Data'!L$4:L$427,MATCH('Actuals Summary'!$B309,'Actuals Data'!$B$4:$B$427,0))</f>
        <v>313176</v>
      </c>
      <c r="M309" s="19">
        <f>INDEX('Actuals Data'!M$4:M$427,MATCH('Actuals Summary'!$B309,'Actuals Data'!$B$4:$B$427,0))</f>
        <v>285061</v>
      </c>
      <c r="N309" s="19">
        <f>INDEX('Actuals Data'!N$4:N$427,MATCH('Actuals Summary'!$B309,'Actuals Data'!$B$4:$B$427,0))</f>
        <v>396309</v>
      </c>
      <c r="O309" s="19">
        <f>INDEX('Actuals Data'!O$4:O$427,MATCH('Actuals Summary'!$B309,'Actuals Data'!$B$4:$B$427,0))</f>
        <v>524776</v>
      </c>
      <c r="P309" s="19">
        <f>INDEX('Actuals Data'!P$4:P$427,MATCH('Actuals Summary'!$B309,'Actuals Data'!$B$4:$B$427,0))</f>
        <v>472970</v>
      </c>
      <c r="Q309" s="19">
        <f>INDEX('Actuals Data'!Q$4:Q$427,MATCH('Actuals Summary'!$B309,'Actuals Data'!$B$4:$B$427,0))</f>
        <v>620106</v>
      </c>
      <c r="R309" s="19">
        <f>INDEX('Actuals Data'!R$4:R$427,MATCH('Actuals Summary'!$B309,'Actuals Data'!$B$4:$B$427,0))</f>
        <v>575318</v>
      </c>
      <c r="S309" s="19">
        <f>INDEX('Actuals Data'!S$4:S$427,MATCH('Actuals Summary'!$B309,'Actuals Data'!$B$4:$B$427,0))</f>
        <v>591970</v>
      </c>
      <c r="T309" s="19">
        <f>INDEX('Actuals Data'!T$4:T$427,MATCH('Actuals Summary'!$B309,'Actuals Data'!$B$4:$B$427,0))</f>
        <v>428069</v>
      </c>
      <c r="U309" s="19">
        <f>INDEX('Actuals Data'!U$4:U$427,MATCH('Actuals Summary'!$B309,'Actuals Data'!$B$4:$B$427,0))</f>
        <v>508574</v>
      </c>
      <c r="V309" s="19">
        <f>INDEX('Actuals Data'!V$4:V$427,MATCH('Actuals Summary'!$B309,'Actuals Data'!$B$4:$B$427,0))</f>
        <v>983165</v>
      </c>
      <c r="W309" s="19">
        <f>INDEX('Actuals Data'!W$4:W$427,MATCH('Actuals Summary'!$B309,'Actuals Data'!$B$4:$B$427,0))</f>
        <v>809208</v>
      </c>
      <c r="X309" s="19">
        <f>INDEX('Actuals Data'!X$4:X$427,MATCH('Actuals Summary'!$B309,'Actuals Data'!$B$4:$B$427,0))</f>
        <v>915093</v>
      </c>
      <c r="Y309" s="19">
        <f>INDEX('Actuals Data'!Y$4:Y$427,MATCH('Actuals Summary'!$B309,'Actuals Data'!$B$4:$B$427,0))</f>
        <v>639282</v>
      </c>
      <c r="Z309" s="19">
        <f>INDEX('Actuals Data'!Z$4:Z$427,MATCH('Actuals Summary'!$B309,'Actuals Data'!$B$4:$B$427,0))</f>
        <v>508818</v>
      </c>
      <c r="AA309" s="19">
        <f>INDEX('Actuals Data'!AA$4:AA$427,MATCH('Actuals Summary'!$B309,'Actuals Data'!$B$4:$B$427,0))</f>
        <v>942021</v>
      </c>
      <c r="AB309" s="19">
        <f>INDEX('Actuals Data'!AB$4:AB$427,MATCH('Actuals Summary'!$B309,'Actuals Data'!$B$4:$B$427,0))</f>
        <v>654454</v>
      </c>
      <c r="AC309" s="19">
        <f>INDEX('Actuals Data'!AC$4:AC$427,MATCH('Actuals Summary'!$B309,'Actuals Data'!$B$4:$B$427,0))</f>
        <v>301896</v>
      </c>
      <c r="AD309" s="19">
        <f>INDEX('Actuals Data'!AD$4:AD$427,MATCH('Actuals Summary'!$B309,'Actuals Data'!$B$4:$B$427,0))</f>
        <v>271282</v>
      </c>
      <c r="AE309" s="19">
        <f>INDEX('Actuals Data'!AE$4:AE$427,MATCH('Actuals Summary'!$B309,'Actuals Data'!$B$4:$B$427,0))</f>
        <v>402798</v>
      </c>
      <c r="AF309" s="19">
        <f>INDEX('Actuals Data'!AF$4:AF$427,MATCH('Actuals Summary'!$B309,'Actuals Data'!$B$4:$B$427,0))</f>
        <v>747075</v>
      </c>
      <c r="AG309" s="19">
        <f>INDEX('Actuals Data'!AG$4:AG$427,MATCH('Actuals Summary'!$B309,'Actuals Data'!$B$4:$B$427,0))</f>
        <v>800341</v>
      </c>
      <c r="AH309" s="19">
        <f>INDEX('Actuals Data'!AH$4:AH$427,MATCH('Actuals Summary'!$B309,'Actuals Data'!$B$4:$B$427,0))</f>
        <v>1002563</v>
      </c>
      <c r="AI309" s="19">
        <f>INDEX('Actuals Data'!AI$4:AI$427,MATCH('Actuals Summary'!$B309,'Actuals Data'!$B$4:$B$427,0))</f>
        <v>988715</v>
      </c>
      <c r="AJ309" s="19">
        <f>INDEX('Actuals Data'!AJ$4:AJ$427,MATCH('Actuals Summary'!$B309,'Actuals Data'!$B$4:$B$427,0))</f>
        <v>800744</v>
      </c>
      <c r="AK309" s="19">
        <f>INDEX('Actuals Data'!AK$4:AK$427,MATCH('Actuals Summary'!$B309,'Actuals Data'!$B$4:$B$427,0))</f>
        <v>1532622</v>
      </c>
      <c r="AL309" s="19">
        <f>INDEX('Actuals Data'!AL$4:AL$427,MATCH('Actuals Summary'!$B309,'Actuals Data'!$B$4:$B$427,0))</f>
        <v>1240181</v>
      </c>
      <c r="AM309" s="19">
        <f>INDEX('Actuals Data'!AM$4:AM$427,MATCH('Actuals Summary'!$B309,'Actuals Data'!$B$4:$B$427,0))</f>
        <v>902947</v>
      </c>
      <c r="AN309" s="19">
        <f>INDEX('Actuals Data'!AN$4:AN$427,MATCH('Actuals Summary'!$B309,'Actuals Data'!$B$4:$B$427,0))</f>
        <v>1020224</v>
      </c>
      <c r="AO309" s="19">
        <f>INDEX('Actuals Data'!AO$4:AO$427,MATCH('Actuals Summary'!$B309,'Actuals Data'!$B$4:$B$427,0))</f>
        <v>901046</v>
      </c>
      <c r="AP309" s="19">
        <f>INDEX('Actuals Data'!AP$4:AP$427,MATCH('Actuals Summary'!$B309,'Actuals Data'!$B$4:$B$427,0))</f>
        <v>802915</v>
      </c>
      <c r="AQ309" s="19">
        <f>INDEX('Actuals Data'!AQ$4:AQ$427,MATCH('Actuals Summary'!$B309,'Actuals Data'!$B$4:$B$427,0))</f>
        <v>775593</v>
      </c>
      <c r="AR309" s="88">
        <f>INDEX('Actuals Data'!AR$4:AR$427,MATCH('Actuals Summary'!$B309,'Actuals Data'!$B$4:$B$427,0))</f>
        <v>1605195.06</v>
      </c>
      <c r="AS309" s="52">
        <f>INDEX('Actuals Data'!AS$4:AS$427,MATCH('Actuals Summary'!$B309,'Actuals Data'!$B$4:$B$427,0))</f>
        <v>1492923.02</v>
      </c>
      <c r="AT309" s="19">
        <f>INDEX('Actuals Data'!AT$4:AT$427,MATCH('Actuals Summary'!$B309,'Actuals Data'!$B$4:$B$427,0))</f>
        <v>800000</v>
      </c>
    </row>
    <row r="310" spans="2:46" outlineLevel="1" x14ac:dyDescent="0.25">
      <c r="B310" s="24" t="s">
        <v>597</v>
      </c>
      <c r="C310" s="24">
        <v>875</v>
      </c>
      <c r="D310" s="24" t="s">
        <v>598</v>
      </c>
      <c r="E310" s="19">
        <f>INDEX('Actuals Data'!E$4:E$427,MATCH('Actuals Summary'!$B310,'Actuals Data'!$B$4:$B$427,0))</f>
        <v>0</v>
      </c>
      <c r="F310" s="19">
        <f>INDEX('Actuals Data'!F$4:F$427,MATCH('Actuals Summary'!$B310,'Actuals Data'!$B$4:$B$427,0))</f>
        <v>0</v>
      </c>
      <c r="G310" s="19">
        <f>INDEX('Actuals Data'!G$4:G$427,MATCH('Actuals Summary'!$B310,'Actuals Data'!$B$4:$B$427,0))</f>
        <v>0</v>
      </c>
      <c r="H310" s="19">
        <f>INDEX('Actuals Data'!H$4:H$427,MATCH('Actuals Summary'!$B310,'Actuals Data'!$B$4:$B$427,0))</f>
        <v>0</v>
      </c>
      <c r="I310" s="19">
        <f>INDEX('Actuals Data'!I$4:I$427,MATCH('Actuals Summary'!$B310,'Actuals Data'!$B$4:$B$427,0))</f>
        <v>0</v>
      </c>
      <c r="J310" s="19">
        <f>INDEX('Actuals Data'!J$4:J$427,MATCH('Actuals Summary'!$B310,'Actuals Data'!$B$4:$B$427,0))</f>
        <v>0</v>
      </c>
      <c r="K310" s="19">
        <f>INDEX('Actuals Data'!K$4:K$427,MATCH('Actuals Summary'!$B310,'Actuals Data'!$B$4:$B$427,0))</f>
        <v>0</v>
      </c>
      <c r="L310" s="19">
        <f>INDEX('Actuals Data'!L$4:L$427,MATCH('Actuals Summary'!$B310,'Actuals Data'!$B$4:$B$427,0))</f>
        <v>0</v>
      </c>
      <c r="M310" s="19">
        <f>INDEX('Actuals Data'!M$4:M$427,MATCH('Actuals Summary'!$B310,'Actuals Data'!$B$4:$B$427,0))</f>
        <v>0</v>
      </c>
      <c r="N310" s="19">
        <f>INDEX('Actuals Data'!N$4:N$427,MATCH('Actuals Summary'!$B310,'Actuals Data'!$B$4:$B$427,0))</f>
        <v>0</v>
      </c>
      <c r="O310" s="19">
        <f>INDEX('Actuals Data'!O$4:O$427,MATCH('Actuals Summary'!$B310,'Actuals Data'!$B$4:$B$427,0))</f>
        <v>0</v>
      </c>
      <c r="P310" s="19">
        <f>INDEX('Actuals Data'!P$4:P$427,MATCH('Actuals Summary'!$B310,'Actuals Data'!$B$4:$B$427,0))</f>
        <v>0</v>
      </c>
      <c r="Q310" s="19">
        <f>INDEX('Actuals Data'!Q$4:Q$427,MATCH('Actuals Summary'!$B310,'Actuals Data'!$B$4:$B$427,0))</f>
        <v>0</v>
      </c>
      <c r="R310" s="19">
        <f>INDEX('Actuals Data'!R$4:R$427,MATCH('Actuals Summary'!$B310,'Actuals Data'!$B$4:$B$427,0))</f>
        <v>0</v>
      </c>
      <c r="S310" s="19">
        <f>INDEX('Actuals Data'!S$4:S$427,MATCH('Actuals Summary'!$B310,'Actuals Data'!$B$4:$B$427,0))</f>
        <v>0</v>
      </c>
      <c r="T310" s="19">
        <f>INDEX('Actuals Data'!T$4:T$427,MATCH('Actuals Summary'!$B310,'Actuals Data'!$B$4:$B$427,0))</f>
        <v>0</v>
      </c>
      <c r="U310" s="19">
        <f>INDEX('Actuals Data'!U$4:U$427,MATCH('Actuals Summary'!$B310,'Actuals Data'!$B$4:$B$427,0))</f>
        <v>16702269</v>
      </c>
      <c r="V310" s="19">
        <f>INDEX('Actuals Data'!V$4:V$427,MATCH('Actuals Summary'!$B310,'Actuals Data'!$B$4:$B$427,0))</f>
        <v>17000</v>
      </c>
      <c r="W310" s="19">
        <f>INDEX('Actuals Data'!W$4:W$427,MATCH('Actuals Summary'!$B310,'Actuals Data'!$B$4:$B$427,0))</f>
        <v>5093045</v>
      </c>
      <c r="X310" s="19">
        <f>INDEX('Actuals Data'!X$4:X$427,MATCH('Actuals Summary'!$B310,'Actuals Data'!$B$4:$B$427,0))</f>
        <v>157474</v>
      </c>
      <c r="Y310" s="19">
        <f>INDEX('Actuals Data'!Y$4:Y$427,MATCH('Actuals Summary'!$B310,'Actuals Data'!$B$4:$B$427,0))</f>
        <v>441294</v>
      </c>
      <c r="Z310" s="19">
        <f>INDEX('Actuals Data'!Z$4:Z$427,MATCH('Actuals Summary'!$B310,'Actuals Data'!$B$4:$B$427,0))</f>
        <v>551728</v>
      </c>
      <c r="AA310" s="19">
        <f>INDEX('Actuals Data'!AA$4:AA$427,MATCH('Actuals Summary'!$B310,'Actuals Data'!$B$4:$B$427,0))</f>
        <v>485486</v>
      </c>
      <c r="AB310" s="19">
        <f>INDEX('Actuals Data'!AB$4:AB$427,MATCH('Actuals Summary'!$B310,'Actuals Data'!$B$4:$B$427,0))</f>
        <v>378553</v>
      </c>
      <c r="AC310" s="19">
        <f>INDEX('Actuals Data'!AC$4:AC$427,MATCH('Actuals Summary'!$B310,'Actuals Data'!$B$4:$B$427,0))</f>
        <v>4785463</v>
      </c>
      <c r="AD310" s="19">
        <f>INDEX('Actuals Data'!AD$4:AD$427,MATCH('Actuals Summary'!$B310,'Actuals Data'!$B$4:$B$427,0))</f>
        <v>4545095</v>
      </c>
      <c r="AE310" s="19">
        <f>INDEX('Actuals Data'!AE$4:AE$427,MATCH('Actuals Summary'!$B310,'Actuals Data'!$B$4:$B$427,0))</f>
        <v>460845</v>
      </c>
      <c r="AF310" s="19">
        <f>INDEX('Actuals Data'!AF$4:AF$427,MATCH('Actuals Summary'!$B310,'Actuals Data'!$B$4:$B$427,0))</f>
        <v>569299</v>
      </c>
      <c r="AG310" s="19">
        <f>INDEX('Actuals Data'!AG$4:AG$427,MATCH('Actuals Summary'!$B310,'Actuals Data'!$B$4:$B$427,0))</f>
        <v>107428</v>
      </c>
      <c r="AH310" s="19">
        <f>INDEX('Actuals Data'!AH$4:AH$427,MATCH('Actuals Summary'!$B310,'Actuals Data'!$B$4:$B$427,0))</f>
        <v>0</v>
      </c>
      <c r="AI310" s="19">
        <f>INDEX('Actuals Data'!AI$4:AI$427,MATCH('Actuals Summary'!$B310,'Actuals Data'!$B$4:$B$427,0))</f>
        <v>0</v>
      </c>
      <c r="AJ310" s="19">
        <f>INDEX('Actuals Data'!AJ$4:AJ$427,MATCH('Actuals Summary'!$B310,'Actuals Data'!$B$4:$B$427,0))</f>
        <v>550000</v>
      </c>
      <c r="AK310" s="19">
        <f>INDEX('Actuals Data'!AK$4:AK$427,MATCH('Actuals Summary'!$B310,'Actuals Data'!$B$4:$B$427,0))</f>
        <v>0</v>
      </c>
      <c r="AL310" s="19">
        <f>INDEX('Actuals Data'!AL$4:AL$427,MATCH('Actuals Summary'!$B310,'Actuals Data'!$B$4:$B$427,0))</f>
        <v>37166</v>
      </c>
      <c r="AM310" s="19">
        <f>INDEX('Actuals Data'!AM$4:AM$427,MATCH('Actuals Summary'!$B310,'Actuals Data'!$B$4:$B$427,0))</f>
        <v>0</v>
      </c>
      <c r="AN310" s="19">
        <f>INDEX('Actuals Data'!AN$4:AN$427,MATCH('Actuals Summary'!$B310,'Actuals Data'!$B$4:$B$427,0))</f>
        <v>0</v>
      </c>
      <c r="AO310" s="19">
        <f>INDEX('Actuals Data'!AO$4:AO$427,MATCH('Actuals Summary'!$B310,'Actuals Data'!$B$4:$B$427,0))</f>
        <v>0</v>
      </c>
      <c r="AP310" s="19">
        <f>INDEX('Actuals Data'!AP$4:AP$427,MATCH('Actuals Summary'!$B310,'Actuals Data'!$B$4:$B$427,0))</f>
        <v>0</v>
      </c>
      <c r="AQ310" s="19">
        <f>INDEX('Actuals Data'!AQ$4:AQ$427,MATCH('Actuals Summary'!$B310,'Actuals Data'!$B$4:$B$427,0))</f>
        <v>0</v>
      </c>
      <c r="AR310" s="88">
        <f>INDEX('Actuals Data'!AR$4:AR$427,MATCH('Actuals Summary'!$B310,'Actuals Data'!$B$4:$B$427,0))</f>
        <v>0</v>
      </c>
      <c r="AS310" s="52">
        <f>INDEX('Actuals Data'!AS$4:AS$427,MATCH('Actuals Summary'!$B310,'Actuals Data'!$B$4:$B$427,0))</f>
        <v>0</v>
      </c>
      <c r="AT310" s="19">
        <f>INDEX('Actuals Data'!AT$4:AT$427,MATCH('Actuals Summary'!$B310,'Actuals Data'!$B$4:$B$427,0))</f>
        <v>0</v>
      </c>
    </row>
    <row r="311" spans="2:46" outlineLevel="1" x14ac:dyDescent="0.25">
      <c r="B311" s="24" t="s">
        <v>599</v>
      </c>
      <c r="C311" s="24" t="s">
        <v>600</v>
      </c>
      <c r="D311" s="24" t="s">
        <v>601</v>
      </c>
      <c r="E311" s="19">
        <f>INDEX('Actuals Data'!E$4:E$427,MATCH('Actuals Summary'!$B311,'Actuals Data'!$B$4:$B$427,0))</f>
        <v>0</v>
      </c>
      <c r="F311" s="19">
        <f>INDEX('Actuals Data'!F$4:F$427,MATCH('Actuals Summary'!$B311,'Actuals Data'!$B$4:$B$427,0))</f>
        <v>0</v>
      </c>
      <c r="G311" s="19">
        <f>INDEX('Actuals Data'!G$4:G$427,MATCH('Actuals Summary'!$B311,'Actuals Data'!$B$4:$B$427,0))</f>
        <v>0</v>
      </c>
      <c r="H311" s="19">
        <f>INDEX('Actuals Data'!H$4:H$427,MATCH('Actuals Summary'!$B311,'Actuals Data'!$B$4:$B$427,0))</f>
        <v>0</v>
      </c>
      <c r="I311" s="19">
        <f>INDEX('Actuals Data'!I$4:I$427,MATCH('Actuals Summary'!$B311,'Actuals Data'!$B$4:$B$427,0))</f>
        <v>0</v>
      </c>
      <c r="J311" s="19">
        <f>INDEX('Actuals Data'!J$4:J$427,MATCH('Actuals Summary'!$B311,'Actuals Data'!$B$4:$B$427,0))</f>
        <v>0</v>
      </c>
      <c r="K311" s="19">
        <f>INDEX('Actuals Data'!K$4:K$427,MATCH('Actuals Summary'!$B311,'Actuals Data'!$B$4:$B$427,0))</f>
        <v>0</v>
      </c>
      <c r="L311" s="19">
        <f>INDEX('Actuals Data'!L$4:L$427,MATCH('Actuals Summary'!$B311,'Actuals Data'!$B$4:$B$427,0))</f>
        <v>0</v>
      </c>
      <c r="M311" s="19">
        <f>INDEX('Actuals Data'!M$4:M$427,MATCH('Actuals Summary'!$B311,'Actuals Data'!$B$4:$B$427,0))</f>
        <v>0</v>
      </c>
      <c r="N311" s="19">
        <f>INDEX('Actuals Data'!N$4:N$427,MATCH('Actuals Summary'!$B311,'Actuals Data'!$B$4:$B$427,0))</f>
        <v>0</v>
      </c>
      <c r="O311" s="19">
        <f>INDEX('Actuals Data'!O$4:O$427,MATCH('Actuals Summary'!$B311,'Actuals Data'!$B$4:$B$427,0))</f>
        <v>0</v>
      </c>
      <c r="P311" s="19">
        <f>INDEX('Actuals Data'!P$4:P$427,MATCH('Actuals Summary'!$B311,'Actuals Data'!$B$4:$B$427,0))</f>
        <v>0</v>
      </c>
      <c r="Q311" s="19">
        <f>INDEX('Actuals Data'!Q$4:Q$427,MATCH('Actuals Summary'!$B311,'Actuals Data'!$B$4:$B$427,0))</f>
        <v>0</v>
      </c>
      <c r="R311" s="19">
        <f>INDEX('Actuals Data'!R$4:R$427,MATCH('Actuals Summary'!$B311,'Actuals Data'!$B$4:$B$427,0))</f>
        <v>414237</v>
      </c>
      <c r="S311" s="19">
        <f>INDEX('Actuals Data'!S$4:S$427,MATCH('Actuals Summary'!$B311,'Actuals Data'!$B$4:$B$427,0))</f>
        <v>0</v>
      </c>
      <c r="T311" s="19">
        <f>INDEX('Actuals Data'!T$4:T$427,MATCH('Actuals Summary'!$B311,'Actuals Data'!$B$4:$B$427,0))</f>
        <v>0</v>
      </c>
      <c r="U311" s="19">
        <f>INDEX('Actuals Data'!U$4:U$427,MATCH('Actuals Summary'!$B311,'Actuals Data'!$B$4:$B$427,0))</f>
        <v>0</v>
      </c>
      <c r="V311" s="19">
        <f>INDEX('Actuals Data'!V$4:V$427,MATCH('Actuals Summary'!$B311,'Actuals Data'!$B$4:$B$427,0))</f>
        <v>0</v>
      </c>
      <c r="W311" s="19">
        <f>INDEX('Actuals Data'!W$4:W$427,MATCH('Actuals Summary'!$B311,'Actuals Data'!$B$4:$B$427,0))</f>
        <v>-1374561</v>
      </c>
      <c r="X311" s="19">
        <f>INDEX('Actuals Data'!X$4:X$427,MATCH('Actuals Summary'!$B311,'Actuals Data'!$B$4:$B$427,0))</f>
        <v>-5005400</v>
      </c>
      <c r="Y311" s="19">
        <f>INDEX('Actuals Data'!Y$4:Y$427,MATCH('Actuals Summary'!$B311,'Actuals Data'!$B$4:$B$427,0))</f>
        <v>0</v>
      </c>
      <c r="Z311" s="19">
        <f>INDEX('Actuals Data'!Z$4:Z$427,MATCH('Actuals Summary'!$B311,'Actuals Data'!$B$4:$B$427,0))</f>
        <v>0</v>
      </c>
      <c r="AA311" s="19">
        <f>INDEX('Actuals Data'!AA$4:AA$427,MATCH('Actuals Summary'!$B311,'Actuals Data'!$B$4:$B$427,0))</f>
        <v>0</v>
      </c>
      <c r="AB311" s="19">
        <f>INDEX('Actuals Data'!AB$4:AB$427,MATCH('Actuals Summary'!$B311,'Actuals Data'!$B$4:$B$427,0))</f>
        <v>0</v>
      </c>
      <c r="AC311" s="19">
        <f>INDEX('Actuals Data'!AC$4:AC$427,MATCH('Actuals Summary'!$B311,'Actuals Data'!$B$4:$B$427,0))</f>
        <v>0</v>
      </c>
      <c r="AD311" s="19">
        <f>INDEX('Actuals Data'!AD$4:AD$427,MATCH('Actuals Summary'!$B311,'Actuals Data'!$B$4:$B$427,0))</f>
        <v>0</v>
      </c>
      <c r="AE311" s="19">
        <f>INDEX('Actuals Data'!AE$4:AE$427,MATCH('Actuals Summary'!$B311,'Actuals Data'!$B$4:$B$427,0))</f>
        <v>0</v>
      </c>
      <c r="AF311" s="19">
        <f>INDEX('Actuals Data'!AF$4:AF$427,MATCH('Actuals Summary'!$B311,'Actuals Data'!$B$4:$B$427,0))</f>
        <v>198049</v>
      </c>
      <c r="AG311" s="19">
        <f>INDEX('Actuals Data'!AG$4:AG$427,MATCH('Actuals Summary'!$B311,'Actuals Data'!$B$4:$B$427,0))</f>
        <v>247371</v>
      </c>
      <c r="AH311" s="19">
        <f>INDEX('Actuals Data'!AH$4:AH$427,MATCH('Actuals Summary'!$B311,'Actuals Data'!$B$4:$B$427,0))</f>
        <v>276214</v>
      </c>
      <c r="AI311" s="19">
        <f>INDEX('Actuals Data'!AI$4:AI$427,MATCH('Actuals Summary'!$B311,'Actuals Data'!$B$4:$B$427,0))</f>
        <v>173878</v>
      </c>
      <c r="AJ311" s="19">
        <f>INDEX('Actuals Data'!AJ$4:AJ$427,MATCH('Actuals Summary'!$B311,'Actuals Data'!$B$4:$B$427,0))</f>
        <v>269506</v>
      </c>
      <c r="AK311" s="19">
        <f>INDEX('Actuals Data'!AK$4:AK$427,MATCH('Actuals Summary'!$B311,'Actuals Data'!$B$4:$B$427,0))</f>
        <v>141255</v>
      </c>
      <c r="AL311" s="19">
        <f>INDEX('Actuals Data'!AL$4:AL$427,MATCH('Actuals Summary'!$B311,'Actuals Data'!$B$4:$B$427,0))</f>
        <v>34931</v>
      </c>
      <c r="AM311" s="19">
        <f>INDEX('Actuals Data'!AM$4:AM$427,MATCH('Actuals Summary'!$B311,'Actuals Data'!$B$4:$B$427,0))</f>
        <v>46090</v>
      </c>
      <c r="AN311" s="19">
        <f>INDEX('Actuals Data'!AN$4:AN$427,MATCH('Actuals Summary'!$B311,'Actuals Data'!$B$4:$B$427,0))</f>
        <v>47792</v>
      </c>
      <c r="AO311" s="19">
        <f>INDEX('Actuals Data'!AO$4:AO$427,MATCH('Actuals Summary'!$B311,'Actuals Data'!$B$4:$B$427,0))</f>
        <v>-461</v>
      </c>
      <c r="AP311" s="19">
        <f>INDEX('Actuals Data'!AP$4:AP$427,MATCH('Actuals Summary'!$B311,'Actuals Data'!$B$4:$B$427,0))</f>
        <v>0</v>
      </c>
      <c r="AQ311" s="19">
        <f>INDEX('Actuals Data'!AQ$4:AQ$427,MATCH('Actuals Summary'!$B311,'Actuals Data'!$B$4:$B$427,0))</f>
        <v>21332</v>
      </c>
      <c r="AR311" s="88">
        <f>INDEX('Actuals Data'!AR$4:AR$427,MATCH('Actuals Summary'!$B311,'Actuals Data'!$B$4:$B$427,0))</f>
        <v>36741.230000000003</v>
      </c>
      <c r="AS311" s="52">
        <f>INDEX('Actuals Data'!AS$4:AS$427,MATCH('Actuals Summary'!$B311,'Actuals Data'!$B$4:$B$427,0))</f>
        <v>31462.83</v>
      </c>
      <c r="AT311" s="19">
        <f>INDEX('Actuals Data'!AT$4:AT$427,MATCH('Actuals Summary'!$B311,'Actuals Data'!$B$4:$B$427,0))</f>
        <v>20400</v>
      </c>
    </row>
    <row r="312" spans="2:46" outlineLevel="1" x14ac:dyDescent="0.25">
      <c r="B312" s="24" t="s">
        <v>602</v>
      </c>
      <c r="C312" s="24">
        <v>878</v>
      </c>
      <c r="D312" s="24" t="s">
        <v>603</v>
      </c>
      <c r="E312" s="19">
        <f>INDEX('Actuals Data'!E$4:E$427,MATCH('Actuals Summary'!$B312,'Actuals Data'!$B$4:$B$427,0))</f>
        <v>-268962</v>
      </c>
      <c r="F312" s="19">
        <f>INDEX('Actuals Data'!F$4:F$427,MATCH('Actuals Summary'!$B312,'Actuals Data'!$B$4:$B$427,0))</f>
        <v>-259222</v>
      </c>
      <c r="G312" s="19">
        <f>INDEX('Actuals Data'!G$4:G$427,MATCH('Actuals Summary'!$B312,'Actuals Data'!$B$4:$B$427,0))</f>
        <v>-279404</v>
      </c>
      <c r="H312" s="19">
        <f>INDEX('Actuals Data'!H$4:H$427,MATCH('Actuals Summary'!$B312,'Actuals Data'!$B$4:$B$427,0))</f>
        <v>-323895</v>
      </c>
      <c r="I312" s="19">
        <f>INDEX('Actuals Data'!I$4:I$427,MATCH('Actuals Summary'!$B312,'Actuals Data'!$B$4:$B$427,0))</f>
        <v>-299296</v>
      </c>
      <c r="J312" s="19">
        <f>INDEX('Actuals Data'!J$4:J$427,MATCH('Actuals Summary'!$B312,'Actuals Data'!$B$4:$B$427,0))</f>
        <v>-391595</v>
      </c>
      <c r="K312" s="19">
        <f>INDEX('Actuals Data'!K$4:K$427,MATCH('Actuals Summary'!$B312,'Actuals Data'!$B$4:$B$427,0))</f>
        <v>-381141</v>
      </c>
      <c r="L312" s="19">
        <f>INDEX('Actuals Data'!L$4:L$427,MATCH('Actuals Summary'!$B312,'Actuals Data'!$B$4:$B$427,0))</f>
        <v>-433222</v>
      </c>
      <c r="M312" s="19">
        <f>INDEX('Actuals Data'!M$4:M$427,MATCH('Actuals Summary'!$B312,'Actuals Data'!$B$4:$B$427,0))</f>
        <v>-558558</v>
      </c>
      <c r="N312" s="19">
        <f>INDEX('Actuals Data'!N$4:N$427,MATCH('Actuals Summary'!$B312,'Actuals Data'!$B$4:$B$427,0))</f>
        <v>-648418</v>
      </c>
      <c r="O312" s="19">
        <f>INDEX('Actuals Data'!O$4:O$427,MATCH('Actuals Summary'!$B312,'Actuals Data'!$B$4:$B$427,0))</f>
        <v>-804931</v>
      </c>
      <c r="P312" s="19">
        <f>INDEX('Actuals Data'!P$4:P$427,MATCH('Actuals Summary'!$B312,'Actuals Data'!$B$4:$B$427,0))</f>
        <v>-860927</v>
      </c>
      <c r="Q312" s="19">
        <f>INDEX('Actuals Data'!Q$4:Q$427,MATCH('Actuals Summary'!$B312,'Actuals Data'!$B$4:$B$427,0))</f>
        <v>-917074</v>
      </c>
      <c r="R312" s="19">
        <f>INDEX('Actuals Data'!R$4:R$427,MATCH('Actuals Summary'!$B312,'Actuals Data'!$B$4:$B$427,0))</f>
        <v>-1050922</v>
      </c>
      <c r="S312" s="19">
        <f>INDEX('Actuals Data'!S$4:S$427,MATCH('Actuals Summary'!$B312,'Actuals Data'!$B$4:$B$427,0))</f>
        <v>-1132965</v>
      </c>
      <c r="T312" s="19">
        <f>INDEX('Actuals Data'!T$4:T$427,MATCH('Actuals Summary'!$B312,'Actuals Data'!$B$4:$B$427,0))</f>
        <v>-1257643</v>
      </c>
      <c r="U312" s="19">
        <f>INDEX('Actuals Data'!U$4:U$427,MATCH('Actuals Summary'!$B312,'Actuals Data'!$B$4:$B$427,0))</f>
        <v>-1077116</v>
      </c>
      <c r="V312" s="19">
        <f>INDEX('Actuals Data'!V$4:V$427,MATCH('Actuals Summary'!$B312,'Actuals Data'!$B$4:$B$427,0))</f>
        <v>-1130253</v>
      </c>
      <c r="W312" s="19">
        <f>INDEX('Actuals Data'!W$4:W$427,MATCH('Actuals Summary'!$B312,'Actuals Data'!$B$4:$B$427,0))</f>
        <v>-1089578</v>
      </c>
      <c r="X312" s="19">
        <f>INDEX('Actuals Data'!X$4:X$427,MATCH('Actuals Summary'!$B312,'Actuals Data'!$B$4:$B$427,0))</f>
        <v>-1544415</v>
      </c>
      <c r="Y312" s="19">
        <f>INDEX('Actuals Data'!Y$4:Y$427,MATCH('Actuals Summary'!$B312,'Actuals Data'!$B$4:$B$427,0))</f>
        <v>-1481305</v>
      </c>
      <c r="Z312" s="19">
        <f>INDEX('Actuals Data'!Z$4:Z$427,MATCH('Actuals Summary'!$B312,'Actuals Data'!$B$4:$B$427,0))</f>
        <v>-920171</v>
      </c>
      <c r="AA312" s="19">
        <f>INDEX('Actuals Data'!AA$4:AA$427,MATCH('Actuals Summary'!$B312,'Actuals Data'!$B$4:$B$427,0))</f>
        <v>-840084</v>
      </c>
      <c r="AB312" s="19">
        <f>INDEX('Actuals Data'!AB$4:AB$427,MATCH('Actuals Summary'!$B312,'Actuals Data'!$B$4:$B$427,0))</f>
        <v>-806808</v>
      </c>
      <c r="AC312" s="19">
        <f>INDEX('Actuals Data'!AC$4:AC$427,MATCH('Actuals Summary'!$B312,'Actuals Data'!$B$4:$B$427,0))</f>
        <v>-874365</v>
      </c>
      <c r="AD312" s="19">
        <f>INDEX('Actuals Data'!AD$4:AD$427,MATCH('Actuals Summary'!$B312,'Actuals Data'!$B$4:$B$427,0))</f>
        <v>-1012779</v>
      </c>
      <c r="AE312" s="19">
        <f>INDEX('Actuals Data'!AE$4:AE$427,MATCH('Actuals Summary'!$B312,'Actuals Data'!$B$4:$B$427,0))</f>
        <v>-915024</v>
      </c>
      <c r="AF312" s="19">
        <f>INDEX('Actuals Data'!AF$4:AF$427,MATCH('Actuals Summary'!$B312,'Actuals Data'!$B$4:$B$427,0))</f>
        <v>-955106</v>
      </c>
      <c r="AG312" s="19">
        <f>INDEX('Actuals Data'!AG$4:AG$427,MATCH('Actuals Summary'!$B312,'Actuals Data'!$B$4:$B$427,0))</f>
        <v>-882256</v>
      </c>
      <c r="AH312" s="19">
        <f>INDEX('Actuals Data'!AH$4:AH$427,MATCH('Actuals Summary'!$B312,'Actuals Data'!$B$4:$B$427,0))</f>
        <v>-1057120</v>
      </c>
      <c r="AI312" s="19">
        <f>INDEX('Actuals Data'!AI$4:AI$427,MATCH('Actuals Summary'!$B312,'Actuals Data'!$B$4:$B$427,0))</f>
        <v>-1075414</v>
      </c>
      <c r="AJ312" s="19">
        <f>INDEX('Actuals Data'!AJ$4:AJ$427,MATCH('Actuals Summary'!$B312,'Actuals Data'!$B$4:$B$427,0))</f>
        <v>-1148152</v>
      </c>
      <c r="AK312" s="19">
        <f>INDEX('Actuals Data'!AK$4:AK$427,MATCH('Actuals Summary'!$B312,'Actuals Data'!$B$4:$B$427,0))</f>
        <v>-1148152</v>
      </c>
      <c r="AL312" s="19">
        <f>INDEX('Actuals Data'!AL$4:AL$427,MATCH('Actuals Summary'!$B312,'Actuals Data'!$B$4:$B$427,0))</f>
        <v>-1148152</v>
      </c>
      <c r="AM312" s="19">
        <f>INDEX('Actuals Data'!AM$4:AM$427,MATCH('Actuals Summary'!$B312,'Actuals Data'!$B$4:$B$427,0))</f>
        <v>-1147152</v>
      </c>
      <c r="AN312" s="19">
        <f>INDEX('Actuals Data'!AN$4:AN$427,MATCH('Actuals Summary'!$B312,'Actuals Data'!$B$4:$B$427,0))</f>
        <v>-1148152</v>
      </c>
      <c r="AO312" s="19">
        <f>INDEX('Actuals Data'!AO$4:AO$427,MATCH('Actuals Summary'!$B312,'Actuals Data'!$B$4:$B$427,0))</f>
        <v>0</v>
      </c>
      <c r="AP312" s="19">
        <f>INDEX('Actuals Data'!AP$4:AP$427,MATCH('Actuals Summary'!$B312,'Actuals Data'!$B$4:$B$427,0))</f>
        <v>0</v>
      </c>
      <c r="AQ312" s="19">
        <f>INDEX('Actuals Data'!AQ$4:AQ$427,MATCH('Actuals Summary'!$B312,'Actuals Data'!$B$4:$B$427,0))</f>
        <v>0</v>
      </c>
      <c r="AR312" s="88">
        <f>INDEX('Actuals Data'!AR$4:AR$427,MATCH('Actuals Summary'!$B312,'Actuals Data'!$B$4:$B$427,0))</f>
        <v>0</v>
      </c>
      <c r="AS312" s="52">
        <f>INDEX('Actuals Data'!AS$4:AS$427,MATCH('Actuals Summary'!$B312,'Actuals Data'!$B$4:$B$427,0))</f>
        <v>0</v>
      </c>
      <c r="AT312" s="19">
        <f>INDEX('Actuals Data'!AT$4:AT$427,MATCH('Actuals Summary'!$B312,'Actuals Data'!$B$4:$B$427,0))</f>
        <v>0</v>
      </c>
    </row>
    <row r="313" spans="2:46" outlineLevel="1" x14ac:dyDescent="0.25">
      <c r="B313" s="24" t="s">
        <v>604</v>
      </c>
      <c r="C313" s="24">
        <v>879</v>
      </c>
      <c r="D313" s="24" t="s">
        <v>605</v>
      </c>
      <c r="E313" s="19">
        <f>INDEX('Actuals Data'!E$4:E$427,MATCH('Actuals Summary'!$B313,'Actuals Data'!$B$4:$B$427,0))</f>
        <v>0</v>
      </c>
      <c r="F313" s="19">
        <f>INDEX('Actuals Data'!F$4:F$427,MATCH('Actuals Summary'!$B313,'Actuals Data'!$B$4:$B$427,0))</f>
        <v>0</v>
      </c>
      <c r="G313" s="19">
        <f>INDEX('Actuals Data'!G$4:G$427,MATCH('Actuals Summary'!$B313,'Actuals Data'!$B$4:$B$427,0))</f>
        <v>0</v>
      </c>
      <c r="H313" s="19">
        <f>INDEX('Actuals Data'!H$4:H$427,MATCH('Actuals Summary'!$B313,'Actuals Data'!$B$4:$B$427,0))</f>
        <v>0</v>
      </c>
      <c r="I313" s="19">
        <f>INDEX('Actuals Data'!I$4:I$427,MATCH('Actuals Summary'!$B313,'Actuals Data'!$B$4:$B$427,0))</f>
        <v>0</v>
      </c>
      <c r="J313" s="19">
        <f>INDEX('Actuals Data'!J$4:J$427,MATCH('Actuals Summary'!$B313,'Actuals Data'!$B$4:$B$427,0))</f>
        <v>0</v>
      </c>
      <c r="K313" s="19">
        <f>INDEX('Actuals Data'!K$4:K$427,MATCH('Actuals Summary'!$B313,'Actuals Data'!$B$4:$B$427,0))</f>
        <v>0</v>
      </c>
      <c r="L313" s="19">
        <f>INDEX('Actuals Data'!L$4:L$427,MATCH('Actuals Summary'!$B313,'Actuals Data'!$B$4:$B$427,0))</f>
        <v>0</v>
      </c>
      <c r="M313" s="19">
        <f>INDEX('Actuals Data'!M$4:M$427,MATCH('Actuals Summary'!$B313,'Actuals Data'!$B$4:$B$427,0))</f>
        <v>0</v>
      </c>
      <c r="N313" s="19">
        <f>INDEX('Actuals Data'!N$4:N$427,MATCH('Actuals Summary'!$B313,'Actuals Data'!$B$4:$B$427,0))</f>
        <v>0</v>
      </c>
      <c r="O313" s="19">
        <f>INDEX('Actuals Data'!O$4:O$427,MATCH('Actuals Summary'!$B313,'Actuals Data'!$B$4:$B$427,0))</f>
        <v>0</v>
      </c>
      <c r="P313" s="19">
        <f>INDEX('Actuals Data'!P$4:P$427,MATCH('Actuals Summary'!$B313,'Actuals Data'!$B$4:$B$427,0))</f>
        <v>0</v>
      </c>
      <c r="Q313" s="19">
        <f>INDEX('Actuals Data'!Q$4:Q$427,MATCH('Actuals Summary'!$B313,'Actuals Data'!$B$4:$B$427,0))</f>
        <v>0</v>
      </c>
      <c r="R313" s="19">
        <f>INDEX('Actuals Data'!R$4:R$427,MATCH('Actuals Summary'!$B313,'Actuals Data'!$B$4:$B$427,0))</f>
        <v>0</v>
      </c>
      <c r="S313" s="19">
        <f>INDEX('Actuals Data'!S$4:S$427,MATCH('Actuals Summary'!$B313,'Actuals Data'!$B$4:$B$427,0))</f>
        <v>0</v>
      </c>
      <c r="T313" s="19">
        <f>INDEX('Actuals Data'!T$4:T$427,MATCH('Actuals Summary'!$B313,'Actuals Data'!$B$4:$B$427,0))</f>
        <v>0</v>
      </c>
      <c r="U313" s="19">
        <f>INDEX('Actuals Data'!U$4:U$427,MATCH('Actuals Summary'!$B313,'Actuals Data'!$B$4:$B$427,0))</f>
        <v>0</v>
      </c>
      <c r="V313" s="19">
        <f>INDEX('Actuals Data'!V$4:V$427,MATCH('Actuals Summary'!$B313,'Actuals Data'!$B$4:$B$427,0))</f>
        <v>0</v>
      </c>
      <c r="W313" s="19">
        <f>INDEX('Actuals Data'!W$4:W$427,MATCH('Actuals Summary'!$B313,'Actuals Data'!$B$4:$B$427,0))</f>
        <v>0</v>
      </c>
      <c r="X313" s="19">
        <f>INDEX('Actuals Data'!X$4:X$427,MATCH('Actuals Summary'!$B313,'Actuals Data'!$B$4:$B$427,0))</f>
        <v>0</v>
      </c>
      <c r="Y313" s="19">
        <f>INDEX('Actuals Data'!Y$4:Y$427,MATCH('Actuals Summary'!$B313,'Actuals Data'!$B$4:$B$427,0))</f>
        <v>0</v>
      </c>
      <c r="Z313" s="19">
        <f>INDEX('Actuals Data'!Z$4:Z$427,MATCH('Actuals Summary'!$B313,'Actuals Data'!$B$4:$B$427,0))</f>
        <v>0</v>
      </c>
      <c r="AA313" s="19">
        <f>INDEX('Actuals Data'!AA$4:AA$427,MATCH('Actuals Summary'!$B313,'Actuals Data'!$B$4:$B$427,0))</f>
        <v>0</v>
      </c>
      <c r="AB313" s="19">
        <f>INDEX('Actuals Data'!AB$4:AB$427,MATCH('Actuals Summary'!$B313,'Actuals Data'!$B$4:$B$427,0))</f>
        <v>0</v>
      </c>
      <c r="AC313" s="19">
        <f>INDEX('Actuals Data'!AC$4:AC$427,MATCH('Actuals Summary'!$B313,'Actuals Data'!$B$4:$B$427,0))</f>
        <v>0</v>
      </c>
      <c r="AD313" s="19">
        <f>INDEX('Actuals Data'!AD$4:AD$427,MATCH('Actuals Summary'!$B313,'Actuals Data'!$B$4:$B$427,0))</f>
        <v>0</v>
      </c>
      <c r="AE313" s="19">
        <f>INDEX('Actuals Data'!AE$4:AE$427,MATCH('Actuals Summary'!$B313,'Actuals Data'!$B$4:$B$427,0))</f>
        <v>0</v>
      </c>
      <c r="AF313" s="19">
        <f>INDEX('Actuals Data'!AF$4:AF$427,MATCH('Actuals Summary'!$B313,'Actuals Data'!$B$4:$B$427,0))</f>
        <v>0</v>
      </c>
      <c r="AG313" s="19">
        <f>INDEX('Actuals Data'!AG$4:AG$427,MATCH('Actuals Summary'!$B313,'Actuals Data'!$B$4:$B$427,0))</f>
        <v>0</v>
      </c>
      <c r="AH313" s="19">
        <f>INDEX('Actuals Data'!AH$4:AH$427,MATCH('Actuals Summary'!$B313,'Actuals Data'!$B$4:$B$427,0))</f>
        <v>0</v>
      </c>
      <c r="AI313" s="19">
        <f>INDEX('Actuals Data'!AI$4:AI$427,MATCH('Actuals Summary'!$B313,'Actuals Data'!$B$4:$B$427,0))</f>
        <v>0</v>
      </c>
      <c r="AJ313" s="19">
        <f>INDEX('Actuals Data'!AJ$4:AJ$427,MATCH('Actuals Summary'!$B313,'Actuals Data'!$B$4:$B$427,0))</f>
        <v>0</v>
      </c>
      <c r="AK313" s="19">
        <f>INDEX('Actuals Data'!AK$4:AK$427,MATCH('Actuals Summary'!$B313,'Actuals Data'!$B$4:$B$427,0))</f>
        <v>0</v>
      </c>
      <c r="AL313" s="19">
        <f>INDEX('Actuals Data'!AL$4:AL$427,MATCH('Actuals Summary'!$B313,'Actuals Data'!$B$4:$B$427,0))</f>
        <v>0</v>
      </c>
      <c r="AM313" s="19">
        <f>INDEX('Actuals Data'!AM$4:AM$427,MATCH('Actuals Summary'!$B313,'Actuals Data'!$B$4:$B$427,0))</f>
        <v>0</v>
      </c>
      <c r="AN313" s="19">
        <f>INDEX('Actuals Data'!AN$4:AN$427,MATCH('Actuals Summary'!$B313,'Actuals Data'!$B$4:$B$427,0))</f>
        <v>0</v>
      </c>
      <c r="AO313" s="19">
        <f>INDEX('Actuals Data'!AO$4:AO$427,MATCH('Actuals Summary'!$B313,'Actuals Data'!$B$4:$B$427,0))</f>
        <v>250000</v>
      </c>
      <c r="AP313" s="19">
        <f>INDEX('Actuals Data'!AP$4:AP$427,MATCH('Actuals Summary'!$B313,'Actuals Data'!$B$4:$B$427,0))</f>
        <v>0</v>
      </c>
      <c r="AQ313" s="19">
        <f>INDEX('Actuals Data'!AQ$4:AQ$427,MATCH('Actuals Summary'!$B313,'Actuals Data'!$B$4:$B$427,0))</f>
        <v>5906068</v>
      </c>
      <c r="AR313" s="88">
        <f>INDEX('Actuals Data'!AR$4:AR$427,MATCH('Actuals Summary'!$B313,'Actuals Data'!$B$4:$B$427,0))</f>
        <v>180000</v>
      </c>
      <c r="AS313" s="52">
        <f>INDEX('Actuals Data'!AS$4:AS$427,MATCH('Actuals Summary'!$B313,'Actuals Data'!$B$4:$B$427,0))</f>
        <v>180000</v>
      </c>
      <c r="AT313" s="19">
        <f>INDEX('Actuals Data'!AT$4:AT$427,MATCH('Actuals Summary'!$B313,'Actuals Data'!$B$4:$B$427,0))</f>
        <v>0</v>
      </c>
    </row>
    <row r="314" spans="2:46" outlineLevel="1" x14ac:dyDescent="0.25">
      <c r="B314" s="24" t="s">
        <v>904</v>
      </c>
      <c r="D314" s="24" t="s">
        <v>1090</v>
      </c>
      <c r="E314" s="19">
        <f>INDEX('Actuals Data'!E$4:E$427,MATCH('Actuals Summary'!$B314,'Actuals Data'!$B$4:$B$427,0))</f>
        <v>0</v>
      </c>
      <c r="F314" s="19">
        <f>INDEX('Actuals Data'!F$4:F$427,MATCH('Actuals Summary'!$B314,'Actuals Data'!$B$4:$B$427,0))</f>
        <v>0</v>
      </c>
      <c r="G314" s="19">
        <f>INDEX('Actuals Data'!G$4:G$427,MATCH('Actuals Summary'!$B314,'Actuals Data'!$B$4:$B$427,0))</f>
        <v>0</v>
      </c>
      <c r="H314" s="19">
        <f>INDEX('Actuals Data'!H$4:H$427,MATCH('Actuals Summary'!$B314,'Actuals Data'!$B$4:$B$427,0))</f>
        <v>0</v>
      </c>
      <c r="I314" s="19">
        <f>INDEX('Actuals Data'!I$4:I$427,MATCH('Actuals Summary'!$B314,'Actuals Data'!$B$4:$B$427,0))</f>
        <v>0</v>
      </c>
      <c r="J314" s="19">
        <f>INDEX('Actuals Data'!J$4:J$427,MATCH('Actuals Summary'!$B314,'Actuals Data'!$B$4:$B$427,0))</f>
        <v>0</v>
      </c>
      <c r="K314" s="19">
        <f>INDEX('Actuals Data'!K$4:K$427,MATCH('Actuals Summary'!$B314,'Actuals Data'!$B$4:$B$427,0))</f>
        <v>0</v>
      </c>
      <c r="L314" s="19">
        <f>INDEX('Actuals Data'!L$4:L$427,MATCH('Actuals Summary'!$B314,'Actuals Data'!$B$4:$B$427,0))</f>
        <v>0</v>
      </c>
      <c r="M314" s="19">
        <f>INDEX('Actuals Data'!M$4:M$427,MATCH('Actuals Summary'!$B314,'Actuals Data'!$B$4:$B$427,0))</f>
        <v>0</v>
      </c>
      <c r="N314" s="19">
        <f>INDEX('Actuals Data'!N$4:N$427,MATCH('Actuals Summary'!$B314,'Actuals Data'!$B$4:$B$427,0))</f>
        <v>0</v>
      </c>
      <c r="O314" s="19">
        <f>INDEX('Actuals Data'!O$4:O$427,MATCH('Actuals Summary'!$B314,'Actuals Data'!$B$4:$B$427,0))</f>
        <v>0</v>
      </c>
      <c r="P314" s="19">
        <f>INDEX('Actuals Data'!P$4:P$427,MATCH('Actuals Summary'!$B314,'Actuals Data'!$B$4:$B$427,0))</f>
        <v>0</v>
      </c>
      <c r="Q314" s="19">
        <f>INDEX('Actuals Data'!Q$4:Q$427,MATCH('Actuals Summary'!$B314,'Actuals Data'!$B$4:$B$427,0))</f>
        <v>0</v>
      </c>
      <c r="R314" s="19">
        <f>INDEX('Actuals Data'!R$4:R$427,MATCH('Actuals Summary'!$B314,'Actuals Data'!$B$4:$B$427,0))</f>
        <v>0</v>
      </c>
      <c r="S314" s="19">
        <f>INDEX('Actuals Data'!S$4:S$427,MATCH('Actuals Summary'!$B314,'Actuals Data'!$B$4:$B$427,0))</f>
        <v>0</v>
      </c>
      <c r="T314" s="19">
        <f>INDEX('Actuals Data'!T$4:T$427,MATCH('Actuals Summary'!$B314,'Actuals Data'!$B$4:$B$427,0))</f>
        <v>0</v>
      </c>
      <c r="U314" s="19">
        <f>INDEX('Actuals Data'!U$4:U$427,MATCH('Actuals Summary'!$B314,'Actuals Data'!$B$4:$B$427,0))</f>
        <v>0</v>
      </c>
      <c r="V314" s="19">
        <f>INDEX('Actuals Data'!V$4:V$427,MATCH('Actuals Summary'!$B314,'Actuals Data'!$B$4:$B$427,0))</f>
        <v>0</v>
      </c>
      <c r="W314" s="19">
        <f>INDEX('Actuals Data'!W$4:W$427,MATCH('Actuals Summary'!$B314,'Actuals Data'!$B$4:$B$427,0))</f>
        <v>0</v>
      </c>
      <c r="X314" s="19">
        <f>INDEX('Actuals Data'!X$4:X$427,MATCH('Actuals Summary'!$B314,'Actuals Data'!$B$4:$B$427,0))</f>
        <v>0</v>
      </c>
      <c r="Y314" s="19">
        <f>INDEX('Actuals Data'!Y$4:Y$427,MATCH('Actuals Summary'!$B314,'Actuals Data'!$B$4:$B$427,0))</f>
        <v>750000</v>
      </c>
      <c r="Z314" s="19">
        <f>INDEX('Actuals Data'!Z$4:Z$427,MATCH('Actuals Summary'!$B314,'Actuals Data'!$B$4:$B$427,0))</f>
        <v>0</v>
      </c>
      <c r="AA314" s="19">
        <f>INDEX('Actuals Data'!AA$4:AA$427,MATCH('Actuals Summary'!$B314,'Actuals Data'!$B$4:$B$427,0))</f>
        <v>0</v>
      </c>
      <c r="AB314" s="19">
        <f>INDEX('Actuals Data'!AB$4:AB$427,MATCH('Actuals Summary'!$B314,'Actuals Data'!$B$4:$B$427,0))</f>
        <v>0</v>
      </c>
      <c r="AC314" s="19">
        <f>INDEX('Actuals Data'!AC$4:AC$427,MATCH('Actuals Summary'!$B314,'Actuals Data'!$B$4:$B$427,0))</f>
        <v>0</v>
      </c>
      <c r="AD314" s="19">
        <f>INDEX('Actuals Data'!AD$4:AD$427,MATCH('Actuals Summary'!$B314,'Actuals Data'!$B$4:$B$427,0))</f>
        <v>0</v>
      </c>
      <c r="AE314" s="19">
        <f>INDEX('Actuals Data'!AE$4:AE$427,MATCH('Actuals Summary'!$B314,'Actuals Data'!$B$4:$B$427,0))</f>
        <v>0</v>
      </c>
      <c r="AF314" s="19">
        <f>INDEX('Actuals Data'!AF$4:AF$427,MATCH('Actuals Summary'!$B314,'Actuals Data'!$B$4:$B$427,0))</f>
        <v>0</v>
      </c>
      <c r="AG314" s="19">
        <f>INDEX('Actuals Data'!AG$4:AG$427,MATCH('Actuals Summary'!$B314,'Actuals Data'!$B$4:$B$427,0))</f>
        <v>0</v>
      </c>
      <c r="AH314" s="19">
        <f>INDEX('Actuals Data'!AH$4:AH$427,MATCH('Actuals Summary'!$B314,'Actuals Data'!$B$4:$B$427,0))</f>
        <v>0</v>
      </c>
      <c r="AI314" s="19">
        <f>INDEX('Actuals Data'!AI$4:AI$427,MATCH('Actuals Summary'!$B314,'Actuals Data'!$B$4:$B$427,0))</f>
        <v>0</v>
      </c>
      <c r="AJ314" s="19">
        <f>INDEX('Actuals Data'!AJ$4:AJ$427,MATCH('Actuals Summary'!$B314,'Actuals Data'!$B$4:$B$427,0))</f>
        <v>0</v>
      </c>
      <c r="AK314" s="19">
        <f>INDEX('Actuals Data'!AK$4:AK$427,MATCH('Actuals Summary'!$B314,'Actuals Data'!$B$4:$B$427,0))</f>
        <v>0</v>
      </c>
      <c r="AL314" s="19">
        <f>INDEX('Actuals Data'!AL$4:AL$427,MATCH('Actuals Summary'!$B314,'Actuals Data'!$B$4:$B$427,0))</f>
        <v>0</v>
      </c>
      <c r="AM314" s="19">
        <f>INDEX('Actuals Data'!AM$4:AM$427,MATCH('Actuals Summary'!$B314,'Actuals Data'!$B$4:$B$427,0))</f>
        <v>0</v>
      </c>
      <c r="AN314" s="19">
        <f>INDEX('Actuals Data'!AN$4:AN$427,MATCH('Actuals Summary'!$B314,'Actuals Data'!$B$4:$B$427,0))</f>
        <v>0</v>
      </c>
      <c r="AO314" s="19">
        <f>INDEX('Actuals Data'!AO$4:AO$427,MATCH('Actuals Summary'!$B314,'Actuals Data'!$B$4:$B$427,0))</f>
        <v>0</v>
      </c>
      <c r="AP314" s="19">
        <f>INDEX('Actuals Data'!AP$4:AP$427,MATCH('Actuals Summary'!$B314,'Actuals Data'!$B$4:$B$427,0))</f>
        <v>0</v>
      </c>
      <c r="AQ314" s="19">
        <f>INDEX('Actuals Data'!AQ$4:AQ$427,MATCH('Actuals Summary'!$B314,'Actuals Data'!$B$4:$B$427,0))</f>
        <v>0</v>
      </c>
      <c r="AR314" s="88">
        <f>INDEX('Actuals Data'!AR$4:AR$427,MATCH('Actuals Summary'!$B314,'Actuals Data'!$B$4:$B$427,0))</f>
        <v>7502.95</v>
      </c>
      <c r="AS314" s="52">
        <f>INDEX('Actuals Data'!AS$4:AS$427,MATCH('Actuals Summary'!$B314,'Actuals Data'!$B$4:$B$427,0))</f>
        <v>7502.9499999999898</v>
      </c>
      <c r="AT314" s="19">
        <f>INDEX('Actuals Data'!AT$4:AT$427,MATCH('Actuals Summary'!$B314,'Actuals Data'!$B$4:$B$427,0))</f>
        <v>0</v>
      </c>
    </row>
    <row r="315" spans="2:46" outlineLevel="1" x14ac:dyDescent="0.25">
      <c r="D315" s="15" t="s">
        <v>996</v>
      </c>
      <c r="E315" s="20">
        <f t="shared" ref="E315:AR315" si="133">SUM(E304:E314)</f>
        <v>-7444</v>
      </c>
      <c r="F315" s="20">
        <f t="shared" si="133"/>
        <v>13331</v>
      </c>
      <c r="G315" s="20">
        <f t="shared" si="133"/>
        <v>50744</v>
      </c>
      <c r="H315" s="20">
        <f t="shared" si="133"/>
        <v>-25198</v>
      </c>
      <c r="I315" s="20">
        <f t="shared" si="133"/>
        <v>358933</v>
      </c>
      <c r="J315" s="20">
        <f t="shared" si="133"/>
        <v>-127237</v>
      </c>
      <c r="K315" s="20">
        <f t="shared" si="133"/>
        <v>1374630</v>
      </c>
      <c r="L315" s="20">
        <f t="shared" si="133"/>
        <v>11387</v>
      </c>
      <c r="M315" s="20">
        <f t="shared" si="133"/>
        <v>914487</v>
      </c>
      <c r="N315" s="20">
        <f t="shared" si="133"/>
        <v>142964</v>
      </c>
      <c r="O315" s="20">
        <f t="shared" si="133"/>
        <v>384791</v>
      </c>
      <c r="P315" s="20">
        <f t="shared" si="133"/>
        <v>2755862</v>
      </c>
      <c r="Q315" s="20">
        <f t="shared" si="133"/>
        <v>955174</v>
      </c>
      <c r="R315" s="20">
        <f t="shared" si="133"/>
        <v>838225</v>
      </c>
      <c r="S315" s="20">
        <f t="shared" si="133"/>
        <v>1647757</v>
      </c>
      <c r="T315" s="20">
        <f t="shared" si="133"/>
        <v>8530631</v>
      </c>
      <c r="U315" s="20">
        <f t="shared" si="133"/>
        <v>16599668</v>
      </c>
      <c r="V315" s="20">
        <f t="shared" si="133"/>
        <v>1210911</v>
      </c>
      <c r="W315" s="20">
        <f t="shared" si="133"/>
        <v>4604004</v>
      </c>
      <c r="X315" s="20">
        <f t="shared" si="133"/>
        <v>-3491298</v>
      </c>
      <c r="Y315" s="20">
        <f t="shared" si="133"/>
        <v>5525389</v>
      </c>
      <c r="Z315" s="20">
        <f t="shared" si="133"/>
        <v>7344638</v>
      </c>
      <c r="AA315" s="20">
        <f t="shared" si="133"/>
        <v>1444766</v>
      </c>
      <c r="AB315" s="20">
        <f t="shared" si="133"/>
        <v>481845</v>
      </c>
      <c r="AC315" s="20">
        <f t="shared" si="133"/>
        <v>12779599</v>
      </c>
      <c r="AD315" s="20">
        <f t="shared" si="133"/>
        <v>8217996</v>
      </c>
      <c r="AE315" s="20">
        <f t="shared" si="133"/>
        <v>7293102</v>
      </c>
      <c r="AF315" s="20">
        <f t="shared" si="133"/>
        <v>1602808</v>
      </c>
      <c r="AG315" s="20">
        <f t="shared" si="133"/>
        <v>17534427</v>
      </c>
      <c r="AH315" s="20">
        <f t="shared" si="133"/>
        <v>18193588</v>
      </c>
      <c r="AI315" s="20">
        <f t="shared" si="133"/>
        <v>6864179</v>
      </c>
      <c r="AJ315" s="20">
        <f t="shared" si="133"/>
        <v>931751</v>
      </c>
      <c r="AK315" s="20">
        <f t="shared" si="133"/>
        <v>1558400</v>
      </c>
      <c r="AL315" s="20">
        <f t="shared" si="133"/>
        <v>2839606</v>
      </c>
      <c r="AM315" s="20">
        <f t="shared" si="133"/>
        <v>5926124</v>
      </c>
      <c r="AN315" s="20">
        <f t="shared" si="133"/>
        <v>388947</v>
      </c>
      <c r="AO315" s="20">
        <f t="shared" si="133"/>
        <v>7616138</v>
      </c>
      <c r="AP315" s="20">
        <f t="shared" si="133"/>
        <v>6793842</v>
      </c>
      <c r="AQ315" s="20">
        <f t="shared" si="133"/>
        <v>31061830</v>
      </c>
      <c r="AR315" s="89">
        <f t="shared" si="133"/>
        <v>9757586.709999999</v>
      </c>
      <c r="AS315" s="65">
        <f t="shared" ref="AS315" si="134">SUM(AS304:AS314)</f>
        <v>11388860.909999978</v>
      </c>
      <c r="AT315" s="20">
        <f>SUM(AT304:AT314)</f>
        <v>3150400</v>
      </c>
    </row>
    <row r="316" spans="2:46" outlineLevel="1" x14ac:dyDescent="0.25">
      <c r="D316" s="16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87"/>
      <c r="AS316" s="64"/>
      <c r="AT316" s="11"/>
    </row>
    <row r="317" spans="2:46" outlineLevel="1" x14ac:dyDescent="0.25">
      <c r="D317" s="14" t="s">
        <v>957</v>
      </c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0"/>
      <c r="AJ317" s="19"/>
      <c r="AK317" s="19"/>
      <c r="AL317" s="19"/>
      <c r="AM317" s="19"/>
      <c r="AN317" s="19"/>
      <c r="AO317" s="19"/>
      <c r="AP317" s="19"/>
      <c r="AQ317" s="19"/>
      <c r="AR317" s="88"/>
      <c r="AS317" s="52"/>
      <c r="AT317" s="19"/>
    </row>
    <row r="318" spans="2:46" outlineLevel="1" x14ac:dyDescent="0.25">
      <c r="B318" s="24" t="s">
        <v>606</v>
      </c>
      <c r="C318" s="24" t="s">
        <v>607</v>
      </c>
      <c r="D318" s="24" t="s">
        <v>608</v>
      </c>
      <c r="E318" s="19">
        <f>INDEX('Actuals Data'!E$4:E$427,MATCH('Actuals Summary'!$B318,'Actuals Data'!$B$4:$B$427,0))</f>
        <v>67697</v>
      </c>
      <c r="F318" s="19">
        <f>INDEX('Actuals Data'!F$4:F$427,MATCH('Actuals Summary'!$B318,'Actuals Data'!$B$4:$B$427,0))</f>
        <v>43749</v>
      </c>
      <c r="G318" s="19">
        <f>INDEX('Actuals Data'!G$4:G$427,MATCH('Actuals Summary'!$B318,'Actuals Data'!$B$4:$B$427,0))</f>
        <v>59217</v>
      </c>
      <c r="H318" s="19">
        <f>INDEX('Actuals Data'!H$4:H$427,MATCH('Actuals Summary'!$B318,'Actuals Data'!$B$4:$B$427,0))</f>
        <v>46278</v>
      </c>
      <c r="I318" s="19">
        <f>INDEX('Actuals Data'!I$4:I$427,MATCH('Actuals Summary'!$B318,'Actuals Data'!$B$4:$B$427,0))</f>
        <v>73377</v>
      </c>
      <c r="J318" s="19">
        <f>INDEX('Actuals Data'!J$4:J$427,MATCH('Actuals Summary'!$B318,'Actuals Data'!$B$4:$B$427,0))</f>
        <v>52689</v>
      </c>
      <c r="K318" s="19">
        <f>INDEX('Actuals Data'!K$4:K$427,MATCH('Actuals Summary'!$B318,'Actuals Data'!$B$4:$B$427,0))</f>
        <v>53292</v>
      </c>
      <c r="L318" s="19">
        <f>INDEX('Actuals Data'!L$4:L$427,MATCH('Actuals Summary'!$B318,'Actuals Data'!$B$4:$B$427,0))</f>
        <v>46723</v>
      </c>
      <c r="M318" s="19">
        <f>INDEX('Actuals Data'!M$4:M$427,MATCH('Actuals Summary'!$B318,'Actuals Data'!$B$4:$B$427,0))</f>
        <v>51292</v>
      </c>
      <c r="N318" s="19">
        <f>INDEX('Actuals Data'!N$4:N$427,MATCH('Actuals Summary'!$B318,'Actuals Data'!$B$4:$B$427,0))</f>
        <v>71924</v>
      </c>
      <c r="O318" s="19">
        <f>INDEX('Actuals Data'!O$4:O$427,MATCH('Actuals Summary'!$B318,'Actuals Data'!$B$4:$B$427,0))</f>
        <v>97972</v>
      </c>
      <c r="P318" s="19">
        <f>INDEX('Actuals Data'!P$4:P$427,MATCH('Actuals Summary'!$B318,'Actuals Data'!$B$4:$B$427,0))</f>
        <v>93482</v>
      </c>
      <c r="Q318" s="19">
        <f>INDEX('Actuals Data'!Q$4:Q$427,MATCH('Actuals Summary'!$B318,'Actuals Data'!$B$4:$B$427,0))</f>
        <v>159374</v>
      </c>
      <c r="R318" s="19">
        <f>INDEX('Actuals Data'!R$4:R$427,MATCH('Actuals Summary'!$B318,'Actuals Data'!$B$4:$B$427,0))</f>
        <v>101038</v>
      </c>
      <c r="S318" s="19">
        <f>INDEX('Actuals Data'!S$4:S$427,MATCH('Actuals Summary'!$B318,'Actuals Data'!$B$4:$B$427,0))</f>
        <v>84201</v>
      </c>
      <c r="T318" s="19">
        <f>INDEX('Actuals Data'!T$4:T$427,MATCH('Actuals Summary'!$B318,'Actuals Data'!$B$4:$B$427,0))</f>
        <v>261148</v>
      </c>
      <c r="U318" s="19">
        <f>INDEX('Actuals Data'!U$4:U$427,MATCH('Actuals Summary'!$B318,'Actuals Data'!$B$4:$B$427,0))</f>
        <v>222630</v>
      </c>
      <c r="V318" s="19">
        <f>INDEX('Actuals Data'!V$4:V$427,MATCH('Actuals Summary'!$B318,'Actuals Data'!$B$4:$B$427,0))</f>
        <v>272369</v>
      </c>
      <c r="W318" s="19">
        <f>INDEX('Actuals Data'!W$4:W$427,MATCH('Actuals Summary'!$B318,'Actuals Data'!$B$4:$B$427,0))</f>
        <v>105271</v>
      </c>
      <c r="X318" s="19">
        <f>INDEX('Actuals Data'!X$4:X$427,MATCH('Actuals Summary'!$B318,'Actuals Data'!$B$4:$B$427,0))</f>
        <v>83009</v>
      </c>
      <c r="Y318" s="19">
        <f>INDEX('Actuals Data'!Y$4:Y$427,MATCH('Actuals Summary'!$B318,'Actuals Data'!$B$4:$B$427,0))</f>
        <v>66235</v>
      </c>
      <c r="Z318" s="19">
        <f>INDEX('Actuals Data'!Z$4:Z$427,MATCH('Actuals Summary'!$B318,'Actuals Data'!$B$4:$B$427,0))</f>
        <v>77773</v>
      </c>
      <c r="AA318" s="19">
        <f>INDEX('Actuals Data'!AA$4:AA$427,MATCH('Actuals Summary'!$B318,'Actuals Data'!$B$4:$B$427,0))</f>
        <v>254486</v>
      </c>
      <c r="AB318" s="19">
        <f>INDEX('Actuals Data'!AB$4:AB$427,MATCH('Actuals Summary'!$B318,'Actuals Data'!$B$4:$B$427,0))</f>
        <v>145131</v>
      </c>
      <c r="AC318" s="19">
        <f>INDEX('Actuals Data'!AC$4:AC$427,MATCH('Actuals Summary'!$B318,'Actuals Data'!$B$4:$B$427,0))</f>
        <v>63557</v>
      </c>
      <c r="AD318" s="19">
        <f>INDEX('Actuals Data'!AD$4:AD$427,MATCH('Actuals Summary'!$B318,'Actuals Data'!$B$4:$B$427,0))</f>
        <v>57647</v>
      </c>
      <c r="AE318" s="19">
        <f>INDEX('Actuals Data'!AE$4:AE$427,MATCH('Actuals Summary'!$B318,'Actuals Data'!$B$4:$B$427,0))</f>
        <v>36220</v>
      </c>
      <c r="AF318" s="19">
        <f>INDEX('Actuals Data'!AF$4:AF$427,MATCH('Actuals Summary'!$B318,'Actuals Data'!$B$4:$B$427,0))</f>
        <v>25529</v>
      </c>
      <c r="AG318" s="19">
        <f>INDEX('Actuals Data'!AG$4:AG$427,MATCH('Actuals Summary'!$B318,'Actuals Data'!$B$4:$B$427,0))</f>
        <v>23931</v>
      </c>
      <c r="AH318" s="19">
        <f>INDEX('Actuals Data'!AH$4:AH$427,MATCH('Actuals Summary'!$B318,'Actuals Data'!$B$4:$B$427,0))</f>
        <v>22827</v>
      </c>
      <c r="AI318" s="19">
        <f>INDEX('Actuals Data'!AI$4:AI$427,MATCH('Actuals Summary'!$B318,'Actuals Data'!$B$4:$B$427,0))</f>
        <v>25172</v>
      </c>
      <c r="AJ318" s="19">
        <f>INDEX('Actuals Data'!AJ$4:AJ$427,MATCH('Actuals Summary'!$B318,'Actuals Data'!$B$4:$B$427,0))</f>
        <v>27417</v>
      </c>
      <c r="AK318" s="19">
        <f>INDEX('Actuals Data'!AK$4:AK$427,MATCH('Actuals Summary'!$B318,'Actuals Data'!$B$4:$B$427,0))</f>
        <v>46600</v>
      </c>
      <c r="AL318" s="19">
        <f>INDEX('Actuals Data'!AL$4:AL$427,MATCH('Actuals Summary'!$B318,'Actuals Data'!$B$4:$B$427,0))</f>
        <v>39864</v>
      </c>
      <c r="AM318" s="19">
        <f>INDEX('Actuals Data'!AM$4:AM$427,MATCH('Actuals Summary'!$B318,'Actuals Data'!$B$4:$B$427,0))</f>
        <v>43335</v>
      </c>
      <c r="AN318" s="19">
        <f>INDEX('Actuals Data'!AN$4:AN$427,MATCH('Actuals Summary'!$B318,'Actuals Data'!$B$4:$B$427,0))</f>
        <v>35432</v>
      </c>
      <c r="AO318" s="19">
        <f>INDEX('Actuals Data'!AO$4:AO$427,MATCH('Actuals Summary'!$B318,'Actuals Data'!$B$4:$B$427,0))</f>
        <v>31640</v>
      </c>
      <c r="AP318" s="19">
        <f>INDEX('Actuals Data'!AP$4:AP$427,MATCH('Actuals Summary'!$B318,'Actuals Data'!$B$4:$B$427,0))</f>
        <v>30590</v>
      </c>
      <c r="AQ318" s="19">
        <f>INDEX('Actuals Data'!AQ$4:AQ$427,MATCH('Actuals Summary'!$B318,'Actuals Data'!$B$4:$B$427,0))</f>
        <v>25580</v>
      </c>
      <c r="AR318" s="88">
        <f>INDEX('Actuals Data'!AR$4:AR$427,MATCH('Actuals Summary'!$B318,'Actuals Data'!$B$4:$B$427,0))</f>
        <v>41245</v>
      </c>
      <c r="AS318" s="52">
        <f>INDEX('Actuals Data'!AS$4:AS$427,MATCH('Actuals Summary'!$B318,'Actuals Data'!$B$4:$B$427,0))</f>
        <v>41245</v>
      </c>
      <c r="AT318" s="19">
        <f>INDEX('Actuals Data'!AT$4:AT$427,MATCH('Actuals Summary'!$B318,'Actuals Data'!$B$4:$B$427,0))</f>
        <v>29270</v>
      </c>
    </row>
    <row r="319" spans="2:46" outlineLevel="1" x14ac:dyDescent="0.25">
      <c r="D319" s="15" t="s">
        <v>997</v>
      </c>
      <c r="E319" s="20">
        <f t="shared" ref="E319:AG319" si="135">SUM(E318:E318)</f>
        <v>67697</v>
      </c>
      <c r="F319" s="20">
        <f t="shared" si="135"/>
        <v>43749</v>
      </c>
      <c r="G319" s="20">
        <f t="shared" si="135"/>
        <v>59217</v>
      </c>
      <c r="H319" s="20">
        <f t="shared" si="135"/>
        <v>46278</v>
      </c>
      <c r="I319" s="20">
        <f t="shared" si="135"/>
        <v>73377</v>
      </c>
      <c r="J319" s="20">
        <f t="shared" si="135"/>
        <v>52689</v>
      </c>
      <c r="K319" s="20">
        <f t="shared" si="135"/>
        <v>53292</v>
      </c>
      <c r="L319" s="20">
        <f t="shared" si="135"/>
        <v>46723</v>
      </c>
      <c r="M319" s="20">
        <f t="shared" si="135"/>
        <v>51292</v>
      </c>
      <c r="N319" s="20">
        <f t="shared" si="135"/>
        <v>71924</v>
      </c>
      <c r="O319" s="20">
        <f t="shared" si="135"/>
        <v>97972</v>
      </c>
      <c r="P319" s="20">
        <f t="shared" si="135"/>
        <v>93482</v>
      </c>
      <c r="Q319" s="20">
        <f t="shared" si="135"/>
        <v>159374</v>
      </c>
      <c r="R319" s="20">
        <f t="shared" si="135"/>
        <v>101038</v>
      </c>
      <c r="S319" s="20">
        <f t="shared" si="135"/>
        <v>84201</v>
      </c>
      <c r="T319" s="20">
        <f t="shared" si="135"/>
        <v>261148</v>
      </c>
      <c r="U319" s="20">
        <f t="shared" si="135"/>
        <v>222630</v>
      </c>
      <c r="V319" s="20">
        <f t="shared" si="135"/>
        <v>272369</v>
      </c>
      <c r="W319" s="20">
        <f t="shared" si="135"/>
        <v>105271</v>
      </c>
      <c r="X319" s="20">
        <f t="shared" si="135"/>
        <v>83009</v>
      </c>
      <c r="Y319" s="20">
        <f t="shared" si="135"/>
        <v>66235</v>
      </c>
      <c r="Z319" s="20">
        <f t="shared" si="135"/>
        <v>77773</v>
      </c>
      <c r="AA319" s="20">
        <f t="shared" si="135"/>
        <v>254486</v>
      </c>
      <c r="AB319" s="20">
        <f t="shared" si="135"/>
        <v>145131</v>
      </c>
      <c r="AC319" s="20">
        <f t="shared" si="135"/>
        <v>63557</v>
      </c>
      <c r="AD319" s="20">
        <f t="shared" si="135"/>
        <v>57647</v>
      </c>
      <c r="AE319" s="20">
        <f t="shared" si="135"/>
        <v>36220</v>
      </c>
      <c r="AF319" s="20">
        <f t="shared" si="135"/>
        <v>25529</v>
      </c>
      <c r="AG319" s="20">
        <f t="shared" si="135"/>
        <v>23931</v>
      </c>
      <c r="AH319" s="20">
        <f t="shared" ref="AH319:AT319" si="136">SUM(AH318:AH318)</f>
        <v>22827</v>
      </c>
      <c r="AI319" s="20">
        <f t="shared" si="136"/>
        <v>25172</v>
      </c>
      <c r="AJ319" s="20">
        <f t="shared" si="136"/>
        <v>27417</v>
      </c>
      <c r="AK319" s="20">
        <f t="shared" si="136"/>
        <v>46600</v>
      </c>
      <c r="AL319" s="20">
        <f t="shared" si="136"/>
        <v>39864</v>
      </c>
      <c r="AM319" s="20">
        <f t="shared" si="136"/>
        <v>43335</v>
      </c>
      <c r="AN319" s="20">
        <f t="shared" si="136"/>
        <v>35432</v>
      </c>
      <c r="AO319" s="20">
        <f t="shared" si="136"/>
        <v>31640</v>
      </c>
      <c r="AP319" s="20">
        <f t="shared" si="136"/>
        <v>30590</v>
      </c>
      <c r="AQ319" s="20">
        <f t="shared" si="136"/>
        <v>25580</v>
      </c>
      <c r="AR319" s="89">
        <f t="shared" ref="AR319:AS319" si="137">SUM(AR318:AR318)</f>
        <v>41245</v>
      </c>
      <c r="AS319" s="65">
        <f t="shared" si="137"/>
        <v>41245</v>
      </c>
      <c r="AT319" s="20">
        <f t="shared" si="136"/>
        <v>29270</v>
      </c>
    </row>
    <row r="320" spans="2:46" outlineLevel="1" x14ac:dyDescent="0.25"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87"/>
      <c r="AS320" s="64"/>
      <c r="AT320" s="11"/>
    </row>
    <row r="321" spans="2:46" outlineLevel="1" x14ac:dyDescent="0.25">
      <c r="D321" s="15" t="s">
        <v>981</v>
      </c>
      <c r="E321" s="20">
        <f t="shared" ref="E321:AG321" si="138">E315+E319</f>
        <v>60253</v>
      </c>
      <c r="F321" s="20">
        <f t="shared" si="138"/>
        <v>57080</v>
      </c>
      <c r="G321" s="20">
        <f t="shared" si="138"/>
        <v>109961</v>
      </c>
      <c r="H321" s="20">
        <f t="shared" si="138"/>
        <v>21080</v>
      </c>
      <c r="I321" s="20">
        <f t="shared" si="138"/>
        <v>432310</v>
      </c>
      <c r="J321" s="20">
        <f t="shared" si="138"/>
        <v>-74548</v>
      </c>
      <c r="K321" s="20">
        <f t="shared" si="138"/>
        <v>1427922</v>
      </c>
      <c r="L321" s="20">
        <f t="shared" si="138"/>
        <v>58110</v>
      </c>
      <c r="M321" s="20">
        <f t="shared" si="138"/>
        <v>965779</v>
      </c>
      <c r="N321" s="20">
        <f t="shared" si="138"/>
        <v>214888</v>
      </c>
      <c r="O321" s="20">
        <f t="shared" si="138"/>
        <v>482763</v>
      </c>
      <c r="P321" s="20">
        <f t="shared" si="138"/>
        <v>2849344</v>
      </c>
      <c r="Q321" s="20">
        <f t="shared" si="138"/>
        <v>1114548</v>
      </c>
      <c r="R321" s="20">
        <f t="shared" si="138"/>
        <v>939263</v>
      </c>
      <c r="S321" s="20">
        <f t="shared" si="138"/>
        <v>1731958</v>
      </c>
      <c r="T321" s="20">
        <f t="shared" si="138"/>
        <v>8791779</v>
      </c>
      <c r="U321" s="20">
        <f t="shared" si="138"/>
        <v>16822298</v>
      </c>
      <c r="V321" s="20">
        <f t="shared" si="138"/>
        <v>1483280</v>
      </c>
      <c r="W321" s="20">
        <f t="shared" si="138"/>
        <v>4709275</v>
      </c>
      <c r="X321" s="20">
        <f t="shared" si="138"/>
        <v>-3408289</v>
      </c>
      <c r="Y321" s="20">
        <f t="shared" si="138"/>
        <v>5591624</v>
      </c>
      <c r="Z321" s="20">
        <f t="shared" si="138"/>
        <v>7422411</v>
      </c>
      <c r="AA321" s="20">
        <f t="shared" si="138"/>
        <v>1699252</v>
      </c>
      <c r="AB321" s="20">
        <f t="shared" si="138"/>
        <v>626976</v>
      </c>
      <c r="AC321" s="20">
        <f t="shared" si="138"/>
        <v>12843156</v>
      </c>
      <c r="AD321" s="20">
        <f t="shared" si="138"/>
        <v>8275643</v>
      </c>
      <c r="AE321" s="20">
        <f t="shared" si="138"/>
        <v>7329322</v>
      </c>
      <c r="AF321" s="20">
        <f t="shared" si="138"/>
        <v>1628337</v>
      </c>
      <c r="AG321" s="20">
        <f t="shared" si="138"/>
        <v>17558358</v>
      </c>
      <c r="AH321" s="20">
        <f t="shared" ref="AH321:AT321" si="139">AH315+AH319</f>
        <v>18216415</v>
      </c>
      <c r="AI321" s="20">
        <f t="shared" si="139"/>
        <v>6889351</v>
      </c>
      <c r="AJ321" s="20">
        <f t="shared" si="139"/>
        <v>959168</v>
      </c>
      <c r="AK321" s="20">
        <f t="shared" si="139"/>
        <v>1605000</v>
      </c>
      <c r="AL321" s="20">
        <f t="shared" si="139"/>
        <v>2879470</v>
      </c>
      <c r="AM321" s="20">
        <f t="shared" si="139"/>
        <v>5969459</v>
      </c>
      <c r="AN321" s="20">
        <f t="shared" si="139"/>
        <v>424379</v>
      </c>
      <c r="AO321" s="20">
        <f t="shared" si="139"/>
        <v>7647778</v>
      </c>
      <c r="AP321" s="20">
        <f t="shared" si="139"/>
        <v>6824432</v>
      </c>
      <c r="AQ321" s="20">
        <f t="shared" si="139"/>
        <v>31087410</v>
      </c>
      <c r="AR321" s="89">
        <f t="shared" ref="AR321:AS321" si="140">AR315+AR319</f>
        <v>9798831.709999999</v>
      </c>
      <c r="AS321" s="65">
        <f t="shared" si="140"/>
        <v>11430105.909999978</v>
      </c>
      <c r="AT321" s="20">
        <f t="shared" si="139"/>
        <v>3179670</v>
      </c>
    </row>
    <row r="322" spans="2:46" outlineLevel="1" x14ac:dyDescent="0.25">
      <c r="D322" s="16" t="s">
        <v>982</v>
      </c>
      <c r="E322" s="21">
        <f t="shared" ref="E322:AG322" si="141">E84+E133+E151+E180+E201+E205+E215+E221+E300+E321</f>
        <v>333488504</v>
      </c>
      <c r="F322" s="21">
        <f t="shared" si="141"/>
        <v>328753192</v>
      </c>
      <c r="G322" s="21">
        <f t="shared" si="141"/>
        <v>358905347</v>
      </c>
      <c r="H322" s="21">
        <f t="shared" si="141"/>
        <v>386083876</v>
      </c>
      <c r="I322" s="21">
        <f t="shared" si="141"/>
        <v>407519488</v>
      </c>
      <c r="J322" s="21">
        <f t="shared" si="141"/>
        <v>428935789</v>
      </c>
      <c r="K322" s="21">
        <f t="shared" si="141"/>
        <v>458543565</v>
      </c>
      <c r="L322" s="21">
        <f t="shared" si="141"/>
        <v>502971587</v>
      </c>
      <c r="M322" s="21">
        <f t="shared" si="141"/>
        <v>566735662</v>
      </c>
      <c r="N322" s="21">
        <f t="shared" si="141"/>
        <v>586027108</v>
      </c>
      <c r="O322" s="21">
        <f t="shared" si="141"/>
        <v>644401041</v>
      </c>
      <c r="P322" s="21">
        <f t="shared" si="141"/>
        <v>664777235</v>
      </c>
      <c r="Q322" s="21">
        <f t="shared" si="141"/>
        <v>705099124</v>
      </c>
      <c r="R322" s="21">
        <f t="shared" si="141"/>
        <v>726788373</v>
      </c>
      <c r="S322" s="21">
        <f t="shared" si="141"/>
        <v>733222683</v>
      </c>
      <c r="T322" s="21">
        <f t="shared" si="141"/>
        <v>741753820</v>
      </c>
      <c r="U322" s="21">
        <f t="shared" si="141"/>
        <v>795990512</v>
      </c>
      <c r="V322" s="21">
        <f t="shared" si="141"/>
        <v>779054891</v>
      </c>
      <c r="W322" s="21">
        <f t="shared" si="141"/>
        <v>780735032</v>
      </c>
      <c r="X322" s="21">
        <f t="shared" si="141"/>
        <v>797496617</v>
      </c>
      <c r="Y322" s="21">
        <f t="shared" si="141"/>
        <v>988430519</v>
      </c>
      <c r="Z322" s="21">
        <f t="shared" si="141"/>
        <v>1017411299</v>
      </c>
      <c r="AA322" s="21">
        <f t="shared" si="141"/>
        <v>1042553689</v>
      </c>
      <c r="AB322" s="21">
        <f t="shared" si="141"/>
        <v>1091441964</v>
      </c>
      <c r="AC322" s="21">
        <f t="shared" si="141"/>
        <v>1127311075</v>
      </c>
      <c r="AD322" s="21">
        <f t="shared" si="141"/>
        <v>1159745429</v>
      </c>
      <c r="AE322" s="21">
        <f t="shared" si="141"/>
        <v>1193976718</v>
      </c>
      <c r="AF322" s="21">
        <f t="shared" si="141"/>
        <v>1299100280</v>
      </c>
      <c r="AG322" s="21">
        <f t="shared" si="141"/>
        <v>1437862054</v>
      </c>
      <c r="AH322" s="21">
        <f t="shared" ref="AH322:AT322" si="142">AH84+AH133+AH151+AH180+AH201+AH205+AH215+AH221+AH300+AH321</f>
        <v>1502898120</v>
      </c>
      <c r="AI322" s="21">
        <f t="shared" si="142"/>
        <v>1519122042</v>
      </c>
      <c r="AJ322" s="21">
        <f t="shared" si="142"/>
        <v>1508590353</v>
      </c>
      <c r="AK322" s="21">
        <f t="shared" si="142"/>
        <v>1460141834</v>
      </c>
      <c r="AL322" s="21">
        <f t="shared" si="142"/>
        <v>1539304377</v>
      </c>
      <c r="AM322" s="21">
        <f t="shared" si="142"/>
        <v>1559556089</v>
      </c>
      <c r="AN322" s="21">
        <f t="shared" si="142"/>
        <v>1577391547</v>
      </c>
      <c r="AO322" s="21">
        <f t="shared" si="142"/>
        <v>1602932543</v>
      </c>
      <c r="AP322" s="21">
        <f t="shared" si="142"/>
        <v>1647613665</v>
      </c>
      <c r="AQ322" s="21">
        <f t="shared" si="142"/>
        <v>1788196678</v>
      </c>
      <c r="AR322" s="92">
        <f t="shared" ref="AR322:AS322" si="143">AR84+AR133+AR151+AR180+AR201+AR205+AR215+AR221+AR300+AR321</f>
        <v>1763910433.9000001</v>
      </c>
      <c r="AS322" s="68">
        <f t="shared" si="143"/>
        <v>1783063894.3499975</v>
      </c>
      <c r="AT322" s="21">
        <f t="shared" si="142"/>
        <v>1798464453</v>
      </c>
    </row>
    <row r="323" spans="2:46" outlineLevel="1" x14ac:dyDescent="0.25"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1"/>
      <c r="AJ323" s="19"/>
      <c r="AK323" s="19"/>
      <c r="AL323" s="19"/>
      <c r="AM323" s="19"/>
      <c r="AN323" s="19"/>
      <c r="AO323" s="19"/>
      <c r="AP323" s="19"/>
      <c r="AQ323" s="19"/>
      <c r="AR323" s="88"/>
      <c r="AS323" s="52"/>
      <c r="AT323" s="19"/>
    </row>
    <row r="324" spans="2:46" outlineLevel="1" x14ac:dyDescent="0.25">
      <c r="D324" s="14" t="s">
        <v>983</v>
      </c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0"/>
      <c r="AJ324" s="19"/>
      <c r="AK324" s="19"/>
      <c r="AL324" s="19"/>
      <c r="AM324" s="19"/>
      <c r="AN324" s="19"/>
      <c r="AO324" s="19"/>
      <c r="AP324" s="19"/>
      <c r="AQ324" s="19"/>
      <c r="AR324" s="88"/>
      <c r="AS324" s="52"/>
      <c r="AT324" s="19"/>
    </row>
    <row r="325" spans="2:46" outlineLevel="1" x14ac:dyDescent="0.25">
      <c r="B325" s="24" t="s">
        <v>609</v>
      </c>
      <c r="C325" s="24" t="s">
        <v>610</v>
      </c>
      <c r="D325" s="24" t="s">
        <v>611</v>
      </c>
      <c r="E325" s="19">
        <f>INDEX('Actuals Data'!E$4:E$427,MATCH('Actuals Summary'!$B325,'Actuals Data'!$B$4:$B$427,0))</f>
        <v>0</v>
      </c>
      <c r="F325" s="19">
        <f>INDEX('Actuals Data'!F$4:F$427,MATCH('Actuals Summary'!$B325,'Actuals Data'!$B$4:$B$427,0))</f>
        <v>0</v>
      </c>
      <c r="G325" s="19">
        <f>INDEX('Actuals Data'!G$4:G$427,MATCH('Actuals Summary'!$B325,'Actuals Data'!$B$4:$B$427,0))</f>
        <v>0</v>
      </c>
      <c r="H325" s="19">
        <f>INDEX('Actuals Data'!H$4:H$427,MATCH('Actuals Summary'!$B325,'Actuals Data'!$B$4:$B$427,0))</f>
        <v>0</v>
      </c>
      <c r="I325" s="19">
        <f>INDEX('Actuals Data'!I$4:I$427,MATCH('Actuals Summary'!$B325,'Actuals Data'!$B$4:$B$427,0))</f>
        <v>0</v>
      </c>
      <c r="J325" s="19">
        <f>INDEX('Actuals Data'!J$4:J$427,MATCH('Actuals Summary'!$B325,'Actuals Data'!$B$4:$B$427,0))</f>
        <v>0</v>
      </c>
      <c r="K325" s="19">
        <f>INDEX('Actuals Data'!K$4:K$427,MATCH('Actuals Summary'!$B325,'Actuals Data'!$B$4:$B$427,0))</f>
        <v>0</v>
      </c>
      <c r="L325" s="19">
        <f>INDEX('Actuals Data'!L$4:L$427,MATCH('Actuals Summary'!$B325,'Actuals Data'!$B$4:$B$427,0))</f>
        <v>0</v>
      </c>
      <c r="M325" s="19">
        <f>INDEX('Actuals Data'!M$4:M$427,MATCH('Actuals Summary'!$B325,'Actuals Data'!$B$4:$B$427,0))</f>
        <v>0</v>
      </c>
      <c r="N325" s="19">
        <f>INDEX('Actuals Data'!N$4:N$427,MATCH('Actuals Summary'!$B325,'Actuals Data'!$B$4:$B$427,0))</f>
        <v>0</v>
      </c>
      <c r="O325" s="19">
        <f>INDEX('Actuals Data'!O$4:O$427,MATCH('Actuals Summary'!$B325,'Actuals Data'!$B$4:$B$427,0))</f>
        <v>0</v>
      </c>
      <c r="P325" s="19">
        <f>INDEX('Actuals Data'!P$4:P$427,MATCH('Actuals Summary'!$B325,'Actuals Data'!$B$4:$B$427,0))</f>
        <v>0</v>
      </c>
      <c r="Q325" s="19">
        <f>INDEX('Actuals Data'!Q$4:Q$427,MATCH('Actuals Summary'!$B325,'Actuals Data'!$B$4:$B$427,0))</f>
        <v>0</v>
      </c>
      <c r="R325" s="19">
        <f>INDEX('Actuals Data'!R$4:R$427,MATCH('Actuals Summary'!$B325,'Actuals Data'!$B$4:$B$427,0))</f>
        <v>0</v>
      </c>
      <c r="S325" s="19">
        <f>INDEX('Actuals Data'!S$4:S$427,MATCH('Actuals Summary'!$B325,'Actuals Data'!$B$4:$B$427,0))</f>
        <v>357436</v>
      </c>
      <c r="T325" s="19">
        <f>INDEX('Actuals Data'!T$4:T$427,MATCH('Actuals Summary'!$B325,'Actuals Data'!$B$4:$B$427,0))</f>
        <v>-676923</v>
      </c>
      <c r="U325" s="19">
        <f>INDEX('Actuals Data'!U$4:U$427,MATCH('Actuals Summary'!$B325,'Actuals Data'!$B$4:$B$427,0))</f>
        <v>-1994000</v>
      </c>
      <c r="V325" s="19">
        <f>INDEX('Actuals Data'!V$4:V$427,MATCH('Actuals Summary'!$B325,'Actuals Data'!$B$4:$B$427,0))</f>
        <v>-1723000</v>
      </c>
      <c r="W325" s="19">
        <f>INDEX('Actuals Data'!W$4:W$427,MATCH('Actuals Summary'!$B325,'Actuals Data'!$B$4:$B$427,0))</f>
        <v>-1893000</v>
      </c>
      <c r="X325" s="19">
        <f>INDEX('Actuals Data'!X$4:X$427,MATCH('Actuals Summary'!$B325,'Actuals Data'!$B$4:$B$427,0))</f>
        <v>-2393000</v>
      </c>
      <c r="Y325" s="19">
        <f>INDEX('Actuals Data'!Y$4:Y$427,MATCH('Actuals Summary'!$B325,'Actuals Data'!$B$4:$B$427,0))</f>
        <v>-1726987</v>
      </c>
      <c r="Z325" s="19">
        <f>INDEX('Actuals Data'!Z$4:Z$427,MATCH('Actuals Summary'!$B325,'Actuals Data'!$B$4:$B$427,0))</f>
        <v>0</v>
      </c>
      <c r="AA325" s="19">
        <f>INDEX('Actuals Data'!AA$4:AA$427,MATCH('Actuals Summary'!$B325,'Actuals Data'!$B$4:$B$427,0))</f>
        <v>0</v>
      </c>
      <c r="AB325" s="19">
        <f>INDEX('Actuals Data'!AB$4:AB$427,MATCH('Actuals Summary'!$B325,'Actuals Data'!$B$4:$B$427,0))</f>
        <v>-1799447</v>
      </c>
      <c r="AC325" s="19">
        <f>INDEX('Actuals Data'!AC$4:AC$427,MATCH('Actuals Summary'!$B325,'Actuals Data'!$B$4:$B$427,0))</f>
        <v>-2264067</v>
      </c>
      <c r="AD325" s="19">
        <f>INDEX('Actuals Data'!AD$4:AD$427,MATCH('Actuals Summary'!$B325,'Actuals Data'!$B$4:$B$427,0))</f>
        <v>-421945</v>
      </c>
      <c r="AE325" s="19">
        <f>INDEX('Actuals Data'!AE$4:AE$427,MATCH('Actuals Summary'!$B325,'Actuals Data'!$B$4:$B$427,0))</f>
        <v>-3075905</v>
      </c>
      <c r="AF325" s="19">
        <f>INDEX('Actuals Data'!AF$4:AF$427,MATCH('Actuals Summary'!$B325,'Actuals Data'!$B$4:$B$427,0))</f>
        <v>-2897882</v>
      </c>
      <c r="AG325" s="19">
        <f>INDEX('Actuals Data'!AG$4:AG$427,MATCH('Actuals Summary'!$B325,'Actuals Data'!$B$4:$B$427,0))</f>
        <v>-1495000</v>
      </c>
      <c r="AH325" s="19">
        <f>INDEX('Actuals Data'!AH$4:AH$427,MATCH('Actuals Summary'!$B325,'Actuals Data'!$B$4:$B$427,0))</f>
        <v>-1500000</v>
      </c>
      <c r="AI325" s="19">
        <f>INDEX('Actuals Data'!AI$4:AI$427,MATCH('Actuals Summary'!$B325,'Actuals Data'!$B$4:$B$427,0))</f>
        <v>-1365000</v>
      </c>
      <c r="AJ325" s="19">
        <f>INDEX('Actuals Data'!AJ$4:AJ$427,MATCH('Actuals Summary'!$B325,'Actuals Data'!$B$4:$B$427,0))</f>
        <v>-1365000</v>
      </c>
      <c r="AK325" s="19">
        <f>INDEX('Actuals Data'!AK$4:AK$427,MATCH('Actuals Summary'!$B325,'Actuals Data'!$B$4:$B$427,0))</f>
        <v>-1365000</v>
      </c>
      <c r="AL325" s="19">
        <f>INDEX('Actuals Data'!AL$4:AL$427,MATCH('Actuals Summary'!$B325,'Actuals Data'!$B$4:$B$427,0))</f>
        <v>-2730000</v>
      </c>
      <c r="AM325" s="19">
        <f>INDEX('Actuals Data'!AM$4:AM$427,MATCH('Actuals Summary'!$B325,'Actuals Data'!$B$4:$B$427,0))</f>
        <v>0</v>
      </c>
      <c r="AN325" s="19">
        <f>INDEX('Actuals Data'!AN$4:AN$427,MATCH('Actuals Summary'!$B325,'Actuals Data'!$B$4:$B$427,0))</f>
        <v>-1737779</v>
      </c>
      <c r="AO325" s="19">
        <f>INDEX('Actuals Data'!AO$4:AO$427,MATCH('Actuals Summary'!$B325,'Actuals Data'!$B$4:$B$427,0))</f>
        <v>-6783835</v>
      </c>
      <c r="AP325" s="19">
        <f>INDEX('Actuals Data'!AP$4:AP$427,MATCH('Actuals Summary'!$B325,'Actuals Data'!$B$4:$B$427,0))</f>
        <v>-3365000</v>
      </c>
      <c r="AQ325" s="19">
        <f>INDEX('Actuals Data'!AQ$4:AQ$427,MATCH('Actuals Summary'!$B325,'Actuals Data'!$B$4:$B$427,0))</f>
        <v>-500000</v>
      </c>
      <c r="AR325" s="88">
        <f>INDEX('Actuals Data'!AR$4:AR$427,MATCH('Actuals Summary'!$B325,'Actuals Data'!$B$4:$B$427,0))</f>
        <v>-500000</v>
      </c>
      <c r="AS325" s="52">
        <f>INDEX('Actuals Data'!AS$4:AS$427,MATCH('Actuals Summary'!$B325,'Actuals Data'!$B$4:$B$427,0))</f>
        <v>-500000</v>
      </c>
      <c r="AT325" s="19">
        <f>INDEX('Actuals Data'!AT$4:AT$427,MATCH('Actuals Summary'!$B325,'Actuals Data'!$B$4:$B$427,0))</f>
        <v>-500000</v>
      </c>
    </row>
    <row r="326" spans="2:46" outlineLevel="1" x14ac:dyDescent="0.25">
      <c r="B326" s="24" t="s">
        <v>612</v>
      </c>
      <c r="C326" s="24" t="s">
        <v>613</v>
      </c>
      <c r="D326" s="24" t="s">
        <v>614</v>
      </c>
      <c r="E326" s="19">
        <f>INDEX('Actuals Data'!E$4:E$427,MATCH('Actuals Summary'!$B326,'Actuals Data'!$B$4:$B$427,0))</f>
        <v>0</v>
      </c>
      <c r="F326" s="19">
        <f>INDEX('Actuals Data'!F$4:F$427,MATCH('Actuals Summary'!$B326,'Actuals Data'!$B$4:$B$427,0))</f>
        <v>0</v>
      </c>
      <c r="G326" s="19">
        <f>INDEX('Actuals Data'!G$4:G$427,MATCH('Actuals Summary'!$B326,'Actuals Data'!$B$4:$B$427,0))</f>
        <v>0</v>
      </c>
      <c r="H326" s="19">
        <f>INDEX('Actuals Data'!H$4:H$427,MATCH('Actuals Summary'!$B326,'Actuals Data'!$B$4:$B$427,0))</f>
        <v>0</v>
      </c>
      <c r="I326" s="19">
        <f>INDEX('Actuals Data'!I$4:I$427,MATCH('Actuals Summary'!$B326,'Actuals Data'!$B$4:$B$427,0))</f>
        <v>0</v>
      </c>
      <c r="J326" s="19">
        <f>INDEX('Actuals Data'!J$4:J$427,MATCH('Actuals Summary'!$B326,'Actuals Data'!$B$4:$B$427,0))</f>
        <v>0</v>
      </c>
      <c r="K326" s="19">
        <f>INDEX('Actuals Data'!K$4:K$427,MATCH('Actuals Summary'!$B326,'Actuals Data'!$B$4:$B$427,0))</f>
        <v>0</v>
      </c>
      <c r="L326" s="19">
        <f>INDEX('Actuals Data'!L$4:L$427,MATCH('Actuals Summary'!$B326,'Actuals Data'!$B$4:$B$427,0))</f>
        <v>0</v>
      </c>
      <c r="M326" s="19">
        <f>INDEX('Actuals Data'!M$4:M$427,MATCH('Actuals Summary'!$B326,'Actuals Data'!$B$4:$B$427,0))</f>
        <v>0</v>
      </c>
      <c r="N326" s="19">
        <f>INDEX('Actuals Data'!N$4:N$427,MATCH('Actuals Summary'!$B326,'Actuals Data'!$B$4:$B$427,0))</f>
        <v>0</v>
      </c>
      <c r="O326" s="19">
        <f>INDEX('Actuals Data'!O$4:O$427,MATCH('Actuals Summary'!$B326,'Actuals Data'!$B$4:$B$427,0))</f>
        <v>0</v>
      </c>
      <c r="P326" s="19">
        <f>INDEX('Actuals Data'!P$4:P$427,MATCH('Actuals Summary'!$B326,'Actuals Data'!$B$4:$B$427,0))</f>
        <v>0</v>
      </c>
      <c r="Q326" s="19">
        <f>INDEX('Actuals Data'!Q$4:Q$427,MATCH('Actuals Summary'!$B326,'Actuals Data'!$B$4:$B$427,0))</f>
        <v>0</v>
      </c>
      <c r="R326" s="19">
        <f>INDEX('Actuals Data'!R$4:R$427,MATCH('Actuals Summary'!$B326,'Actuals Data'!$B$4:$B$427,0))</f>
        <v>0</v>
      </c>
      <c r="S326" s="19">
        <f>INDEX('Actuals Data'!S$4:S$427,MATCH('Actuals Summary'!$B326,'Actuals Data'!$B$4:$B$427,0))</f>
        <v>21594770</v>
      </c>
      <c r="T326" s="19">
        <f>INDEX('Actuals Data'!T$4:T$427,MATCH('Actuals Summary'!$B326,'Actuals Data'!$B$4:$B$427,0))</f>
        <v>18777046</v>
      </c>
      <c r="U326" s="19">
        <f>INDEX('Actuals Data'!U$4:U$427,MATCH('Actuals Summary'!$B326,'Actuals Data'!$B$4:$B$427,0))</f>
        <v>15844722</v>
      </c>
      <c r="V326" s="19">
        <f>INDEX('Actuals Data'!V$4:V$427,MATCH('Actuals Summary'!$B326,'Actuals Data'!$B$4:$B$427,0))</f>
        <v>18746060</v>
      </c>
      <c r="W326" s="19">
        <f>INDEX('Actuals Data'!W$4:W$427,MATCH('Actuals Summary'!$B326,'Actuals Data'!$B$4:$B$427,0))</f>
        <v>16086985</v>
      </c>
      <c r="X326" s="19">
        <f>INDEX('Actuals Data'!X$4:X$427,MATCH('Actuals Summary'!$B326,'Actuals Data'!$B$4:$B$427,0))</f>
        <v>21622976</v>
      </c>
      <c r="Y326" s="19">
        <f>INDEX('Actuals Data'!Y$4:Y$427,MATCH('Actuals Summary'!$B326,'Actuals Data'!$B$4:$B$427,0))</f>
        <v>21008079</v>
      </c>
      <c r="Z326" s="19">
        <f>INDEX('Actuals Data'!Z$4:Z$427,MATCH('Actuals Summary'!$B326,'Actuals Data'!$B$4:$B$427,0))</f>
        <v>21476011</v>
      </c>
      <c r="AA326" s="19">
        <f>INDEX('Actuals Data'!AA$4:AA$427,MATCH('Actuals Summary'!$B326,'Actuals Data'!$B$4:$B$427,0))</f>
        <v>20380651</v>
      </c>
      <c r="AB326" s="19">
        <f>INDEX('Actuals Data'!AB$4:AB$427,MATCH('Actuals Summary'!$B326,'Actuals Data'!$B$4:$B$427,0))</f>
        <v>26281480</v>
      </c>
      <c r="AC326" s="19">
        <f>INDEX('Actuals Data'!AC$4:AC$427,MATCH('Actuals Summary'!$B326,'Actuals Data'!$B$4:$B$427,0))</f>
        <v>25165853</v>
      </c>
      <c r="AD326" s="19">
        <f>INDEX('Actuals Data'!AD$4:AD$427,MATCH('Actuals Summary'!$B326,'Actuals Data'!$B$4:$B$427,0))</f>
        <v>26991363</v>
      </c>
      <c r="AE326" s="19">
        <f>INDEX('Actuals Data'!AE$4:AE$427,MATCH('Actuals Summary'!$B326,'Actuals Data'!$B$4:$B$427,0))</f>
        <v>26792938</v>
      </c>
      <c r="AF326" s="19">
        <f>INDEX('Actuals Data'!AF$4:AF$427,MATCH('Actuals Summary'!$B326,'Actuals Data'!$B$4:$B$427,0))</f>
        <v>30948516</v>
      </c>
      <c r="AG326" s="19">
        <f>INDEX('Actuals Data'!AG$4:AG$427,MATCH('Actuals Summary'!$B326,'Actuals Data'!$B$4:$B$427,0))</f>
        <v>29866735</v>
      </c>
      <c r="AH326" s="19">
        <f>INDEX('Actuals Data'!AH$4:AH$427,MATCH('Actuals Summary'!$B326,'Actuals Data'!$B$4:$B$427,0))</f>
        <v>26600516</v>
      </c>
      <c r="AI326" s="19">
        <f>INDEX('Actuals Data'!AI$4:AI$427,MATCH('Actuals Summary'!$B326,'Actuals Data'!$B$4:$B$427,0))</f>
        <v>30697201</v>
      </c>
      <c r="AJ326" s="19">
        <f>INDEX('Actuals Data'!AJ$4:AJ$427,MATCH('Actuals Summary'!$B326,'Actuals Data'!$B$4:$B$427,0))</f>
        <v>25628644</v>
      </c>
      <c r="AK326" s="19">
        <f>INDEX('Actuals Data'!AK$4:AK$427,MATCH('Actuals Summary'!$B326,'Actuals Data'!$B$4:$B$427,0))</f>
        <v>25752906</v>
      </c>
      <c r="AL326" s="19">
        <f>INDEX('Actuals Data'!AL$4:AL$427,MATCH('Actuals Summary'!$B326,'Actuals Data'!$B$4:$B$427,0))</f>
        <v>42864175</v>
      </c>
      <c r="AM326" s="19">
        <f>INDEX('Actuals Data'!AM$4:AM$427,MATCH('Actuals Summary'!$B326,'Actuals Data'!$B$4:$B$427,0))</f>
        <v>32457480</v>
      </c>
      <c r="AN326" s="19">
        <f>INDEX('Actuals Data'!AN$4:AN$427,MATCH('Actuals Summary'!$B326,'Actuals Data'!$B$4:$B$427,0))</f>
        <v>30334830</v>
      </c>
      <c r="AO326" s="19">
        <f>INDEX('Actuals Data'!AO$4:AO$427,MATCH('Actuals Summary'!$B326,'Actuals Data'!$B$4:$B$427,0))</f>
        <v>43423495</v>
      </c>
      <c r="AP326" s="19">
        <f>INDEX('Actuals Data'!AP$4:AP$427,MATCH('Actuals Summary'!$B326,'Actuals Data'!$B$4:$B$427,0))</f>
        <v>37740911</v>
      </c>
      <c r="AQ326" s="19">
        <f>INDEX('Actuals Data'!AQ$4:AQ$427,MATCH('Actuals Summary'!$B326,'Actuals Data'!$B$4:$B$427,0))</f>
        <v>48128993</v>
      </c>
      <c r="AR326" s="88">
        <f>INDEX('Actuals Data'!AR$4:AR$427,MATCH('Actuals Summary'!$B326,'Actuals Data'!$B$4:$B$427,0))</f>
        <v>33531236.989999998</v>
      </c>
      <c r="AS326" s="52">
        <f>INDEX('Actuals Data'!AS$4:AS$427,MATCH('Actuals Summary'!$B326,'Actuals Data'!$B$4:$B$427,0))</f>
        <v>33531236.989999902</v>
      </c>
      <c r="AT326" s="19">
        <f>INDEX('Actuals Data'!AT$4:AT$427,MATCH('Actuals Summary'!$B326,'Actuals Data'!$B$4:$B$427,0))</f>
        <v>36301547</v>
      </c>
    </row>
    <row r="327" spans="2:46" outlineLevel="1" x14ac:dyDescent="0.25">
      <c r="B327" s="24" t="s">
        <v>631</v>
      </c>
      <c r="C327" s="24">
        <v>966</v>
      </c>
      <c r="D327" s="24" t="s">
        <v>632</v>
      </c>
      <c r="E327" s="19" t="str">
        <f>INDEX('Actuals Data'!E$4:E$427,MATCH('Actuals Summary'!$B327,'Actuals Data'!$B$4:$B$427,0))</f>
        <v/>
      </c>
      <c r="F327" s="19" t="str">
        <f>INDEX('Actuals Data'!F$4:F$427,MATCH('Actuals Summary'!$B327,'Actuals Data'!$B$4:$B$427,0))</f>
        <v/>
      </c>
      <c r="G327" s="19" t="str">
        <f>INDEX('Actuals Data'!G$4:G$427,MATCH('Actuals Summary'!$B327,'Actuals Data'!$B$4:$B$427,0))</f>
        <v/>
      </c>
      <c r="H327" s="19" t="str">
        <f>INDEX('Actuals Data'!H$4:H$427,MATCH('Actuals Summary'!$B327,'Actuals Data'!$B$4:$B$427,0))</f>
        <v/>
      </c>
      <c r="I327" s="19" t="str">
        <f>INDEX('Actuals Data'!I$4:I$427,MATCH('Actuals Summary'!$B327,'Actuals Data'!$B$4:$B$427,0))</f>
        <v/>
      </c>
      <c r="J327" s="19" t="str">
        <f>INDEX('Actuals Data'!J$4:J$427,MATCH('Actuals Summary'!$B327,'Actuals Data'!$B$4:$B$427,0))</f>
        <v/>
      </c>
      <c r="K327" s="19" t="str">
        <f>INDEX('Actuals Data'!K$4:K$427,MATCH('Actuals Summary'!$B327,'Actuals Data'!$B$4:$B$427,0))</f>
        <v/>
      </c>
      <c r="L327" s="19" t="str">
        <f>INDEX('Actuals Data'!L$4:L$427,MATCH('Actuals Summary'!$B327,'Actuals Data'!$B$4:$B$427,0))</f>
        <v/>
      </c>
      <c r="M327" s="19" t="str">
        <f>INDEX('Actuals Data'!M$4:M$427,MATCH('Actuals Summary'!$B327,'Actuals Data'!$B$4:$B$427,0))</f>
        <v/>
      </c>
      <c r="N327" s="19" t="str">
        <f>INDEX('Actuals Data'!N$4:N$427,MATCH('Actuals Summary'!$B327,'Actuals Data'!$B$4:$B$427,0))</f>
        <v/>
      </c>
      <c r="O327" s="19" t="str">
        <f>INDEX('Actuals Data'!O$4:O$427,MATCH('Actuals Summary'!$B327,'Actuals Data'!$B$4:$B$427,0))</f>
        <v/>
      </c>
      <c r="P327" s="19" t="str">
        <f>INDEX('Actuals Data'!P$4:P$427,MATCH('Actuals Summary'!$B327,'Actuals Data'!$B$4:$B$427,0))</f>
        <v/>
      </c>
      <c r="Q327" s="19" t="str">
        <f>INDEX('Actuals Data'!Q$4:Q$427,MATCH('Actuals Summary'!$B327,'Actuals Data'!$B$4:$B$427,0))</f>
        <v/>
      </c>
      <c r="R327" s="19" t="str">
        <f>INDEX('Actuals Data'!R$4:R$427,MATCH('Actuals Summary'!$B327,'Actuals Data'!$B$4:$B$427,0))</f>
        <v/>
      </c>
      <c r="S327" s="19" t="str">
        <f>INDEX('Actuals Data'!S$4:S$427,MATCH('Actuals Summary'!$B327,'Actuals Data'!$B$4:$B$427,0))</f>
        <v/>
      </c>
      <c r="T327" s="19" t="str">
        <f>INDEX('Actuals Data'!T$4:T$427,MATCH('Actuals Summary'!$B327,'Actuals Data'!$B$4:$B$427,0))</f>
        <v/>
      </c>
      <c r="U327" s="19" t="str">
        <f>INDEX('Actuals Data'!U$4:U$427,MATCH('Actuals Summary'!$B327,'Actuals Data'!$B$4:$B$427,0))</f>
        <v/>
      </c>
      <c r="V327" s="19" t="str">
        <f>INDEX('Actuals Data'!V$4:V$427,MATCH('Actuals Summary'!$B327,'Actuals Data'!$B$4:$B$427,0))</f>
        <v/>
      </c>
      <c r="W327" s="19" t="str">
        <f>INDEX('Actuals Data'!W$4:W$427,MATCH('Actuals Summary'!$B327,'Actuals Data'!$B$4:$B$427,0))</f>
        <v/>
      </c>
      <c r="X327" s="19" t="str">
        <f>INDEX('Actuals Data'!X$4:X$427,MATCH('Actuals Summary'!$B327,'Actuals Data'!$B$4:$B$427,0))</f>
        <v/>
      </c>
      <c r="Y327" s="19" t="str">
        <f>INDEX('Actuals Data'!Y$4:Y$427,MATCH('Actuals Summary'!$B327,'Actuals Data'!$B$4:$B$427,0))</f>
        <v/>
      </c>
      <c r="Z327" s="19" t="str">
        <f>INDEX('Actuals Data'!Z$4:Z$427,MATCH('Actuals Summary'!$B327,'Actuals Data'!$B$4:$B$427,0))</f>
        <v/>
      </c>
      <c r="AA327" s="19" t="str">
        <f>INDEX('Actuals Data'!AA$4:AA$427,MATCH('Actuals Summary'!$B327,'Actuals Data'!$B$4:$B$427,0))</f>
        <v/>
      </c>
      <c r="AB327" s="19" t="str">
        <f>INDEX('Actuals Data'!AB$4:AB$427,MATCH('Actuals Summary'!$B327,'Actuals Data'!$B$4:$B$427,0))</f>
        <v/>
      </c>
      <c r="AC327" s="19" t="str">
        <f>INDEX('Actuals Data'!AC$4:AC$427,MATCH('Actuals Summary'!$B327,'Actuals Data'!$B$4:$B$427,0))</f>
        <v/>
      </c>
      <c r="AD327" s="19" t="str">
        <f>INDEX('Actuals Data'!AD$4:AD$427,MATCH('Actuals Summary'!$B327,'Actuals Data'!$B$4:$B$427,0))</f>
        <v/>
      </c>
      <c r="AE327" s="19" t="str">
        <f>INDEX('Actuals Data'!AE$4:AE$427,MATCH('Actuals Summary'!$B327,'Actuals Data'!$B$4:$B$427,0))</f>
        <v/>
      </c>
      <c r="AF327" s="19" t="str">
        <f>INDEX('Actuals Data'!AF$4:AF$427,MATCH('Actuals Summary'!$B327,'Actuals Data'!$B$4:$B$427,0))</f>
        <v/>
      </c>
      <c r="AG327" s="19" t="str">
        <f>INDEX('Actuals Data'!AG$4:AG$427,MATCH('Actuals Summary'!$B327,'Actuals Data'!$B$4:$B$427,0))</f>
        <v/>
      </c>
      <c r="AH327" s="19" t="str">
        <f>INDEX('Actuals Data'!AH$4:AH$427,MATCH('Actuals Summary'!$B327,'Actuals Data'!$B$4:$B$427,0))</f>
        <v/>
      </c>
      <c r="AI327" s="19" t="str">
        <f>INDEX('Actuals Data'!AI$4:AI$427,MATCH('Actuals Summary'!$B327,'Actuals Data'!$B$4:$B$427,0))</f>
        <v/>
      </c>
      <c r="AJ327" s="19" t="str">
        <f>INDEX('Actuals Data'!AJ$4:AJ$427,MATCH('Actuals Summary'!$B327,'Actuals Data'!$B$4:$B$427,0))</f>
        <v/>
      </c>
      <c r="AK327" s="19" t="str">
        <f>INDEX('Actuals Data'!AK$4:AK$427,MATCH('Actuals Summary'!$B327,'Actuals Data'!$B$4:$B$427,0))</f>
        <v/>
      </c>
      <c r="AL327" s="19" t="str">
        <f>INDEX('Actuals Data'!AL$4:AL$427,MATCH('Actuals Summary'!$B327,'Actuals Data'!$B$4:$B$427,0))</f>
        <v/>
      </c>
      <c r="AM327" s="19">
        <f>INDEX('Actuals Data'!AM$4:AM$427,MATCH('Actuals Summary'!$B327,'Actuals Data'!$B$4:$B$427,0))</f>
        <v>0</v>
      </c>
      <c r="AN327" s="19">
        <f>INDEX('Actuals Data'!AN$4:AN$427,MATCH('Actuals Summary'!$B327,'Actuals Data'!$B$4:$B$427,0))</f>
        <v>0</v>
      </c>
      <c r="AO327" s="19">
        <f>INDEX('Actuals Data'!AO$4:AO$427,MATCH('Actuals Summary'!$B327,'Actuals Data'!$B$4:$B$427,0))</f>
        <v>0</v>
      </c>
      <c r="AP327" s="19">
        <f>INDEX('Actuals Data'!AP$4:AP$427,MATCH('Actuals Summary'!$B327,'Actuals Data'!$B$4:$B$427,0))</f>
        <v>0</v>
      </c>
      <c r="AQ327" s="19">
        <f>INDEX('Actuals Data'!AQ$4:AQ$427,MATCH('Actuals Summary'!$B327,'Actuals Data'!$B$4:$B$427,0))</f>
        <v>0</v>
      </c>
      <c r="AR327" s="88">
        <f>INDEX('Actuals Data'!AR$4:AR$427,MATCH('Actuals Summary'!$B327,'Actuals Data'!$B$4:$B$427,0))</f>
        <v>1000000</v>
      </c>
      <c r="AS327" s="52">
        <f>INDEX('Actuals Data'!AS$4:AS$427,MATCH('Actuals Summary'!$B327,'Actuals Data'!$B$4:$B$427,0))</f>
        <v>1000000</v>
      </c>
      <c r="AT327" s="19">
        <f>INDEX('Actuals Data'!AT$4:AT$427,MATCH('Actuals Summary'!$B327,'Actuals Data'!$B$4:$B$427,0))</f>
        <v>0</v>
      </c>
    </row>
    <row r="328" spans="2:46" outlineLevel="1" x14ac:dyDescent="0.25">
      <c r="B328" s="24" t="s">
        <v>618</v>
      </c>
      <c r="C328" s="24" t="s">
        <v>619</v>
      </c>
      <c r="D328" s="24" t="s">
        <v>620</v>
      </c>
      <c r="E328" s="19">
        <f>INDEX('Actuals Data'!E$4:E$427,MATCH('Actuals Summary'!$B328,'Actuals Data'!$B$4:$B$427,0))</f>
        <v>0</v>
      </c>
      <c r="F328" s="19">
        <f>INDEX('Actuals Data'!F$4:F$427,MATCH('Actuals Summary'!$B328,'Actuals Data'!$B$4:$B$427,0))</f>
        <v>0</v>
      </c>
      <c r="G328" s="19">
        <f>INDEX('Actuals Data'!G$4:G$427,MATCH('Actuals Summary'!$B328,'Actuals Data'!$B$4:$B$427,0))</f>
        <v>0</v>
      </c>
      <c r="H328" s="19">
        <f>INDEX('Actuals Data'!H$4:H$427,MATCH('Actuals Summary'!$B328,'Actuals Data'!$B$4:$B$427,0))</f>
        <v>0</v>
      </c>
      <c r="I328" s="19">
        <f>INDEX('Actuals Data'!I$4:I$427,MATCH('Actuals Summary'!$B328,'Actuals Data'!$B$4:$B$427,0))</f>
        <v>0</v>
      </c>
      <c r="J328" s="19">
        <f>INDEX('Actuals Data'!J$4:J$427,MATCH('Actuals Summary'!$B328,'Actuals Data'!$B$4:$B$427,0))</f>
        <v>0</v>
      </c>
      <c r="K328" s="19">
        <f>INDEX('Actuals Data'!K$4:K$427,MATCH('Actuals Summary'!$B328,'Actuals Data'!$B$4:$B$427,0))</f>
        <v>0</v>
      </c>
      <c r="L328" s="19">
        <f>INDEX('Actuals Data'!L$4:L$427,MATCH('Actuals Summary'!$B328,'Actuals Data'!$B$4:$B$427,0))</f>
        <v>0</v>
      </c>
      <c r="M328" s="19">
        <f>INDEX('Actuals Data'!M$4:M$427,MATCH('Actuals Summary'!$B328,'Actuals Data'!$B$4:$B$427,0))</f>
        <v>0</v>
      </c>
      <c r="N328" s="19">
        <f>INDEX('Actuals Data'!N$4:N$427,MATCH('Actuals Summary'!$B328,'Actuals Data'!$B$4:$B$427,0))</f>
        <v>0</v>
      </c>
      <c r="O328" s="19">
        <f>INDEX('Actuals Data'!O$4:O$427,MATCH('Actuals Summary'!$B328,'Actuals Data'!$B$4:$B$427,0))</f>
        <v>0</v>
      </c>
      <c r="P328" s="19">
        <f>INDEX('Actuals Data'!P$4:P$427,MATCH('Actuals Summary'!$B328,'Actuals Data'!$B$4:$B$427,0))</f>
        <v>0</v>
      </c>
      <c r="Q328" s="19">
        <f>INDEX('Actuals Data'!Q$4:Q$427,MATCH('Actuals Summary'!$B328,'Actuals Data'!$B$4:$B$427,0))</f>
        <v>0</v>
      </c>
      <c r="R328" s="19">
        <f>INDEX('Actuals Data'!R$4:R$427,MATCH('Actuals Summary'!$B328,'Actuals Data'!$B$4:$B$427,0))</f>
        <v>0</v>
      </c>
      <c r="S328" s="19">
        <f>INDEX('Actuals Data'!S$4:S$427,MATCH('Actuals Summary'!$B328,'Actuals Data'!$B$4:$B$427,0))</f>
        <v>0</v>
      </c>
      <c r="T328" s="19">
        <f>INDEX('Actuals Data'!T$4:T$427,MATCH('Actuals Summary'!$B328,'Actuals Data'!$B$4:$B$427,0))</f>
        <v>0</v>
      </c>
      <c r="U328" s="19">
        <f>INDEX('Actuals Data'!U$4:U$427,MATCH('Actuals Summary'!$B328,'Actuals Data'!$B$4:$B$427,0))</f>
        <v>0</v>
      </c>
      <c r="V328" s="19">
        <f>INDEX('Actuals Data'!V$4:V$427,MATCH('Actuals Summary'!$B328,'Actuals Data'!$B$4:$B$427,0))</f>
        <v>0</v>
      </c>
      <c r="W328" s="19">
        <f>INDEX('Actuals Data'!W$4:W$427,MATCH('Actuals Summary'!$B328,'Actuals Data'!$B$4:$B$427,0))</f>
        <v>0</v>
      </c>
      <c r="X328" s="19">
        <f>INDEX('Actuals Data'!X$4:X$427,MATCH('Actuals Summary'!$B328,'Actuals Data'!$B$4:$B$427,0))</f>
        <v>0</v>
      </c>
      <c r="Y328" s="19">
        <f>INDEX('Actuals Data'!Y$4:Y$427,MATCH('Actuals Summary'!$B328,'Actuals Data'!$B$4:$B$427,0))</f>
        <v>0</v>
      </c>
      <c r="Z328" s="19">
        <f>INDEX('Actuals Data'!Z$4:Z$427,MATCH('Actuals Summary'!$B328,'Actuals Data'!$B$4:$B$427,0))</f>
        <v>0</v>
      </c>
      <c r="AA328" s="19">
        <f>INDEX('Actuals Data'!AA$4:AA$427,MATCH('Actuals Summary'!$B328,'Actuals Data'!$B$4:$B$427,0))</f>
        <v>0</v>
      </c>
      <c r="AB328" s="19">
        <f>INDEX('Actuals Data'!AB$4:AB$427,MATCH('Actuals Summary'!$B328,'Actuals Data'!$B$4:$B$427,0))</f>
        <v>0</v>
      </c>
      <c r="AC328" s="19">
        <f>INDEX('Actuals Data'!AC$4:AC$427,MATCH('Actuals Summary'!$B328,'Actuals Data'!$B$4:$B$427,0))</f>
        <v>0</v>
      </c>
      <c r="AD328" s="19">
        <f>INDEX('Actuals Data'!AD$4:AD$427,MATCH('Actuals Summary'!$B328,'Actuals Data'!$B$4:$B$427,0))</f>
        <v>0</v>
      </c>
      <c r="AE328" s="19">
        <f>INDEX('Actuals Data'!AE$4:AE$427,MATCH('Actuals Summary'!$B328,'Actuals Data'!$B$4:$B$427,0))</f>
        <v>0</v>
      </c>
      <c r="AF328" s="19">
        <f>INDEX('Actuals Data'!AF$4:AF$427,MATCH('Actuals Summary'!$B328,'Actuals Data'!$B$4:$B$427,0))</f>
        <v>0</v>
      </c>
      <c r="AG328" s="19">
        <f>INDEX('Actuals Data'!AG$4:AG$427,MATCH('Actuals Summary'!$B328,'Actuals Data'!$B$4:$B$427,0))</f>
        <v>-4956000</v>
      </c>
      <c r="AH328" s="19">
        <f>INDEX('Actuals Data'!AH$4:AH$427,MATCH('Actuals Summary'!$B328,'Actuals Data'!$B$4:$B$427,0))</f>
        <v>-3571000</v>
      </c>
      <c r="AI328" s="19">
        <f>INDEX('Actuals Data'!AI$4:AI$427,MATCH('Actuals Summary'!$B328,'Actuals Data'!$B$4:$B$427,0))</f>
        <v>-1150000</v>
      </c>
      <c r="AJ328" s="19">
        <f>INDEX('Actuals Data'!AJ$4:AJ$427,MATCH('Actuals Summary'!$B328,'Actuals Data'!$B$4:$B$427,0))</f>
        <v>0</v>
      </c>
      <c r="AK328" s="19">
        <f>INDEX('Actuals Data'!AK$4:AK$427,MATCH('Actuals Summary'!$B328,'Actuals Data'!$B$4:$B$427,0))</f>
        <v>0</v>
      </c>
      <c r="AL328" s="19">
        <f>INDEX('Actuals Data'!AL$4:AL$427,MATCH('Actuals Summary'!$B328,'Actuals Data'!$B$4:$B$427,0))</f>
        <v>0</v>
      </c>
      <c r="AM328" s="19">
        <f>INDEX('Actuals Data'!AM$4:AM$427,MATCH('Actuals Summary'!$B328,'Actuals Data'!$B$4:$B$427,0))</f>
        <v>0</v>
      </c>
      <c r="AN328" s="19">
        <f>INDEX('Actuals Data'!AN$4:AN$427,MATCH('Actuals Summary'!$B328,'Actuals Data'!$B$4:$B$427,0))</f>
        <v>0</v>
      </c>
      <c r="AO328" s="19">
        <f>INDEX('Actuals Data'!AO$4:AO$427,MATCH('Actuals Summary'!$B328,'Actuals Data'!$B$4:$B$427,0))</f>
        <v>0</v>
      </c>
      <c r="AP328" s="19">
        <f>INDEX('Actuals Data'!AP$4:AP$427,MATCH('Actuals Summary'!$B328,'Actuals Data'!$B$4:$B$427,0))</f>
        <v>0</v>
      </c>
      <c r="AQ328" s="19">
        <f>INDEX('Actuals Data'!AQ$4:AQ$427,MATCH('Actuals Summary'!$B328,'Actuals Data'!$B$4:$B$427,0))</f>
        <v>0</v>
      </c>
      <c r="AR328" s="88">
        <f>INDEX('Actuals Data'!AR$4:AR$427,MATCH('Actuals Summary'!$B328,'Actuals Data'!$B$4:$B$427,0))</f>
        <v>0</v>
      </c>
      <c r="AS328" s="52">
        <f>INDEX('Actuals Data'!AS$4:AS$427,MATCH('Actuals Summary'!$B328,'Actuals Data'!$B$4:$B$427,0))</f>
        <v>0</v>
      </c>
      <c r="AT328" s="19">
        <f>INDEX('Actuals Data'!AT$4:AT$427,MATCH('Actuals Summary'!$B328,'Actuals Data'!$B$4:$B$427,0))</f>
        <v>0</v>
      </c>
    </row>
    <row r="329" spans="2:46" outlineLevel="1" x14ac:dyDescent="0.25">
      <c r="B329" s="24" t="s">
        <v>623</v>
      </c>
      <c r="C329" s="24">
        <v>956</v>
      </c>
      <c r="D329" s="24" t="s">
        <v>984</v>
      </c>
      <c r="E329" s="19" t="str">
        <f>INDEX('Actuals Data'!E$4:E$427,MATCH('Actuals Summary'!$B329,'Actuals Data'!$B$4:$B$427,0))</f>
        <v/>
      </c>
      <c r="F329" s="19" t="str">
        <f>INDEX('Actuals Data'!F$4:F$427,MATCH('Actuals Summary'!$B329,'Actuals Data'!$B$4:$B$427,0))</f>
        <v/>
      </c>
      <c r="G329" s="19" t="str">
        <f>INDEX('Actuals Data'!G$4:G$427,MATCH('Actuals Summary'!$B329,'Actuals Data'!$B$4:$B$427,0))</f>
        <v/>
      </c>
      <c r="H329" s="19" t="str">
        <f>INDEX('Actuals Data'!H$4:H$427,MATCH('Actuals Summary'!$B329,'Actuals Data'!$B$4:$B$427,0))</f>
        <v/>
      </c>
      <c r="I329" s="19" t="str">
        <f>INDEX('Actuals Data'!I$4:I$427,MATCH('Actuals Summary'!$B329,'Actuals Data'!$B$4:$B$427,0))</f>
        <v/>
      </c>
      <c r="J329" s="19" t="str">
        <f>INDEX('Actuals Data'!J$4:J$427,MATCH('Actuals Summary'!$B329,'Actuals Data'!$B$4:$B$427,0))</f>
        <v/>
      </c>
      <c r="K329" s="19" t="str">
        <f>INDEX('Actuals Data'!K$4:K$427,MATCH('Actuals Summary'!$B329,'Actuals Data'!$B$4:$B$427,0))</f>
        <v/>
      </c>
      <c r="L329" s="19" t="str">
        <f>INDEX('Actuals Data'!L$4:L$427,MATCH('Actuals Summary'!$B329,'Actuals Data'!$B$4:$B$427,0))</f>
        <v/>
      </c>
      <c r="M329" s="19" t="str">
        <f>INDEX('Actuals Data'!M$4:M$427,MATCH('Actuals Summary'!$B329,'Actuals Data'!$B$4:$B$427,0))</f>
        <v/>
      </c>
      <c r="N329" s="19" t="str">
        <f>INDEX('Actuals Data'!N$4:N$427,MATCH('Actuals Summary'!$B329,'Actuals Data'!$B$4:$B$427,0))</f>
        <v/>
      </c>
      <c r="O329" s="19" t="str">
        <f>INDEX('Actuals Data'!O$4:O$427,MATCH('Actuals Summary'!$B329,'Actuals Data'!$B$4:$B$427,0))</f>
        <v/>
      </c>
      <c r="P329" s="19" t="str">
        <f>INDEX('Actuals Data'!P$4:P$427,MATCH('Actuals Summary'!$B329,'Actuals Data'!$B$4:$B$427,0))</f>
        <v/>
      </c>
      <c r="Q329" s="19" t="str">
        <f>INDEX('Actuals Data'!Q$4:Q$427,MATCH('Actuals Summary'!$B329,'Actuals Data'!$B$4:$B$427,0))</f>
        <v/>
      </c>
      <c r="R329" s="19" t="str">
        <f>INDEX('Actuals Data'!R$4:R$427,MATCH('Actuals Summary'!$B329,'Actuals Data'!$B$4:$B$427,0))</f>
        <v/>
      </c>
      <c r="S329" s="19" t="str">
        <f>INDEX('Actuals Data'!S$4:S$427,MATCH('Actuals Summary'!$B329,'Actuals Data'!$B$4:$B$427,0))</f>
        <v/>
      </c>
      <c r="T329" s="19" t="str">
        <f>INDEX('Actuals Data'!T$4:T$427,MATCH('Actuals Summary'!$B329,'Actuals Data'!$B$4:$B$427,0))</f>
        <v/>
      </c>
      <c r="U329" s="19" t="str">
        <f>INDEX('Actuals Data'!U$4:U$427,MATCH('Actuals Summary'!$B329,'Actuals Data'!$B$4:$B$427,0))</f>
        <v/>
      </c>
      <c r="V329" s="19" t="str">
        <f>INDEX('Actuals Data'!V$4:V$427,MATCH('Actuals Summary'!$B329,'Actuals Data'!$B$4:$B$427,0))</f>
        <v/>
      </c>
      <c r="W329" s="19" t="str">
        <f>INDEX('Actuals Data'!W$4:W$427,MATCH('Actuals Summary'!$B329,'Actuals Data'!$B$4:$B$427,0))</f>
        <v/>
      </c>
      <c r="X329" s="19" t="str">
        <f>INDEX('Actuals Data'!X$4:X$427,MATCH('Actuals Summary'!$B329,'Actuals Data'!$B$4:$B$427,0))</f>
        <v/>
      </c>
      <c r="Y329" s="19" t="str">
        <f>INDEX('Actuals Data'!Y$4:Y$427,MATCH('Actuals Summary'!$B329,'Actuals Data'!$B$4:$B$427,0))</f>
        <v/>
      </c>
      <c r="Z329" s="19" t="str">
        <f>INDEX('Actuals Data'!Z$4:Z$427,MATCH('Actuals Summary'!$B329,'Actuals Data'!$B$4:$B$427,0))</f>
        <v/>
      </c>
      <c r="AA329" s="19" t="str">
        <f>INDEX('Actuals Data'!AA$4:AA$427,MATCH('Actuals Summary'!$B329,'Actuals Data'!$B$4:$B$427,0))</f>
        <v/>
      </c>
      <c r="AB329" s="19" t="str">
        <f>INDEX('Actuals Data'!AB$4:AB$427,MATCH('Actuals Summary'!$B329,'Actuals Data'!$B$4:$B$427,0))</f>
        <v/>
      </c>
      <c r="AC329" s="19" t="str">
        <f>INDEX('Actuals Data'!AC$4:AC$427,MATCH('Actuals Summary'!$B329,'Actuals Data'!$B$4:$B$427,0))</f>
        <v/>
      </c>
      <c r="AD329" s="19" t="str">
        <f>INDEX('Actuals Data'!AD$4:AD$427,MATCH('Actuals Summary'!$B329,'Actuals Data'!$B$4:$B$427,0))</f>
        <v/>
      </c>
      <c r="AE329" s="19" t="str">
        <f>INDEX('Actuals Data'!AE$4:AE$427,MATCH('Actuals Summary'!$B329,'Actuals Data'!$B$4:$B$427,0))</f>
        <v/>
      </c>
      <c r="AF329" s="19" t="str">
        <f>INDEX('Actuals Data'!AF$4:AF$427,MATCH('Actuals Summary'!$B329,'Actuals Data'!$B$4:$B$427,0))</f>
        <v/>
      </c>
      <c r="AG329" s="19" t="str">
        <f>INDEX('Actuals Data'!AG$4:AG$427,MATCH('Actuals Summary'!$B329,'Actuals Data'!$B$4:$B$427,0))</f>
        <v/>
      </c>
      <c r="AH329" s="19" t="str">
        <f>INDEX('Actuals Data'!AH$4:AH$427,MATCH('Actuals Summary'!$B329,'Actuals Data'!$B$4:$B$427,0))</f>
        <v/>
      </c>
      <c r="AI329" s="19" t="str">
        <f>INDEX('Actuals Data'!AI$4:AI$427,MATCH('Actuals Summary'!$B329,'Actuals Data'!$B$4:$B$427,0))</f>
        <v/>
      </c>
      <c r="AJ329" s="19" t="str">
        <f>INDEX('Actuals Data'!AJ$4:AJ$427,MATCH('Actuals Summary'!$B329,'Actuals Data'!$B$4:$B$427,0))</f>
        <v/>
      </c>
      <c r="AK329" s="19" t="str">
        <f>INDEX('Actuals Data'!AK$4:AK$427,MATCH('Actuals Summary'!$B329,'Actuals Data'!$B$4:$B$427,0))</f>
        <v/>
      </c>
      <c r="AL329" s="19" t="str">
        <f>INDEX('Actuals Data'!AL$4:AL$427,MATCH('Actuals Summary'!$B329,'Actuals Data'!$B$4:$B$427,0))</f>
        <v/>
      </c>
      <c r="AM329" s="19">
        <f>INDEX('Actuals Data'!AM$4:AM$427,MATCH('Actuals Summary'!$B329,'Actuals Data'!$B$4:$B$427,0))</f>
        <v>0</v>
      </c>
      <c r="AN329" s="19">
        <f>INDEX('Actuals Data'!AN$4:AN$427,MATCH('Actuals Summary'!$B329,'Actuals Data'!$B$4:$B$427,0))</f>
        <v>0</v>
      </c>
      <c r="AO329" s="19">
        <f>INDEX('Actuals Data'!AO$4:AO$427,MATCH('Actuals Summary'!$B329,'Actuals Data'!$B$4:$B$427,0))</f>
        <v>750000</v>
      </c>
      <c r="AP329" s="19">
        <f>INDEX('Actuals Data'!AP$4:AP$427,MATCH('Actuals Summary'!$B329,'Actuals Data'!$B$4:$B$427,0))</f>
        <v>750000</v>
      </c>
      <c r="AQ329" s="19">
        <f>INDEX('Actuals Data'!AQ$4:AQ$427,MATCH('Actuals Summary'!$B329,'Actuals Data'!$B$4:$B$427,0))</f>
        <v>750000</v>
      </c>
      <c r="AR329" s="88">
        <f>INDEX('Actuals Data'!AR$4:AR$427,MATCH('Actuals Summary'!$B329,'Actuals Data'!$B$4:$B$427,0))</f>
        <v>0</v>
      </c>
      <c r="AS329" s="52">
        <f>INDEX('Actuals Data'!AS$4:AS$427,MATCH('Actuals Summary'!$B329,'Actuals Data'!$B$4:$B$427,0))</f>
        <v>0</v>
      </c>
      <c r="AT329" s="19">
        <f>INDEX('Actuals Data'!AT$4:AT$427,MATCH('Actuals Summary'!$B329,'Actuals Data'!$B$4:$B$427,0))</f>
        <v>0</v>
      </c>
    </row>
    <row r="330" spans="2:46" outlineLevel="1" x14ac:dyDescent="0.25">
      <c r="B330" s="24" t="s">
        <v>912</v>
      </c>
      <c r="C330" s="24">
        <v>957</v>
      </c>
      <c r="D330" s="24" t="s">
        <v>1002</v>
      </c>
      <c r="E330" s="19" t="str">
        <f>INDEX('Actuals Data'!E$4:E$427,MATCH('Actuals Summary'!$B330,'Actuals Data'!$B$4:$B$427,0))</f>
        <v/>
      </c>
      <c r="F330" s="19" t="str">
        <f>INDEX('Actuals Data'!F$4:F$427,MATCH('Actuals Summary'!$B330,'Actuals Data'!$B$4:$B$427,0))</f>
        <v/>
      </c>
      <c r="G330" s="19" t="str">
        <f>INDEX('Actuals Data'!G$4:G$427,MATCH('Actuals Summary'!$B330,'Actuals Data'!$B$4:$B$427,0))</f>
        <v/>
      </c>
      <c r="H330" s="19" t="str">
        <f>INDEX('Actuals Data'!H$4:H$427,MATCH('Actuals Summary'!$B330,'Actuals Data'!$B$4:$B$427,0))</f>
        <v/>
      </c>
      <c r="I330" s="19" t="str">
        <f>INDEX('Actuals Data'!I$4:I$427,MATCH('Actuals Summary'!$B330,'Actuals Data'!$B$4:$B$427,0))</f>
        <v/>
      </c>
      <c r="J330" s="19" t="str">
        <f>INDEX('Actuals Data'!J$4:J$427,MATCH('Actuals Summary'!$B330,'Actuals Data'!$B$4:$B$427,0))</f>
        <v/>
      </c>
      <c r="K330" s="19" t="str">
        <f>INDEX('Actuals Data'!K$4:K$427,MATCH('Actuals Summary'!$B330,'Actuals Data'!$B$4:$B$427,0))</f>
        <v/>
      </c>
      <c r="L330" s="19" t="str">
        <f>INDEX('Actuals Data'!L$4:L$427,MATCH('Actuals Summary'!$B330,'Actuals Data'!$B$4:$B$427,0))</f>
        <v/>
      </c>
      <c r="M330" s="19" t="str">
        <f>INDEX('Actuals Data'!M$4:M$427,MATCH('Actuals Summary'!$B330,'Actuals Data'!$B$4:$B$427,0))</f>
        <v/>
      </c>
      <c r="N330" s="19" t="str">
        <f>INDEX('Actuals Data'!N$4:N$427,MATCH('Actuals Summary'!$B330,'Actuals Data'!$B$4:$B$427,0))</f>
        <v/>
      </c>
      <c r="O330" s="19" t="str">
        <f>INDEX('Actuals Data'!O$4:O$427,MATCH('Actuals Summary'!$B330,'Actuals Data'!$B$4:$B$427,0))</f>
        <v/>
      </c>
      <c r="P330" s="19" t="str">
        <f>INDEX('Actuals Data'!P$4:P$427,MATCH('Actuals Summary'!$B330,'Actuals Data'!$B$4:$B$427,0))</f>
        <v/>
      </c>
      <c r="Q330" s="19" t="str">
        <f>INDEX('Actuals Data'!Q$4:Q$427,MATCH('Actuals Summary'!$B330,'Actuals Data'!$B$4:$B$427,0))</f>
        <v/>
      </c>
      <c r="R330" s="19" t="str">
        <f>INDEX('Actuals Data'!R$4:R$427,MATCH('Actuals Summary'!$B330,'Actuals Data'!$B$4:$B$427,0))</f>
        <v/>
      </c>
      <c r="S330" s="19" t="str">
        <f>INDEX('Actuals Data'!S$4:S$427,MATCH('Actuals Summary'!$B330,'Actuals Data'!$B$4:$B$427,0))</f>
        <v/>
      </c>
      <c r="T330" s="19" t="str">
        <f>INDEX('Actuals Data'!T$4:T$427,MATCH('Actuals Summary'!$B330,'Actuals Data'!$B$4:$B$427,0))</f>
        <v/>
      </c>
      <c r="U330" s="19" t="str">
        <f>INDEX('Actuals Data'!U$4:U$427,MATCH('Actuals Summary'!$B330,'Actuals Data'!$B$4:$B$427,0))</f>
        <v/>
      </c>
      <c r="V330" s="19" t="str">
        <f>INDEX('Actuals Data'!V$4:V$427,MATCH('Actuals Summary'!$B330,'Actuals Data'!$B$4:$B$427,0))</f>
        <v/>
      </c>
      <c r="W330" s="19" t="str">
        <f>INDEX('Actuals Data'!W$4:W$427,MATCH('Actuals Summary'!$B330,'Actuals Data'!$B$4:$B$427,0))</f>
        <v/>
      </c>
      <c r="X330" s="19" t="str">
        <f>INDEX('Actuals Data'!X$4:X$427,MATCH('Actuals Summary'!$B330,'Actuals Data'!$B$4:$B$427,0))</f>
        <v/>
      </c>
      <c r="Y330" s="19" t="str">
        <f>INDEX('Actuals Data'!Y$4:Y$427,MATCH('Actuals Summary'!$B330,'Actuals Data'!$B$4:$B$427,0))</f>
        <v/>
      </c>
      <c r="Z330" s="19" t="str">
        <f>INDEX('Actuals Data'!Z$4:Z$427,MATCH('Actuals Summary'!$B330,'Actuals Data'!$B$4:$B$427,0))</f>
        <v/>
      </c>
      <c r="AA330" s="19" t="str">
        <f>INDEX('Actuals Data'!AA$4:AA$427,MATCH('Actuals Summary'!$B330,'Actuals Data'!$B$4:$B$427,0))</f>
        <v/>
      </c>
      <c r="AB330" s="19" t="str">
        <f>INDEX('Actuals Data'!AB$4:AB$427,MATCH('Actuals Summary'!$B330,'Actuals Data'!$B$4:$B$427,0))</f>
        <v/>
      </c>
      <c r="AC330" s="19" t="str">
        <f>INDEX('Actuals Data'!AC$4:AC$427,MATCH('Actuals Summary'!$B330,'Actuals Data'!$B$4:$B$427,0))</f>
        <v/>
      </c>
      <c r="AD330" s="19" t="str">
        <f>INDEX('Actuals Data'!AD$4:AD$427,MATCH('Actuals Summary'!$B330,'Actuals Data'!$B$4:$B$427,0))</f>
        <v/>
      </c>
      <c r="AE330" s="19" t="str">
        <f>INDEX('Actuals Data'!AE$4:AE$427,MATCH('Actuals Summary'!$B330,'Actuals Data'!$B$4:$B$427,0))</f>
        <v/>
      </c>
      <c r="AF330" s="19" t="str">
        <f>INDEX('Actuals Data'!AF$4:AF$427,MATCH('Actuals Summary'!$B330,'Actuals Data'!$B$4:$B$427,0))</f>
        <v/>
      </c>
      <c r="AG330" s="19" t="str">
        <f>INDEX('Actuals Data'!AG$4:AG$427,MATCH('Actuals Summary'!$B330,'Actuals Data'!$B$4:$B$427,0))</f>
        <v/>
      </c>
      <c r="AH330" s="19" t="str">
        <f>INDEX('Actuals Data'!AH$4:AH$427,MATCH('Actuals Summary'!$B330,'Actuals Data'!$B$4:$B$427,0))</f>
        <v/>
      </c>
      <c r="AI330" s="19" t="str">
        <f>INDEX('Actuals Data'!AI$4:AI$427,MATCH('Actuals Summary'!$B330,'Actuals Data'!$B$4:$B$427,0))</f>
        <v/>
      </c>
      <c r="AJ330" s="19" t="str">
        <f>INDEX('Actuals Data'!AJ$4:AJ$427,MATCH('Actuals Summary'!$B330,'Actuals Data'!$B$4:$B$427,0))</f>
        <v/>
      </c>
      <c r="AK330" s="19" t="str">
        <f>INDEX('Actuals Data'!AK$4:AK$427,MATCH('Actuals Summary'!$B330,'Actuals Data'!$B$4:$B$427,0))</f>
        <v/>
      </c>
      <c r="AL330" s="19" t="str">
        <f>INDEX('Actuals Data'!AL$4:AL$427,MATCH('Actuals Summary'!$B330,'Actuals Data'!$B$4:$B$427,0))</f>
        <v/>
      </c>
      <c r="AM330" s="19">
        <f>INDEX('Actuals Data'!AM$4:AM$427,MATCH('Actuals Summary'!$B330,'Actuals Data'!$B$4:$B$427,0))</f>
        <v>0</v>
      </c>
      <c r="AN330" s="19">
        <f>INDEX('Actuals Data'!AN$4:AN$427,MATCH('Actuals Summary'!$B330,'Actuals Data'!$B$4:$B$427,0))</f>
        <v>0</v>
      </c>
      <c r="AO330" s="19">
        <f>INDEX('Actuals Data'!AO$4:AO$427,MATCH('Actuals Summary'!$B330,'Actuals Data'!$B$4:$B$427,0))</f>
        <v>0</v>
      </c>
      <c r="AP330" s="19">
        <f>INDEX('Actuals Data'!AP$4:AP$427,MATCH('Actuals Summary'!$B330,'Actuals Data'!$B$4:$B$427,0))</f>
        <v>0</v>
      </c>
      <c r="AQ330" s="19">
        <f>INDEX('Actuals Data'!AQ$4:AQ$427,MATCH('Actuals Summary'!$B330,'Actuals Data'!$B$4:$B$427,0))</f>
        <v>0</v>
      </c>
      <c r="AR330" s="88">
        <f>INDEX('Actuals Data'!AR$4:AR$427,MATCH('Actuals Summary'!$B330,'Actuals Data'!$B$4:$B$427,0))</f>
        <v>0</v>
      </c>
      <c r="AS330" s="52">
        <f>INDEX('Actuals Data'!AS$4:AS$427,MATCH('Actuals Summary'!$B330,'Actuals Data'!$B$4:$B$427,0))</f>
        <v>0</v>
      </c>
      <c r="AT330" s="19">
        <f>INDEX('Actuals Data'!AT$4:AT$427,MATCH('Actuals Summary'!$B330,'Actuals Data'!$B$4:$B$427,0))</f>
        <v>-11866000</v>
      </c>
    </row>
    <row r="331" spans="2:46" outlineLevel="1" x14ac:dyDescent="0.25">
      <c r="B331" s="24" t="s">
        <v>627</v>
      </c>
      <c r="C331" s="24">
        <v>961</v>
      </c>
      <c r="D331" s="24" t="s">
        <v>628</v>
      </c>
      <c r="E331" s="19">
        <f>INDEX('Actuals Data'!E$4:E$427,MATCH('Actuals Summary'!$B331,'Actuals Data'!$B$4:$B$427,0))</f>
        <v>0</v>
      </c>
      <c r="F331" s="19">
        <f>INDEX('Actuals Data'!F$4:F$427,MATCH('Actuals Summary'!$B331,'Actuals Data'!$B$4:$B$427,0))</f>
        <v>0</v>
      </c>
      <c r="G331" s="19">
        <f>INDEX('Actuals Data'!G$4:G$427,MATCH('Actuals Summary'!$B331,'Actuals Data'!$B$4:$B$427,0))</f>
        <v>0</v>
      </c>
      <c r="H331" s="19">
        <f>INDEX('Actuals Data'!H$4:H$427,MATCH('Actuals Summary'!$B331,'Actuals Data'!$B$4:$B$427,0))</f>
        <v>0</v>
      </c>
      <c r="I331" s="19">
        <f>INDEX('Actuals Data'!I$4:I$427,MATCH('Actuals Summary'!$B331,'Actuals Data'!$B$4:$B$427,0))</f>
        <v>0</v>
      </c>
      <c r="J331" s="19">
        <f>INDEX('Actuals Data'!J$4:J$427,MATCH('Actuals Summary'!$B331,'Actuals Data'!$B$4:$B$427,0))</f>
        <v>0</v>
      </c>
      <c r="K331" s="19">
        <f>INDEX('Actuals Data'!K$4:K$427,MATCH('Actuals Summary'!$B331,'Actuals Data'!$B$4:$B$427,0))</f>
        <v>0</v>
      </c>
      <c r="L331" s="19">
        <f>INDEX('Actuals Data'!L$4:L$427,MATCH('Actuals Summary'!$B331,'Actuals Data'!$B$4:$B$427,0))</f>
        <v>0</v>
      </c>
      <c r="M331" s="19">
        <f>INDEX('Actuals Data'!M$4:M$427,MATCH('Actuals Summary'!$B331,'Actuals Data'!$B$4:$B$427,0))</f>
        <v>0</v>
      </c>
      <c r="N331" s="19">
        <f>INDEX('Actuals Data'!N$4:N$427,MATCH('Actuals Summary'!$B331,'Actuals Data'!$B$4:$B$427,0))</f>
        <v>0</v>
      </c>
      <c r="O331" s="19">
        <f>INDEX('Actuals Data'!O$4:O$427,MATCH('Actuals Summary'!$B331,'Actuals Data'!$B$4:$B$427,0))</f>
        <v>0</v>
      </c>
      <c r="P331" s="19">
        <f>INDEX('Actuals Data'!P$4:P$427,MATCH('Actuals Summary'!$B331,'Actuals Data'!$B$4:$B$427,0))</f>
        <v>0</v>
      </c>
      <c r="Q331" s="19">
        <f>INDEX('Actuals Data'!Q$4:Q$427,MATCH('Actuals Summary'!$B331,'Actuals Data'!$B$4:$B$427,0))</f>
        <v>0</v>
      </c>
      <c r="R331" s="19">
        <f>INDEX('Actuals Data'!R$4:R$427,MATCH('Actuals Summary'!$B331,'Actuals Data'!$B$4:$B$427,0))</f>
        <v>0</v>
      </c>
      <c r="S331" s="19">
        <f>INDEX('Actuals Data'!S$4:S$427,MATCH('Actuals Summary'!$B331,'Actuals Data'!$B$4:$B$427,0))</f>
        <v>0</v>
      </c>
      <c r="T331" s="19">
        <f>INDEX('Actuals Data'!T$4:T$427,MATCH('Actuals Summary'!$B331,'Actuals Data'!$B$4:$B$427,0))</f>
        <v>0</v>
      </c>
      <c r="U331" s="19">
        <f>INDEX('Actuals Data'!U$4:U$427,MATCH('Actuals Summary'!$B331,'Actuals Data'!$B$4:$B$427,0))</f>
        <v>0</v>
      </c>
      <c r="V331" s="19">
        <f>INDEX('Actuals Data'!V$4:V$427,MATCH('Actuals Summary'!$B331,'Actuals Data'!$B$4:$B$427,0))</f>
        <v>0</v>
      </c>
      <c r="W331" s="19">
        <f>INDEX('Actuals Data'!W$4:W$427,MATCH('Actuals Summary'!$B331,'Actuals Data'!$B$4:$B$427,0))</f>
        <v>0</v>
      </c>
      <c r="X331" s="19">
        <f>INDEX('Actuals Data'!X$4:X$427,MATCH('Actuals Summary'!$B331,'Actuals Data'!$B$4:$B$427,0))</f>
        <v>0</v>
      </c>
      <c r="Y331" s="19">
        <f>INDEX('Actuals Data'!Y$4:Y$427,MATCH('Actuals Summary'!$B331,'Actuals Data'!$B$4:$B$427,0))</f>
        <v>0</v>
      </c>
      <c r="Z331" s="19">
        <f>INDEX('Actuals Data'!Z$4:Z$427,MATCH('Actuals Summary'!$B331,'Actuals Data'!$B$4:$B$427,0))</f>
        <v>0</v>
      </c>
      <c r="AA331" s="19">
        <f>INDEX('Actuals Data'!AA$4:AA$427,MATCH('Actuals Summary'!$B331,'Actuals Data'!$B$4:$B$427,0))</f>
        <v>0</v>
      </c>
      <c r="AB331" s="19">
        <f>INDEX('Actuals Data'!AB$4:AB$427,MATCH('Actuals Summary'!$B331,'Actuals Data'!$B$4:$B$427,0))</f>
        <v>0</v>
      </c>
      <c r="AC331" s="19">
        <f>INDEX('Actuals Data'!AC$4:AC$427,MATCH('Actuals Summary'!$B331,'Actuals Data'!$B$4:$B$427,0))</f>
        <v>0</v>
      </c>
      <c r="AD331" s="19">
        <f>INDEX('Actuals Data'!AD$4:AD$427,MATCH('Actuals Summary'!$B331,'Actuals Data'!$B$4:$B$427,0))</f>
        <v>0</v>
      </c>
      <c r="AE331" s="19">
        <f>INDEX('Actuals Data'!AE$4:AE$427,MATCH('Actuals Summary'!$B331,'Actuals Data'!$B$4:$B$427,0))</f>
        <v>0</v>
      </c>
      <c r="AF331" s="19">
        <f>INDEX('Actuals Data'!AF$4:AF$427,MATCH('Actuals Summary'!$B331,'Actuals Data'!$B$4:$B$427,0))</f>
        <v>0</v>
      </c>
      <c r="AG331" s="19">
        <f>INDEX('Actuals Data'!AG$4:AG$427,MATCH('Actuals Summary'!$B331,'Actuals Data'!$B$4:$B$427,0))</f>
        <v>0</v>
      </c>
      <c r="AH331" s="19">
        <f>INDEX('Actuals Data'!AH$4:AH$427,MATCH('Actuals Summary'!$B331,'Actuals Data'!$B$4:$B$427,0))</f>
        <v>0</v>
      </c>
      <c r="AI331" s="19">
        <f>INDEX('Actuals Data'!AI$4:AI$427,MATCH('Actuals Summary'!$B331,'Actuals Data'!$B$4:$B$427,0))</f>
        <v>0</v>
      </c>
      <c r="AJ331" s="19">
        <f>INDEX('Actuals Data'!AJ$4:AJ$427,MATCH('Actuals Summary'!$B331,'Actuals Data'!$B$4:$B$427,0))</f>
        <v>-1599630</v>
      </c>
      <c r="AK331" s="19">
        <f>INDEX('Actuals Data'!AK$4:AK$427,MATCH('Actuals Summary'!$B331,'Actuals Data'!$B$4:$B$427,0))</f>
        <v>0</v>
      </c>
      <c r="AL331" s="19">
        <f>INDEX('Actuals Data'!AL$4:AL$427,MATCH('Actuals Summary'!$B331,'Actuals Data'!$B$4:$B$427,0))</f>
        <v>0</v>
      </c>
      <c r="AM331" s="19">
        <f>INDEX('Actuals Data'!AM$4:AM$427,MATCH('Actuals Summary'!$B331,'Actuals Data'!$B$4:$B$427,0))</f>
        <v>0</v>
      </c>
      <c r="AN331" s="19">
        <f>INDEX('Actuals Data'!AN$4:AN$427,MATCH('Actuals Summary'!$B331,'Actuals Data'!$B$4:$B$427,0))</f>
        <v>0</v>
      </c>
      <c r="AO331" s="19">
        <f>INDEX('Actuals Data'!AO$4:AO$427,MATCH('Actuals Summary'!$B331,'Actuals Data'!$B$4:$B$427,0))</f>
        <v>0</v>
      </c>
      <c r="AP331" s="19">
        <f>INDEX('Actuals Data'!AP$4:AP$427,MATCH('Actuals Summary'!$B331,'Actuals Data'!$B$4:$B$427,0))</f>
        <v>0</v>
      </c>
      <c r="AQ331" s="19">
        <f>INDEX('Actuals Data'!AQ$4:AQ$427,MATCH('Actuals Summary'!$B331,'Actuals Data'!$B$4:$B$427,0))</f>
        <v>0</v>
      </c>
      <c r="AR331" s="88">
        <f>INDEX('Actuals Data'!AR$4:AR$427,MATCH('Actuals Summary'!$B331,'Actuals Data'!$B$4:$B$427,0))</f>
        <v>0</v>
      </c>
      <c r="AS331" s="52">
        <f>INDEX('Actuals Data'!AS$4:AS$427,MATCH('Actuals Summary'!$B331,'Actuals Data'!$B$4:$B$427,0))</f>
        <v>0</v>
      </c>
      <c r="AT331" s="19">
        <f>INDEX('Actuals Data'!AT$4:AT$427,MATCH('Actuals Summary'!$B331,'Actuals Data'!$B$4:$B$427,0))</f>
        <v>0</v>
      </c>
    </row>
    <row r="332" spans="2:46" outlineLevel="1" x14ac:dyDescent="0.25">
      <c r="B332" s="24" t="s">
        <v>629</v>
      </c>
      <c r="C332" s="24">
        <v>962</v>
      </c>
      <c r="D332" s="24" t="s">
        <v>630</v>
      </c>
      <c r="E332" s="19">
        <f>INDEX('Actuals Data'!E$4:E$427,MATCH('Actuals Summary'!$B332,'Actuals Data'!$B$4:$B$427,0))</f>
        <v>0</v>
      </c>
      <c r="F332" s="19">
        <f>INDEX('Actuals Data'!F$4:F$427,MATCH('Actuals Summary'!$B332,'Actuals Data'!$B$4:$B$427,0))</f>
        <v>0</v>
      </c>
      <c r="G332" s="19">
        <f>INDEX('Actuals Data'!G$4:G$427,MATCH('Actuals Summary'!$B332,'Actuals Data'!$B$4:$B$427,0))</f>
        <v>0</v>
      </c>
      <c r="H332" s="19">
        <f>INDEX('Actuals Data'!H$4:H$427,MATCH('Actuals Summary'!$B332,'Actuals Data'!$B$4:$B$427,0))</f>
        <v>0</v>
      </c>
      <c r="I332" s="19">
        <f>INDEX('Actuals Data'!I$4:I$427,MATCH('Actuals Summary'!$B332,'Actuals Data'!$B$4:$B$427,0))</f>
        <v>0</v>
      </c>
      <c r="J332" s="19">
        <f>INDEX('Actuals Data'!J$4:J$427,MATCH('Actuals Summary'!$B332,'Actuals Data'!$B$4:$B$427,0))</f>
        <v>0</v>
      </c>
      <c r="K332" s="19">
        <f>INDEX('Actuals Data'!K$4:K$427,MATCH('Actuals Summary'!$B332,'Actuals Data'!$B$4:$B$427,0))</f>
        <v>0</v>
      </c>
      <c r="L332" s="19">
        <f>INDEX('Actuals Data'!L$4:L$427,MATCH('Actuals Summary'!$B332,'Actuals Data'!$B$4:$B$427,0))</f>
        <v>0</v>
      </c>
      <c r="M332" s="19">
        <f>INDEX('Actuals Data'!M$4:M$427,MATCH('Actuals Summary'!$B332,'Actuals Data'!$B$4:$B$427,0))</f>
        <v>0</v>
      </c>
      <c r="N332" s="19">
        <f>INDEX('Actuals Data'!N$4:N$427,MATCH('Actuals Summary'!$B332,'Actuals Data'!$B$4:$B$427,0))</f>
        <v>0</v>
      </c>
      <c r="O332" s="19">
        <f>INDEX('Actuals Data'!O$4:O$427,MATCH('Actuals Summary'!$B332,'Actuals Data'!$B$4:$B$427,0))</f>
        <v>0</v>
      </c>
      <c r="P332" s="19">
        <f>INDEX('Actuals Data'!P$4:P$427,MATCH('Actuals Summary'!$B332,'Actuals Data'!$B$4:$B$427,0))</f>
        <v>0</v>
      </c>
      <c r="Q332" s="19">
        <f>INDEX('Actuals Data'!Q$4:Q$427,MATCH('Actuals Summary'!$B332,'Actuals Data'!$B$4:$B$427,0))</f>
        <v>0</v>
      </c>
      <c r="R332" s="19">
        <f>INDEX('Actuals Data'!R$4:R$427,MATCH('Actuals Summary'!$B332,'Actuals Data'!$B$4:$B$427,0))</f>
        <v>0</v>
      </c>
      <c r="S332" s="19">
        <f>INDEX('Actuals Data'!S$4:S$427,MATCH('Actuals Summary'!$B332,'Actuals Data'!$B$4:$B$427,0))</f>
        <v>0</v>
      </c>
      <c r="T332" s="19">
        <f>INDEX('Actuals Data'!T$4:T$427,MATCH('Actuals Summary'!$B332,'Actuals Data'!$B$4:$B$427,0))</f>
        <v>0</v>
      </c>
      <c r="U332" s="19">
        <f>INDEX('Actuals Data'!U$4:U$427,MATCH('Actuals Summary'!$B332,'Actuals Data'!$B$4:$B$427,0))</f>
        <v>0</v>
      </c>
      <c r="V332" s="19">
        <f>INDEX('Actuals Data'!V$4:V$427,MATCH('Actuals Summary'!$B332,'Actuals Data'!$B$4:$B$427,0))</f>
        <v>0</v>
      </c>
      <c r="W332" s="19">
        <f>INDEX('Actuals Data'!W$4:W$427,MATCH('Actuals Summary'!$B332,'Actuals Data'!$B$4:$B$427,0))</f>
        <v>0</v>
      </c>
      <c r="X332" s="19">
        <f>INDEX('Actuals Data'!X$4:X$427,MATCH('Actuals Summary'!$B332,'Actuals Data'!$B$4:$B$427,0))</f>
        <v>0</v>
      </c>
      <c r="Y332" s="19">
        <f>INDEX('Actuals Data'!Y$4:Y$427,MATCH('Actuals Summary'!$B332,'Actuals Data'!$B$4:$B$427,0))</f>
        <v>0</v>
      </c>
      <c r="Z332" s="19">
        <f>INDEX('Actuals Data'!Z$4:Z$427,MATCH('Actuals Summary'!$B332,'Actuals Data'!$B$4:$B$427,0))</f>
        <v>0</v>
      </c>
      <c r="AA332" s="19">
        <f>INDEX('Actuals Data'!AA$4:AA$427,MATCH('Actuals Summary'!$B332,'Actuals Data'!$B$4:$B$427,0))</f>
        <v>0</v>
      </c>
      <c r="AB332" s="19">
        <f>INDEX('Actuals Data'!AB$4:AB$427,MATCH('Actuals Summary'!$B332,'Actuals Data'!$B$4:$B$427,0))</f>
        <v>0</v>
      </c>
      <c r="AC332" s="19">
        <f>INDEX('Actuals Data'!AC$4:AC$427,MATCH('Actuals Summary'!$B332,'Actuals Data'!$B$4:$B$427,0))</f>
        <v>0</v>
      </c>
      <c r="AD332" s="19">
        <f>INDEX('Actuals Data'!AD$4:AD$427,MATCH('Actuals Summary'!$B332,'Actuals Data'!$B$4:$B$427,0))</f>
        <v>0</v>
      </c>
      <c r="AE332" s="19">
        <f>INDEX('Actuals Data'!AE$4:AE$427,MATCH('Actuals Summary'!$B332,'Actuals Data'!$B$4:$B$427,0))</f>
        <v>0</v>
      </c>
      <c r="AF332" s="19">
        <f>INDEX('Actuals Data'!AF$4:AF$427,MATCH('Actuals Summary'!$B332,'Actuals Data'!$B$4:$B$427,0))</f>
        <v>0</v>
      </c>
      <c r="AG332" s="19">
        <f>INDEX('Actuals Data'!AG$4:AG$427,MATCH('Actuals Summary'!$B332,'Actuals Data'!$B$4:$B$427,0))</f>
        <v>0</v>
      </c>
      <c r="AH332" s="19">
        <f>INDEX('Actuals Data'!AH$4:AH$427,MATCH('Actuals Summary'!$B332,'Actuals Data'!$B$4:$B$427,0))</f>
        <v>0</v>
      </c>
      <c r="AI332" s="19">
        <f>INDEX('Actuals Data'!AI$4:AI$427,MATCH('Actuals Summary'!$B332,'Actuals Data'!$B$4:$B$427,0))</f>
        <v>0</v>
      </c>
      <c r="AJ332" s="19">
        <f>INDEX('Actuals Data'!AJ$4:AJ$427,MATCH('Actuals Summary'!$B332,'Actuals Data'!$B$4:$B$427,0))</f>
        <v>0</v>
      </c>
      <c r="AK332" s="19">
        <f>INDEX('Actuals Data'!AK$4:AK$427,MATCH('Actuals Summary'!$B332,'Actuals Data'!$B$4:$B$427,0))</f>
        <v>2328000</v>
      </c>
      <c r="AL332" s="19">
        <f>INDEX('Actuals Data'!AL$4:AL$427,MATCH('Actuals Summary'!$B332,'Actuals Data'!$B$4:$B$427,0))</f>
        <v>0</v>
      </c>
      <c r="AM332" s="19">
        <f>INDEX('Actuals Data'!AM$4:AM$427,MATCH('Actuals Summary'!$B332,'Actuals Data'!$B$4:$B$427,0))</f>
        <v>0</v>
      </c>
      <c r="AN332" s="19">
        <f>INDEX('Actuals Data'!AN$4:AN$427,MATCH('Actuals Summary'!$B332,'Actuals Data'!$B$4:$B$427,0))</f>
        <v>0</v>
      </c>
      <c r="AO332" s="19">
        <f>INDEX('Actuals Data'!AO$4:AO$427,MATCH('Actuals Summary'!$B332,'Actuals Data'!$B$4:$B$427,0))</f>
        <v>0</v>
      </c>
      <c r="AP332" s="19">
        <f>INDEX('Actuals Data'!AP$4:AP$427,MATCH('Actuals Summary'!$B332,'Actuals Data'!$B$4:$B$427,0))</f>
        <v>0</v>
      </c>
      <c r="AQ332" s="19">
        <f>INDEX('Actuals Data'!AQ$4:AQ$427,MATCH('Actuals Summary'!$B332,'Actuals Data'!$B$4:$B$427,0))</f>
        <v>0</v>
      </c>
      <c r="AR332" s="88">
        <f>INDEX('Actuals Data'!AR$4:AR$427,MATCH('Actuals Summary'!$B332,'Actuals Data'!$B$4:$B$427,0))</f>
        <v>0</v>
      </c>
      <c r="AS332" s="52">
        <f>INDEX('Actuals Data'!AS$4:AS$427,MATCH('Actuals Summary'!$B332,'Actuals Data'!$B$4:$B$427,0))</f>
        <v>0</v>
      </c>
      <c r="AT332" s="19">
        <f>INDEX('Actuals Data'!AT$4:AT$427,MATCH('Actuals Summary'!$B332,'Actuals Data'!$B$4:$B$427,0))</f>
        <v>0</v>
      </c>
    </row>
    <row r="333" spans="2:46" outlineLevel="1" x14ac:dyDescent="0.25">
      <c r="D333" s="15" t="s">
        <v>985</v>
      </c>
      <c r="E333" s="20">
        <f t="shared" ref="E333:AG333" si="144">SUM(E325:E332)</f>
        <v>0</v>
      </c>
      <c r="F333" s="20">
        <f t="shared" si="144"/>
        <v>0</v>
      </c>
      <c r="G333" s="20">
        <f t="shared" si="144"/>
        <v>0</v>
      </c>
      <c r="H333" s="20">
        <f t="shared" si="144"/>
        <v>0</v>
      </c>
      <c r="I333" s="20">
        <f t="shared" si="144"/>
        <v>0</v>
      </c>
      <c r="J333" s="20">
        <f t="shared" si="144"/>
        <v>0</v>
      </c>
      <c r="K333" s="20">
        <f t="shared" si="144"/>
        <v>0</v>
      </c>
      <c r="L333" s="20">
        <f t="shared" si="144"/>
        <v>0</v>
      </c>
      <c r="M333" s="20">
        <f t="shared" si="144"/>
        <v>0</v>
      </c>
      <c r="N333" s="20">
        <f t="shared" si="144"/>
        <v>0</v>
      </c>
      <c r="O333" s="20">
        <f t="shared" si="144"/>
        <v>0</v>
      </c>
      <c r="P333" s="20">
        <f t="shared" si="144"/>
        <v>0</v>
      </c>
      <c r="Q333" s="20">
        <f t="shared" si="144"/>
        <v>0</v>
      </c>
      <c r="R333" s="20">
        <f t="shared" si="144"/>
        <v>0</v>
      </c>
      <c r="S333" s="20">
        <f t="shared" si="144"/>
        <v>21952206</v>
      </c>
      <c r="T333" s="20">
        <f t="shared" si="144"/>
        <v>18100123</v>
      </c>
      <c r="U333" s="20">
        <f t="shared" si="144"/>
        <v>13850722</v>
      </c>
      <c r="V333" s="20">
        <f t="shared" si="144"/>
        <v>17023060</v>
      </c>
      <c r="W333" s="20">
        <f t="shared" si="144"/>
        <v>14193985</v>
      </c>
      <c r="X333" s="20">
        <f t="shared" si="144"/>
        <v>19229976</v>
      </c>
      <c r="Y333" s="20">
        <f t="shared" si="144"/>
        <v>19281092</v>
      </c>
      <c r="Z333" s="20">
        <f t="shared" si="144"/>
        <v>21476011</v>
      </c>
      <c r="AA333" s="20">
        <f t="shared" si="144"/>
        <v>20380651</v>
      </c>
      <c r="AB333" s="20">
        <f t="shared" si="144"/>
        <v>24482033</v>
      </c>
      <c r="AC333" s="20">
        <f t="shared" si="144"/>
        <v>22901786</v>
      </c>
      <c r="AD333" s="20">
        <f t="shared" si="144"/>
        <v>26569418</v>
      </c>
      <c r="AE333" s="20">
        <f t="shared" si="144"/>
        <v>23717033</v>
      </c>
      <c r="AF333" s="20">
        <f t="shared" si="144"/>
        <v>28050634</v>
      </c>
      <c r="AG333" s="20">
        <f t="shared" si="144"/>
        <v>23415735</v>
      </c>
      <c r="AH333" s="20">
        <f t="shared" ref="AH333" si="145">SUM(AH325:AH332)</f>
        <v>21529516</v>
      </c>
      <c r="AI333" s="20">
        <f t="shared" ref="AI333" si="146">SUM(AI325:AI332)</f>
        <v>28182201</v>
      </c>
      <c r="AJ333" s="20">
        <f t="shared" ref="AJ333" si="147">SUM(AJ325:AJ332)</f>
        <v>22664014</v>
      </c>
      <c r="AK333" s="20">
        <f t="shared" ref="AK333" si="148">SUM(AK325:AK332)</f>
        <v>26715906</v>
      </c>
      <c r="AL333" s="20">
        <f t="shared" ref="AL333" si="149">SUM(AL325:AL332)</f>
        <v>40134175</v>
      </c>
      <c r="AM333" s="20">
        <f t="shared" ref="AM333" si="150">SUM(AM325:AM332)</f>
        <v>32457480</v>
      </c>
      <c r="AN333" s="20">
        <f t="shared" ref="AN333" si="151">SUM(AN325:AN332)</f>
        <v>28597051</v>
      </c>
      <c r="AO333" s="20">
        <f t="shared" ref="AO333" si="152">SUM(AO325:AO332)</f>
        <v>37389660</v>
      </c>
      <c r="AP333" s="20">
        <f t="shared" ref="AP333" si="153">SUM(AP325:AP332)</f>
        <v>35125911</v>
      </c>
      <c r="AQ333" s="20">
        <f t="shared" ref="AQ333:AR333" si="154">SUM(AQ325:AQ332)</f>
        <v>48378993</v>
      </c>
      <c r="AR333" s="89">
        <f t="shared" si="154"/>
        <v>34031236.989999995</v>
      </c>
      <c r="AS333" s="65">
        <f t="shared" ref="AS333" si="155">SUM(AS325:AS332)</f>
        <v>34031236.989999905</v>
      </c>
      <c r="AT333" s="20">
        <f t="shared" ref="AT333" si="156">SUM(AT325:AT332)</f>
        <v>23935547</v>
      </c>
    </row>
    <row r="334" spans="2:46" outlineLevel="1" x14ac:dyDescent="0.25">
      <c r="D334" s="16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87"/>
      <c r="AS334" s="64"/>
      <c r="AT334" s="11"/>
    </row>
    <row r="335" spans="2:46" outlineLevel="1" x14ac:dyDescent="0.25">
      <c r="D335" s="14" t="s">
        <v>986</v>
      </c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0"/>
      <c r="AJ335" s="19"/>
      <c r="AK335" s="19"/>
      <c r="AL335" s="19"/>
      <c r="AM335" s="19"/>
      <c r="AN335" s="19"/>
      <c r="AO335" s="19"/>
      <c r="AP335" s="19"/>
      <c r="AQ335" s="19"/>
      <c r="AR335" s="88"/>
      <c r="AS335" s="52"/>
      <c r="AT335" s="19"/>
    </row>
    <row r="336" spans="2:46" outlineLevel="1" x14ac:dyDescent="0.25">
      <c r="B336" s="24" t="s">
        <v>633</v>
      </c>
      <c r="C336" s="24" t="s">
        <v>634</v>
      </c>
      <c r="D336" s="24" t="s">
        <v>635</v>
      </c>
      <c r="E336" s="19">
        <f>INDEX('Actuals Data'!E$4:E$427,MATCH('Actuals Summary'!$B336,'Actuals Data'!$B$4:$B$427,0))</f>
        <v>11254005</v>
      </c>
      <c r="F336" s="19">
        <f>INDEX('Actuals Data'!F$4:F$427,MATCH('Actuals Summary'!$B336,'Actuals Data'!$B$4:$B$427,0))</f>
        <v>12911281</v>
      </c>
      <c r="G336" s="19">
        <f>INDEX('Actuals Data'!G$4:G$427,MATCH('Actuals Summary'!$B336,'Actuals Data'!$B$4:$B$427,0))</f>
        <v>8856944</v>
      </c>
      <c r="H336" s="19">
        <f>INDEX('Actuals Data'!H$4:H$427,MATCH('Actuals Summary'!$B336,'Actuals Data'!$B$4:$B$427,0))</f>
        <v>10424722</v>
      </c>
      <c r="I336" s="19">
        <f>INDEX('Actuals Data'!I$4:I$427,MATCH('Actuals Summary'!$B336,'Actuals Data'!$B$4:$B$427,0))</f>
        <v>15550224</v>
      </c>
      <c r="J336" s="19">
        <f>INDEX('Actuals Data'!J$4:J$427,MATCH('Actuals Summary'!$B336,'Actuals Data'!$B$4:$B$427,0))</f>
        <v>8207956</v>
      </c>
      <c r="K336" s="19">
        <f>INDEX('Actuals Data'!K$4:K$427,MATCH('Actuals Summary'!$B336,'Actuals Data'!$B$4:$B$427,0))</f>
        <v>230000</v>
      </c>
      <c r="L336" s="19">
        <f>INDEX('Actuals Data'!L$4:L$427,MATCH('Actuals Summary'!$B336,'Actuals Data'!$B$4:$B$427,0))</f>
        <v>2547100</v>
      </c>
      <c r="M336" s="19">
        <f>INDEX('Actuals Data'!M$4:M$427,MATCH('Actuals Summary'!$B336,'Actuals Data'!$B$4:$B$427,0))</f>
        <v>12434081</v>
      </c>
      <c r="N336" s="19">
        <f>INDEX('Actuals Data'!N$4:N$427,MATCH('Actuals Summary'!$B336,'Actuals Data'!$B$4:$B$427,0))</f>
        <v>26105987</v>
      </c>
      <c r="O336" s="19">
        <f>INDEX('Actuals Data'!O$4:O$427,MATCH('Actuals Summary'!$B336,'Actuals Data'!$B$4:$B$427,0))</f>
        <v>18800000</v>
      </c>
      <c r="P336" s="19">
        <f>INDEX('Actuals Data'!P$4:P$427,MATCH('Actuals Summary'!$B336,'Actuals Data'!$B$4:$B$427,0))</f>
        <v>18000000</v>
      </c>
      <c r="Q336" s="19">
        <f>INDEX('Actuals Data'!Q$4:Q$427,MATCH('Actuals Summary'!$B336,'Actuals Data'!$B$4:$B$427,0))</f>
        <v>8444000</v>
      </c>
      <c r="R336" s="19">
        <f>INDEX('Actuals Data'!R$4:R$427,MATCH('Actuals Summary'!$B336,'Actuals Data'!$B$4:$B$427,0))</f>
        <v>4600000</v>
      </c>
      <c r="S336" s="19">
        <f>INDEX('Actuals Data'!S$4:S$427,MATCH('Actuals Summary'!$B336,'Actuals Data'!$B$4:$B$427,0))</f>
        <v>3425000</v>
      </c>
      <c r="T336" s="19">
        <f>INDEX('Actuals Data'!T$4:T$427,MATCH('Actuals Summary'!$B336,'Actuals Data'!$B$4:$B$427,0))</f>
        <v>0</v>
      </c>
      <c r="U336" s="19">
        <f>INDEX('Actuals Data'!U$4:U$427,MATCH('Actuals Summary'!$B336,'Actuals Data'!$B$4:$B$427,0))</f>
        <v>0</v>
      </c>
      <c r="V336" s="19">
        <f>INDEX('Actuals Data'!V$4:V$427,MATCH('Actuals Summary'!$B336,'Actuals Data'!$B$4:$B$427,0))</f>
        <v>4181000</v>
      </c>
      <c r="W336" s="19">
        <f>INDEX('Actuals Data'!W$4:W$427,MATCH('Actuals Summary'!$B336,'Actuals Data'!$B$4:$B$427,0))</f>
        <v>562065</v>
      </c>
      <c r="X336" s="19">
        <f>INDEX('Actuals Data'!X$4:X$427,MATCH('Actuals Summary'!$B336,'Actuals Data'!$B$4:$B$427,0))</f>
        <v>519601</v>
      </c>
      <c r="Y336" s="19">
        <f>INDEX('Actuals Data'!Y$4:Y$427,MATCH('Actuals Summary'!$B336,'Actuals Data'!$B$4:$B$427,0))</f>
        <v>1300000</v>
      </c>
      <c r="Z336" s="19">
        <f>INDEX('Actuals Data'!Z$4:Z$427,MATCH('Actuals Summary'!$B336,'Actuals Data'!$B$4:$B$427,0))</f>
        <v>10315000</v>
      </c>
      <c r="AA336" s="19">
        <f>INDEX('Actuals Data'!AA$4:AA$427,MATCH('Actuals Summary'!$B336,'Actuals Data'!$B$4:$B$427,0))</f>
        <v>7269503</v>
      </c>
      <c r="AB336" s="19">
        <f>INDEX('Actuals Data'!AB$4:AB$427,MATCH('Actuals Summary'!$B336,'Actuals Data'!$B$4:$B$427,0))</f>
        <v>3550000</v>
      </c>
      <c r="AC336" s="19">
        <f>INDEX('Actuals Data'!AC$4:AC$427,MATCH('Actuals Summary'!$B336,'Actuals Data'!$B$4:$B$427,0))</f>
        <v>5799000</v>
      </c>
      <c r="AD336" s="19">
        <f>INDEX('Actuals Data'!AD$4:AD$427,MATCH('Actuals Summary'!$B336,'Actuals Data'!$B$4:$B$427,0))</f>
        <v>1108000</v>
      </c>
      <c r="AE336" s="19">
        <f>INDEX('Actuals Data'!AE$4:AE$427,MATCH('Actuals Summary'!$B336,'Actuals Data'!$B$4:$B$427,0))</f>
        <v>16655956</v>
      </c>
      <c r="AF336" s="19">
        <f>INDEX('Actuals Data'!AF$4:AF$427,MATCH('Actuals Summary'!$B336,'Actuals Data'!$B$4:$B$427,0))</f>
        <v>4995793</v>
      </c>
      <c r="AG336" s="19">
        <f>INDEX('Actuals Data'!AG$4:AG$427,MATCH('Actuals Summary'!$B336,'Actuals Data'!$B$4:$B$427,0))</f>
        <v>26571985</v>
      </c>
      <c r="AH336" s="19">
        <f>INDEX('Actuals Data'!AH$4:AH$427,MATCH('Actuals Summary'!$B336,'Actuals Data'!$B$4:$B$427,0))</f>
        <v>0</v>
      </c>
      <c r="AI336" s="19">
        <f>INDEX('Actuals Data'!AI$4:AI$427,MATCH('Actuals Summary'!$B336,'Actuals Data'!$B$4:$B$427,0))</f>
        <v>17231319</v>
      </c>
      <c r="AJ336" s="19">
        <f>INDEX('Actuals Data'!AJ$4:AJ$427,MATCH('Actuals Summary'!$B336,'Actuals Data'!$B$4:$B$427,0))</f>
        <v>2964000</v>
      </c>
      <c r="AK336" s="19">
        <f>INDEX('Actuals Data'!AK$4:AK$427,MATCH('Actuals Summary'!$B336,'Actuals Data'!$B$4:$B$427,0))</f>
        <v>60000000</v>
      </c>
      <c r="AL336" s="19">
        <f>INDEX('Actuals Data'!AL$4:AL$427,MATCH('Actuals Summary'!$B336,'Actuals Data'!$B$4:$B$427,0))</f>
        <v>0</v>
      </c>
      <c r="AM336" s="19">
        <f>INDEX('Actuals Data'!AM$4:AM$427,MATCH('Actuals Summary'!$B336,'Actuals Data'!$B$4:$B$427,0))</f>
        <v>0</v>
      </c>
      <c r="AN336" s="19">
        <f>INDEX('Actuals Data'!AN$4:AN$427,MATCH('Actuals Summary'!$B336,'Actuals Data'!$B$4:$B$427,0))</f>
        <v>0</v>
      </c>
      <c r="AO336" s="19">
        <f>INDEX('Actuals Data'!AO$4:AO$427,MATCH('Actuals Summary'!$B336,'Actuals Data'!$B$4:$B$427,0))</f>
        <v>36837648</v>
      </c>
      <c r="AP336" s="19">
        <f>INDEX('Actuals Data'!AP$4:AP$427,MATCH('Actuals Summary'!$B336,'Actuals Data'!$B$4:$B$427,0))</f>
        <v>7500000</v>
      </c>
      <c r="AQ336" s="19">
        <f>INDEX('Actuals Data'!AQ$4:AQ$427,MATCH('Actuals Summary'!$B336,'Actuals Data'!$B$4:$B$427,0))</f>
        <v>27400000</v>
      </c>
      <c r="AR336" s="88">
        <f>INDEX('Actuals Data'!AR$4:AR$427,MATCH('Actuals Summary'!$B336,'Actuals Data'!$B$4:$B$427,0))</f>
        <v>0</v>
      </c>
      <c r="AS336" s="52">
        <f>INDEX('Actuals Data'!AS$4:AS$427,MATCH('Actuals Summary'!$B336,'Actuals Data'!$B$4:$B$427,0))</f>
        <v>0</v>
      </c>
      <c r="AT336" s="19">
        <f>INDEX('Actuals Data'!AT$4:AT$427,MATCH('Actuals Summary'!$B336,'Actuals Data'!$B$4:$B$427,0))</f>
        <v>12500000</v>
      </c>
    </row>
    <row r="337" spans="2:46" outlineLevel="1" x14ac:dyDescent="0.25">
      <c r="D337" s="15" t="s">
        <v>987</v>
      </c>
      <c r="E337" s="20">
        <f t="shared" ref="E337:AG337" si="157">E84+E133+E151+E180+E201+E205+E215+E221+E300+E321+E333+E336</f>
        <v>344742509</v>
      </c>
      <c r="F337" s="20">
        <f t="shared" si="157"/>
        <v>341664473</v>
      </c>
      <c r="G337" s="20">
        <f t="shared" si="157"/>
        <v>367762291</v>
      </c>
      <c r="H337" s="20">
        <f t="shared" si="157"/>
        <v>396508598</v>
      </c>
      <c r="I337" s="20">
        <f t="shared" si="157"/>
        <v>423069712</v>
      </c>
      <c r="J337" s="20">
        <f t="shared" si="157"/>
        <v>437143745</v>
      </c>
      <c r="K337" s="20">
        <f t="shared" si="157"/>
        <v>458773565</v>
      </c>
      <c r="L337" s="20">
        <f t="shared" si="157"/>
        <v>505518687</v>
      </c>
      <c r="M337" s="20">
        <f t="shared" si="157"/>
        <v>579169743</v>
      </c>
      <c r="N337" s="20">
        <f t="shared" si="157"/>
        <v>612133095</v>
      </c>
      <c r="O337" s="20">
        <f t="shared" si="157"/>
        <v>663201041</v>
      </c>
      <c r="P337" s="20">
        <f t="shared" si="157"/>
        <v>682777235</v>
      </c>
      <c r="Q337" s="20">
        <f t="shared" si="157"/>
        <v>713543124</v>
      </c>
      <c r="R337" s="20">
        <f t="shared" si="157"/>
        <v>731388373</v>
      </c>
      <c r="S337" s="20">
        <f t="shared" si="157"/>
        <v>758599889</v>
      </c>
      <c r="T337" s="20">
        <f t="shared" si="157"/>
        <v>759853943</v>
      </c>
      <c r="U337" s="20">
        <f t="shared" si="157"/>
        <v>809841234</v>
      </c>
      <c r="V337" s="20">
        <f t="shared" si="157"/>
        <v>800258951</v>
      </c>
      <c r="W337" s="20">
        <f t="shared" si="157"/>
        <v>795491082</v>
      </c>
      <c r="X337" s="20">
        <f t="shared" si="157"/>
        <v>817246194</v>
      </c>
      <c r="Y337" s="20">
        <f t="shared" si="157"/>
        <v>1009011611</v>
      </c>
      <c r="Z337" s="20">
        <f t="shared" si="157"/>
        <v>1049202310</v>
      </c>
      <c r="AA337" s="20">
        <f t="shared" si="157"/>
        <v>1070203843</v>
      </c>
      <c r="AB337" s="20">
        <f t="shared" si="157"/>
        <v>1119473997</v>
      </c>
      <c r="AC337" s="20">
        <f t="shared" si="157"/>
        <v>1156011861</v>
      </c>
      <c r="AD337" s="20">
        <f t="shared" si="157"/>
        <v>1187422847</v>
      </c>
      <c r="AE337" s="20">
        <f t="shared" si="157"/>
        <v>1234349707</v>
      </c>
      <c r="AF337" s="20">
        <f t="shared" si="157"/>
        <v>1332146707</v>
      </c>
      <c r="AG337" s="20">
        <f t="shared" si="157"/>
        <v>1487849774</v>
      </c>
      <c r="AH337" s="20">
        <f t="shared" ref="AH337:AT337" si="158">AH84+AH133+AH151+AH180+AH201+AH205+AH215+AH221+AH300+AH321+AH333+AH336</f>
        <v>1524427636</v>
      </c>
      <c r="AI337" s="20">
        <f t="shared" si="158"/>
        <v>1564535562</v>
      </c>
      <c r="AJ337" s="20">
        <f t="shared" si="158"/>
        <v>1534218367</v>
      </c>
      <c r="AK337" s="20">
        <f t="shared" si="158"/>
        <v>1546857740</v>
      </c>
      <c r="AL337" s="20">
        <f t="shared" si="158"/>
        <v>1579438552</v>
      </c>
      <c r="AM337" s="20">
        <f t="shared" si="158"/>
        <v>1592013569</v>
      </c>
      <c r="AN337" s="20">
        <f t="shared" si="158"/>
        <v>1605988598</v>
      </c>
      <c r="AO337" s="20">
        <f t="shared" si="158"/>
        <v>1677159851</v>
      </c>
      <c r="AP337" s="20">
        <f t="shared" si="158"/>
        <v>1690239576</v>
      </c>
      <c r="AQ337" s="20">
        <f t="shared" si="158"/>
        <v>1863975671</v>
      </c>
      <c r="AR337" s="89">
        <f t="shared" ref="AR337:AS337" si="159">AR84+AR133+AR151+AR180+AR201+AR205+AR215+AR221+AR300+AR321+AR333+AR336</f>
        <v>1797941670.8900001</v>
      </c>
      <c r="AS337" s="65">
        <f t="shared" si="159"/>
        <v>1817095131.3399975</v>
      </c>
      <c r="AT337" s="20">
        <f t="shared" si="158"/>
        <v>1834900000</v>
      </c>
    </row>
    <row r="338" spans="2:46" outlineLevel="1" x14ac:dyDescent="0.25">
      <c r="AI338" s="13"/>
      <c r="AR338" s="86"/>
      <c r="AS338" s="63"/>
    </row>
    <row r="339" spans="2:46" outlineLevel="1" x14ac:dyDescent="0.25">
      <c r="AI339" s="13"/>
      <c r="AR339" s="86"/>
      <c r="AS339" s="63"/>
    </row>
    <row r="340" spans="2:46" outlineLevel="1" x14ac:dyDescent="0.25">
      <c r="B340" s="17" t="s">
        <v>1022</v>
      </c>
      <c r="C340" s="32"/>
      <c r="D340" s="17"/>
      <c r="AI340" s="13"/>
      <c r="AR340" s="86"/>
      <c r="AS340" s="63"/>
    </row>
    <row r="341" spans="2:46" outlineLevel="1" x14ac:dyDescent="0.25">
      <c r="AQ341" s="26"/>
      <c r="AR341" s="93"/>
      <c r="AS341" s="69"/>
    </row>
    <row r="342" spans="2:46" outlineLevel="1" x14ac:dyDescent="0.25">
      <c r="D342" s="14" t="s">
        <v>1010</v>
      </c>
      <c r="AP342" s="31"/>
      <c r="AQ342" s="27"/>
      <c r="AR342" s="94"/>
      <c r="AS342" s="70"/>
      <c r="AT342" s="31"/>
    </row>
    <row r="343" spans="2:46" outlineLevel="1" x14ac:dyDescent="0.25">
      <c r="B343" s="24" t="s">
        <v>767</v>
      </c>
      <c r="C343" s="24" t="s">
        <v>207</v>
      </c>
      <c r="D343" s="24" t="s">
        <v>768</v>
      </c>
      <c r="E343" s="19">
        <f>INDEX('Actuals Data'!E$4:E$427,MATCH($B343,'Actuals Data'!$B$4:$B$427,0))</f>
        <v>0</v>
      </c>
      <c r="F343" s="19">
        <f>INDEX('Actuals Data'!F$4:F$427,MATCH($B343,'Actuals Data'!$B$4:$B$427,0))</f>
        <v>0</v>
      </c>
      <c r="G343" s="19">
        <f>INDEX('Actuals Data'!G$4:G$427,MATCH($B343,'Actuals Data'!$B$4:$B$427,0))</f>
        <v>0</v>
      </c>
      <c r="H343" s="19">
        <f>INDEX('Actuals Data'!H$4:H$427,MATCH($B343,'Actuals Data'!$B$4:$B$427,0))</f>
        <v>0</v>
      </c>
      <c r="I343" s="19">
        <f>INDEX('Actuals Data'!I$4:I$427,MATCH($B343,'Actuals Data'!$B$4:$B$427,0))</f>
        <v>0</v>
      </c>
      <c r="J343" s="19">
        <f>INDEX('Actuals Data'!J$4:J$427,MATCH($B343,'Actuals Data'!$B$4:$B$427,0))</f>
        <v>0</v>
      </c>
      <c r="K343" s="19">
        <f>INDEX('Actuals Data'!K$4:K$427,MATCH($B343,'Actuals Data'!$B$4:$B$427,0))</f>
        <v>0</v>
      </c>
      <c r="L343" s="19">
        <f>INDEX('Actuals Data'!L$4:L$427,MATCH($B343,'Actuals Data'!$B$4:$B$427,0))</f>
        <v>0</v>
      </c>
      <c r="M343" s="19">
        <f>INDEX('Actuals Data'!M$4:M$427,MATCH($B343,'Actuals Data'!$B$4:$B$427,0))</f>
        <v>0</v>
      </c>
      <c r="N343" s="19">
        <f>INDEX('Actuals Data'!N$4:N$427,MATCH($B343,'Actuals Data'!$B$4:$B$427,0))</f>
        <v>0</v>
      </c>
      <c r="O343" s="19">
        <f>INDEX('Actuals Data'!O$4:O$427,MATCH($B343,'Actuals Data'!$B$4:$B$427,0))</f>
        <v>0</v>
      </c>
      <c r="P343" s="19">
        <f>INDEX('Actuals Data'!P$4:P$427,MATCH($B343,'Actuals Data'!$B$4:$B$427,0))</f>
        <v>0</v>
      </c>
      <c r="Q343" s="19">
        <f>INDEX('Actuals Data'!Q$4:Q$427,MATCH($B343,'Actuals Data'!$B$4:$B$427,0))</f>
        <v>0</v>
      </c>
      <c r="R343" s="19">
        <f>INDEX('Actuals Data'!R$4:R$427,MATCH($B343,'Actuals Data'!$B$4:$B$427,0))</f>
        <v>0</v>
      </c>
      <c r="S343" s="19">
        <f>INDEX('Actuals Data'!S$4:S$427,MATCH($B343,'Actuals Data'!$B$4:$B$427,0))</f>
        <v>176209</v>
      </c>
      <c r="T343" s="19">
        <f>INDEX('Actuals Data'!T$4:T$427,MATCH($B343,'Actuals Data'!$B$4:$B$427,0))</f>
        <v>157040</v>
      </c>
      <c r="U343" s="19">
        <f>INDEX('Actuals Data'!U$4:U$427,MATCH($B343,'Actuals Data'!$B$4:$B$427,0))</f>
        <v>167844</v>
      </c>
      <c r="V343" s="19">
        <f>INDEX('Actuals Data'!V$4:V$427,MATCH($B343,'Actuals Data'!$B$4:$B$427,0))</f>
        <v>169981</v>
      </c>
      <c r="W343" s="19">
        <f>INDEX('Actuals Data'!W$4:W$427,MATCH($B343,'Actuals Data'!$B$4:$B$427,0))</f>
        <v>172473</v>
      </c>
      <c r="X343" s="19">
        <f>INDEX('Actuals Data'!X$4:X$427,MATCH($B343,'Actuals Data'!$B$4:$B$427,0))</f>
        <v>188896</v>
      </c>
      <c r="Y343" s="19">
        <f>INDEX('Actuals Data'!Y$4:Y$427,MATCH($B343,'Actuals Data'!$B$4:$B$427,0))</f>
        <v>194595</v>
      </c>
      <c r="Z343" s="19">
        <f>INDEX('Actuals Data'!Z$4:Z$427,MATCH($B343,'Actuals Data'!$B$4:$B$427,0))</f>
        <v>202630</v>
      </c>
      <c r="AA343" s="19">
        <f>INDEX('Actuals Data'!AA$4:AA$427,MATCH($B343,'Actuals Data'!$B$4:$B$427,0))</f>
        <v>212006</v>
      </c>
      <c r="AB343" s="19">
        <f>INDEX('Actuals Data'!AB$4:AB$427,MATCH($B343,'Actuals Data'!$B$4:$B$427,0))</f>
        <v>213250</v>
      </c>
      <c r="AC343" s="19">
        <f>INDEX('Actuals Data'!AC$4:AC$427,MATCH($B343,'Actuals Data'!$B$4:$B$427,0))</f>
        <v>242247</v>
      </c>
      <c r="AD343" s="19">
        <f>INDEX('Actuals Data'!AD$4:AD$427,MATCH($B343,'Actuals Data'!$B$4:$B$427,0))</f>
        <v>288391</v>
      </c>
      <c r="AE343" s="19">
        <f>INDEX('Actuals Data'!AE$4:AE$427,MATCH($B343,'Actuals Data'!$B$4:$B$427,0))</f>
        <v>422633</v>
      </c>
      <c r="AF343" s="19">
        <f>INDEX('Actuals Data'!AF$4:AF$427,MATCH($B343,'Actuals Data'!$B$4:$B$427,0))</f>
        <v>428062</v>
      </c>
      <c r="AG343" s="19">
        <f>INDEX('Actuals Data'!AG$4:AG$427,MATCH($B343,'Actuals Data'!$B$4:$B$427,0))</f>
        <v>429253</v>
      </c>
      <c r="AH343" s="19">
        <f>INDEX('Actuals Data'!AH$4:AH$427,MATCH($B343,'Actuals Data'!$B$4:$B$427,0))</f>
        <v>451046</v>
      </c>
      <c r="AI343" s="19">
        <f>INDEX('Actuals Data'!AI$4:AI$427,MATCH($B343,'Actuals Data'!$B$4:$B$427,0))</f>
        <v>453552</v>
      </c>
      <c r="AJ343" s="19">
        <f>INDEX('Actuals Data'!AJ$4:AJ$427,MATCH($B343,'Actuals Data'!$B$4:$B$427,0))</f>
        <v>442220</v>
      </c>
      <c r="AK343" s="19">
        <f>INDEX('Actuals Data'!AK$4:AK$427,MATCH($B343,'Actuals Data'!$B$4:$B$427,0))</f>
        <v>480474</v>
      </c>
      <c r="AL343" s="19">
        <f>INDEX('Actuals Data'!AL$4:AL$427,MATCH($B343,'Actuals Data'!$B$4:$B$427,0))</f>
        <v>542127</v>
      </c>
      <c r="AM343" s="19">
        <f>INDEX('Actuals Data'!AM$4:AM$427,MATCH($B343,'Actuals Data'!$B$4:$B$427,0))</f>
        <v>574557</v>
      </c>
      <c r="AN343" s="19">
        <f>INDEX('Actuals Data'!AN$4:AN$427,MATCH($B343,'Actuals Data'!$B$4:$B$427,0))</f>
        <v>582875</v>
      </c>
      <c r="AO343" s="19">
        <f>INDEX('Actuals Data'!AO$4:AO$427,MATCH($B343,'Actuals Data'!$B$4:$B$427,0))</f>
        <v>604591</v>
      </c>
      <c r="AP343" s="19">
        <f>INDEX('Actuals Data'!AP$4:AP$427,MATCH($B343,'Actuals Data'!$B$4:$B$427,0))</f>
        <v>621883</v>
      </c>
      <c r="AQ343" s="19">
        <f>INDEX('Actuals Data'!AQ$4:AQ$427,MATCH($B343,'Actuals Data'!$B$4:$B$427,0))</f>
        <v>616535</v>
      </c>
      <c r="AR343" s="88">
        <f>INDEX('Actuals Data'!AR$4:AR$427,MATCH($B343,'Actuals Data'!$B$4:$B$427,0))</f>
        <v>629658</v>
      </c>
      <c r="AS343" s="52">
        <f>INDEX('Actuals Data'!AS$4:AS$427,MATCH($B343,'Actuals Data'!$B$4:$B$427,0))</f>
        <v>629658</v>
      </c>
      <c r="AT343" s="19">
        <f>INDEX('Actuals Data'!AT$4:AT$427,MATCH($B343,'Actuals Data'!$B$4:$B$427,0))</f>
        <v>624080</v>
      </c>
    </row>
    <row r="344" spans="2:46" outlineLevel="1" x14ac:dyDescent="0.25"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88"/>
      <c r="AS344" s="52"/>
      <c r="AT344" s="19"/>
    </row>
    <row r="345" spans="2:46" outlineLevel="1" x14ac:dyDescent="0.25">
      <c r="D345" s="14" t="s">
        <v>1009</v>
      </c>
      <c r="AP345" s="31"/>
      <c r="AQ345" s="27"/>
      <c r="AR345" s="94"/>
      <c r="AS345" s="70"/>
      <c r="AT345" s="31"/>
    </row>
    <row r="346" spans="2:46" outlineLevel="1" x14ac:dyDescent="0.25">
      <c r="B346" s="24" t="s">
        <v>769</v>
      </c>
      <c r="C346" s="24" t="s">
        <v>291</v>
      </c>
      <c r="D346" s="24" t="s">
        <v>740</v>
      </c>
      <c r="E346" s="19">
        <f>INDEX('Actuals Data'!E$4:E$427,MATCH($B346,'Actuals Data'!$B$4:$B$427,0))</f>
        <v>0</v>
      </c>
      <c r="F346" s="19">
        <f>INDEX('Actuals Data'!F$4:F$427,MATCH($B346,'Actuals Data'!$B$4:$B$427,0))</f>
        <v>0</v>
      </c>
      <c r="G346" s="19">
        <f>INDEX('Actuals Data'!G$4:G$427,MATCH($B346,'Actuals Data'!$B$4:$B$427,0))</f>
        <v>0</v>
      </c>
      <c r="H346" s="19">
        <f>INDEX('Actuals Data'!H$4:H$427,MATCH($B346,'Actuals Data'!$B$4:$B$427,0))</f>
        <v>0</v>
      </c>
      <c r="I346" s="19">
        <f>INDEX('Actuals Data'!I$4:I$427,MATCH($B346,'Actuals Data'!$B$4:$B$427,0))</f>
        <v>0</v>
      </c>
      <c r="J346" s="19">
        <f>INDEX('Actuals Data'!J$4:J$427,MATCH($B346,'Actuals Data'!$B$4:$B$427,0))</f>
        <v>0</v>
      </c>
      <c r="K346" s="19">
        <f>INDEX('Actuals Data'!K$4:K$427,MATCH($B346,'Actuals Data'!$B$4:$B$427,0))</f>
        <v>0</v>
      </c>
      <c r="L346" s="19">
        <f>INDEX('Actuals Data'!L$4:L$427,MATCH($B346,'Actuals Data'!$B$4:$B$427,0))</f>
        <v>0</v>
      </c>
      <c r="M346" s="19">
        <f>INDEX('Actuals Data'!M$4:M$427,MATCH($B346,'Actuals Data'!$B$4:$B$427,0))</f>
        <v>0</v>
      </c>
      <c r="N346" s="19">
        <f>INDEX('Actuals Data'!N$4:N$427,MATCH($B346,'Actuals Data'!$B$4:$B$427,0))</f>
        <v>0</v>
      </c>
      <c r="O346" s="19">
        <f>INDEX('Actuals Data'!O$4:O$427,MATCH($B346,'Actuals Data'!$B$4:$B$427,0))</f>
        <v>0</v>
      </c>
      <c r="P346" s="19">
        <f>INDEX('Actuals Data'!P$4:P$427,MATCH($B346,'Actuals Data'!$B$4:$B$427,0))</f>
        <v>0</v>
      </c>
      <c r="Q346" s="19">
        <f>INDEX('Actuals Data'!Q$4:Q$427,MATCH($B346,'Actuals Data'!$B$4:$B$427,0))</f>
        <v>0</v>
      </c>
      <c r="R346" s="19">
        <f>INDEX('Actuals Data'!R$4:R$427,MATCH($B346,'Actuals Data'!$B$4:$B$427,0))</f>
        <v>0</v>
      </c>
      <c r="S346" s="19">
        <f>INDEX('Actuals Data'!S$4:S$427,MATCH($B346,'Actuals Data'!$B$4:$B$427,0))</f>
        <v>87087</v>
      </c>
      <c r="T346" s="19">
        <f>INDEX('Actuals Data'!T$4:T$427,MATCH($B346,'Actuals Data'!$B$4:$B$427,0))</f>
        <v>130546</v>
      </c>
      <c r="U346" s="19">
        <f>INDEX('Actuals Data'!U$4:U$427,MATCH($B346,'Actuals Data'!$B$4:$B$427,0))</f>
        <v>100392</v>
      </c>
      <c r="V346" s="19">
        <f>INDEX('Actuals Data'!V$4:V$427,MATCH($B346,'Actuals Data'!$B$4:$B$427,0))</f>
        <v>125351</v>
      </c>
      <c r="W346" s="19">
        <f>INDEX('Actuals Data'!W$4:W$427,MATCH($B346,'Actuals Data'!$B$4:$B$427,0))</f>
        <v>112316</v>
      </c>
      <c r="X346" s="19">
        <f>INDEX('Actuals Data'!X$4:X$427,MATCH($B346,'Actuals Data'!$B$4:$B$427,0))</f>
        <v>121761</v>
      </c>
      <c r="Y346" s="19">
        <f>INDEX('Actuals Data'!Y$4:Y$427,MATCH($B346,'Actuals Data'!$B$4:$B$427,0))</f>
        <v>118729</v>
      </c>
      <c r="Z346" s="19">
        <f>INDEX('Actuals Data'!Z$4:Z$427,MATCH($B346,'Actuals Data'!$B$4:$B$427,0))</f>
        <v>123678</v>
      </c>
      <c r="AA346" s="19">
        <f>INDEX('Actuals Data'!AA$4:AA$427,MATCH($B346,'Actuals Data'!$B$4:$B$427,0))</f>
        <v>104037</v>
      </c>
      <c r="AB346" s="19">
        <f>INDEX('Actuals Data'!AB$4:AB$427,MATCH($B346,'Actuals Data'!$B$4:$B$427,0))</f>
        <v>73411</v>
      </c>
      <c r="AC346" s="19">
        <f>INDEX('Actuals Data'!AC$4:AC$427,MATCH($B346,'Actuals Data'!$B$4:$B$427,0))</f>
        <v>101789</v>
      </c>
      <c r="AD346" s="19">
        <f>INDEX('Actuals Data'!AD$4:AD$427,MATCH($B346,'Actuals Data'!$B$4:$B$427,0))</f>
        <v>19266</v>
      </c>
      <c r="AE346" s="19">
        <f>INDEX('Actuals Data'!AE$4:AE$427,MATCH($B346,'Actuals Data'!$B$4:$B$427,0))</f>
        <v>4940</v>
      </c>
      <c r="AF346" s="19">
        <f>INDEX('Actuals Data'!AF$4:AF$427,MATCH($B346,'Actuals Data'!$B$4:$B$427,0))</f>
        <v>4560</v>
      </c>
      <c r="AG346" s="19">
        <f>INDEX('Actuals Data'!AG$4:AG$427,MATCH($B346,'Actuals Data'!$B$4:$B$427,0))</f>
        <v>4560</v>
      </c>
      <c r="AH346" s="19">
        <f>INDEX('Actuals Data'!AH$4:AH$427,MATCH($B346,'Actuals Data'!$B$4:$B$427,0))</f>
        <v>4180</v>
      </c>
      <c r="AI346" s="19">
        <f>INDEX('Actuals Data'!AI$4:AI$427,MATCH($B346,'Actuals Data'!$B$4:$B$427,0))</f>
        <v>4940</v>
      </c>
      <c r="AJ346" s="19">
        <f>INDEX('Actuals Data'!AJ$4:AJ$427,MATCH($B346,'Actuals Data'!$B$4:$B$427,0))</f>
        <v>2280</v>
      </c>
      <c r="AK346" s="19">
        <f>INDEX('Actuals Data'!AK$4:AK$427,MATCH($B346,'Actuals Data'!$B$4:$B$427,0))</f>
        <v>3800</v>
      </c>
      <c r="AL346" s="19">
        <f>INDEX('Actuals Data'!AL$4:AL$427,MATCH($B346,'Actuals Data'!$B$4:$B$427,0))</f>
        <v>4940</v>
      </c>
      <c r="AM346" s="19">
        <f>INDEX('Actuals Data'!AM$4:AM$427,MATCH($B346,'Actuals Data'!$B$4:$B$427,0))</f>
        <v>3420</v>
      </c>
      <c r="AN346" s="19">
        <f>INDEX('Actuals Data'!AN$4:AN$427,MATCH($B346,'Actuals Data'!$B$4:$B$427,0))</f>
        <v>5700</v>
      </c>
      <c r="AO346" s="19">
        <f>INDEX('Actuals Data'!AO$4:AO$427,MATCH($B346,'Actuals Data'!$B$4:$B$427,0))</f>
        <v>6460</v>
      </c>
      <c r="AP346" s="19">
        <f>INDEX('Actuals Data'!AP$4:AP$427,MATCH($B346,'Actuals Data'!$B$4:$B$427,0))</f>
        <v>3040</v>
      </c>
      <c r="AQ346" s="19">
        <f>INDEX('Actuals Data'!AQ$4:AQ$427,MATCH($B346,'Actuals Data'!$B$4:$B$427,0))</f>
        <v>5700</v>
      </c>
      <c r="AR346" s="88">
        <f>INDEX('Actuals Data'!AR$4:AR$427,MATCH($B346,'Actuals Data'!$B$4:$B$427,0))</f>
        <v>3800</v>
      </c>
      <c r="AS346" s="52">
        <f>INDEX('Actuals Data'!AS$4:AS$427,MATCH($B346,'Actuals Data'!$B$4:$B$427,0))</f>
        <v>3800</v>
      </c>
      <c r="AT346" s="19">
        <f>INDEX('Actuals Data'!AT$4:AT$427,MATCH($B346,'Actuals Data'!$B$4:$B$427,0))</f>
        <v>5200</v>
      </c>
    </row>
    <row r="347" spans="2:46" outlineLevel="1" x14ac:dyDescent="0.25"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88"/>
      <c r="AS347" s="52"/>
      <c r="AT347" s="19"/>
    </row>
    <row r="348" spans="2:46" outlineLevel="1" x14ac:dyDescent="0.25">
      <c r="D348" s="14" t="s">
        <v>1008</v>
      </c>
      <c r="AP348" s="31"/>
      <c r="AQ348" s="27"/>
      <c r="AR348" s="94"/>
      <c r="AS348" s="70"/>
      <c r="AT348" s="31"/>
    </row>
    <row r="349" spans="2:46" outlineLevel="1" x14ac:dyDescent="0.25">
      <c r="B349" s="24" t="s">
        <v>770</v>
      </c>
      <c r="C349" s="24" t="s">
        <v>771</v>
      </c>
      <c r="D349" s="24" t="s">
        <v>772</v>
      </c>
      <c r="E349" s="19">
        <f>INDEX('Actuals Data'!E$4:E$427,MATCH($B349,'Actuals Data'!$B$4:$B$427,0))</f>
        <v>0</v>
      </c>
      <c r="F349" s="19">
        <f>INDEX('Actuals Data'!F$4:F$427,MATCH($B349,'Actuals Data'!$B$4:$B$427,0))</f>
        <v>0</v>
      </c>
      <c r="G349" s="19">
        <f>INDEX('Actuals Data'!G$4:G$427,MATCH($B349,'Actuals Data'!$B$4:$B$427,0))</f>
        <v>0</v>
      </c>
      <c r="H349" s="19">
        <f>INDEX('Actuals Data'!H$4:H$427,MATCH($B349,'Actuals Data'!$B$4:$B$427,0))</f>
        <v>0</v>
      </c>
      <c r="I349" s="19">
        <f>INDEX('Actuals Data'!I$4:I$427,MATCH($B349,'Actuals Data'!$B$4:$B$427,0))</f>
        <v>0</v>
      </c>
      <c r="J349" s="19">
        <f>INDEX('Actuals Data'!J$4:J$427,MATCH($B349,'Actuals Data'!$B$4:$B$427,0))</f>
        <v>0</v>
      </c>
      <c r="K349" s="19">
        <f>INDEX('Actuals Data'!K$4:K$427,MATCH($B349,'Actuals Data'!$B$4:$B$427,0))</f>
        <v>0</v>
      </c>
      <c r="L349" s="19">
        <f>INDEX('Actuals Data'!L$4:L$427,MATCH($B349,'Actuals Data'!$B$4:$B$427,0))</f>
        <v>0</v>
      </c>
      <c r="M349" s="19">
        <f>INDEX('Actuals Data'!M$4:M$427,MATCH($B349,'Actuals Data'!$B$4:$B$427,0))</f>
        <v>0</v>
      </c>
      <c r="N349" s="19">
        <f>INDEX('Actuals Data'!N$4:N$427,MATCH($B349,'Actuals Data'!$B$4:$B$427,0))</f>
        <v>0</v>
      </c>
      <c r="O349" s="19">
        <f>INDEX('Actuals Data'!O$4:O$427,MATCH($B349,'Actuals Data'!$B$4:$B$427,0))</f>
        <v>0</v>
      </c>
      <c r="P349" s="19">
        <f>INDEX('Actuals Data'!P$4:P$427,MATCH($B349,'Actuals Data'!$B$4:$B$427,0))</f>
        <v>0</v>
      </c>
      <c r="Q349" s="19">
        <f>INDEX('Actuals Data'!Q$4:Q$427,MATCH($B349,'Actuals Data'!$B$4:$B$427,0))</f>
        <v>0</v>
      </c>
      <c r="R349" s="19">
        <f>INDEX('Actuals Data'!R$4:R$427,MATCH($B349,'Actuals Data'!$B$4:$B$427,0))</f>
        <v>0</v>
      </c>
      <c r="S349" s="19">
        <f>INDEX('Actuals Data'!S$4:S$427,MATCH($B349,'Actuals Data'!$B$4:$B$427,0))</f>
        <v>2056906</v>
      </c>
      <c r="T349" s="19">
        <f>INDEX('Actuals Data'!T$4:T$427,MATCH($B349,'Actuals Data'!$B$4:$B$427,0))</f>
        <v>1258624</v>
      </c>
      <c r="U349" s="19">
        <f>INDEX('Actuals Data'!U$4:U$427,MATCH($B349,'Actuals Data'!$B$4:$B$427,0))</f>
        <v>1074052</v>
      </c>
      <c r="V349" s="19">
        <f>INDEX('Actuals Data'!V$4:V$427,MATCH($B349,'Actuals Data'!$B$4:$B$427,0))</f>
        <v>903394</v>
      </c>
      <c r="W349" s="19">
        <f>INDEX('Actuals Data'!W$4:W$427,MATCH($B349,'Actuals Data'!$B$4:$B$427,0))</f>
        <v>624526</v>
      </c>
      <c r="X349" s="19">
        <f>INDEX('Actuals Data'!X$4:X$427,MATCH($B349,'Actuals Data'!$B$4:$B$427,0))</f>
        <v>1198610</v>
      </c>
      <c r="Y349" s="19">
        <f>INDEX('Actuals Data'!Y$4:Y$427,MATCH($B349,'Actuals Data'!$B$4:$B$427,0))</f>
        <v>1313911</v>
      </c>
      <c r="Z349" s="19">
        <f>INDEX('Actuals Data'!Z$4:Z$427,MATCH($B349,'Actuals Data'!$B$4:$B$427,0))</f>
        <v>1033950</v>
      </c>
      <c r="AA349" s="19">
        <f>INDEX('Actuals Data'!AA$4:AA$427,MATCH($B349,'Actuals Data'!$B$4:$B$427,0))</f>
        <v>847839</v>
      </c>
      <c r="AB349" s="19">
        <f>INDEX('Actuals Data'!AB$4:AB$427,MATCH($B349,'Actuals Data'!$B$4:$B$427,0))</f>
        <v>1304658</v>
      </c>
      <c r="AC349" s="19">
        <f>INDEX('Actuals Data'!AC$4:AC$427,MATCH($B349,'Actuals Data'!$B$4:$B$427,0))</f>
        <v>1253667</v>
      </c>
      <c r="AD349" s="19">
        <f>INDEX('Actuals Data'!AD$4:AD$427,MATCH($B349,'Actuals Data'!$B$4:$B$427,0))</f>
        <v>1611493</v>
      </c>
      <c r="AE349" s="19">
        <f>INDEX('Actuals Data'!AE$4:AE$427,MATCH($B349,'Actuals Data'!$B$4:$B$427,0))</f>
        <v>1313341</v>
      </c>
      <c r="AF349" s="19">
        <f>INDEX('Actuals Data'!AF$4:AF$427,MATCH($B349,'Actuals Data'!$B$4:$B$427,0))</f>
        <v>1133790</v>
      </c>
      <c r="AG349" s="19">
        <f>INDEX('Actuals Data'!AG$4:AG$427,MATCH($B349,'Actuals Data'!$B$4:$B$427,0))</f>
        <v>635914</v>
      </c>
      <c r="AH349" s="19">
        <f>INDEX('Actuals Data'!AH$4:AH$427,MATCH($B349,'Actuals Data'!$B$4:$B$427,0))</f>
        <v>47585</v>
      </c>
      <c r="AI349" s="19">
        <f>INDEX('Actuals Data'!AI$4:AI$427,MATCH($B349,'Actuals Data'!$B$4:$B$427,0))</f>
        <v>178891</v>
      </c>
      <c r="AJ349" s="19">
        <f>INDEX('Actuals Data'!AJ$4:AJ$427,MATCH($B349,'Actuals Data'!$B$4:$B$427,0))</f>
        <v>202353</v>
      </c>
      <c r="AK349" s="19">
        <f>INDEX('Actuals Data'!AK$4:AK$427,MATCH($B349,'Actuals Data'!$B$4:$B$427,0))</f>
        <v>108846</v>
      </c>
      <c r="AL349" s="19">
        <f>INDEX('Actuals Data'!AL$4:AL$427,MATCH($B349,'Actuals Data'!$B$4:$B$427,0))</f>
        <v>251135</v>
      </c>
      <c r="AM349" s="19">
        <f>INDEX('Actuals Data'!AM$4:AM$427,MATCH($B349,'Actuals Data'!$B$4:$B$427,0))</f>
        <v>179923</v>
      </c>
      <c r="AN349" s="19">
        <f>INDEX('Actuals Data'!AN$4:AN$427,MATCH($B349,'Actuals Data'!$B$4:$B$427,0))</f>
        <v>181731</v>
      </c>
      <c r="AO349" s="19">
        <f>INDEX('Actuals Data'!AO$4:AO$427,MATCH($B349,'Actuals Data'!$B$4:$B$427,0))</f>
        <v>196010</v>
      </c>
      <c r="AP349" s="19">
        <f>INDEX('Actuals Data'!AP$4:AP$427,MATCH($B349,'Actuals Data'!$B$4:$B$427,0))</f>
        <v>283822</v>
      </c>
      <c r="AQ349" s="19">
        <f>INDEX('Actuals Data'!AQ$4:AQ$427,MATCH($B349,'Actuals Data'!$B$4:$B$427,0))</f>
        <v>276132</v>
      </c>
      <c r="AR349" s="88">
        <f>INDEX('Actuals Data'!AR$4:AR$427,MATCH($B349,'Actuals Data'!$B$4:$B$427,0))</f>
        <v>209121.47</v>
      </c>
      <c r="AS349" s="52">
        <f>INDEX('Actuals Data'!AS$4:AS$427,MATCH($B349,'Actuals Data'!$B$4:$B$427,0))</f>
        <v>209121.47</v>
      </c>
      <c r="AT349" s="19">
        <f>INDEX('Actuals Data'!AT$4:AT$427,MATCH($B349,'Actuals Data'!$B$4:$B$427,0))</f>
        <v>172914</v>
      </c>
    </row>
    <row r="350" spans="2:46" outlineLevel="1" x14ac:dyDescent="0.25">
      <c r="B350" s="24" t="s">
        <v>773</v>
      </c>
      <c r="C350" s="24" t="s">
        <v>774</v>
      </c>
      <c r="D350" s="24" t="s">
        <v>775</v>
      </c>
      <c r="E350" s="19">
        <f>INDEX('Actuals Data'!E$4:E$427,MATCH($B350,'Actuals Data'!$B$4:$B$427,0))</f>
        <v>0</v>
      </c>
      <c r="F350" s="19">
        <f>INDEX('Actuals Data'!F$4:F$427,MATCH($B350,'Actuals Data'!$B$4:$B$427,0))</f>
        <v>0</v>
      </c>
      <c r="G350" s="19">
        <f>INDEX('Actuals Data'!G$4:G$427,MATCH($B350,'Actuals Data'!$B$4:$B$427,0))</f>
        <v>0</v>
      </c>
      <c r="H350" s="19">
        <f>INDEX('Actuals Data'!H$4:H$427,MATCH($B350,'Actuals Data'!$B$4:$B$427,0))</f>
        <v>0</v>
      </c>
      <c r="I350" s="19">
        <f>INDEX('Actuals Data'!I$4:I$427,MATCH($B350,'Actuals Data'!$B$4:$B$427,0))</f>
        <v>0</v>
      </c>
      <c r="J350" s="19">
        <f>INDEX('Actuals Data'!J$4:J$427,MATCH($B350,'Actuals Data'!$B$4:$B$427,0))</f>
        <v>0</v>
      </c>
      <c r="K350" s="19">
        <f>INDEX('Actuals Data'!K$4:K$427,MATCH($B350,'Actuals Data'!$B$4:$B$427,0))</f>
        <v>0</v>
      </c>
      <c r="L350" s="19">
        <f>INDEX('Actuals Data'!L$4:L$427,MATCH($B350,'Actuals Data'!$B$4:$B$427,0))</f>
        <v>0</v>
      </c>
      <c r="M350" s="19">
        <f>INDEX('Actuals Data'!M$4:M$427,MATCH($B350,'Actuals Data'!$B$4:$B$427,0))</f>
        <v>0</v>
      </c>
      <c r="N350" s="19">
        <f>INDEX('Actuals Data'!N$4:N$427,MATCH($B350,'Actuals Data'!$B$4:$B$427,0))</f>
        <v>0</v>
      </c>
      <c r="O350" s="19">
        <f>INDEX('Actuals Data'!O$4:O$427,MATCH($B350,'Actuals Data'!$B$4:$B$427,0))</f>
        <v>0</v>
      </c>
      <c r="P350" s="19">
        <f>INDEX('Actuals Data'!P$4:P$427,MATCH($B350,'Actuals Data'!$B$4:$B$427,0))</f>
        <v>0</v>
      </c>
      <c r="Q350" s="19">
        <f>INDEX('Actuals Data'!Q$4:Q$427,MATCH($B350,'Actuals Data'!$B$4:$B$427,0))</f>
        <v>0</v>
      </c>
      <c r="R350" s="19">
        <f>INDEX('Actuals Data'!R$4:R$427,MATCH($B350,'Actuals Data'!$B$4:$B$427,0))</f>
        <v>0</v>
      </c>
      <c r="S350" s="19">
        <f>INDEX('Actuals Data'!S$4:S$427,MATCH($B350,'Actuals Data'!$B$4:$B$427,0))</f>
        <v>482409</v>
      </c>
      <c r="T350" s="19">
        <f>INDEX('Actuals Data'!T$4:T$427,MATCH($B350,'Actuals Data'!$B$4:$B$427,0))</f>
        <v>845923</v>
      </c>
      <c r="U350" s="19">
        <f>INDEX('Actuals Data'!U$4:U$427,MATCH($B350,'Actuals Data'!$B$4:$B$427,0))</f>
        <v>1566328</v>
      </c>
      <c r="V350" s="19">
        <f>INDEX('Actuals Data'!V$4:V$427,MATCH($B350,'Actuals Data'!$B$4:$B$427,0))</f>
        <v>1459236</v>
      </c>
      <c r="W350" s="19">
        <f>INDEX('Actuals Data'!W$4:W$427,MATCH($B350,'Actuals Data'!$B$4:$B$427,0))</f>
        <v>1483656</v>
      </c>
      <c r="X350" s="19">
        <f>INDEX('Actuals Data'!X$4:X$427,MATCH($B350,'Actuals Data'!$B$4:$B$427,0))</f>
        <v>1719132</v>
      </c>
      <c r="Y350" s="19">
        <f>INDEX('Actuals Data'!Y$4:Y$427,MATCH($B350,'Actuals Data'!$B$4:$B$427,0))</f>
        <v>1818064</v>
      </c>
      <c r="Z350" s="19">
        <f>INDEX('Actuals Data'!Z$4:Z$427,MATCH($B350,'Actuals Data'!$B$4:$B$427,0))</f>
        <v>1734066</v>
      </c>
      <c r="AA350" s="19">
        <f>INDEX('Actuals Data'!AA$4:AA$427,MATCH($B350,'Actuals Data'!$B$4:$B$427,0))</f>
        <v>1884862</v>
      </c>
      <c r="AB350" s="19">
        <f>INDEX('Actuals Data'!AB$4:AB$427,MATCH($B350,'Actuals Data'!$B$4:$B$427,0))</f>
        <v>2359977</v>
      </c>
      <c r="AC350" s="19">
        <f>INDEX('Actuals Data'!AC$4:AC$427,MATCH($B350,'Actuals Data'!$B$4:$B$427,0))</f>
        <v>2171521</v>
      </c>
      <c r="AD350" s="19">
        <f>INDEX('Actuals Data'!AD$4:AD$427,MATCH($B350,'Actuals Data'!$B$4:$B$427,0))</f>
        <v>2084051</v>
      </c>
      <c r="AE350" s="19">
        <f>INDEX('Actuals Data'!AE$4:AE$427,MATCH($B350,'Actuals Data'!$B$4:$B$427,0))</f>
        <v>3102401</v>
      </c>
      <c r="AF350" s="19">
        <f>INDEX('Actuals Data'!AF$4:AF$427,MATCH($B350,'Actuals Data'!$B$4:$B$427,0))</f>
        <v>3752517</v>
      </c>
      <c r="AG350" s="19">
        <f>INDEX('Actuals Data'!AG$4:AG$427,MATCH($B350,'Actuals Data'!$B$4:$B$427,0))</f>
        <v>3311930</v>
      </c>
      <c r="AH350" s="19">
        <f>INDEX('Actuals Data'!AH$4:AH$427,MATCH($B350,'Actuals Data'!$B$4:$B$427,0))</f>
        <v>3531640</v>
      </c>
      <c r="AI350" s="19">
        <f>INDEX('Actuals Data'!AI$4:AI$427,MATCH($B350,'Actuals Data'!$B$4:$B$427,0))</f>
        <v>3991667</v>
      </c>
      <c r="AJ350" s="19">
        <f>INDEX('Actuals Data'!AJ$4:AJ$427,MATCH($B350,'Actuals Data'!$B$4:$B$427,0))</f>
        <v>3912799</v>
      </c>
      <c r="AK350" s="19">
        <f>INDEX('Actuals Data'!AK$4:AK$427,MATCH($B350,'Actuals Data'!$B$4:$B$427,0))</f>
        <v>3558414</v>
      </c>
      <c r="AL350" s="19">
        <f>INDEX('Actuals Data'!AL$4:AL$427,MATCH($B350,'Actuals Data'!$B$4:$B$427,0))</f>
        <v>4110964</v>
      </c>
      <c r="AM350" s="19">
        <f>INDEX('Actuals Data'!AM$4:AM$427,MATCH($B350,'Actuals Data'!$B$4:$B$427,0))</f>
        <v>3893854</v>
      </c>
      <c r="AN350" s="19">
        <f>INDEX('Actuals Data'!AN$4:AN$427,MATCH($B350,'Actuals Data'!$B$4:$B$427,0))</f>
        <v>4509735</v>
      </c>
      <c r="AO350" s="19">
        <f>INDEX('Actuals Data'!AO$4:AO$427,MATCH($B350,'Actuals Data'!$B$4:$B$427,0))</f>
        <v>4847869</v>
      </c>
      <c r="AP350" s="19">
        <f>INDEX('Actuals Data'!AP$4:AP$427,MATCH($B350,'Actuals Data'!$B$4:$B$427,0))</f>
        <v>4959050</v>
      </c>
      <c r="AQ350" s="19">
        <f>INDEX('Actuals Data'!AQ$4:AQ$427,MATCH($B350,'Actuals Data'!$B$4:$B$427,0))</f>
        <v>5343944</v>
      </c>
      <c r="AR350" s="88">
        <f>INDEX('Actuals Data'!AR$4:AR$427,MATCH($B350,'Actuals Data'!$B$4:$B$427,0))</f>
        <v>5342912.9400000004</v>
      </c>
      <c r="AS350" s="52">
        <f>INDEX('Actuals Data'!AS$4:AS$427,MATCH($B350,'Actuals Data'!$B$4:$B$427,0))</f>
        <v>5342912.9400000004</v>
      </c>
      <c r="AT350" s="19">
        <f>INDEX('Actuals Data'!AT$4:AT$427,MATCH($B350,'Actuals Data'!$B$4:$B$427,0))</f>
        <v>5300000</v>
      </c>
    </row>
    <row r="351" spans="2:46" outlineLevel="1" x14ac:dyDescent="0.25">
      <c r="B351" s="24" t="s">
        <v>776</v>
      </c>
      <c r="C351" s="24">
        <v>866</v>
      </c>
      <c r="D351" s="24" t="s">
        <v>777</v>
      </c>
      <c r="E351" s="19">
        <f>INDEX('Actuals Data'!E$4:E$427,MATCH($B351,'Actuals Data'!$B$4:$B$427,0))</f>
        <v>0</v>
      </c>
      <c r="F351" s="19">
        <f>INDEX('Actuals Data'!F$4:F$427,MATCH($B351,'Actuals Data'!$B$4:$B$427,0))</f>
        <v>0</v>
      </c>
      <c r="G351" s="19">
        <f>INDEX('Actuals Data'!G$4:G$427,MATCH($B351,'Actuals Data'!$B$4:$B$427,0))</f>
        <v>0</v>
      </c>
      <c r="H351" s="19">
        <f>INDEX('Actuals Data'!H$4:H$427,MATCH($B351,'Actuals Data'!$B$4:$B$427,0))</f>
        <v>0</v>
      </c>
      <c r="I351" s="19">
        <f>INDEX('Actuals Data'!I$4:I$427,MATCH($B351,'Actuals Data'!$B$4:$B$427,0))</f>
        <v>0</v>
      </c>
      <c r="J351" s="19">
        <f>INDEX('Actuals Data'!J$4:J$427,MATCH($B351,'Actuals Data'!$B$4:$B$427,0))</f>
        <v>0</v>
      </c>
      <c r="K351" s="19">
        <f>INDEX('Actuals Data'!K$4:K$427,MATCH($B351,'Actuals Data'!$B$4:$B$427,0))</f>
        <v>0</v>
      </c>
      <c r="L351" s="19">
        <f>INDEX('Actuals Data'!L$4:L$427,MATCH($B351,'Actuals Data'!$B$4:$B$427,0))</f>
        <v>0</v>
      </c>
      <c r="M351" s="19">
        <f>INDEX('Actuals Data'!M$4:M$427,MATCH($B351,'Actuals Data'!$B$4:$B$427,0))</f>
        <v>0</v>
      </c>
      <c r="N351" s="19">
        <f>INDEX('Actuals Data'!N$4:N$427,MATCH($B351,'Actuals Data'!$B$4:$B$427,0))</f>
        <v>0</v>
      </c>
      <c r="O351" s="19">
        <f>INDEX('Actuals Data'!O$4:O$427,MATCH($B351,'Actuals Data'!$B$4:$B$427,0))</f>
        <v>0</v>
      </c>
      <c r="P351" s="19">
        <f>INDEX('Actuals Data'!P$4:P$427,MATCH($B351,'Actuals Data'!$B$4:$B$427,0))</f>
        <v>0</v>
      </c>
      <c r="Q351" s="19">
        <f>INDEX('Actuals Data'!Q$4:Q$427,MATCH($B351,'Actuals Data'!$B$4:$B$427,0))</f>
        <v>0</v>
      </c>
      <c r="R351" s="19">
        <f>INDEX('Actuals Data'!R$4:R$427,MATCH($B351,'Actuals Data'!$B$4:$B$427,0))</f>
        <v>0</v>
      </c>
      <c r="S351" s="19">
        <f>INDEX('Actuals Data'!S$4:S$427,MATCH($B351,'Actuals Data'!$B$4:$B$427,0))</f>
        <v>0</v>
      </c>
      <c r="T351" s="19">
        <f>INDEX('Actuals Data'!T$4:T$427,MATCH($B351,'Actuals Data'!$B$4:$B$427,0))</f>
        <v>0</v>
      </c>
      <c r="U351" s="19">
        <f>INDEX('Actuals Data'!U$4:U$427,MATCH($B351,'Actuals Data'!$B$4:$B$427,0))</f>
        <v>0</v>
      </c>
      <c r="V351" s="19">
        <f>INDEX('Actuals Data'!V$4:V$427,MATCH($B351,'Actuals Data'!$B$4:$B$427,0))</f>
        <v>0</v>
      </c>
      <c r="W351" s="19">
        <f>INDEX('Actuals Data'!W$4:W$427,MATCH($B351,'Actuals Data'!$B$4:$B$427,0))</f>
        <v>0</v>
      </c>
      <c r="X351" s="19">
        <f>INDEX('Actuals Data'!X$4:X$427,MATCH($B351,'Actuals Data'!$B$4:$B$427,0))</f>
        <v>0</v>
      </c>
      <c r="Y351" s="19">
        <f>INDEX('Actuals Data'!Y$4:Y$427,MATCH($B351,'Actuals Data'!$B$4:$B$427,0))</f>
        <v>0</v>
      </c>
      <c r="Z351" s="19">
        <f>INDEX('Actuals Data'!Z$4:Z$427,MATCH($B351,'Actuals Data'!$B$4:$B$427,0))</f>
        <v>0</v>
      </c>
      <c r="AA351" s="19">
        <f>INDEX('Actuals Data'!AA$4:AA$427,MATCH($B351,'Actuals Data'!$B$4:$B$427,0))</f>
        <v>0</v>
      </c>
      <c r="AB351" s="19">
        <f>INDEX('Actuals Data'!AB$4:AB$427,MATCH($B351,'Actuals Data'!$B$4:$B$427,0))</f>
        <v>0</v>
      </c>
      <c r="AC351" s="19">
        <f>INDEX('Actuals Data'!AC$4:AC$427,MATCH($B351,'Actuals Data'!$B$4:$B$427,0))</f>
        <v>0</v>
      </c>
      <c r="AD351" s="19">
        <f>INDEX('Actuals Data'!AD$4:AD$427,MATCH($B351,'Actuals Data'!$B$4:$B$427,0))</f>
        <v>0</v>
      </c>
      <c r="AE351" s="19">
        <f>INDEX('Actuals Data'!AE$4:AE$427,MATCH($B351,'Actuals Data'!$B$4:$B$427,0))</f>
        <v>0</v>
      </c>
      <c r="AF351" s="19">
        <f>INDEX('Actuals Data'!AF$4:AF$427,MATCH($B351,'Actuals Data'!$B$4:$B$427,0))</f>
        <v>0</v>
      </c>
      <c r="AG351" s="19">
        <f>INDEX('Actuals Data'!AG$4:AG$427,MATCH($B351,'Actuals Data'!$B$4:$B$427,0))</f>
        <v>0</v>
      </c>
      <c r="AH351" s="19">
        <f>INDEX('Actuals Data'!AH$4:AH$427,MATCH($B351,'Actuals Data'!$B$4:$B$427,0))</f>
        <v>0</v>
      </c>
      <c r="AI351" s="19">
        <f>INDEX('Actuals Data'!AI$4:AI$427,MATCH($B351,'Actuals Data'!$B$4:$B$427,0))</f>
        <v>0</v>
      </c>
      <c r="AJ351" s="19">
        <f>INDEX('Actuals Data'!AJ$4:AJ$427,MATCH($B351,'Actuals Data'!$B$4:$B$427,0))</f>
        <v>0</v>
      </c>
      <c r="AK351" s="19">
        <f>INDEX('Actuals Data'!AK$4:AK$427,MATCH($B351,'Actuals Data'!$B$4:$B$427,0))</f>
        <v>0</v>
      </c>
      <c r="AL351" s="19">
        <f>INDEX('Actuals Data'!AL$4:AL$427,MATCH($B351,'Actuals Data'!$B$4:$B$427,0))</f>
        <v>555253</v>
      </c>
      <c r="AM351" s="19">
        <f>INDEX('Actuals Data'!AM$4:AM$427,MATCH($B351,'Actuals Data'!$B$4:$B$427,0))</f>
        <v>517136</v>
      </c>
      <c r="AN351" s="19">
        <f>INDEX('Actuals Data'!AN$4:AN$427,MATCH($B351,'Actuals Data'!$B$4:$B$427,0))</f>
        <v>514320</v>
      </c>
      <c r="AO351" s="19">
        <f>INDEX('Actuals Data'!AO$4:AO$427,MATCH($B351,'Actuals Data'!$B$4:$B$427,0))</f>
        <v>585240</v>
      </c>
      <c r="AP351" s="19">
        <f>INDEX('Actuals Data'!AP$4:AP$427,MATCH($B351,'Actuals Data'!$B$4:$B$427,0))</f>
        <v>815281</v>
      </c>
      <c r="AQ351" s="19">
        <f>INDEX('Actuals Data'!AQ$4:AQ$427,MATCH($B351,'Actuals Data'!$B$4:$B$427,0))</f>
        <v>786743</v>
      </c>
      <c r="AR351" s="88">
        <f>INDEX('Actuals Data'!AR$4:AR$427,MATCH($B351,'Actuals Data'!$B$4:$B$427,0))</f>
        <v>864329.68</v>
      </c>
      <c r="AS351" s="52">
        <f>INDEX('Actuals Data'!AS$4:AS$427,MATCH($B351,'Actuals Data'!$B$4:$B$427,0))</f>
        <v>864329.68</v>
      </c>
      <c r="AT351" s="19">
        <f>INDEX('Actuals Data'!AT$4:AT$427,MATCH($B351,'Actuals Data'!$B$4:$B$427,0))</f>
        <v>745100</v>
      </c>
    </row>
    <row r="352" spans="2:46" outlineLevel="1" x14ac:dyDescent="0.25">
      <c r="B352" s="24" t="s">
        <v>778</v>
      </c>
      <c r="C352" s="24">
        <v>867</v>
      </c>
      <c r="D352" s="24" t="s">
        <v>779</v>
      </c>
      <c r="E352" s="19">
        <f>INDEX('Actuals Data'!E$4:E$427,MATCH($B352,'Actuals Data'!$B$4:$B$427,0))</f>
        <v>0</v>
      </c>
      <c r="F352" s="19">
        <f>INDEX('Actuals Data'!F$4:F$427,MATCH($B352,'Actuals Data'!$B$4:$B$427,0))</f>
        <v>0</v>
      </c>
      <c r="G352" s="19">
        <f>INDEX('Actuals Data'!G$4:G$427,MATCH($B352,'Actuals Data'!$B$4:$B$427,0))</f>
        <v>0</v>
      </c>
      <c r="H352" s="19">
        <f>INDEX('Actuals Data'!H$4:H$427,MATCH($B352,'Actuals Data'!$B$4:$B$427,0))</f>
        <v>0</v>
      </c>
      <c r="I352" s="19">
        <f>INDEX('Actuals Data'!I$4:I$427,MATCH($B352,'Actuals Data'!$B$4:$B$427,0))</f>
        <v>0</v>
      </c>
      <c r="J352" s="19">
        <f>INDEX('Actuals Data'!J$4:J$427,MATCH($B352,'Actuals Data'!$B$4:$B$427,0))</f>
        <v>0</v>
      </c>
      <c r="K352" s="19">
        <f>INDEX('Actuals Data'!K$4:K$427,MATCH($B352,'Actuals Data'!$B$4:$B$427,0))</f>
        <v>0</v>
      </c>
      <c r="L352" s="19">
        <f>INDEX('Actuals Data'!L$4:L$427,MATCH($B352,'Actuals Data'!$B$4:$B$427,0))</f>
        <v>0</v>
      </c>
      <c r="M352" s="19">
        <f>INDEX('Actuals Data'!M$4:M$427,MATCH($B352,'Actuals Data'!$B$4:$B$427,0))</f>
        <v>0</v>
      </c>
      <c r="N352" s="19">
        <f>INDEX('Actuals Data'!N$4:N$427,MATCH($B352,'Actuals Data'!$B$4:$B$427,0))</f>
        <v>0</v>
      </c>
      <c r="O352" s="19">
        <f>INDEX('Actuals Data'!O$4:O$427,MATCH($B352,'Actuals Data'!$B$4:$B$427,0))</f>
        <v>0</v>
      </c>
      <c r="P352" s="19">
        <f>INDEX('Actuals Data'!P$4:P$427,MATCH($B352,'Actuals Data'!$B$4:$B$427,0))</f>
        <v>0</v>
      </c>
      <c r="Q352" s="19">
        <f>INDEX('Actuals Data'!Q$4:Q$427,MATCH($B352,'Actuals Data'!$B$4:$B$427,0))</f>
        <v>0</v>
      </c>
      <c r="R352" s="19">
        <f>INDEX('Actuals Data'!R$4:R$427,MATCH($B352,'Actuals Data'!$B$4:$B$427,0))</f>
        <v>0</v>
      </c>
      <c r="S352" s="19">
        <f>INDEX('Actuals Data'!S$4:S$427,MATCH($B352,'Actuals Data'!$B$4:$B$427,0))</f>
        <v>0</v>
      </c>
      <c r="T352" s="19">
        <f>INDEX('Actuals Data'!T$4:T$427,MATCH($B352,'Actuals Data'!$B$4:$B$427,0))</f>
        <v>0</v>
      </c>
      <c r="U352" s="19">
        <f>INDEX('Actuals Data'!U$4:U$427,MATCH($B352,'Actuals Data'!$B$4:$B$427,0))</f>
        <v>0</v>
      </c>
      <c r="V352" s="19">
        <f>INDEX('Actuals Data'!V$4:V$427,MATCH($B352,'Actuals Data'!$B$4:$B$427,0))</f>
        <v>0</v>
      </c>
      <c r="W352" s="19">
        <f>INDEX('Actuals Data'!W$4:W$427,MATCH($B352,'Actuals Data'!$B$4:$B$427,0))</f>
        <v>0</v>
      </c>
      <c r="X352" s="19">
        <f>INDEX('Actuals Data'!X$4:X$427,MATCH($B352,'Actuals Data'!$B$4:$B$427,0))</f>
        <v>0</v>
      </c>
      <c r="Y352" s="19">
        <f>INDEX('Actuals Data'!Y$4:Y$427,MATCH($B352,'Actuals Data'!$B$4:$B$427,0))</f>
        <v>0</v>
      </c>
      <c r="Z352" s="19">
        <f>INDEX('Actuals Data'!Z$4:Z$427,MATCH($B352,'Actuals Data'!$B$4:$B$427,0))</f>
        <v>0</v>
      </c>
      <c r="AA352" s="19">
        <f>INDEX('Actuals Data'!AA$4:AA$427,MATCH($B352,'Actuals Data'!$B$4:$B$427,0))</f>
        <v>0</v>
      </c>
      <c r="AB352" s="19">
        <f>INDEX('Actuals Data'!AB$4:AB$427,MATCH($B352,'Actuals Data'!$B$4:$B$427,0))</f>
        <v>0</v>
      </c>
      <c r="AC352" s="19">
        <f>INDEX('Actuals Data'!AC$4:AC$427,MATCH($B352,'Actuals Data'!$B$4:$B$427,0))</f>
        <v>0</v>
      </c>
      <c r="AD352" s="19">
        <f>INDEX('Actuals Data'!AD$4:AD$427,MATCH($B352,'Actuals Data'!$B$4:$B$427,0))</f>
        <v>0</v>
      </c>
      <c r="AE352" s="19">
        <f>INDEX('Actuals Data'!AE$4:AE$427,MATCH($B352,'Actuals Data'!$B$4:$B$427,0))</f>
        <v>0</v>
      </c>
      <c r="AF352" s="19">
        <f>INDEX('Actuals Data'!AF$4:AF$427,MATCH($B352,'Actuals Data'!$B$4:$B$427,0))</f>
        <v>0</v>
      </c>
      <c r="AG352" s="19">
        <f>INDEX('Actuals Data'!AG$4:AG$427,MATCH($B352,'Actuals Data'!$B$4:$B$427,0))</f>
        <v>0</v>
      </c>
      <c r="AH352" s="19">
        <f>INDEX('Actuals Data'!AH$4:AH$427,MATCH($B352,'Actuals Data'!$B$4:$B$427,0))</f>
        <v>0</v>
      </c>
      <c r="AI352" s="19">
        <f>INDEX('Actuals Data'!AI$4:AI$427,MATCH($B352,'Actuals Data'!$B$4:$B$427,0))</f>
        <v>0</v>
      </c>
      <c r="AJ352" s="19">
        <f>INDEX('Actuals Data'!AJ$4:AJ$427,MATCH($B352,'Actuals Data'!$B$4:$B$427,0))</f>
        <v>0</v>
      </c>
      <c r="AK352" s="19">
        <f>INDEX('Actuals Data'!AK$4:AK$427,MATCH($B352,'Actuals Data'!$B$4:$B$427,0))</f>
        <v>0</v>
      </c>
      <c r="AL352" s="19">
        <f>INDEX('Actuals Data'!AL$4:AL$427,MATCH($B352,'Actuals Data'!$B$4:$B$427,0))</f>
        <v>0</v>
      </c>
      <c r="AM352" s="19">
        <f>INDEX('Actuals Data'!AM$4:AM$427,MATCH($B352,'Actuals Data'!$B$4:$B$427,0))</f>
        <v>16671</v>
      </c>
      <c r="AN352" s="19">
        <f>INDEX('Actuals Data'!AN$4:AN$427,MATCH($B352,'Actuals Data'!$B$4:$B$427,0))</f>
        <v>32432</v>
      </c>
      <c r="AO352" s="19">
        <f>INDEX('Actuals Data'!AO$4:AO$427,MATCH($B352,'Actuals Data'!$B$4:$B$427,0))</f>
        <v>39969</v>
      </c>
      <c r="AP352" s="19">
        <f>INDEX('Actuals Data'!AP$4:AP$427,MATCH($B352,'Actuals Data'!$B$4:$B$427,0))</f>
        <v>47492</v>
      </c>
      <c r="AQ352" s="19">
        <f>INDEX('Actuals Data'!AQ$4:AQ$427,MATCH($B352,'Actuals Data'!$B$4:$B$427,0))</f>
        <v>48300</v>
      </c>
      <c r="AR352" s="88">
        <f>INDEX('Actuals Data'!AR$4:AR$427,MATCH($B352,'Actuals Data'!$B$4:$B$427,0))</f>
        <v>114465</v>
      </c>
      <c r="AS352" s="52">
        <f>INDEX('Actuals Data'!AS$4:AS$427,MATCH($B352,'Actuals Data'!$B$4:$B$427,0))</f>
        <v>114465</v>
      </c>
      <c r="AT352" s="19">
        <f>INDEX('Actuals Data'!AT$4:AT$427,MATCH($B352,'Actuals Data'!$B$4:$B$427,0))</f>
        <v>49866</v>
      </c>
    </row>
    <row r="353" spans="2:46" outlineLevel="1" x14ac:dyDescent="0.25">
      <c r="B353" s="24" t="s">
        <v>780</v>
      </c>
      <c r="C353" s="24" t="s">
        <v>592</v>
      </c>
      <c r="D353" s="24" t="s">
        <v>593</v>
      </c>
      <c r="E353" s="19">
        <f>INDEX('Actuals Data'!E$4:E$427,MATCH($B353,'Actuals Data'!$B$4:$B$427,0))</f>
        <v>0</v>
      </c>
      <c r="F353" s="19">
        <f>INDEX('Actuals Data'!F$4:F$427,MATCH($B353,'Actuals Data'!$B$4:$B$427,0))</f>
        <v>0</v>
      </c>
      <c r="G353" s="19">
        <f>INDEX('Actuals Data'!G$4:G$427,MATCH($B353,'Actuals Data'!$B$4:$B$427,0))</f>
        <v>0</v>
      </c>
      <c r="H353" s="19">
        <f>INDEX('Actuals Data'!H$4:H$427,MATCH($B353,'Actuals Data'!$B$4:$B$427,0))</f>
        <v>0</v>
      </c>
      <c r="I353" s="19">
        <f>INDEX('Actuals Data'!I$4:I$427,MATCH($B353,'Actuals Data'!$B$4:$B$427,0))</f>
        <v>0</v>
      </c>
      <c r="J353" s="19">
        <f>INDEX('Actuals Data'!J$4:J$427,MATCH($B353,'Actuals Data'!$B$4:$B$427,0))</f>
        <v>0</v>
      </c>
      <c r="K353" s="19">
        <f>INDEX('Actuals Data'!K$4:K$427,MATCH($B353,'Actuals Data'!$B$4:$B$427,0))</f>
        <v>0</v>
      </c>
      <c r="L353" s="19">
        <f>INDEX('Actuals Data'!L$4:L$427,MATCH($B353,'Actuals Data'!$B$4:$B$427,0))</f>
        <v>0</v>
      </c>
      <c r="M353" s="19">
        <f>INDEX('Actuals Data'!M$4:M$427,MATCH($B353,'Actuals Data'!$B$4:$B$427,0))</f>
        <v>0</v>
      </c>
      <c r="N353" s="19">
        <f>INDEX('Actuals Data'!N$4:N$427,MATCH($B353,'Actuals Data'!$B$4:$B$427,0))</f>
        <v>0</v>
      </c>
      <c r="O353" s="19">
        <f>INDEX('Actuals Data'!O$4:O$427,MATCH($B353,'Actuals Data'!$B$4:$B$427,0))</f>
        <v>0</v>
      </c>
      <c r="P353" s="19">
        <f>INDEX('Actuals Data'!P$4:P$427,MATCH($B353,'Actuals Data'!$B$4:$B$427,0))</f>
        <v>0</v>
      </c>
      <c r="Q353" s="19">
        <f>INDEX('Actuals Data'!Q$4:Q$427,MATCH($B353,'Actuals Data'!$B$4:$B$427,0))</f>
        <v>0</v>
      </c>
      <c r="R353" s="19">
        <f>INDEX('Actuals Data'!R$4:R$427,MATCH($B353,'Actuals Data'!$B$4:$B$427,0))</f>
        <v>0</v>
      </c>
      <c r="S353" s="19">
        <f>INDEX('Actuals Data'!S$4:S$427,MATCH($B353,'Actuals Data'!$B$4:$B$427,0))</f>
        <v>0</v>
      </c>
      <c r="T353" s="19">
        <f>INDEX('Actuals Data'!T$4:T$427,MATCH($B353,'Actuals Data'!$B$4:$B$427,0))</f>
        <v>0</v>
      </c>
      <c r="U353" s="19">
        <f>INDEX('Actuals Data'!U$4:U$427,MATCH($B353,'Actuals Data'!$B$4:$B$427,0))</f>
        <v>0</v>
      </c>
      <c r="V353" s="19">
        <f>INDEX('Actuals Data'!V$4:V$427,MATCH($B353,'Actuals Data'!$B$4:$B$427,0))</f>
        <v>0</v>
      </c>
      <c r="W353" s="19">
        <f>INDEX('Actuals Data'!W$4:W$427,MATCH($B353,'Actuals Data'!$B$4:$B$427,0))</f>
        <v>0</v>
      </c>
      <c r="X353" s="19">
        <f>INDEX('Actuals Data'!X$4:X$427,MATCH($B353,'Actuals Data'!$B$4:$B$427,0))</f>
        <v>0</v>
      </c>
      <c r="Y353" s="19">
        <f>INDEX('Actuals Data'!Y$4:Y$427,MATCH($B353,'Actuals Data'!$B$4:$B$427,0))</f>
        <v>0</v>
      </c>
      <c r="Z353" s="19">
        <f>INDEX('Actuals Data'!Z$4:Z$427,MATCH($B353,'Actuals Data'!$B$4:$B$427,0))</f>
        <v>697</v>
      </c>
      <c r="AA353" s="19">
        <f>INDEX('Actuals Data'!AA$4:AA$427,MATCH($B353,'Actuals Data'!$B$4:$B$427,0))</f>
        <v>424</v>
      </c>
      <c r="AB353" s="19">
        <f>INDEX('Actuals Data'!AB$4:AB$427,MATCH($B353,'Actuals Data'!$B$4:$B$427,0))</f>
        <v>85</v>
      </c>
      <c r="AC353" s="19">
        <f>INDEX('Actuals Data'!AC$4:AC$427,MATCH($B353,'Actuals Data'!$B$4:$B$427,0))</f>
        <v>905</v>
      </c>
      <c r="AD353" s="19">
        <f>INDEX('Actuals Data'!AD$4:AD$427,MATCH($B353,'Actuals Data'!$B$4:$B$427,0))</f>
        <v>9440</v>
      </c>
      <c r="AE353" s="19">
        <f>INDEX('Actuals Data'!AE$4:AE$427,MATCH($B353,'Actuals Data'!$B$4:$B$427,0))</f>
        <v>7275</v>
      </c>
      <c r="AF353" s="19">
        <f>INDEX('Actuals Data'!AF$4:AF$427,MATCH($B353,'Actuals Data'!$B$4:$B$427,0))</f>
        <v>2300</v>
      </c>
      <c r="AG353" s="19">
        <f>INDEX('Actuals Data'!AG$4:AG$427,MATCH($B353,'Actuals Data'!$B$4:$B$427,0))</f>
        <v>18540</v>
      </c>
      <c r="AH353" s="19">
        <f>INDEX('Actuals Data'!AH$4:AH$427,MATCH($B353,'Actuals Data'!$B$4:$B$427,0))</f>
        <v>32260</v>
      </c>
      <c r="AI353" s="19">
        <f>INDEX('Actuals Data'!AI$4:AI$427,MATCH($B353,'Actuals Data'!$B$4:$B$427,0))</f>
        <v>27960</v>
      </c>
      <c r="AJ353" s="19">
        <f>INDEX('Actuals Data'!AJ$4:AJ$427,MATCH($B353,'Actuals Data'!$B$4:$B$427,0))</f>
        <v>33490</v>
      </c>
      <c r="AK353" s="19">
        <f>INDEX('Actuals Data'!AK$4:AK$427,MATCH($B353,'Actuals Data'!$B$4:$B$427,0))</f>
        <v>47108</v>
      </c>
      <c r="AL353" s="19">
        <f>INDEX('Actuals Data'!AL$4:AL$427,MATCH($B353,'Actuals Data'!$B$4:$B$427,0))</f>
        <v>81041</v>
      </c>
      <c r="AM353" s="19">
        <f>INDEX('Actuals Data'!AM$4:AM$427,MATCH($B353,'Actuals Data'!$B$4:$B$427,0))</f>
        <v>34016</v>
      </c>
      <c r="AN353" s="19">
        <f>INDEX('Actuals Data'!AN$4:AN$427,MATCH($B353,'Actuals Data'!$B$4:$B$427,0))</f>
        <v>54210</v>
      </c>
      <c r="AO353" s="19">
        <f>INDEX('Actuals Data'!AO$4:AO$427,MATCH($B353,'Actuals Data'!$B$4:$B$427,0))</f>
        <v>63870</v>
      </c>
      <c r="AP353" s="19">
        <f>INDEX('Actuals Data'!AP$4:AP$427,MATCH($B353,'Actuals Data'!$B$4:$B$427,0))</f>
        <v>57915</v>
      </c>
      <c r="AQ353" s="19">
        <f>INDEX('Actuals Data'!AQ$4:AQ$427,MATCH($B353,'Actuals Data'!$B$4:$B$427,0))</f>
        <v>109330</v>
      </c>
      <c r="AR353" s="88">
        <f>INDEX('Actuals Data'!AR$4:AR$427,MATCH($B353,'Actuals Data'!$B$4:$B$427,0))</f>
        <v>120600</v>
      </c>
      <c r="AS353" s="52">
        <f>INDEX('Actuals Data'!AS$4:AS$427,MATCH($B353,'Actuals Data'!$B$4:$B$427,0))</f>
        <v>120600</v>
      </c>
      <c r="AT353" s="19">
        <f>INDEX('Actuals Data'!AT$4:AT$427,MATCH($B353,'Actuals Data'!$B$4:$B$427,0))</f>
        <v>0</v>
      </c>
    </row>
    <row r="354" spans="2:46" outlineLevel="1" x14ac:dyDescent="0.25">
      <c r="D354" s="15" t="s">
        <v>1011</v>
      </c>
      <c r="E354" s="20">
        <f t="shared" ref="E354:AG354" si="160">SUM(E349:E353)</f>
        <v>0</v>
      </c>
      <c r="F354" s="20">
        <f t="shared" si="160"/>
        <v>0</v>
      </c>
      <c r="G354" s="20">
        <f t="shared" si="160"/>
        <v>0</v>
      </c>
      <c r="H354" s="20">
        <f t="shared" si="160"/>
        <v>0</v>
      </c>
      <c r="I354" s="20">
        <f t="shared" si="160"/>
        <v>0</v>
      </c>
      <c r="J354" s="20">
        <f t="shared" si="160"/>
        <v>0</v>
      </c>
      <c r="K354" s="20">
        <f t="shared" si="160"/>
        <v>0</v>
      </c>
      <c r="L354" s="20">
        <f t="shared" si="160"/>
        <v>0</v>
      </c>
      <c r="M354" s="20">
        <f t="shared" si="160"/>
        <v>0</v>
      </c>
      <c r="N354" s="20">
        <f t="shared" si="160"/>
        <v>0</v>
      </c>
      <c r="O354" s="20">
        <f t="shared" si="160"/>
        <v>0</v>
      </c>
      <c r="P354" s="20">
        <f t="shared" si="160"/>
        <v>0</v>
      </c>
      <c r="Q354" s="20">
        <f t="shared" si="160"/>
        <v>0</v>
      </c>
      <c r="R354" s="20">
        <f t="shared" si="160"/>
        <v>0</v>
      </c>
      <c r="S354" s="20">
        <f t="shared" si="160"/>
        <v>2539315</v>
      </c>
      <c r="T354" s="20">
        <f t="shared" si="160"/>
        <v>2104547</v>
      </c>
      <c r="U354" s="20">
        <f t="shared" si="160"/>
        <v>2640380</v>
      </c>
      <c r="V354" s="20">
        <f t="shared" si="160"/>
        <v>2362630</v>
      </c>
      <c r="W354" s="20">
        <f t="shared" si="160"/>
        <v>2108182</v>
      </c>
      <c r="X354" s="20">
        <f t="shared" si="160"/>
        <v>2917742</v>
      </c>
      <c r="Y354" s="20">
        <f t="shared" si="160"/>
        <v>3131975</v>
      </c>
      <c r="Z354" s="20">
        <f t="shared" si="160"/>
        <v>2768713</v>
      </c>
      <c r="AA354" s="20">
        <f t="shared" si="160"/>
        <v>2733125</v>
      </c>
      <c r="AB354" s="20">
        <f t="shared" si="160"/>
        <v>3664720</v>
      </c>
      <c r="AC354" s="20">
        <f t="shared" si="160"/>
        <v>3426093</v>
      </c>
      <c r="AD354" s="20">
        <f t="shared" si="160"/>
        <v>3704984</v>
      </c>
      <c r="AE354" s="20">
        <f t="shared" si="160"/>
        <v>4423017</v>
      </c>
      <c r="AF354" s="20">
        <f t="shared" si="160"/>
        <v>4888607</v>
      </c>
      <c r="AG354" s="20">
        <f t="shared" si="160"/>
        <v>3966384</v>
      </c>
      <c r="AH354" s="20">
        <f t="shared" ref="AH354:AP354" si="161">SUM(AH349:AH353)</f>
        <v>3611485</v>
      </c>
      <c r="AI354" s="20">
        <f t="shared" si="161"/>
        <v>4198518</v>
      </c>
      <c r="AJ354" s="20">
        <f t="shared" si="161"/>
        <v>4148642</v>
      </c>
      <c r="AK354" s="20">
        <f t="shared" si="161"/>
        <v>3714368</v>
      </c>
      <c r="AL354" s="20">
        <f t="shared" si="161"/>
        <v>4998393</v>
      </c>
      <c r="AM354" s="20">
        <f t="shared" si="161"/>
        <v>4641600</v>
      </c>
      <c r="AN354" s="20">
        <f t="shared" si="161"/>
        <v>5292428</v>
      </c>
      <c r="AO354" s="20">
        <f t="shared" si="161"/>
        <v>5732958</v>
      </c>
      <c r="AP354" s="20">
        <f t="shared" si="161"/>
        <v>6163560</v>
      </c>
      <c r="AQ354" s="20">
        <f>SUM(AQ349:AQ353)</f>
        <v>6564449</v>
      </c>
      <c r="AR354" s="89">
        <f>SUM(AR349:AR353)</f>
        <v>6651429.0899999999</v>
      </c>
      <c r="AS354" s="65">
        <f>SUM(AS349:AS353)</f>
        <v>6651429.0899999999</v>
      </c>
      <c r="AT354" s="20">
        <f t="shared" ref="AT354" si="162">SUM(AT349:AT353)</f>
        <v>6267880</v>
      </c>
    </row>
    <row r="355" spans="2:46" outlineLevel="1" x14ac:dyDescent="0.25">
      <c r="AP355" s="31"/>
      <c r="AQ355" s="28"/>
      <c r="AR355" s="95"/>
      <c r="AS355" s="71"/>
      <c r="AT355" s="31"/>
    </row>
    <row r="356" spans="2:46" outlineLevel="1" x14ac:dyDescent="0.25">
      <c r="D356" s="15" t="s">
        <v>1007</v>
      </c>
      <c r="E356" s="20">
        <f t="shared" ref="E356:AG356" si="163">E354+E346+E343</f>
        <v>0</v>
      </c>
      <c r="F356" s="20">
        <f t="shared" si="163"/>
        <v>0</v>
      </c>
      <c r="G356" s="20">
        <f t="shared" si="163"/>
        <v>0</v>
      </c>
      <c r="H356" s="20">
        <f t="shared" si="163"/>
        <v>0</v>
      </c>
      <c r="I356" s="20">
        <f t="shared" si="163"/>
        <v>0</v>
      </c>
      <c r="J356" s="20">
        <f t="shared" si="163"/>
        <v>0</v>
      </c>
      <c r="K356" s="20">
        <f t="shared" si="163"/>
        <v>0</v>
      </c>
      <c r="L356" s="20">
        <f t="shared" si="163"/>
        <v>0</v>
      </c>
      <c r="M356" s="20">
        <f t="shared" si="163"/>
        <v>0</v>
      </c>
      <c r="N356" s="20">
        <f t="shared" si="163"/>
        <v>0</v>
      </c>
      <c r="O356" s="20">
        <f t="shared" si="163"/>
        <v>0</v>
      </c>
      <c r="P356" s="20">
        <f t="shared" si="163"/>
        <v>0</v>
      </c>
      <c r="Q356" s="20">
        <f t="shared" si="163"/>
        <v>0</v>
      </c>
      <c r="R356" s="20">
        <f t="shared" si="163"/>
        <v>0</v>
      </c>
      <c r="S356" s="20">
        <f t="shared" si="163"/>
        <v>2802611</v>
      </c>
      <c r="T356" s="20">
        <f t="shared" si="163"/>
        <v>2392133</v>
      </c>
      <c r="U356" s="20">
        <f t="shared" si="163"/>
        <v>2908616</v>
      </c>
      <c r="V356" s="20">
        <f t="shared" si="163"/>
        <v>2657962</v>
      </c>
      <c r="W356" s="20">
        <f t="shared" si="163"/>
        <v>2392971</v>
      </c>
      <c r="X356" s="20">
        <f t="shared" si="163"/>
        <v>3228399</v>
      </c>
      <c r="Y356" s="20">
        <f t="shared" si="163"/>
        <v>3445299</v>
      </c>
      <c r="Z356" s="20">
        <f t="shared" si="163"/>
        <v>3095021</v>
      </c>
      <c r="AA356" s="20">
        <f t="shared" si="163"/>
        <v>3049168</v>
      </c>
      <c r="AB356" s="20">
        <f t="shared" si="163"/>
        <v>3951381</v>
      </c>
      <c r="AC356" s="20">
        <f t="shared" si="163"/>
        <v>3770129</v>
      </c>
      <c r="AD356" s="20">
        <f t="shared" si="163"/>
        <v>4012641</v>
      </c>
      <c r="AE356" s="20">
        <f t="shared" si="163"/>
        <v>4850590</v>
      </c>
      <c r="AF356" s="20">
        <f t="shared" si="163"/>
        <v>5321229</v>
      </c>
      <c r="AG356" s="20">
        <f t="shared" si="163"/>
        <v>4400197</v>
      </c>
      <c r="AH356" s="20">
        <f t="shared" ref="AH356:AT356" si="164">AH354+AH346+AH343</f>
        <v>4066711</v>
      </c>
      <c r="AI356" s="20">
        <f t="shared" si="164"/>
        <v>4657010</v>
      </c>
      <c r="AJ356" s="20">
        <f t="shared" si="164"/>
        <v>4593142</v>
      </c>
      <c r="AK356" s="20">
        <f t="shared" si="164"/>
        <v>4198642</v>
      </c>
      <c r="AL356" s="20">
        <f t="shared" si="164"/>
        <v>5545460</v>
      </c>
      <c r="AM356" s="20">
        <f t="shared" si="164"/>
        <v>5219577</v>
      </c>
      <c r="AN356" s="20">
        <f t="shared" si="164"/>
        <v>5881003</v>
      </c>
      <c r="AO356" s="20">
        <f t="shared" si="164"/>
        <v>6344009</v>
      </c>
      <c r="AP356" s="20">
        <f t="shared" si="164"/>
        <v>6788483</v>
      </c>
      <c r="AQ356" s="20">
        <f t="shared" si="164"/>
        <v>7186684</v>
      </c>
      <c r="AR356" s="89">
        <f t="shared" ref="AR356:AS356" si="165">AR354+AR346+AR343</f>
        <v>7284887.0899999999</v>
      </c>
      <c r="AS356" s="65">
        <f t="shared" si="165"/>
        <v>7284887.0899999999</v>
      </c>
      <c r="AT356" s="20">
        <f t="shared" si="164"/>
        <v>6897160</v>
      </c>
    </row>
    <row r="357" spans="2:46" outlineLevel="1" x14ac:dyDescent="0.25">
      <c r="D357" s="16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92"/>
      <c r="AS357" s="68"/>
      <c r="AT357" s="21"/>
    </row>
    <row r="358" spans="2:46" outlineLevel="1" x14ac:dyDescent="0.25">
      <c r="D358" s="14" t="s">
        <v>1006</v>
      </c>
      <c r="AP358" s="31"/>
      <c r="AQ358" s="27"/>
      <c r="AR358" s="94"/>
      <c r="AS358" s="70"/>
      <c r="AT358" s="31"/>
    </row>
    <row r="359" spans="2:46" outlineLevel="1" x14ac:dyDescent="0.25">
      <c r="B359" s="24" t="s">
        <v>781</v>
      </c>
      <c r="C359" s="24" t="s">
        <v>782</v>
      </c>
      <c r="D359" s="24" t="s">
        <v>783</v>
      </c>
      <c r="E359" s="19">
        <f>INDEX('Actuals Data'!E$4:E$427,MATCH($B359,'Actuals Data'!$B$4:$B$427,0))</f>
        <v>0</v>
      </c>
      <c r="F359" s="19">
        <f>INDEX('Actuals Data'!F$4:F$427,MATCH($B359,'Actuals Data'!$B$4:$B$427,0))</f>
        <v>0</v>
      </c>
      <c r="G359" s="19">
        <f>INDEX('Actuals Data'!G$4:G$427,MATCH($B359,'Actuals Data'!$B$4:$B$427,0))</f>
        <v>0</v>
      </c>
      <c r="H359" s="19">
        <f>INDEX('Actuals Data'!H$4:H$427,MATCH($B359,'Actuals Data'!$B$4:$B$427,0))</f>
        <v>0</v>
      </c>
      <c r="I359" s="19">
        <f>INDEX('Actuals Data'!I$4:I$427,MATCH($B359,'Actuals Data'!$B$4:$B$427,0))</f>
        <v>0</v>
      </c>
      <c r="J359" s="19">
        <f>INDEX('Actuals Data'!J$4:J$427,MATCH($B359,'Actuals Data'!$B$4:$B$427,0))</f>
        <v>0</v>
      </c>
      <c r="K359" s="19">
        <f>INDEX('Actuals Data'!K$4:K$427,MATCH($B359,'Actuals Data'!$B$4:$B$427,0))</f>
        <v>0</v>
      </c>
      <c r="L359" s="19">
        <f>INDEX('Actuals Data'!L$4:L$427,MATCH($B359,'Actuals Data'!$B$4:$B$427,0))</f>
        <v>0</v>
      </c>
      <c r="M359" s="19">
        <f>INDEX('Actuals Data'!M$4:M$427,MATCH($B359,'Actuals Data'!$B$4:$B$427,0))</f>
        <v>0</v>
      </c>
      <c r="N359" s="19">
        <f>INDEX('Actuals Data'!N$4:N$427,MATCH($B359,'Actuals Data'!$B$4:$B$427,0))</f>
        <v>0</v>
      </c>
      <c r="O359" s="19">
        <f>INDEX('Actuals Data'!O$4:O$427,MATCH($B359,'Actuals Data'!$B$4:$B$427,0))</f>
        <v>0</v>
      </c>
      <c r="P359" s="19">
        <f>INDEX('Actuals Data'!P$4:P$427,MATCH($B359,'Actuals Data'!$B$4:$B$427,0))</f>
        <v>0</v>
      </c>
      <c r="Q359" s="19">
        <f>INDEX('Actuals Data'!Q$4:Q$427,MATCH($B359,'Actuals Data'!$B$4:$B$427,0))</f>
        <v>0</v>
      </c>
      <c r="R359" s="19">
        <f>INDEX('Actuals Data'!R$4:R$427,MATCH($B359,'Actuals Data'!$B$4:$B$427,0))</f>
        <v>0</v>
      </c>
      <c r="S359" s="19">
        <f>INDEX('Actuals Data'!S$4:S$427,MATCH($B359,'Actuals Data'!$B$4:$B$427,0))</f>
        <v>25857803</v>
      </c>
      <c r="T359" s="19">
        <f>INDEX('Actuals Data'!T$4:T$427,MATCH($B359,'Actuals Data'!$B$4:$B$427,0))</f>
        <v>23144805</v>
      </c>
      <c r="U359" s="19">
        <f>INDEX('Actuals Data'!U$4:U$427,MATCH($B359,'Actuals Data'!$B$4:$B$427,0))</f>
        <v>20785000</v>
      </c>
      <c r="V359" s="19">
        <f>INDEX('Actuals Data'!V$4:V$427,MATCH($B359,'Actuals Data'!$B$4:$B$427,0))</f>
        <v>23584199</v>
      </c>
      <c r="W359" s="19">
        <f>INDEX('Actuals Data'!W$4:W$427,MATCH($B359,'Actuals Data'!$B$4:$B$427,0))</f>
        <v>21392355</v>
      </c>
      <c r="X359" s="19">
        <f>INDEX('Actuals Data'!X$4:X$427,MATCH($B359,'Actuals Data'!$B$4:$B$427,0))</f>
        <v>26091241</v>
      </c>
      <c r="Y359" s="19">
        <f>INDEX('Actuals Data'!Y$4:Y$427,MATCH($B359,'Actuals Data'!$B$4:$B$427,0))</f>
        <v>25441401</v>
      </c>
      <c r="Z359" s="19">
        <f>INDEX('Actuals Data'!Z$4:Z$427,MATCH($B359,'Actuals Data'!$B$4:$B$427,0))</f>
        <v>26708304</v>
      </c>
      <c r="AA359" s="19">
        <f>INDEX('Actuals Data'!AA$4:AA$427,MATCH($B359,'Actuals Data'!$B$4:$B$427,0))</f>
        <v>26589492</v>
      </c>
      <c r="AB359" s="19">
        <f>INDEX('Actuals Data'!AB$4:AB$427,MATCH($B359,'Actuals Data'!$B$4:$B$427,0))</f>
        <v>30294953</v>
      </c>
      <c r="AC359" s="19">
        <f>INDEX('Actuals Data'!AC$4:AC$427,MATCH($B359,'Actuals Data'!$B$4:$B$427,0))</f>
        <v>29924704</v>
      </c>
      <c r="AD359" s="19">
        <f>INDEX('Actuals Data'!AD$4:AD$427,MATCH($B359,'Actuals Data'!$B$4:$B$427,0))</f>
        <v>31991709</v>
      </c>
      <c r="AE359" s="19">
        <f>INDEX('Actuals Data'!AE$4:AE$427,MATCH($B359,'Actuals Data'!$B$4:$B$427,0))</f>
        <v>31476712</v>
      </c>
      <c r="AF359" s="19">
        <f>INDEX('Actuals Data'!AF$4:AF$427,MATCH($B359,'Actuals Data'!$B$4:$B$427,0))</f>
        <v>35763185</v>
      </c>
      <c r="AG359" s="19">
        <f>INDEX('Actuals Data'!AG$4:AG$427,MATCH($B359,'Actuals Data'!$B$4:$B$427,0))</f>
        <v>36818653</v>
      </c>
      <c r="AH359" s="19">
        <f>INDEX('Actuals Data'!AH$4:AH$427,MATCH($B359,'Actuals Data'!$B$4:$B$427,0))</f>
        <v>35370235</v>
      </c>
      <c r="AI359" s="19">
        <f>INDEX('Actuals Data'!AI$4:AI$427,MATCH($B359,'Actuals Data'!$B$4:$B$427,0))</f>
        <v>40246011</v>
      </c>
      <c r="AJ359" s="19">
        <f>INDEX('Actuals Data'!AJ$4:AJ$427,MATCH($B359,'Actuals Data'!$B$4:$B$427,0))</f>
        <v>35703987</v>
      </c>
      <c r="AK359" s="19">
        <f>INDEX('Actuals Data'!AK$4:AK$427,MATCH($B359,'Actuals Data'!$B$4:$B$427,0))</f>
        <v>37312107</v>
      </c>
      <c r="AL359" s="19">
        <f>INDEX('Actuals Data'!AL$4:AL$427,MATCH($B359,'Actuals Data'!$B$4:$B$427,0))</f>
        <v>53018872</v>
      </c>
      <c r="AM359" s="19">
        <f>INDEX('Actuals Data'!AM$4:AM$427,MATCH($B359,'Actuals Data'!$B$4:$B$427,0))</f>
        <v>44959222</v>
      </c>
      <c r="AN359" s="19">
        <f>INDEX('Actuals Data'!AN$4:AN$427,MATCH($B359,'Actuals Data'!$B$4:$B$427,0))</f>
        <v>41988017</v>
      </c>
      <c r="AO359" s="19">
        <f>INDEX('Actuals Data'!AO$4:AO$427,MATCH($B359,'Actuals Data'!$B$4:$B$427,0))</f>
        <v>56657544</v>
      </c>
      <c r="AP359" s="19">
        <f>INDEX('Actuals Data'!AP$4:AP$427,MATCH($B359,'Actuals Data'!$B$4:$B$427,0))</f>
        <v>55210204</v>
      </c>
      <c r="AQ359" s="19">
        <f>INDEX('Actuals Data'!AQ$4:AQ$427,MATCH($B359,'Actuals Data'!$B$4:$B$427,0))</f>
        <v>64391634</v>
      </c>
      <c r="AR359" s="88">
        <f>INDEX('Actuals Data'!AR$4:AR$427,MATCH($B359,'Actuals Data'!$B$4:$B$427,0))</f>
        <v>49119321.990000002</v>
      </c>
      <c r="AS359" s="52">
        <f>INDEX('Actuals Data'!AS$4:AS$427,MATCH($B359,'Actuals Data'!$B$4:$B$427,0))</f>
        <v>49119321.990000002</v>
      </c>
      <c r="AT359" s="19">
        <f>INDEX('Actuals Data'!AT$4:AT$427,MATCH($B359,'Actuals Data'!$B$4:$B$427,0))</f>
        <v>55047357</v>
      </c>
    </row>
    <row r="360" spans="2:46" outlineLevel="1" x14ac:dyDescent="0.25">
      <c r="B360" s="24" t="s">
        <v>784</v>
      </c>
      <c r="C360" s="24" t="s">
        <v>613</v>
      </c>
      <c r="D360" s="24" t="s">
        <v>1005</v>
      </c>
      <c r="E360" s="19">
        <f>INDEX('Actuals Data'!E$4:E$427,MATCH($B360,'Actuals Data'!$B$4:$B$427,0))</f>
        <v>0</v>
      </c>
      <c r="F360" s="19">
        <f>INDEX('Actuals Data'!F$4:F$427,MATCH($B360,'Actuals Data'!$B$4:$B$427,0))</f>
        <v>0</v>
      </c>
      <c r="G360" s="19">
        <f>INDEX('Actuals Data'!G$4:G$427,MATCH($B360,'Actuals Data'!$B$4:$B$427,0))</f>
        <v>0</v>
      </c>
      <c r="H360" s="19">
        <f>INDEX('Actuals Data'!H$4:H$427,MATCH($B360,'Actuals Data'!$B$4:$B$427,0))</f>
        <v>0</v>
      </c>
      <c r="I360" s="19">
        <f>INDEX('Actuals Data'!I$4:I$427,MATCH($B360,'Actuals Data'!$B$4:$B$427,0))</f>
        <v>0</v>
      </c>
      <c r="J360" s="19">
        <f>INDEX('Actuals Data'!J$4:J$427,MATCH($B360,'Actuals Data'!$B$4:$B$427,0))</f>
        <v>0</v>
      </c>
      <c r="K360" s="19">
        <f>INDEX('Actuals Data'!K$4:K$427,MATCH($B360,'Actuals Data'!$B$4:$B$427,0))</f>
        <v>0</v>
      </c>
      <c r="L360" s="19">
        <f>INDEX('Actuals Data'!L$4:L$427,MATCH($B360,'Actuals Data'!$B$4:$B$427,0))</f>
        <v>0</v>
      </c>
      <c r="M360" s="19">
        <f>INDEX('Actuals Data'!M$4:M$427,MATCH($B360,'Actuals Data'!$B$4:$B$427,0))</f>
        <v>0</v>
      </c>
      <c r="N360" s="19">
        <f>INDEX('Actuals Data'!N$4:N$427,MATCH($B360,'Actuals Data'!$B$4:$B$427,0))</f>
        <v>0</v>
      </c>
      <c r="O360" s="19">
        <f>INDEX('Actuals Data'!O$4:O$427,MATCH($B360,'Actuals Data'!$B$4:$B$427,0))</f>
        <v>0</v>
      </c>
      <c r="P360" s="19">
        <f>INDEX('Actuals Data'!P$4:P$427,MATCH($B360,'Actuals Data'!$B$4:$B$427,0))</f>
        <v>0</v>
      </c>
      <c r="Q360" s="19">
        <f>INDEX('Actuals Data'!Q$4:Q$427,MATCH($B360,'Actuals Data'!$B$4:$B$427,0))</f>
        <v>0</v>
      </c>
      <c r="R360" s="19">
        <f>INDEX('Actuals Data'!R$4:R$427,MATCH($B360,'Actuals Data'!$B$4:$B$427,0))</f>
        <v>0</v>
      </c>
      <c r="S360" s="19">
        <f>INDEX('Actuals Data'!S$4:S$427,MATCH($B360,'Actuals Data'!$B$4:$B$427,0))</f>
        <v>-21594770</v>
      </c>
      <c r="T360" s="19">
        <f>INDEX('Actuals Data'!T$4:T$427,MATCH($B360,'Actuals Data'!$B$4:$B$427,0))</f>
        <v>-18777046</v>
      </c>
      <c r="U360" s="19">
        <f>INDEX('Actuals Data'!U$4:U$427,MATCH($B360,'Actuals Data'!$B$4:$B$427,0))</f>
        <v>-15844722</v>
      </c>
      <c r="V360" s="19">
        <f>INDEX('Actuals Data'!V$4:V$427,MATCH($B360,'Actuals Data'!$B$4:$B$427,0))</f>
        <v>-18746060</v>
      </c>
      <c r="W360" s="19">
        <f>INDEX('Actuals Data'!W$4:W$427,MATCH($B360,'Actuals Data'!$B$4:$B$427,0))</f>
        <v>-16086985</v>
      </c>
      <c r="X360" s="19">
        <f>INDEX('Actuals Data'!X$4:X$427,MATCH($B360,'Actuals Data'!$B$4:$B$427,0))</f>
        <v>-21622976</v>
      </c>
      <c r="Y360" s="19">
        <f>INDEX('Actuals Data'!Y$4:Y$427,MATCH($B360,'Actuals Data'!$B$4:$B$427,0))</f>
        <v>-21008079</v>
      </c>
      <c r="Z360" s="19">
        <f>INDEX('Actuals Data'!Z$4:Z$427,MATCH($B360,'Actuals Data'!$B$4:$B$427,0))</f>
        <v>-21476011</v>
      </c>
      <c r="AA360" s="19">
        <f>INDEX('Actuals Data'!AA$4:AA$427,MATCH($B360,'Actuals Data'!$B$4:$B$427,0))</f>
        <v>-20380651</v>
      </c>
      <c r="AB360" s="19">
        <f>INDEX('Actuals Data'!AB$4:AB$427,MATCH($B360,'Actuals Data'!$B$4:$B$427,0))</f>
        <v>-26281480</v>
      </c>
      <c r="AC360" s="19">
        <f>INDEX('Actuals Data'!AC$4:AC$427,MATCH($B360,'Actuals Data'!$B$4:$B$427,0))</f>
        <v>-25165853</v>
      </c>
      <c r="AD360" s="19">
        <f>INDEX('Actuals Data'!AD$4:AD$427,MATCH($B360,'Actuals Data'!$B$4:$B$427,0))</f>
        <v>-26991363</v>
      </c>
      <c r="AE360" s="19">
        <f>INDEX('Actuals Data'!AE$4:AE$427,MATCH($B360,'Actuals Data'!$B$4:$B$427,0))</f>
        <v>-26792938</v>
      </c>
      <c r="AF360" s="19">
        <f>INDEX('Actuals Data'!AF$4:AF$427,MATCH($B360,'Actuals Data'!$B$4:$B$427,0))</f>
        <v>-30948516</v>
      </c>
      <c r="AG360" s="19">
        <f>INDEX('Actuals Data'!AG$4:AG$427,MATCH($B360,'Actuals Data'!$B$4:$B$427,0))</f>
        <v>-29866735</v>
      </c>
      <c r="AH360" s="19">
        <f>INDEX('Actuals Data'!AH$4:AH$427,MATCH($B360,'Actuals Data'!$B$4:$B$427,0))</f>
        <v>-26600516</v>
      </c>
      <c r="AI360" s="19">
        <f>INDEX('Actuals Data'!AI$4:AI$427,MATCH($B360,'Actuals Data'!$B$4:$B$427,0))</f>
        <v>-30697201</v>
      </c>
      <c r="AJ360" s="19">
        <f>INDEX('Actuals Data'!AJ$4:AJ$427,MATCH($B360,'Actuals Data'!$B$4:$B$427,0))</f>
        <v>-25628644</v>
      </c>
      <c r="AK360" s="19">
        <f>INDEX('Actuals Data'!AK$4:AK$427,MATCH($B360,'Actuals Data'!$B$4:$B$427,0))</f>
        <v>-25752906</v>
      </c>
      <c r="AL360" s="19">
        <f>INDEX('Actuals Data'!AL$4:AL$427,MATCH($B360,'Actuals Data'!$B$4:$B$427,0))</f>
        <v>-42864175</v>
      </c>
      <c r="AM360" s="19">
        <f>INDEX('Actuals Data'!AM$4:AM$427,MATCH($B360,'Actuals Data'!$B$4:$B$427,0))</f>
        <v>-32457480</v>
      </c>
      <c r="AN360" s="19">
        <f>INDEX('Actuals Data'!AN$4:AN$427,MATCH($B360,'Actuals Data'!$B$4:$B$427,0))</f>
        <v>-30334830</v>
      </c>
      <c r="AO360" s="19">
        <f>INDEX('Actuals Data'!AO$4:AO$427,MATCH($B360,'Actuals Data'!$B$4:$B$427,0))</f>
        <v>-43423495</v>
      </c>
      <c r="AP360" s="19">
        <f>INDEX('Actuals Data'!AP$4:AP$427,MATCH($B360,'Actuals Data'!$B$4:$B$427,0))</f>
        <v>-37740911</v>
      </c>
      <c r="AQ360" s="19">
        <f>INDEX('Actuals Data'!AQ$4:AQ$427,MATCH($B360,'Actuals Data'!$B$4:$B$427,0))</f>
        <v>-48128993</v>
      </c>
      <c r="AR360" s="88">
        <f>INDEX('Actuals Data'!AR$4:AR$427,MATCH($B360,'Actuals Data'!$B$4:$B$427,0))</f>
        <v>-33531236.989999998</v>
      </c>
      <c r="AS360" s="52">
        <f>INDEX('Actuals Data'!AS$4:AS$427,MATCH($B360,'Actuals Data'!$B$4:$B$427,0))</f>
        <v>-33531236.989999998</v>
      </c>
      <c r="AT360" s="19">
        <f>INDEX('Actuals Data'!AT$4:AT$427,MATCH($B360,'Actuals Data'!$B$4:$B$427,0))</f>
        <v>-36301547</v>
      </c>
    </row>
    <row r="361" spans="2:46" outlineLevel="1" x14ac:dyDescent="0.25">
      <c r="D361" s="15" t="s">
        <v>1004</v>
      </c>
      <c r="E361" s="20">
        <f t="shared" ref="E361:AG361" si="166">E360+E359</f>
        <v>0</v>
      </c>
      <c r="F361" s="20">
        <f t="shared" si="166"/>
        <v>0</v>
      </c>
      <c r="G361" s="20">
        <f t="shared" si="166"/>
        <v>0</v>
      </c>
      <c r="H361" s="20">
        <f t="shared" si="166"/>
        <v>0</v>
      </c>
      <c r="I361" s="20">
        <f t="shared" si="166"/>
        <v>0</v>
      </c>
      <c r="J361" s="20">
        <f t="shared" si="166"/>
        <v>0</v>
      </c>
      <c r="K361" s="20">
        <f t="shared" si="166"/>
        <v>0</v>
      </c>
      <c r="L361" s="20">
        <f t="shared" si="166"/>
        <v>0</v>
      </c>
      <c r="M361" s="20">
        <f t="shared" si="166"/>
        <v>0</v>
      </c>
      <c r="N361" s="20">
        <f t="shared" si="166"/>
        <v>0</v>
      </c>
      <c r="O361" s="20">
        <f t="shared" si="166"/>
        <v>0</v>
      </c>
      <c r="P361" s="20">
        <f t="shared" si="166"/>
        <v>0</v>
      </c>
      <c r="Q361" s="20">
        <f t="shared" si="166"/>
        <v>0</v>
      </c>
      <c r="R361" s="20">
        <f t="shared" si="166"/>
        <v>0</v>
      </c>
      <c r="S361" s="20">
        <f t="shared" si="166"/>
        <v>4263033</v>
      </c>
      <c r="T361" s="20">
        <f t="shared" si="166"/>
        <v>4367759</v>
      </c>
      <c r="U361" s="20">
        <f t="shared" si="166"/>
        <v>4940278</v>
      </c>
      <c r="V361" s="20">
        <f t="shared" si="166"/>
        <v>4838139</v>
      </c>
      <c r="W361" s="20">
        <f t="shared" si="166"/>
        <v>5305370</v>
      </c>
      <c r="X361" s="20">
        <f t="shared" si="166"/>
        <v>4468265</v>
      </c>
      <c r="Y361" s="20">
        <f t="shared" si="166"/>
        <v>4433322</v>
      </c>
      <c r="Z361" s="20">
        <f t="shared" si="166"/>
        <v>5232293</v>
      </c>
      <c r="AA361" s="20">
        <f t="shared" si="166"/>
        <v>6208841</v>
      </c>
      <c r="AB361" s="20">
        <f t="shared" si="166"/>
        <v>4013473</v>
      </c>
      <c r="AC361" s="20">
        <f t="shared" si="166"/>
        <v>4758851</v>
      </c>
      <c r="AD361" s="20">
        <f t="shared" si="166"/>
        <v>5000346</v>
      </c>
      <c r="AE361" s="20">
        <f t="shared" si="166"/>
        <v>4683774</v>
      </c>
      <c r="AF361" s="20">
        <f t="shared" si="166"/>
        <v>4814669</v>
      </c>
      <c r="AG361" s="20">
        <f t="shared" si="166"/>
        <v>6951918</v>
      </c>
      <c r="AH361" s="20">
        <f t="shared" ref="AH361:AP361" si="167">AH360+AH359</f>
        <v>8769719</v>
      </c>
      <c r="AI361" s="20">
        <f t="shared" si="167"/>
        <v>9548810</v>
      </c>
      <c r="AJ361" s="20">
        <f t="shared" si="167"/>
        <v>10075343</v>
      </c>
      <c r="AK361" s="20">
        <f t="shared" si="167"/>
        <v>11559201</v>
      </c>
      <c r="AL361" s="20">
        <f t="shared" si="167"/>
        <v>10154697</v>
      </c>
      <c r="AM361" s="20">
        <f t="shared" si="167"/>
        <v>12501742</v>
      </c>
      <c r="AN361" s="20">
        <f t="shared" si="167"/>
        <v>11653187</v>
      </c>
      <c r="AO361" s="20">
        <f t="shared" si="167"/>
        <v>13234049</v>
      </c>
      <c r="AP361" s="20">
        <f t="shared" si="167"/>
        <v>17469293</v>
      </c>
      <c r="AQ361" s="20">
        <f>AQ360+AQ359</f>
        <v>16262641</v>
      </c>
      <c r="AR361" s="89">
        <f>AR360+AR359</f>
        <v>15588085.000000004</v>
      </c>
      <c r="AS361" s="65">
        <f>AS360+AS359</f>
        <v>15588085.000000004</v>
      </c>
      <c r="AT361" s="20">
        <f t="shared" ref="AT361" si="168">AT360+AT359</f>
        <v>18745810</v>
      </c>
    </row>
    <row r="362" spans="2:46" outlineLevel="1" x14ac:dyDescent="0.25">
      <c r="D362" s="14" t="s">
        <v>1003</v>
      </c>
      <c r="E362" s="21">
        <f t="shared" ref="E362:AG362" si="169">E356+E361</f>
        <v>0</v>
      </c>
      <c r="F362" s="21">
        <f t="shared" si="169"/>
        <v>0</v>
      </c>
      <c r="G362" s="21">
        <f t="shared" si="169"/>
        <v>0</v>
      </c>
      <c r="H362" s="21">
        <f t="shared" si="169"/>
        <v>0</v>
      </c>
      <c r="I362" s="21">
        <f t="shared" si="169"/>
        <v>0</v>
      </c>
      <c r="J362" s="21">
        <f t="shared" si="169"/>
        <v>0</v>
      </c>
      <c r="K362" s="21">
        <f t="shared" si="169"/>
        <v>0</v>
      </c>
      <c r="L362" s="21">
        <f t="shared" si="169"/>
        <v>0</v>
      </c>
      <c r="M362" s="21">
        <f t="shared" si="169"/>
        <v>0</v>
      </c>
      <c r="N362" s="21">
        <f t="shared" si="169"/>
        <v>0</v>
      </c>
      <c r="O362" s="21">
        <f t="shared" si="169"/>
        <v>0</v>
      </c>
      <c r="P362" s="21">
        <f t="shared" si="169"/>
        <v>0</v>
      </c>
      <c r="Q362" s="21">
        <f t="shared" si="169"/>
        <v>0</v>
      </c>
      <c r="R362" s="21">
        <f t="shared" si="169"/>
        <v>0</v>
      </c>
      <c r="S362" s="21">
        <f t="shared" si="169"/>
        <v>7065644</v>
      </c>
      <c r="T362" s="21">
        <f t="shared" si="169"/>
        <v>6759892</v>
      </c>
      <c r="U362" s="21">
        <f t="shared" si="169"/>
        <v>7848894</v>
      </c>
      <c r="V362" s="21">
        <f t="shared" si="169"/>
        <v>7496101</v>
      </c>
      <c r="W362" s="21">
        <f t="shared" si="169"/>
        <v>7698341</v>
      </c>
      <c r="X362" s="21">
        <f t="shared" si="169"/>
        <v>7696664</v>
      </c>
      <c r="Y362" s="21">
        <f t="shared" si="169"/>
        <v>7878621</v>
      </c>
      <c r="Z362" s="21">
        <f t="shared" si="169"/>
        <v>8327314</v>
      </c>
      <c r="AA362" s="21">
        <f t="shared" si="169"/>
        <v>9258009</v>
      </c>
      <c r="AB362" s="21">
        <f t="shared" si="169"/>
        <v>7964854</v>
      </c>
      <c r="AC362" s="21">
        <f t="shared" si="169"/>
        <v>8528980</v>
      </c>
      <c r="AD362" s="21">
        <f t="shared" si="169"/>
        <v>9012987</v>
      </c>
      <c r="AE362" s="21">
        <f t="shared" si="169"/>
        <v>9534364</v>
      </c>
      <c r="AF362" s="21">
        <f t="shared" si="169"/>
        <v>10135898</v>
      </c>
      <c r="AG362" s="21">
        <f t="shared" si="169"/>
        <v>11352115</v>
      </c>
      <c r="AH362" s="21">
        <f t="shared" ref="AH362:AP362" si="170">AH356+AH361</f>
        <v>12836430</v>
      </c>
      <c r="AI362" s="21">
        <f t="shared" si="170"/>
        <v>14205820</v>
      </c>
      <c r="AJ362" s="21">
        <f t="shared" si="170"/>
        <v>14668485</v>
      </c>
      <c r="AK362" s="21">
        <f t="shared" si="170"/>
        <v>15757843</v>
      </c>
      <c r="AL362" s="21">
        <f t="shared" si="170"/>
        <v>15700157</v>
      </c>
      <c r="AM362" s="21">
        <f t="shared" si="170"/>
        <v>17721319</v>
      </c>
      <c r="AN362" s="21">
        <f t="shared" si="170"/>
        <v>17534190</v>
      </c>
      <c r="AO362" s="21">
        <f t="shared" si="170"/>
        <v>19578058</v>
      </c>
      <c r="AP362" s="21">
        <f t="shared" si="170"/>
        <v>24257776</v>
      </c>
      <c r="AQ362" s="21">
        <f>AQ356+AQ361</f>
        <v>23449325</v>
      </c>
      <c r="AR362" s="92">
        <f>AR356+AR361</f>
        <v>22872972.090000004</v>
      </c>
      <c r="AS362" s="68">
        <f>AS356+AS361</f>
        <v>22872972.090000004</v>
      </c>
      <c r="AT362" s="21">
        <f t="shared" ref="AT362" si="171">AT356+AT361</f>
        <v>25642970</v>
      </c>
    </row>
    <row r="363" spans="2:46" outlineLevel="1" x14ac:dyDescent="0.25">
      <c r="AP363" s="31"/>
      <c r="AQ363" s="29"/>
      <c r="AR363" s="96"/>
      <c r="AS363" s="72"/>
      <c r="AT363" s="31"/>
    </row>
    <row r="364" spans="2:46" outlineLevel="1" x14ac:dyDescent="0.25">
      <c r="AP364" s="31"/>
      <c r="AQ364" s="31"/>
      <c r="AR364" s="97"/>
      <c r="AS364" s="73"/>
      <c r="AT364" s="31"/>
    </row>
    <row r="365" spans="2:46" outlineLevel="1" x14ac:dyDescent="0.25">
      <c r="B365" s="17" t="s">
        <v>1023</v>
      </c>
      <c r="C365" s="32"/>
      <c r="D365" s="17"/>
      <c r="AP365" s="31"/>
      <c r="AQ365" s="27"/>
      <c r="AR365" s="94"/>
      <c r="AS365" s="70"/>
      <c r="AT365" s="31"/>
    </row>
    <row r="366" spans="2:46" outlineLevel="1" x14ac:dyDescent="0.25">
      <c r="AQ366" s="26"/>
      <c r="AR366" s="93"/>
      <c r="AS366" s="69"/>
    </row>
    <row r="367" spans="2:46" outlineLevel="1" x14ac:dyDescent="0.25">
      <c r="D367" s="14" t="s">
        <v>1019</v>
      </c>
      <c r="AP367" s="31"/>
      <c r="AQ367" s="27"/>
      <c r="AR367" s="94"/>
      <c r="AS367" s="70"/>
      <c r="AT367" s="31"/>
    </row>
    <row r="368" spans="2:46" outlineLevel="1" x14ac:dyDescent="0.25">
      <c r="B368" s="24" t="s">
        <v>747</v>
      </c>
      <c r="C368" s="24" t="s">
        <v>748</v>
      </c>
      <c r="D368" s="24" t="s">
        <v>749</v>
      </c>
      <c r="E368" s="19">
        <f>INDEX('Actuals Data'!E$4:E$427,MATCH($B368,'Actuals Data'!$B$4:$B$427,0))</f>
        <v>1197581</v>
      </c>
      <c r="F368" s="19">
        <f>INDEX('Actuals Data'!F$4:F$427,MATCH($B368,'Actuals Data'!$B$4:$B$427,0))</f>
        <v>1297727</v>
      </c>
      <c r="G368" s="19">
        <f>INDEX('Actuals Data'!G$4:G$427,MATCH($B368,'Actuals Data'!$B$4:$B$427,0))</f>
        <v>1249972</v>
      </c>
      <c r="H368" s="19">
        <f>INDEX('Actuals Data'!H$4:H$427,MATCH($B368,'Actuals Data'!$B$4:$B$427,0))</f>
        <v>1337361</v>
      </c>
      <c r="I368" s="19">
        <f>INDEX('Actuals Data'!I$4:I$427,MATCH($B368,'Actuals Data'!$B$4:$B$427,0))</f>
        <v>1775364</v>
      </c>
      <c r="J368" s="19">
        <f>INDEX('Actuals Data'!J$4:J$427,MATCH($B368,'Actuals Data'!$B$4:$B$427,0))</f>
        <v>1937578</v>
      </c>
      <c r="K368" s="19">
        <f>INDEX('Actuals Data'!K$4:K$427,MATCH($B368,'Actuals Data'!$B$4:$B$427,0))</f>
        <v>2122478</v>
      </c>
      <c r="L368" s="19">
        <f>INDEX('Actuals Data'!L$4:L$427,MATCH($B368,'Actuals Data'!$B$4:$B$427,0))</f>
        <v>2140968</v>
      </c>
      <c r="M368" s="19">
        <f>INDEX('Actuals Data'!M$4:M$427,MATCH($B368,'Actuals Data'!$B$4:$B$427,0))</f>
        <v>2450399</v>
      </c>
      <c r="N368" s="19">
        <f>INDEX('Actuals Data'!N$4:N$427,MATCH($B368,'Actuals Data'!$B$4:$B$427,0))</f>
        <v>2572212</v>
      </c>
      <c r="O368" s="19">
        <f>INDEX('Actuals Data'!O$4:O$427,MATCH($B368,'Actuals Data'!$B$4:$B$427,0))</f>
        <v>2707473</v>
      </c>
      <c r="P368" s="19">
        <f>INDEX('Actuals Data'!P$4:P$427,MATCH($B368,'Actuals Data'!$B$4:$B$427,0))</f>
        <v>3038205</v>
      </c>
      <c r="Q368" s="19">
        <f>INDEX('Actuals Data'!Q$4:Q$427,MATCH($B368,'Actuals Data'!$B$4:$B$427,0))</f>
        <v>5695547</v>
      </c>
      <c r="R368" s="19">
        <f>INDEX('Actuals Data'!R$4:R$427,MATCH($B368,'Actuals Data'!$B$4:$B$427,0))</f>
        <v>6868816</v>
      </c>
      <c r="S368" s="19">
        <f>INDEX('Actuals Data'!S$4:S$427,MATCH($B368,'Actuals Data'!$B$4:$B$427,0))</f>
        <v>7975509</v>
      </c>
      <c r="T368" s="19">
        <f>INDEX('Actuals Data'!T$4:T$427,MATCH($B368,'Actuals Data'!$B$4:$B$427,0))</f>
        <v>8342679</v>
      </c>
      <c r="U368" s="19">
        <f>INDEX('Actuals Data'!U$4:U$427,MATCH($B368,'Actuals Data'!$B$4:$B$427,0))</f>
        <v>8540386</v>
      </c>
      <c r="V368" s="19">
        <f>INDEX('Actuals Data'!V$4:V$427,MATCH($B368,'Actuals Data'!$B$4:$B$427,0))</f>
        <v>8795410</v>
      </c>
      <c r="W368" s="19">
        <f>INDEX('Actuals Data'!W$4:W$427,MATCH($B368,'Actuals Data'!$B$4:$B$427,0))</f>
        <v>8643953</v>
      </c>
      <c r="X368" s="19">
        <f>INDEX('Actuals Data'!X$4:X$427,MATCH($B368,'Actuals Data'!$B$4:$B$427,0))</f>
        <v>10615018</v>
      </c>
      <c r="Y368" s="19">
        <f>INDEX('Actuals Data'!Y$4:Y$427,MATCH($B368,'Actuals Data'!$B$4:$B$427,0))</f>
        <v>11218321</v>
      </c>
      <c r="Z368" s="19">
        <f>INDEX('Actuals Data'!Z$4:Z$427,MATCH($B368,'Actuals Data'!$B$4:$B$427,0))</f>
        <v>10990902</v>
      </c>
      <c r="AA368" s="19">
        <f>INDEX('Actuals Data'!AA$4:AA$427,MATCH($B368,'Actuals Data'!$B$4:$B$427,0))</f>
        <v>10994299</v>
      </c>
      <c r="AB368" s="19">
        <f>INDEX('Actuals Data'!AB$4:AB$427,MATCH($B368,'Actuals Data'!$B$4:$B$427,0))</f>
        <v>11528820</v>
      </c>
      <c r="AC368" s="19">
        <f>INDEX('Actuals Data'!AC$4:AC$427,MATCH($B368,'Actuals Data'!$B$4:$B$427,0))</f>
        <v>11107091</v>
      </c>
      <c r="AD368" s="19">
        <f>INDEX('Actuals Data'!AD$4:AD$427,MATCH($B368,'Actuals Data'!$B$4:$B$427,0))</f>
        <v>13119421</v>
      </c>
      <c r="AE368" s="19">
        <f>INDEX('Actuals Data'!AE$4:AE$427,MATCH($B368,'Actuals Data'!$B$4:$B$427,0))</f>
        <v>15470811</v>
      </c>
      <c r="AF368" s="19">
        <f>INDEX('Actuals Data'!AF$4:AF$427,MATCH($B368,'Actuals Data'!$B$4:$B$427,0))</f>
        <v>16310542</v>
      </c>
      <c r="AG368" s="19">
        <f>INDEX('Actuals Data'!AG$4:AG$427,MATCH($B368,'Actuals Data'!$B$4:$B$427,0))</f>
        <v>17077987</v>
      </c>
      <c r="AH368" s="19">
        <f>INDEX('Actuals Data'!AH$4:AH$427,MATCH($B368,'Actuals Data'!$B$4:$B$427,0))</f>
        <v>16195784</v>
      </c>
      <c r="AI368" s="19">
        <f>INDEX('Actuals Data'!AI$4:AI$427,MATCH($B368,'Actuals Data'!$B$4:$B$427,0))</f>
        <v>18480586</v>
      </c>
      <c r="AJ368" s="19">
        <f>INDEX('Actuals Data'!AJ$4:AJ$427,MATCH($B368,'Actuals Data'!$B$4:$B$427,0))</f>
        <v>16650320</v>
      </c>
      <c r="AK368" s="19">
        <f>INDEX('Actuals Data'!AK$4:AK$427,MATCH($B368,'Actuals Data'!$B$4:$B$427,0))</f>
        <v>21441338</v>
      </c>
      <c r="AL368" s="19">
        <f>INDEX('Actuals Data'!AL$4:AL$427,MATCH($B368,'Actuals Data'!$B$4:$B$427,0))</f>
        <v>26535322</v>
      </c>
      <c r="AM368" s="19">
        <f>INDEX('Actuals Data'!AM$4:AM$427,MATCH($B368,'Actuals Data'!$B$4:$B$427,0))</f>
        <v>27433946</v>
      </c>
      <c r="AN368" s="19">
        <f>INDEX('Actuals Data'!AN$4:AN$427,MATCH($B368,'Actuals Data'!$B$4:$B$427,0))</f>
        <v>28772316</v>
      </c>
      <c r="AO368" s="19">
        <f>INDEX('Actuals Data'!AO$4:AO$427,MATCH($B368,'Actuals Data'!$B$4:$B$427,0))</f>
        <v>30295689</v>
      </c>
      <c r="AP368" s="19">
        <f>INDEX('Actuals Data'!AP$4:AP$427,MATCH($B368,'Actuals Data'!$B$4:$B$427,0))</f>
        <v>30181777</v>
      </c>
      <c r="AQ368" s="19">
        <f>INDEX('Actuals Data'!AQ$4:AQ$427,MATCH($B368,'Actuals Data'!$B$4:$B$427,0))</f>
        <v>30473544</v>
      </c>
      <c r="AR368" s="88">
        <f>INDEX('Actuals Data'!AR$4:AR$427,MATCH($B368,'Actuals Data'!$B$4:$B$427,0))</f>
        <v>32379449.609999999</v>
      </c>
      <c r="AS368" s="52">
        <f>INDEX('Actuals Data'!AS$4:AS$427,MATCH($B368,'Actuals Data'!$B$4:$B$427,0))</f>
        <v>32379449.609999999</v>
      </c>
      <c r="AT368" s="19">
        <f>INDEX('Actuals Data'!AT$4:AT$427,MATCH($B368,'Actuals Data'!$B$4:$B$427,0))</f>
        <v>30978500</v>
      </c>
    </row>
    <row r="369" spans="2:46" outlineLevel="1" x14ac:dyDescent="0.25"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88"/>
      <c r="AS369" s="52"/>
      <c r="AT369" s="19"/>
    </row>
    <row r="370" spans="2:46" outlineLevel="1" x14ac:dyDescent="0.25">
      <c r="D370" s="14" t="s">
        <v>1010</v>
      </c>
      <c r="AP370" s="31"/>
      <c r="AQ370" s="27"/>
      <c r="AR370" s="94"/>
      <c r="AS370" s="70"/>
      <c r="AT370" s="31"/>
    </row>
    <row r="371" spans="2:46" outlineLevel="1" x14ac:dyDescent="0.25">
      <c r="B371" s="24" t="s">
        <v>750</v>
      </c>
      <c r="C371" s="24" t="s">
        <v>751</v>
      </c>
      <c r="D371" s="24" t="s">
        <v>752</v>
      </c>
      <c r="E371" s="19">
        <f>INDEX('Actuals Data'!E$4:E$427,MATCH($B371,'Actuals Data'!$B$4:$B$427,0))</f>
        <v>200971</v>
      </c>
      <c r="F371" s="19">
        <f>INDEX('Actuals Data'!F$4:F$427,MATCH($B371,'Actuals Data'!$B$4:$B$427,0))</f>
        <v>252651</v>
      </c>
      <c r="G371" s="19">
        <f>INDEX('Actuals Data'!G$4:G$427,MATCH($B371,'Actuals Data'!$B$4:$B$427,0))</f>
        <v>193774</v>
      </c>
      <c r="H371" s="19">
        <f>INDEX('Actuals Data'!H$4:H$427,MATCH($B371,'Actuals Data'!$B$4:$B$427,0))</f>
        <v>212130</v>
      </c>
      <c r="I371" s="19">
        <f>INDEX('Actuals Data'!I$4:I$427,MATCH($B371,'Actuals Data'!$B$4:$B$427,0))</f>
        <v>222828</v>
      </c>
      <c r="J371" s="19">
        <f>INDEX('Actuals Data'!J$4:J$427,MATCH($B371,'Actuals Data'!$B$4:$B$427,0))</f>
        <v>302600</v>
      </c>
      <c r="K371" s="19">
        <f>INDEX('Actuals Data'!K$4:K$427,MATCH($B371,'Actuals Data'!$B$4:$B$427,0))</f>
        <v>292991</v>
      </c>
      <c r="L371" s="19">
        <f>INDEX('Actuals Data'!L$4:L$427,MATCH($B371,'Actuals Data'!$B$4:$B$427,0))</f>
        <v>317908</v>
      </c>
      <c r="M371" s="19">
        <f>INDEX('Actuals Data'!M$4:M$427,MATCH($B371,'Actuals Data'!$B$4:$B$427,0))</f>
        <v>318701</v>
      </c>
      <c r="N371" s="19">
        <f>INDEX('Actuals Data'!N$4:N$427,MATCH($B371,'Actuals Data'!$B$4:$B$427,0))</f>
        <v>324814</v>
      </c>
      <c r="O371" s="19">
        <f>INDEX('Actuals Data'!O$4:O$427,MATCH($B371,'Actuals Data'!$B$4:$B$427,0))</f>
        <v>358481</v>
      </c>
      <c r="P371" s="19">
        <f>INDEX('Actuals Data'!P$4:P$427,MATCH($B371,'Actuals Data'!$B$4:$B$427,0))</f>
        <v>361255</v>
      </c>
      <c r="Q371" s="19">
        <f>INDEX('Actuals Data'!Q$4:Q$427,MATCH($B371,'Actuals Data'!$B$4:$B$427,0))</f>
        <v>366568</v>
      </c>
      <c r="R371" s="19">
        <f>INDEX('Actuals Data'!R$4:R$427,MATCH($B371,'Actuals Data'!$B$4:$B$427,0))</f>
        <v>524212</v>
      </c>
      <c r="S371" s="19">
        <f>INDEX('Actuals Data'!S$4:S$427,MATCH($B371,'Actuals Data'!$B$4:$B$427,0))</f>
        <v>556515</v>
      </c>
      <c r="T371" s="19">
        <f>INDEX('Actuals Data'!T$4:T$427,MATCH($B371,'Actuals Data'!$B$4:$B$427,0))</f>
        <v>500481</v>
      </c>
      <c r="U371" s="19">
        <f>INDEX('Actuals Data'!U$4:U$427,MATCH($B371,'Actuals Data'!$B$4:$B$427,0))</f>
        <v>580580</v>
      </c>
      <c r="V371" s="19">
        <f>INDEX('Actuals Data'!V$4:V$427,MATCH($B371,'Actuals Data'!$B$4:$B$427,0))</f>
        <v>543137</v>
      </c>
      <c r="W371" s="19">
        <f>INDEX('Actuals Data'!W$4:W$427,MATCH($B371,'Actuals Data'!$B$4:$B$427,0))</f>
        <v>568209</v>
      </c>
      <c r="X371" s="19">
        <f>INDEX('Actuals Data'!X$4:X$427,MATCH($B371,'Actuals Data'!$B$4:$B$427,0))</f>
        <v>559667</v>
      </c>
      <c r="Y371" s="19">
        <f>INDEX('Actuals Data'!Y$4:Y$427,MATCH($B371,'Actuals Data'!$B$4:$B$427,0))</f>
        <v>549731</v>
      </c>
      <c r="Z371" s="19">
        <f>INDEX('Actuals Data'!Z$4:Z$427,MATCH($B371,'Actuals Data'!$B$4:$B$427,0))</f>
        <v>527248</v>
      </c>
      <c r="AA371" s="19">
        <f>INDEX('Actuals Data'!AA$4:AA$427,MATCH($B371,'Actuals Data'!$B$4:$B$427,0))</f>
        <v>490714</v>
      </c>
      <c r="AB371" s="19">
        <f>INDEX('Actuals Data'!AB$4:AB$427,MATCH($B371,'Actuals Data'!$B$4:$B$427,0))</f>
        <v>495193</v>
      </c>
      <c r="AC371" s="19">
        <f>INDEX('Actuals Data'!AC$4:AC$427,MATCH($B371,'Actuals Data'!$B$4:$B$427,0))</f>
        <v>615219</v>
      </c>
      <c r="AD371" s="19">
        <f>INDEX('Actuals Data'!AD$4:AD$427,MATCH($B371,'Actuals Data'!$B$4:$B$427,0))</f>
        <v>807343</v>
      </c>
      <c r="AE371" s="19">
        <f>INDEX('Actuals Data'!AE$4:AE$427,MATCH($B371,'Actuals Data'!$B$4:$B$427,0))</f>
        <v>888845</v>
      </c>
      <c r="AF371" s="19">
        <f>INDEX('Actuals Data'!AF$4:AF$427,MATCH($B371,'Actuals Data'!$B$4:$B$427,0))</f>
        <v>834642</v>
      </c>
      <c r="AG371" s="19">
        <f>INDEX('Actuals Data'!AG$4:AG$427,MATCH($B371,'Actuals Data'!$B$4:$B$427,0))</f>
        <v>705079</v>
      </c>
      <c r="AH371" s="19">
        <f>INDEX('Actuals Data'!AH$4:AH$427,MATCH($B371,'Actuals Data'!$B$4:$B$427,0))</f>
        <v>713962</v>
      </c>
      <c r="AI371" s="19">
        <f>INDEX('Actuals Data'!AI$4:AI$427,MATCH($B371,'Actuals Data'!$B$4:$B$427,0))</f>
        <v>1191105</v>
      </c>
      <c r="AJ371" s="19">
        <f>INDEX('Actuals Data'!AJ$4:AJ$427,MATCH($B371,'Actuals Data'!$B$4:$B$427,0))</f>
        <v>828489</v>
      </c>
      <c r="AK371" s="19">
        <f>INDEX('Actuals Data'!AK$4:AK$427,MATCH($B371,'Actuals Data'!$B$4:$B$427,0))</f>
        <v>856213</v>
      </c>
      <c r="AL371" s="19">
        <f>INDEX('Actuals Data'!AL$4:AL$427,MATCH($B371,'Actuals Data'!$B$4:$B$427,0))</f>
        <v>911528</v>
      </c>
      <c r="AM371" s="19">
        <f>INDEX('Actuals Data'!AM$4:AM$427,MATCH($B371,'Actuals Data'!$B$4:$B$427,0))</f>
        <v>836246</v>
      </c>
      <c r="AN371" s="19">
        <f>INDEX('Actuals Data'!AN$4:AN$427,MATCH($B371,'Actuals Data'!$B$4:$B$427,0))</f>
        <v>927967</v>
      </c>
      <c r="AO371" s="19">
        <f>INDEX('Actuals Data'!AO$4:AO$427,MATCH($B371,'Actuals Data'!$B$4:$B$427,0))</f>
        <v>911952</v>
      </c>
      <c r="AP371" s="19">
        <f>INDEX('Actuals Data'!AP$4:AP$427,MATCH($B371,'Actuals Data'!$B$4:$B$427,0))</f>
        <v>786919</v>
      </c>
      <c r="AQ371" s="19">
        <f>INDEX('Actuals Data'!AQ$4:AQ$427,MATCH($B371,'Actuals Data'!$B$4:$B$427,0))</f>
        <v>702759</v>
      </c>
      <c r="AR371" s="88">
        <f>INDEX('Actuals Data'!AR$4:AR$427,MATCH($B371,'Actuals Data'!$B$4:$B$427,0))</f>
        <v>761527.09</v>
      </c>
      <c r="AS371" s="52">
        <f>INDEX('Actuals Data'!AS$4:AS$427,MATCH($B371,'Actuals Data'!$B$4:$B$427,0))</f>
        <v>761527.09</v>
      </c>
      <c r="AT371" s="19">
        <f>INDEX('Actuals Data'!AT$4:AT$427,MATCH($B371,'Actuals Data'!$B$4:$B$427,0))</f>
        <v>818200</v>
      </c>
    </row>
    <row r="372" spans="2:46" outlineLevel="1" x14ac:dyDescent="0.25"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88"/>
      <c r="AS372" s="52"/>
      <c r="AT372" s="19"/>
    </row>
    <row r="373" spans="2:46" outlineLevel="1" x14ac:dyDescent="0.25">
      <c r="D373" s="14" t="s">
        <v>1018</v>
      </c>
      <c r="AP373" s="31"/>
      <c r="AQ373" s="27"/>
      <c r="AR373" s="94"/>
      <c r="AS373" s="70"/>
      <c r="AT373" s="31"/>
    </row>
    <row r="374" spans="2:46" outlineLevel="1" x14ac:dyDescent="0.25">
      <c r="B374" s="24" t="s">
        <v>753</v>
      </c>
      <c r="C374" s="24" t="s">
        <v>261</v>
      </c>
      <c r="D374" s="24" t="s">
        <v>754</v>
      </c>
      <c r="E374" s="19">
        <f>INDEX('Actuals Data'!E$4:E$427,MATCH($B374,'Actuals Data'!$B$4:$B$427,0))</f>
        <v>2616236</v>
      </c>
      <c r="F374" s="19">
        <f>INDEX('Actuals Data'!F$4:F$427,MATCH($B374,'Actuals Data'!$B$4:$B$427,0))</f>
        <v>2749954</v>
      </c>
      <c r="G374" s="19">
        <f>INDEX('Actuals Data'!G$4:G$427,MATCH($B374,'Actuals Data'!$B$4:$B$427,0))</f>
        <v>2743653</v>
      </c>
      <c r="H374" s="19">
        <f>INDEX('Actuals Data'!H$4:H$427,MATCH($B374,'Actuals Data'!$B$4:$B$427,0))</f>
        <v>4022907</v>
      </c>
      <c r="I374" s="19">
        <f>INDEX('Actuals Data'!I$4:I$427,MATCH($B374,'Actuals Data'!$B$4:$B$427,0))</f>
        <v>4041942</v>
      </c>
      <c r="J374" s="19">
        <f>INDEX('Actuals Data'!J$4:J$427,MATCH($B374,'Actuals Data'!$B$4:$B$427,0))</f>
        <v>4374617</v>
      </c>
      <c r="K374" s="19">
        <f>INDEX('Actuals Data'!K$4:K$427,MATCH($B374,'Actuals Data'!$B$4:$B$427,0))</f>
        <v>4708389</v>
      </c>
      <c r="L374" s="19">
        <f>INDEX('Actuals Data'!L$4:L$427,MATCH($B374,'Actuals Data'!$B$4:$B$427,0))</f>
        <v>5041592</v>
      </c>
      <c r="M374" s="19">
        <f>INDEX('Actuals Data'!M$4:M$427,MATCH($B374,'Actuals Data'!$B$4:$B$427,0))</f>
        <v>4702300</v>
      </c>
      <c r="N374" s="19">
        <f>INDEX('Actuals Data'!N$4:N$427,MATCH($B374,'Actuals Data'!$B$4:$B$427,0))</f>
        <v>4363616</v>
      </c>
      <c r="O374" s="19">
        <f>INDEX('Actuals Data'!O$4:O$427,MATCH($B374,'Actuals Data'!$B$4:$B$427,0))</f>
        <v>5177741</v>
      </c>
      <c r="P374" s="19">
        <f>INDEX('Actuals Data'!P$4:P$427,MATCH($B374,'Actuals Data'!$B$4:$B$427,0))</f>
        <v>6089420</v>
      </c>
      <c r="Q374" s="19">
        <f>INDEX('Actuals Data'!Q$4:Q$427,MATCH($B374,'Actuals Data'!$B$4:$B$427,0))</f>
        <v>6745532</v>
      </c>
      <c r="R374" s="19">
        <f>INDEX('Actuals Data'!R$4:R$427,MATCH($B374,'Actuals Data'!$B$4:$B$427,0))</f>
        <v>7501131</v>
      </c>
      <c r="S374" s="19">
        <f>INDEX('Actuals Data'!S$4:S$427,MATCH($B374,'Actuals Data'!$B$4:$B$427,0))</f>
        <v>8526727</v>
      </c>
      <c r="T374" s="19">
        <f>INDEX('Actuals Data'!T$4:T$427,MATCH($B374,'Actuals Data'!$B$4:$B$427,0))</f>
        <v>8308757</v>
      </c>
      <c r="U374" s="19">
        <f>INDEX('Actuals Data'!U$4:U$427,MATCH($B374,'Actuals Data'!$B$4:$B$427,0))</f>
        <v>6870220</v>
      </c>
      <c r="V374" s="19">
        <f>INDEX('Actuals Data'!V$4:V$427,MATCH($B374,'Actuals Data'!$B$4:$B$427,0))</f>
        <v>6775036</v>
      </c>
      <c r="W374" s="19">
        <f>INDEX('Actuals Data'!W$4:W$427,MATCH($B374,'Actuals Data'!$B$4:$B$427,0))</f>
        <v>6963907</v>
      </c>
      <c r="X374" s="19">
        <f>INDEX('Actuals Data'!X$4:X$427,MATCH($B374,'Actuals Data'!$B$4:$B$427,0))</f>
        <v>6947457</v>
      </c>
      <c r="Y374" s="19">
        <f>INDEX('Actuals Data'!Y$4:Y$427,MATCH($B374,'Actuals Data'!$B$4:$B$427,0))</f>
        <v>6436212</v>
      </c>
      <c r="Z374" s="19">
        <f>INDEX('Actuals Data'!Z$4:Z$427,MATCH($B374,'Actuals Data'!$B$4:$B$427,0))</f>
        <v>6704056</v>
      </c>
      <c r="AA374" s="19">
        <f>INDEX('Actuals Data'!AA$4:AA$427,MATCH($B374,'Actuals Data'!$B$4:$B$427,0))</f>
        <v>7242693</v>
      </c>
      <c r="AB374" s="19">
        <f>INDEX('Actuals Data'!AB$4:AB$427,MATCH($B374,'Actuals Data'!$B$4:$B$427,0))</f>
        <v>7815996</v>
      </c>
      <c r="AC374" s="19">
        <f>INDEX('Actuals Data'!AC$4:AC$427,MATCH($B374,'Actuals Data'!$B$4:$B$427,0))</f>
        <v>8302331</v>
      </c>
      <c r="AD374" s="19">
        <f>INDEX('Actuals Data'!AD$4:AD$427,MATCH($B374,'Actuals Data'!$B$4:$B$427,0))</f>
        <v>8226610</v>
      </c>
      <c r="AE374" s="19">
        <f>INDEX('Actuals Data'!AE$4:AE$427,MATCH($B374,'Actuals Data'!$B$4:$B$427,0))</f>
        <v>12098895</v>
      </c>
      <c r="AF374" s="19">
        <f>INDEX('Actuals Data'!AF$4:AF$427,MATCH($B374,'Actuals Data'!$B$4:$B$427,0))</f>
        <v>10090856</v>
      </c>
      <c r="AG374" s="19">
        <f>INDEX('Actuals Data'!AG$4:AG$427,MATCH($B374,'Actuals Data'!$B$4:$B$427,0))</f>
        <v>10739685</v>
      </c>
      <c r="AH374" s="19">
        <f>INDEX('Actuals Data'!AH$4:AH$427,MATCH($B374,'Actuals Data'!$B$4:$B$427,0))</f>
        <v>11689337</v>
      </c>
      <c r="AI374" s="19">
        <f>INDEX('Actuals Data'!AI$4:AI$427,MATCH($B374,'Actuals Data'!$B$4:$B$427,0))</f>
        <v>11605463</v>
      </c>
      <c r="AJ374" s="19">
        <f>INDEX('Actuals Data'!AJ$4:AJ$427,MATCH($B374,'Actuals Data'!$B$4:$B$427,0))</f>
        <v>10197470</v>
      </c>
      <c r="AK374" s="19">
        <f>INDEX('Actuals Data'!AK$4:AK$427,MATCH($B374,'Actuals Data'!$B$4:$B$427,0))</f>
        <v>10690373</v>
      </c>
      <c r="AL374" s="19">
        <f>INDEX('Actuals Data'!AL$4:AL$427,MATCH($B374,'Actuals Data'!$B$4:$B$427,0))</f>
        <v>16371597</v>
      </c>
      <c r="AM374" s="19">
        <f>INDEX('Actuals Data'!AM$4:AM$427,MATCH($B374,'Actuals Data'!$B$4:$B$427,0))</f>
        <v>13731424</v>
      </c>
      <c r="AN374" s="19">
        <f>INDEX('Actuals Data'!AN$4:AN$427,MATCH($B374,'Actuals Data'!$B$4:$B$427,0))</f>
        <v>13247660</v>
      </c>
      <c r="AO374" s="19">
        <f>INDEX('Actuals Data'!AO$4:AO$427,MATCH($B374,'Actuals Data'!$B$4:$B$427,0))</f>
        <v>14345160</v>
      </c>
      <c r="AP374" s="19">
        <f>INDEX('Actuals Data'!AP$4:AP$427,MATCH($B374,'Actuals Data'!$B$4:$B$427,0))</f>
        <v>14389185</v>
      </c>
      <c r="AQ374" s="19">
        <f>INDEX('Actuals Data'!AQ$4:AQ$427,MATCH($B374,'Actuals Data'!$B$4:$B$427,0))</f>
        <v>13899094</v>
      </c>
      <c r="AR374" s="88">
        <f>INDEX('Actuals Data'!AR$4:AR$427,MATCH($B374,'Actuals Data'!$B$4:$B$427,0))</f>
        <v>13315850.49</v>
      </c>
      <c r="AS374" s="52">
        <f>INDEX('Actuals Data'!AS$4:AS$427,MATCH($B374,'Actuals Data'!$B$4:$B$427,0))</f>
        <v>13315850.49</v>
      </c>
      <c r="AT374" s="19">
        <f>INDEX('Actuals Data'!AT$4:AT$427,MATCH($B374,'Actuals Data'!$B$4:$B$427,0))</f>
        <v>14000000</v>
      </c>
    </row>
    <row r="375" spans="2:46" outlineLevel="1" x14ac:dyDescent="0.25">
      <c r="B375" s="24" t="s">
        <v>755</v>
      </c>
      <c r="C375" s="24" t="s">
        <v>264</v>
      </c>
      <c r="D375" s="24" t="s">
        <v>756</v>
      </c>
      <c r="E375" s="19">
        <f>INDEX('Actuals Data'!E$4:E$427,MATCH($B375,'Actuals Data'!$B$4:$B$427,0))</f>
        <v>920668</v>
      </c>
      <c r="F375" s="19">
        <f>INDEX('Actuals Data'!F$4:F$427,MATCH($B375,'Actuals Data'!$B$4:$B$427,0))</f>
        <v>955248</v>
      </c>
      <c r="G375" s="19">
        <f>INDEX('Actuals Data'!G$4:G$427,MATCH($B375,'Actuals Data'!$B$4:$B$427,0))</f>
        <v>985522</v>
      </c>
      <c r="H375" s="19">
        <f>INDEX('Actuals Data'!H$4:H$427,MATCH($B375,'Actuals Data'!$B$4:$B$427,0))</f>
        <v>987401</v>
      </c>
      <c r="I375" s="19">
        <f>INDEX('Actuals Data'!I$4:I$427,MATCH($B375,'Actuals Data'!$B$4:$B$427,0))</f>
        <v>1269761</v>
      </c>
      <c r="J375" s="19">
        <f>INDEX('Actuals Data'!J$4:J$427,MATCH($B375,'Actuals Data'!$B$4:$B$427,0))</f>
        <v>1303871</v>
      </c>
      <c r="K375" s="19">
        <f>INDEX('Actuals Data'!K$4:K$427,MATCH($B375,'Actuals Data'!$B$4:$B$427,0))</f>
        <v>1232479</v>
      </c>
      <c r="L375" s="19">
        <f>INDEX('Actuals Data'!L$4:L$427,MATCH($B375,'Actuals Data'!$B$4:$B$427,0))</f>
        <v>2575935</v>
      </c>
      <c r="M375" s="19">
        <f>INDEX('Actuals Data'!M$4:M$427,MATCH($B375,'Actuals Data'!$B$4:$B$427,0))</f>
        <v>3143665</v>
      </c>
      <c r="N375" s="19">
        <f>INDEX('Actuals Data'!N$4:N$427,MATCH($B375,'Actuals Data'!$B$4:$B$427,0))</f>
        <v>2320719</v>
      </c>
      <c r="O375" s="19">
        <f>INDEX('Actuals Data'!O$4:O$427,MATCH($B375,'Actuals Data'!$B$4:$B$427,0))</f>
        <v>2474218</v>
      </c>
      <c r="P375" s="19">
        <f>INDEX('Actuals Data'!P$4:P$427,MATCH($B375,'Actuals Data'!$B$4:$B$427,0))</f>
        <v>2966458</v>
      </c>
      <c r="Q375" s="19">
        <f>INDEX('Actuals Data'!Q$4:Q$427,MATCH($B375,'Actuals Data'!$B$4:$B$427,0))</f>
        <v>2969587</v>
      </c>
      <c r="R375" s="19">
        <f>INDEX('Actuals Data'!R$4:R$427,MATCH($B375,'Actuals Data'!$B$4:$B$427,0))</f>
        <v>3473039</v>
      </c>
      <c r="S375" s="19">
        <f>INDEX('Actuals Data'!S$4:S$427,MATCH($B375,'Actuals Data'!$B$4:$B$427,0))</f>
        <v>3957557</v>
      </c>
      <c r="T375" s="19">
        <f>INDEX('Actuals Data'!T$4:T$427,MATCH($B375,'Actuals Data'!$B$4:$B$427,0))</f>
        <v>4046536</v>
      </c>
      <c r="U375" s="19">
        <f>INDEX('Actuals Data'!U$4:U$427,MATCH($B375,'Actuals Data'!$B$4:$B$427,0))</f>
        <v>3216350</v>
      </c>
      <c r="V375" s="19">
        <f>INDEX('Actuals Data'!V$4:V$427,MATCH($B375,'Actuals Data'!$B$4:$B$427,0))</f>
        <v>4025513</v>
      </c>
      <c r="W375" s="19">
        <f>INDEX('Actuals Data'!W$4:W$427,MATCH($B375,'Actuals Data'!$B$4:$B$427,0))</f>
        <v>2396057</v>
      </c>
      <c r="X375" s="19">
        <f>INDEX('Actuals Data'!X$4:X$427,MATCH($B375,'Actuals Data'!$B$4:$B$427,0))</f>
        <v>3812302</v>
      </c>
      <c r="Y375" s="19">
        <f>INDEX('Actuals Data'!Y$4:Y$427,MATCH($B375,'Actuals Data'!$B$4:$B$427,0))</f>
        <v>3876318</v>
      </c>
      <c r="Z375" s="19">
        <f>INDEX('Actuals Data'!Z$4:Z$427,MATCH($B375,'Actuals Data'!$B$4:$B$427,0))</f>
        <v>4494931</v>
      </c>
      <c r="AA375" s="19">
        <f>INDEX('Actuals Data'!AA$4:AA$427,MATCH($B375,'Actuals Data'!$B$4:$B$427,0))</f>
        <v>4687945</v>
      </c>
      <c r="AB375" s="19">
        <f>INDEX('Actuals Data'!AB$4:AB$427,MATCH($B375,'Actuals Data'!$B$4:$B$427,0))</f>
        <v>7782949</v>
      </c>
      <c r="AC375" s="19">
        <f>INDEX('Actuals Data'!AC$4:AC$427,MATCH($B375,'Actuals Data'!$B$4:$B$427,0))</f>
        <v>7688191</v>
      </c>
      <c r="AD375" s="19">
        <f>INDEX('Actuals Data'!AD$4:AD$427,MATCH($B375,'Actuals Data'!$B$4:$B$427,0))</f>
        <v>7992514</v>
      </c>
      <c r="AE375" s="19">
        <f>INDEX('Actuals Data'!AE$4:AE$427,MATCH($B375,'Actuals Data'!$B$4:$B$427,0))</f>
        <v>4321146</v>
      </c>
      <c r="AF375" s="19">
        <f>INDEX('Actuals Data'!AF$4:AF$427,MATCH($B375,'Actuals Data'!$B$4:$B$427,0))</f>
        <v>6669502</v>
      </c>
      <c r="AG375" s="19">
        <f>INDEX('Actuals Data'!AG$4:AG$427,MATCH($B375,'Actuals Data'!$B$4:$B$427,0))</f>
        <v>8578487</v>
      </c>
      <c r="AH375" s="19">
        <f>INDEX('Actuals Data'!AH$4:AH$427,MATCH($B375,'Actuals Data'!$B$4:$B$427,0))</f>
        <v>8939707</v>
      </c>
      <c r="AI375" s="19">
        <f>INDEX('Actuals Data'!AI$4:AI$427,MATCH($B375,'Actuals Data'!$B$4:$B$427,0))</f>
        <v>10222796</v>
      </c>
      <c r="AJ375" s="19">
        <f>INDEX('Actuals Data'!AJ$4:AJ$427,MATCH($B375,'Actuals Data'!$B$4:$B$427,0))</f>
        <v>8142134</v>
      </c>
      <c r="AK375" s="19">
        <f>INDEX('Actuals Data'!AK$4:AK$427,MATCH($B375,'Actuals Data'!$B$4:$B$427,0))</f>
        <v>6772470</v>
      </c>
      <c r="AL375" s="19">
        <f>INDEX('Actuals Data'!AL$4:AL$427,MATCH($B375,'Actuals Data'!$B$4:$B$427,0))</f>
        <v>7458274</v>
      </c>
      <c r="AM375" s="19">
        <f>INDEX('Actuals Data'!AM$4:AM$427,MATCH($B375,'Actuals Data'!$B$4:$B$427,0))</f>
        <v>7387048</v>
      </c>
      <c r="AN375" s="19">
        <f>INDEX('Actuals Data'!AN$4:AN$427,MATCH($B375,'Actuals Data'!$B$4:$B$427,0))</f>
        <v>6504980</v>
      </c>
      <c r="AO375" s="19">
        <f>INDEX('Actuals Data'!AO$4:AO$427,MATCH($B375,'Actuals Data'!$B$4:$B$427,0))</f>
        <v>6585603</v>
      </c>
      <c r="AP375" s="19">
        <f>INDEX('Actuals Data'!AP$4:AP$427,MATCH($B375,'Actuals Data'!$B$4:$B$427,0))</f>
        <v>6690831</v>
      </c>
      <c r="AQ375" s="19">
        <f>INDEX('Actuals Data'!AQ$4:AQ$427,MATCH($B375,'Actuals Data'!$B$4:$B$427,0))</f>
        <v>6548610</v>
      </c>
      <c r="AR375" s="88">
        <f>INDEX('Actuals Data'!AR$4:AR$427,MATCH($B375,'Actuals Data'!$B$4:$B$427,0))</f>
        <v>6473041.5499999998</v>
      </c>
      <c r="AS375" s="52">
        <f>INDEX('Actuals Data'!AS$4:AS$427,MATCH($B375,'Actuals Data'!$B$4:$B$427,0))</f>
        <v>6473041.5499999998</v>
      </c>
      <c r="AT375" s="19">
        <f>INDEX('Actuals Data'!AT$4:AT$427,MATCH($B375,'Actuals Data'!$B$4:$B$427,0))</f>
        <v>7000000</v>
      </c>
    </row>
    <row r="376" spans="2:46" outlineLevel="1" x14ac:dyDescent="0.25">
      <c r="D376" s="15" t="s">
        <v>1025</v>
      </c>
      <c r="E376" s="20">
        <f t="shared" ref="E376:AG376" si="172">E374+E375</f>
        <v>3536904</v>
      </c>
      <c r="F376" s="20">
        <f t="shared" si="172"/>
        <v>3705202</v>
      </c>
      <c r="G376" s="20">
        <f t="shared" si="172"/>
        <v>3729175</v>
      </c>
      <c r="H376" s="20">
        <f t="shared" si="172"/>
        <v>5010308</v>
      </c>
      <c r="I376" s="20">
        <f t="shared" si="172"/>
        <v>5311703</v>
      </c>
      <c r="J376" s="20">
        <f t="shared" si="172"/>
        <v>5678488</v>
      </c>
      <c r="K376" s="20">
        <f t="shared" si="172"/>
        <v>5940868</v>
      </c>
      <c r="L376" s="20">
        <f t="shared" si="172"/>
        <v>7617527</v>
      </c>
      <c r="M376" s="20">
        <f t="shared" si="172"/>
        <v>7845965</v>
      </c>
      <c r="N376" s="20">
        <f t="shared" si="172"/>
        <v>6684335</v>
      </c>
      <c r="O376" s="20">
        <f t="shared" si="172"/>
        <v>7651959</v>
      </c>
      <c r="P376" s="20">
        <f t="shared" si="172"/>
        <v>9055878</v>
      </c>
      <c r="Q376" s="20">
        <f t="shared" si="172"/>
        <v>9715119</v>
      </c>
      <c r="R376" s="20">
        <f t="shared" si="172"/>
        <v>10974170</v>
      </c>
      <c r="S376" s="20">
        <f t="shared" si="172"/>
        <v>12484284</v>
      </c>
      <c r="T376" s="20">
        <f t="shared" si="172"/>
        <v>12355293</v>
      </c>
      <c r="U376" s="20">
        <f t="shared" si="172"/>
        <v>10086570</v>
      </c>
      <c r="V376" s="20">
        <f t="shared" si="172"/>
        <v>10800549</v>
      </c>
      <c r="W376" s="20">
        <f t="shared" si="172"/>
        <v>9359964</v>
      </c>
      <c r="X376" s="20">
        <f t="shared" si="172"/>
        <v>10759759</v>
      </c>
      <c r="Y376" s="20">
        <f t="shared" si="172"/>
        <v>10312530</v>
      </c>
      <c r="Z376" s="20">
        <f t="shared" si="172"/>
        <v>11198987</v>
      </c>
      <c r="AA376" s="20">
        <f t="shared" si="172"/>
        <v>11930638</v>
      </c>
      <c r="AB376" s="20">
        <f t="shared" si="172"/>
        <v>15598945</v>
      </c>
      <c r="AC376" s="20">
        <f t="shared" si="172"/>
        <v>15990522</v>
      </c>
      <c r="AD376" s="20">
        <f t="shared" si="172"/>
        <v>16219124</v>
      </c>
      <c r="AE376" s="20">
        <f t="shared" si="172"/>
        <v>16420041</v>
      </c>
      <c r="AF376" s="20">
        <f t="shared" si="172"/>
        <v>16760358</v>
      </c>
      <c r="AG376" s="20">
        <f t="shared" si="172"/>
        <v>19318172</v>
      </c>
      <c r="AH376" s="20">
        <f t="shared" ref="AH376:AP376" si="173">AH374+AH375</f>
        <v>20629044</v>
      </c>
      <c r="AI376" s="20">
        <f t="shared" si="173"/>
        <v>21828259</v>
      </c>
      <c r="AJ376" s="20">
        <f t="shared" si="173"/>
        <v>18339604</v>
      </c>
      <c r="AK376" s="20">
        <f t="shared" si="173"/>
        <v>17462843</v>
      </c>
      <c r="AL376" s="20">
        <f t="shared" si="173"/>
        <v>23829871</v>
      </c>
      <c r="AM376" s="20">
        <f t="shared" si="173"/>
        <v>21118472</v>
      </c>
      <c r="AN376" s="20">
        <f t="shared" si="173"/>
        <v>19752640</v>
      </c>
      <c r="AO376" s="20">
        <f t="shared" si="173"/>
        <v>20930763</v>
      </c>
      <c r="AP376" s="20">
        <f t="shared" si="173"/>
        <v>21080016</v>
      </c>
      <c r="AQ376" s="20">
        <f>AQ374+AQ375</f>
        <v>20447704</v>
      </c>
      <c r="AR376" s="89">
        <f>AR374+AR375</f>
        <v>19788892.039999999</v>
      </c>
      <c r="AS376" s="65">
        <f>AS374+AS375</f>
        <v>19788892.039999999</v>
      </c>
      <c r="AT376" s="20">
        <f t="shared" ref="AT376" si="174">AT374+AT375</f>
        <v>21000000</v>
      </c>
    </row>
    <row r="377" spans="2:46" outlineLevel="1" x14ac:dyDescent="0.25">
      <c r="AP377" s="31"/>
      <c r="AQ377" s="28"/>
      <c r="AR377" s="95"/>
      <c r="AS377" s="71"/>
      <c r="AT377" s="31"/>
    </row>
    <row r="378" spans="2:46" outlineLevel="1" x14ac:dyDescent="0.25">
      <c r="D378" s="14" t="s">
        <v>1009</v>
      </c>
      <c r="AP378" s="31"/>
      <c r="AQ378" s="27"/>
      <c r="AR378" s="94"/>
      <c r="AS378" s="70"/>
      <c r="AT378" s="31"/>
    </row>
    <row r="379" spans="2:46" outlineLevel="1" x14ac:dyDescent="0.25">
      <c r="B379" s="24" t="s">
        <v>757</v>
      </c>
      <c r="C379" s="24" t="s">
        <v>758</v>
      </c>
      <c r="D379" s="24" t="s">
        <v>759</v>
      </c>
      <c r="E379" s="19">
        <f>INDEX('Actuals Data'!E$4:E$427,MATCH($B379,'Actuals Data'!$B$4:$B$427,0))</f>
        <v>0</v>
      </c>
      <c r="F379" s="19">
        <f>INDEX('Actuals Data'!F$4:F$427,MATCH($B379,'Actuals Data'!$B$4:$B$427,0))</f>
        <v>0</v>
      </c>
      <c r="G379" s="19">
        <f>INDEX('Actuals Data'!G$4:G$427,MATCH($B379,'Actuals Data'!$B$4:$B$427,0))</f>
        <v>0</v>
      </c>
      <c r="H379" s="19">
        <f>INDEX('Actuals Data'!H$4:H$427,MATCH($B379,'Actuals Data'!$B$4:$B$427,0))</f>
        <v>0</v>
      </c>
      <c r="I379" s="19">
        <f>INDEX('Actuals Data'!I$4:I$427,MATCH($B379,'Actuals Data'!$B$4:$B$427,0))</f>
        <v>0</v>
      </c>
      <c r="J379" s="19">
        <f>INDEX('Actuals Data'!J$4:J$427,MATCH($B379,'Actuals Data'!$B$4:$B$427,0))</f>
        <v>0</v>
      </c>
      <c r="K379" s="19">
        <f>INDEX('Actuals Data'!K$4:K$427,MATCH($B379,'Actuals Data'!$B$4:$B$427,0))</f>
        <v>0</v>
      </c>
      <c r="L379" s="19">
        <f>INDEX('Actuals Data'!L$4:L$427,MATCH($B379,'Actuals Data'!$B$4:$B$427,0))</f>
        <v>72066</v>
      </c>
      <c r="M379" s="19">
        <f>INDEX('Actuals Data'!M$4:M$427,MATCH($B379,'Actuals Data'!$B$4:$B$427,0))</f>
        <v>866957</v>
      </c>
      <c r="N379" s="19">
        <f>INDEX('Actuals Data'!N$4:N$427,MATCH($B379,'Actuals Data'!$B$4:$B$427,0))</f>
        <v>2278397</v>
      </c>
      <c r="O379" s="19">
        <f>INDEX('Actuals Data'!O$4:O$427,MATCH($B379,'Actuals Data'!$B$4:$B$427,0))</f>
        <v>4278587</v>
      </c>
      <c r="P379" s="19">
        <f>INDEX('Actuals Data'!P$4:P$427,MATCH($B379,'Actuals Data'!$B$4:$B$427,0))</f>
        <v>7800491</v>
      </c>
      <c r="Q379" s="19">
        <f>INDEX('Actuals Data'!Q$4:Q$427,MATCH($B379,'Actuals Data'!$B$4:$B$427,0))</f>
        <v>8059318</v>
      </c>
      <c r="R379" s="19">
        <f>INDEX('Actuals Data'!R$4:R$427,MATCH($B379,'Actuals Data'!$B$4:$B$427,0))</f>
        <v>8155346</v>
      </c>
      <c r="S379" s="19">
        <f>INDEX('Actuals Data'!S$4:S$427,MATCH($B379,'Actuals Data'!$B$4:$B$427,0))</f>
        <v>9167350</v>
      </c>
      <c r="T379" s="19">
        <f>INDEX('Actuals Data'!T$4:T$427,MATCH($B379,'Actuals Data'!$B$4:$B$427,0))</f>
        <v>9314584</v>
      </c>
      <c r="U379" s="19">
        <f>INDEX('Actuals Data'!U$4:U$427,MATCH($B379,'Actuals Data'!$B$4:$B$427,0))</f>
        <v>8600355</v>
      </c>
      <c r="V379" s="19">
        <f>INDEX('Actuals Data'!V$4:V$427,MATCH($B379,'Actuals Data'!$B$4:$B$427,0))</f>
        <v>8756103</v>
      </c>
      <c r="W379" s="19">
        <f>INDEX('Actuals Data'!W$4:W$427,MATCH($B379,'Actuals Data'!$B$4:$B$427,0))</f>
        <v>10322766</v>
      </c>
      <c r="X379" s="19">
        <f>INDEX('Actuals Data'!X$4:X$427,MATCH($B379,'Actuals Data'!$B$4:$B$427,0))</f>
        <v>11032591</v>
      </c>
      <c r="Y379" s="19">
        <f>INDEX('Actuals Data'!Y$4:Y$427,MATCH($B379,'Actuals Data'!$B$4:$B$427,0))</f>
        <v>11279809</v>
      </c>
      <c r="Z379" s="19">
        <f>INDEX('Actuals Data'!Z$4:Z$427,MATCH($B379,'Actuals Data'!$B$4:$B$427,0))</f>
        <v>12652472</v>
      </c>
      <c r="AA379" s="19">
        <f>INDEX('Actuals Data'!AA$4:AA$427,MATCH($B379,'Actuals Data'!$B$4:$B$427,0))</f>
        <v>13243509</v>
      </c>
      <c r="AB379" s="19">
        <f>INDEX('Actuals Data'!AB$4:AB$427,MATCH($B379,'Actuals Data'!$B$4:$B$427,0))</f>
        <v>15040489</v>
      </c>
      <c r="AC379" s="19">
        <f>INDEX('Actuals Data'!AC$4:AC$427,MATCH($B379,'Actuals Data'!$B$4:$B$427,0))</f>
        <v>14605972</v>
      </c>
      <c r="AD379" s="19">
        <f>INDEX('Actuals Data'!AD$4:AD$427,MATCH($B379,'Actuals Data'!$B$4:$B$427,0))</f>
        <v>16311828</v>
      </c>
      <c r="AE379" s="19">
        <f>INDEX('Actuals Data'!AE$4:AE$427,MATCH($B379,'Actuals Data'!$B$4:$B$427,0))</f>
        <v>18366958</v>
      </c>
      <c r="AF379" s="19">
        <f>INDEX('Actuals Data'!AF$4:AF$427,MATCH($B379,'Actuals Data'!$B$4:$B$427,0))</f>
        <v>20153624</v>
      </c>
      <c r="AG379" s="19">
        <f>INDEX('Actuals Data'!AG$4:AG$427,MATCH($B379,'Actuals Data'!$B$4:$B$427,0))</f>
        <v>21398397</v>
      </c>
      <c r="AH379" s="19">
        <f>INDEX('Actuals Data'!AH$4:AH$427,MATCH($B379,'Actuals Data'!$B$4:$B$427,0))</f>
        <v>21594171</v>
      </c>
      <c r="AI379" s="19">
        <f>INDEX('Actuals Data'!AI$4:AI$427,MATCH($B379,'Actuals Data'!$B$4:$B$427,0))</f>
        <v>24100037</v>
      </c>
      <c r="AJ379" s="19">
        <f>INDEX('Actuals Data'!AJ$4:AJ$427,MATCH($B379,'Actuals Data'!$B$4:$B$427,0))</f>
        <v>22895990</v>
      </c>
      <c r="AK379" s="19">
        <f>INDEX('Actuals Data'!AK$4:AK$427,MATCH($B379,'Actuals Data'!$B$4:$B$427,0))</f>
        <v>22937256</v>
      </c>
      <c r="AL379" s="19">
        <f>INDEX('Actuals Data'!AL$4:AL$427,MATCH($B379,'Actuals Data'!$B$4:$B$427,0))</f>
        <v>22996126</v>
      </c>
      <c r="AM379" s="19">
        <f>INDEX('Actuals Data'!AM$4:AM$427,MATCH($B379,'Actuals Data'!$B$4:$B$427,0))</f>
        <v>23726332</v>
      </c>
      <c r="AN379" s="19">
        <f>INDEX('Actuals Data'!AN$4:AN$427,MATCH($B379,'Actuals Data'!$B$4:$B$427,0))</f>
        <v>25966025</v>
      </c>
      <c r="AO379" s="19">
        <f>INDEX('Actuals Data'!AO$4:AO$427,MATCH($B379,'Actuals Data'!$B$4:$B$427,0))</f>
        <v>28982720</v>
      </c>
      <c r="AP379" s="19">
        <f>INDEX('Actuals Data'!AP$4:AP$427,MATCH($B379,'Actuals Data'!$B$4:$B$427,0))</f>
        <v>26913828</v>
      </c>
      <c r="AQ379" s="19">
        <f>INDEX('Actuals Data'!AQ$4:AQ$427,MATCH($B379,'Actuals Data'!$B$4:$B$427,0))</f>
        <v>27550364</v>
      </c>
      <c r="AR379" s="88">
        <f>INDEX('Actuals Data'!AR$4:AR$427,MATCH($B379,'Actuals Data'!$B$4:$B$427,0))</f>
        <v>27865852.809999999</v>
      </c>
      <c r="AS379" s="52">
        <f>INDEX('Actuals Data'!AS$4:AS$427,MATCH($B379,'Actuals Data'!$B$4:$B$427,0))</f>
        <v>27865852.809999999</v>
      </c>
      <c r="AT379" s="19">
        <f>INDEX('Actuals Data'!AT$4:AT$427,MATCH($B379,'Actuals Data'!$B$4:$B$427,0))</f>
        <v>25668495</v>
      </c>
    </row>
    <row r="380" spans="2:46" outlineLevel="1" x14ac:dyDescent="0.25"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88"/>
      <c r="AS380" s="52"/>
      <c r="AT380" s="19"/>
    </row>
    <row r="381" spans="2:46" outlineLevel="1" x14ac:dyDescent="0.25">
      <c r="D381" s="14" t="s">
        <v>1017</v>
      </c>
      <c r="AP381" s="31"/>
      <c r="AQ381" s="27"/>
      <c r="AR381" s="94"/>
      <c r="AS381" s="70"/>
      <c r="AT381" s="31"/>
    </row>
    <row r="382" spans="2:46" outlineLevel="1" x14ac:dyDescent="0.25">
      <c r="B382" s="24" t="s">
        <v>760</v>
      </c>
      <c r="C382" s="24" t="s">
        <v>527</v>
      </c>
      <c r="D382" s="24" t="s">
        <v>761</v>
      </c>
      <c r="E382" s="19">
        <f>INDEX('Actuals Data'!E$4:E$427,MATCH($B382,'Actuals Data'!$B$4:$B$427,0))</f>
        <v>2028746</v>
      </c>
      <c r="F382" s="19">
        <f>INDEX('Actuals Data'!F$4:F$427,MATCH($B382,'Actuals Data'!$B$4:$B$427,0))</f>
        <v>2182339</v>
      </c>
      <c r="G382" s="19">
        <f>INDEX('Actuals Data'!G$4:G$427,MATCH($B382,'Actuals Data'!$B$4:$B$427,0))</f>
        <v>2040883</v>
      </c>
      <c r="H382" s="19">
        <f>INDEX('Actuals Data'!H$4:H$427,MATCH($B382,'Actuals Data'!$B$4:$B$427,0))</f>
        <v>2103082</v>
      </c>
      <c r="I382" s="19">
        <f>INDEX('Actuals Data'!I$4:I$427,MATCH($B382,'Actuals Data'!$B$4:$B$427,0))</f>
        <v>2471534</v>
      </c>
      <c r="J382" s="19">
        <f>INDEX('Actuals Data'!J$4:J$427,MATCH($B382,'Actuals Data'!$B$4:$B$427,0))</f>
        <v>2471500</v>
      </c>
      <c r="K382" s="19">
        <f>INDEX('Actuals Data'!K$4:K$427,MATCH($B382,'Actuals Data'!$B$4:$B$427,0))</f>
        <v>2517760</v>
      </c>
      <c r="L382" s="19">
        <f>INDEX('Actuals Data'!L$4:L$427,MATCH($B382,'Actuals Data'!$B$4:$B$427,0))</f>
        <v>2658016</v>
      </c>
      <c r="M382" s="19">
        <f>INDEX('Actuals Data'!M$4:M$427,MATCH($B382,'Actuals Data'!$B$4:$B$427,0))</f>
        <v>2970829</v>
      </c>
      <c r="N382" s="19">
        <f>INDEX('Actuals Data'!N$4:N$427,MATCH($B382,'Actuals Data'!$B$4:$B$427,0))</f>
        <v>3561000</v>
      </c>
      <c r="O382" s="19">
        <f>INDEX('Actuals Data'!O$4:O$427,MATCH($B382,'Actuals Data'!$B$4:$B$427,0))</f>
        <v>4091501</v>
      </c>
      <c r="P382" s="19">
        <f>INDEX('Actuals Data'!P$4:P$427,MATCH($B382,'Actuals Data'!$B$4:$B$427,0))</f>
        <v>4135479</v>
      </c>
      <c r="Q382" s="19">
        <f>INDEX('Actuals Data'!Q$4:Q$427,MATCH($B382,'Actuals Data'!$B$4:$B$427,0))</f>
        <v>4342349</v>
      </c>
      <c r="R382" s="19">
        <f>INDEX('Actuals Data'!R$4:R$427,MATCH($B382,'Actuals Data'!$B$4:$B$427,0))</f>
        <v>4450569</v>
      </c>
      <c r="S382" s="19">
        <f>INDEX('Actuals Data'!S$4:S$427,MATCH($B382,'Actuals Data'!$B$4:$B$427,0))</f>
        <v>5535799</v>
      </c>
      <c r="T382" s="19">
        <f>INDEX('Actuals Data'!T$4:T$427,MATCH($B382,'Actuals Data'!$B$4:$B$427,0))</f>
        <v>5710383</v>
      </c>
      <c r="U382" s="19">
        <f>INDEX('Actuals Data'!U$4:U$427,MATCH($B382,'Actuals Data'!$B$4:$B$427,0))</f>
        <v>5703136</v>
      </c>
      <c r="V382" s="19">
        <f>INDEX('Actuals Data'!V$4:V$427,MATCH($B382,'Actuals Data'!$B$4:$B$427,0))</f>
        <v>5552244</v>
      </c>
      <c r="W382" s="19">
        <f>INDEX('Actuals Data'!W$4:W$427,MATCH($B382,'Actuals Data'!$B$4:$B$427,0))</f>
        <v>5231512</v>
      </c>
      <c r="X382" s="19">
        <f>INDEX('Actuals Data'!X$4:X$427,MATCH($B382,'Actuals Data'!$B$4:$B$427,0))</f>
        <v>5326246</v>
      </c>
      <c r="Y382" s="19">
        <f>INDEX('Actuals Data'!Y$4:Y$427,MATCH($B382,'Actuals Data'!$B$4:$B$427,0))</f>
        <v>5138013</v>
      </c>
      <c r="Z382" s="19">
        <f>INDEX('Actuals Data'!Z$4:Z$427,MATCH($B382,'Actuals Data'!$B$4:$B$427,0))</f>
        <v>5146415</v>
      </c>
      <c r="AA382" s="19">
        <f>INDEX('Actuals Data'!AA$4:AA$427,MATCH($B382,'Actuals Data'!$B$4:$B$427,0))</f>
        <v>5134923</v>
      </c>
      <c r="AB382" s="19">
        <f>INDEX('Actuals Data'!AB$4:AB$427,MATCH($B382,'Actuals Data'!$B$4:$B$427,0))</f>
        <v>5212015</v>
      </c>
      <c r="AC382" s="19">
        <f>INDEX('Actuals Data'!AC$4:AC$427,MATCH($B382,'Actuals Data'!$B$4:$B$427,0))</f>
        <v>5236141</v>
      </c>
      <c r="AD382" s="19">
        <f>INDEX('Actuals Data'!AD$4:AD$427,MATCH($B382,'Actuals Data'!$B$4:$B$427,0))</f>
        <v>4930376</v>
      </c>
      <c r="AE382" s="19">
        <f>INDEX('Actuals Data'!AE$4:AE$427,MATCH($B382,'Actuals Data'!$B$4:$B$427,0))</f>
        <v>4530057</v>
      </c>
      <c r="AF382" s="19">
        <f>INDEX('Actuals Data'!AF$4:AF$427,MATCH($B382,'Actuals Data'!$B$4:$B$427,0))</f>
        <v>5455402</v>
      </c>
      <c r="AG382" s="19">
        <f>INDEX('Actuals Data'!AG$4:AG$427,MATCH($B382,'Actuals Data'!$B$4:$B$427,0))</f>
        <v>5590976</v>
      </c>
      <c r="AH382" s="19">
        <f>INDEX('Actuals Data'!AH$4:AH$427,MATCH($B382,'Actuals Data'!$B$4:$B$427,0))</f>
        <v>6031338</v>
      </c>
      <c r="AI382" s="19">
        <f>INDEX('Actuals Data'!AI$4:AI$427,MATCH($B382,'Actuals Data'!$B$4:$B$427,0))</f>
        <v>7014715</v>
      </c>
      <c r="AJ382" s="19">
        <f>INDEX('Actuals Data'!AJ$4:AJ$427,MATCH($B382,'Actuals Data'!$B$4:$B$427,0))</f>
        <v>7858748</v>
      </c>
      <c r="AK382" s="19">
        <f>INDEX('Actuals Data'!AK$4:AK$427,MATCH($B382,'Actuals Data'!$B$4:$B$427,0))</f>
        <v>7769153</v>
      </c>
      <c r="AL382" s="19">
        <f>INDEX('Actuals Data'!AL$4:AL$427,MATCH($B382,'Actuals Data'!$B$4:$B$427,0))</f>
        <v>11690965</v>
      </c>
      <c r="AM382" s="19">
        <f>INDEX('Actuals Data'!AM$4:AM$427,MATCH($B382,'Actuals Data'!$B$4:$B$427,0))</f>
        <v>11705721</v>
      </c>
      <c r="AN382" s="19">
        <f>INDEX('Actuals Data'!AN$4:AN$427,MATCH($B382,'Actuals Data'!$B$4:$B$427,0))</f>
        <v>12063816</v>
      </c>
      <c r="AO382" s="19">
        <f>INDEX('Actuals Data'!AO$4:AO$427,MATCH($B382,'Actuals Data'!$B$4:$B$427,0))</f>
        <v>12200900</v>
      </c>
      <c r="AP382" s="19">
        <f>INDEX('Actuals Data'!AP$4:AP$427,MATCH($B382,'Actuals Data'!$B$4:$B$427,0))</f>
        <v>13551278</v>
      </c>
      <c r="AQ382" s="19">
        <f>INDEX('Actuals Data'!AQ$4:AQ$427,MATCH($B382,'Actuals Data'!$B$4:$B$427,0))</f>
        <v>15380091</v>
      </c>
      <c r="AR382" s="88">
        <f>INDEX('Actuals Data'!AR$4:AR$427,MATCH($B382,'Actuals Data'!$B$4:$B$427,0))</f>
        <v>15416446.039999999</v>
      </c>
      <c r="AS382" s="52">
        <f>INDEX('Actuals Data'!AS$4:AS$427,MATCH($B382,'Actuals Data'!$B$4:$B$427,0))</f>
        <v>15416446.039999999</v>
      </c>
      <c r="AT382" s="19">
        <f>INDEX('Actuals Data'!AT$4:AT$427,MATCH($B382,'Actuals Data'!$B$4:$B$427,0))</f>
        <v>16000000</v>
      </c>
    </row>
    <row r="383" spans="2:46" outlineLevel="1" x14ac:dyDescent="0.25"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88"/>
      <c r="AS383" s="52"/>
      <c r="AT383" s="19"/>
    </row>
    <row r="384" spans="2:46" outlineLevel="1" x14ac:dyDescent="0.25">
      <c r="D384" s="14" t="s">
        <v>1016</v>
      </c>
      <c r="AP384" s="31"/>
      <c r="AQ384" s="27"/>
      <c r="AR384" s="94"/>
      <c r="AS384" s="70"/>
      <c r="AT384" s="31"/>
    </row>
    <row r="385" spans="2:46" outlineLevel="1" x14ac:dyDescent="0.25">
      <c r="B385" s="24" t="s">
        <v>762</v>
      </c>
      <c r="C385" s="24" t="s">
        <v>745</v>
      </c>
      <c r="D385" s="24" t="s">
        <v>646</v>
      </c>
      <c r="E385" s="19">
        <f>INDEX('Actuals Data'!E$4:E$427,MATCH($B385,'Actuals Data'!$B$4:$B$427,0))</f>
        <v>0</v>
      </c>
      <c r="F385" s="19">
        <f>INDEX('Actuals Data'!F$4:F$427,MATCH($B385,'Actuals Data'!$B$4:$B$427,0))</f>
        <v>0</v>
      </c>
      <c r="G385" s="19">
        <f>INDEX('Actuals Data'!G$4:G$427,MATCH($B385,'Actuals Data'!$B$4:$B$427,0))</f>
        <v>0</v>
      </c>
      <c r="H385" s="19">
        <f>INDEX('Actuals Data'!H$4:H$427,MATCH($B385,'Actuals Data'!$B$4:$B$427,0))</f>
        <v>0</v>
      </c>
      <c r="I385" s="19">
        <f>INDEX('Actuals Data'!I$4:I$427,MATCH($B385,'Actuals Data'!$B$4:$B$427,0))</f>
        <v>0</v>
      </c>
      <c r="J385" s="19">
        <f>INDEX('Actuals Data'!J$4:J$427,MATCH($B385,'Actuals Data'!$B$4:$B$427,0))</f>
        <v>0</v>
      </c>
      <c r="K385" s="19">
        <f>INDEX('Actuals Data'!K$4:K$427,MATCH($B385,'Actuals Data'!$B$4:$B$427,0))</f>
        <v>0</v>
      </c>
      <c r="L385" s="19">
        <f>INDEX('Actuals Data'!L$4:L$427,MATCH($B385,'Actuals Data'!$B$4:$B$427,0))</f>
        <v>0</v>
      </c>
      <c r="M385" s="19">
        <f>INDEX('Actuals Data'!M$4:M$427,MATCH($B385,'Actuals Data'!$B$4:$B$427,0))</f>
        <v>0</v>
      </c>
      <c r="N385" s="19">
        <f>INDEX('Actuals Data'!N$4:N$427,MATCH($B385,'Actuals Data'!$B$4:$B$427,0))</f>
        <v>0</v>
      </c>
      <c r="O385" s="19">
        <f>INDEX('Actuals Data'!O$4:O$427,MATCH($B385,'Actuals Data'!$B$4:$B$427,0))</f>
        <v>0</v>
      </c>
      <c r="P385" s="19">
        <f>INDEX('Actuals Data'!P$4:P$427,MATCH($B385,'Actuals Data'!$B$4:$B$427,0))</f>
        <v>0</v>
      </c>
      <c r="Q385" s="19">
        <f>INDEX('Actuals Data'!Q$4:Q$427,MATCH($B385,'Actuals Data'!$B$4:$B$427,0))</f>
        <v>0</v>
      </c>
      <c r="R385" s="19">
        <f>INDEX('Actuals Data'!R$4:R$427,MATCH($B385,'Actuals Data'!$B$4:$B$427,0))</f>
        <v>0</v>
      </c>
      <c r="S385" s="19">
        <f>INDEX('Actuals Data'!S$4:S$427,MATCH($B385,'Actuals Data'!$B$4:$B$427,0))</f>
        <v>0</v>
      </c>
      <c r="T385" s="19">
        <f>INDEX('Actuals Data'!T$4:T$427,MATCH($B385,'Actuals Data'!$B$4:$B$427,0))</f>
        <v>0</v>
      </c>
      <c r="U385" s="19">
        <f>INDEX('Actuals Data'!U$4:U$427,MATCH($B385,'Actuals Data'!$B$4:$B$427,0))</f>
        <v>0</v>
      </c>
      <c r="V385" s="19">
        <f>INDEX('Actuals Data'!V$4:V$427,MATCH($B385,'Actuals Data'!$B$4:$B$427,0))</f>
        <v>0</v>
      </c>
      <c r="W385" s="19">
        <f>INDEX('Actuals Data'!W$4:W$427,MATCH($B385,'Actuals Data'!$B$4:$B$427,0))</f>
        <v>0</v>
      </c>
      <c r="X385" s="19">
        <f>INDEX('Actuals Data'!X$4:X$427,MATCH($B385,'Actuals Data'!$B$4:$B$427,0))</f>
        <v>0</v>
      </c>
      <c r="Y385" s="19">
        <f>INDEX('Actuals Data'!Y$4:Y$427,MATCH($B385,'Actuals Data'!$B$4:$B$427,0))</f>
        <v>0</v>
      </c>
      <c r="Z385" s="19">
        <f>INDEX('Actuals Data'!Z$4:Z$427,MATCH($B385,'Actuals Data'!$B$4:$B$427,0))</f>
        <v>0</v>
      </c>
      <c r="AA385" s="19">
        <f>INDEX('Actuals Data'!AA$4:AA$427,MATCH($B385,'Actuals Data'!$B$4:$B$427,0))</f>
        <v>0</v>
      </c>
      <c r="AB385" s="19">
        <f>INDEX('Actuals Data'!AB$4:AB$427,MATCH($B385,'Actuals Data'!$B$4:$B$427,0))</f>
        <v>0</v>
      </c>
      <c r="AC385" s="19">
        <f>INDEX('Actuals Data'!AC$4:AC$427,MATCH($B385,'Actuals Data'!$B$4:$B$427,0))</f>
        <v>0</v>
      </c>
      <c r="AD385" s="19">
        <f>INDEX('Actuals Data'!AD$4:AD$427,MATCH($B385,'Actuals Data'!$B$4:$B$427,0))</f>
        <v>0</v>
      </c>
      <c r="AE385" s="19">
        <f>INDEX('Actuals Data'!AE$4:AE$427,MATCH($B385,'Actuals Data'!$B$4:$B$427,0))</f>
        <v>0</v>
      </c>
      <c r="AF385" s="19">
        <f>INDEX('Actuals Data'!AF$4:AF$427,MATCH($B385,'Actuals Data'!$B$4:$B$427,0))</f>
        <v>0</v>
      </c>
      <c r="AG385" s="19">
        <f>INDEX('Actuals Data'!AG$4:AG$427,MATCH($B385,'Actuals Data'!$B$4:$B$427,0))</f>
        <v>0</v>
      </c>
      <c r="AH385" s="19">
        <f>INDEX('Actuals Data'!AH$4:AH$427,MATCH($B385,'Actuals Data'!$B$4:$B$427,0))</f>
        <v>0</v>
      </c>
      <c r="AI385" s="19">
        <f>INDEX('Actuals Data'!AI$4:AI$427,MATCH($B385,'Actuals Data'!$B$4:$B$427,0))</f>
        <v>10124334</v>
      </c>
      <c r="AJ385" s="19">
        <f>INDEX('Actuals Data'!AJ$4:AJ$427,MATCH($B385,'Actuals Data'!$B$4:$B$427,0))</f>
        <v>0</v>
      </c>
      <c r="AK385" s="19">
        <f>INDEX('Actuals Data'!AK$4:AK$427,MATCH($B385,'Actuals Data'!$B$4:$B$427,0))</f>
        <v>0</v>
      </c>
      <c r="AL385" s="19">
        <f>INDEX('Actuals Data'!AL$4:AL$427,MATCH($B385,'Actuals Data'!$B$4:$B$427,0))</f>
        <v>0</v>
      </c>
      <c r="AM385" s="19">
        <f>INDEX('Actuals Data'!AM$4:AM$427,MATCH($B385,'Actuals Data'!$B$4:$B$427,0))</f>
        <v>0</v>
      </c>
      <c r="AN385" s="19">
        <f>INDEX('Actuals Data'!AN$4:AN$427,MATCH($B385,'Actuals Data'!$B$4:$B$427,0))</f>
        <v>0</v>
      </c>
      <c r="AO385" s="19">
        <f>INDEX('Actuals Data'!AO$4:AO$427,MATCH($B385,'Actuals Data'!$B$4:$B$427,0))</f>
        <v>0</v>
      </c>
      <c r="AP385" s="19">
        <f>INDEX('Actuals Data'!AP$4:AP$427,MATCH($B385,'Actuals Data'!$B$4:$B$427,0))</f>
        <v>0</v>
      </c>
      <c r="AQ385" s="19">
        <f>INDEX('Actuals Data'!AQ$4:AQ$427,MATCH($B385,'Actuals Data'!$B$4:$B$427,0))</f>
        <v>0</v>
      </c>
      <c r="AR385" s="88">
        <f>INDEX('Actuals Data'!AR$4:AR$427,MATCH($B385,'Actuals Data'!$B$4:$B$427,0))</f>
        <v>0</v>
      </c>
      <c r="AS385" s="52">
        <f>INDEX('Actuals Data'!AS$4:AS$427,MATCH($B385,'Actuals Data'!$B$4:$B$427,0))</f>
        <v>0</v>
      </c>
      <c r="AT385" s="19">
        <f>INDEX('Actuals Data'!AT$4:AT$427,MATCH($B385,'Actuals Data'!$B$4:$B$427,0))</f>
        <v>0</v>
      </c>
    </row>
    <row r="386" spans="2:46" outlineLevel="1" x14ac:dyDescent="0.25">
      <c r="D386" s="15" t="s">
        <v>1015</v>
      </c>
      <c r="E386" s="20">
        <f t="shared" ref="E386:AG386" si="175">E368+E371+E376+E379+E382</f>
        <v>6964202</v>
      </c>
      <c r="F386" s="20">
        <f t="shared" si="175"/>
        <v>7437919</v>
      </c>
      <c r="G386" s="20">
        <f t="shared" si="175"/>
        <v>7213804</v>
      </c>
      <c r="H386" s="20">
        <f t="shared" si="175"/>
        <v>8662881</v>
      </c>
      <c r="I386" s="20">
        <f t="shared" si="175"/>
        <v>9781429</v>
      </c>
      <c r="J386" s="20">
        <f t="shared" si="175"/>
        <v>10390166</v>
      </c>
      <c r="K386" s="20">
        <f t="shared" si="175"/>
        <v>10874097</v>
      </c>
      <c r="L386" s="20">
        <f t="shared" si="175"/>
        <v>12806485</v>
      </c>
      <c r="M386" s="20">
        <f t="shared" si="175"/>
        <v>14452851</v>
      </c>
      <c r="N386" s="20">
        <f t="shared" si="175"/>
        <v>15420758</v>
      </c>
      <c r="O386" s="20">
        <f t="shared" si="175"/>
        <v>19088001</v>
      </c>
      <c r="P386" s="20">
        <f t="shared" si="175"/>
        <v>24391308</v>
      </c>
      <c r="Q386" s="20">
        <f t="shared" si="175"/>
        <v>28178901</v>
      </c>
      <c r="R386" s="20">
        <f t="shared" si="175"/>
        <v>30973113</v>
      </c>
      <c r="S386" s="20">
        <f t="shared" si="175"/>
        <v>35719457</v>
      </c>
      <c r="T386" s="20">
        <f t="shared" si="175"/>
        <v>36223420</v>
      </c>
      <c r="U386" s="20">
        <f t="shared" si="175"/>
        <v>33511027</v>
      </c>
      <c r="V386" s="20">
        <f t="shared" si="175"/>
        <v>34447443</v>
      </c>
      <c r="W386" s="20">
        <f t="shared" si="175"/>
        <v>34126404</v>
      </c>
      <c r="X386" s="20">
        <f t="shared" si="175"/>
        <v>38293281</v>
      </c>
      <c r="Y386" s="20">
        <f t="shared" si="175"/>
        <v>38498404</v>
      </c>
      <c r="Z386" s="20">
        <f t="shared" si="175"/>
        <v>40516024</v>
      </c>
      <c r="AA386" s="20">
        <f t="shared" si="175"/>
        <v>41794083</v>
      </c>
      <c r="AB386" s="20">
        <f t="shared" si="175"/>
        <v>47875462</v>
      </c>
      <c r="AC386" s="20">
        <f t="shared" si="175"/>
        <v>47554945</v>
      </c>
      <c r="AD386" s="20">
        <f t="shared" si="175"/>
        <v>51388092</v>
      </c>
      <c r="AE386" s="20">
        <f t="shared" si="175"/>
        <v>55676712</v>
      </c>
      <c r="AF386" s="20">
        <f t="shared" si="175"/>
        <v>59514568</v>
      </c>
      <c r="AG386" s="20">
        <f t="shared" si="175"/>
        <v>64090611</v>
      </c>
      <c r="AH386" s="20">
        <f t="shared" ref="AH386:AP386" si="176">AH368+AH371+AH376+AH379+AH382</f>
        <v>65164299</v>
      </c>
      <c r="AI386" s="20">
        <f t="shared" si="176"/>
        <v>72614702</v>
      </c>
      <c r="AJ386" s="20">
        <f t="shared" si="176"/>
        <v>66573151</v>
      </c>
      <c r="AK386" s="20">
        <f t="shared" si="176"/>
        <v>70466803</v>
      </c>
      <c r="AL386" s="20">
        <f t="shared" si="176"/>
        <v>85963812</v>
      </c>
      <c r="AM386" s="20">
        <f t="shared" si="176"/>
        <v>84820717</v>
      </c>
      <c r="AN386" s="20">
        <f t="shared" si="176"/>
        <v>87482764</v>
      </c>
      <c r="AO386" s="20">
        <f t="shared" si="176"/>
        <v>93322024</v>
      </c>
      <c r="AP386" s="20">
        <f t="shared" si="176"/>
        <v>92513818</v>
      </c>
      <c r="AQ386" s="20">
        <f>AQ368+AQ371+AQ376+AQ379+AQ382</f>
        <v>94554462</v>
      </c>
      <c r="AR386" s="89">
        <f>AR368+AR371+AR376+AR379+AR382</f>
        <v>96212167.590000004</v>
      </c>
      <c r="AS386" s="65">
        <f>AS368+AS371+AS376+AS379+AS382</f>
        <v>96212167.590000004</v>
      </c>
      <c r="AT386" s="20">
        <f t="shared" ref="AT386" si="177">AT368+AT371+AT376+AT379+AT382</f>
        <v>94465195</v>
      </c>
    </row>
    <row r="387" spans="2:46" outlineLevel="1" x14ac:dyDescent="0.25">
      <c r="D387" s="14"/>
      <c r="AP387" s="31"/>
      <c r="AQ387" s="28"/>
      <c r="AR387" s="95"/>
      <c r="AS387" s="71"/>
      <c r="AT387" s="31"/>
    </row>
    <row r="388" spans="2:46" outlineLevel="1" x14ac:dyDescent="0.25">
      <c r="D388" s="14" t="s">
        <v>1014</v>
      </c>
      <c r="AP388" s="31"/>
      <c r="AQ388" s="27"/>
      <c r="AR388" s="94"/>
      <c r="AS388" s="70"/>
      <c r="AT388" s="31"/>
    </row>
    <row r="389" spans="2:46" outlineLevel="1" x14ac:dyDescent="0.25">
      <c r="B389" s="24" t="s">
        <v>763</v>
      </c>
      <c r="C389" s="24" t="s">
        <v>613</v>
      </c>
      <c r="D389" s="24" t="s">
        <v>764</v>
      </c>
      <c r="E389" s="19">
        <f>INDEX('Actuals Data'!E$4:E$427,MATCH($B389,'Actuals Data'!$B$4:$B$427,0))</f>
        <v>0</v>
      </c>
      <c r="F389" s="19">
        <f>INDEX('Actuals Data'!F$4:F$427,MATCH($B389,'Actuals Data'!$B$4:$B$427,0))</f>
        <v>0</v>
      </c>
      <c r="G389" s="19">
        <f>INDEX('Actuals Data'!G$4:G$427,MATCH($B389,'Actuals Data'!$B$4:$B$427,0))</f>
        <v>0</v>
      </c>
      <c r="H389" s="19">
        <f>INDEX('Actuals Data'!H$4:H$427,MATCH($B389,'Actuals Data'!$B$4:$B$427,0))</f>
        <v>0</v>
      </c>
      <c r="I389" s="19">
        <f>INDEX('Actuals Data'!I$4:I$427,MATCH($B389,'Actuals Data'!$B$4:$B$427,0))</f>
        <v>0</v>
      </c>
      <c r="J389" s="19">
        <f>INDEX('Actuals Data'!J$4:J$427,MATCH($B389,'Actuals Data'!$B$4:$B$427,0))</f>
        <v>0</v>
      </c>
      <c r="K389" s="19">
        <f>INDEX('Actuals Data'!K$4:K$427,MATCH($B389,'Actuals Data'!$B$4:$B$427,0))</f>
        <v>0</v>
      </c>
      <c r="L389" s="19">
        <f>INDEX('Actuals Data'!L$4:L$427,MATCH($B389,'Actuals Data'!$B$4:$B$427,0))</f>
        <v>0</v>
      </c>
      <c r="M389" s="19">
        <f>INDEX('Actuals Data'!M$4:M$427,MATCH($B389,'Actuals Data'!$B$4:$B$427,0))</f>
        <v>0</v>
      </c>
      <c r="N389" s="19">
        <f>INDEX('Actuals Data'!N$4:N$427,MATCH($B389,'Actuals Data'!$B$4:$B$427,0))</f>
        <v>0</v>
      </c>
      <c r="O389" s="19">
        <f>INDEX('Actuals Data'!O$4:O$427,MATCH($B389,'Actuals Data'!$B$4:$B$427,0))</f>
        <v>0</v>
      </c>
      <c r="P389" s="19">
        <f>INDEX('Actuals Data'!P$4:P$427,MATCH($B389,'Actuals Data'!$B$4:$B$427,0))</f>
        <v>0</v>
      </c>
      <c r="Q389" s="19">
        <f>INDEX('Actuals Data'!Q$4:Q$427,MATCH($B389,'Actuals Data'!$B$4:$B$427,0))</f>
        <v>0</v>
      </c>
      <c r="R389" s="19">
        <f>INDEX('Actuals Data'!R$4:R$427,MATCH($B389,'Actuals Data'!$B$4:$B$427,0))</f>
        <v>0</v>
      </c>
      <c r="S389" s="19">
        <f>INDEX('Actuals Data'!S$4:S$427,MATCH($B389,'Actuals Data'!$B$4:$B$427,0))</f>
        <v>-25857863</v>
      </c>
      <c r="T389" s="19">
        <f>INDEX('Actuals Data'!T$4:T$427,MATCH($B389,'Actuals Data'!$B$4:$B$427,0))</f>
        <v>-23144805</v>
      </c>
      <c r="U389" s="19">
        <f>INDEX('Actuals Data'!U$4:U$427,MATCH($B389,'Actuals Data'!$B$4:$B$427,0))</f>
        <v>-20785000</v>
      </c>
      <c r="V389" s="19">
        <f>INDEX('Actuals Data'!V$4:V$427,MATCH($B389,'Actuals Data'!$B$4:$B$427,0))</f>
        <v>-23584199</v>
      </c>
      <c r="W389" s="19">
        <f>INDEX('Actuals Data'!W$4:W$427,MATCH($B389,'Actuals Data'!$B$4:$B$427,0))</f>
        <v>-21392355</v>
      </c>
      <c r="X389" s="19">
        <f>INDEX('Actuals Data'!X$4:X$427,MATCH($B389,'Actuals Data'!$B$4:$B$427,0))</f>
        <v>-26091241</v>
      </c>
      <c r="Y389" s="19">
        <f>INDEX('Actuals Data'!Y$4:Y$427,MATCH($B389,'Actuals Data'!$B$4:$B$427,0))</f>
        <v>-25441401</v>
      </c>
      <c r="Z389" s="19">
        <f>INDEX('Actuals Data'!Z$4:Z$427,MATCH($B389,'Actuals Data'!$B$4:$B$427,0))</f>
        <v>-26708304</v>
      </c>
      <c r="AA389" s="19">
        <f>INDEX('Actuals Data'!AA$4:AA$427,MATCH($B389,'Actuals Data'!$B$4:$B$427,0))</f>
        <v>-26589492</v>
      </c>
      <c r="AB389" s="19">
        <f>INDEX('Actuals Data'!AB$4:AB$427,MATCH($B389,'Actuals Data'!$B$4:$B$427,0))</f>
        <v>-30294953</v>
      </c>
      <c r="AC389" s="19">
        <f>INDEX('Actuals Data'!AC$4:AC$427,MATCH($B389,'Actuals Data'!$B$4:$B$427,0))</f>
        <v>-29924704</v>
      </c>
      <c r="AD389" s="19">
        <f>INDEX('Actuals Data'!AD$4:AD$427,MATCH($B389,'Actuals Data'!$B$4:$B$427,0))</f>
        <v>-31991709</v>
      </c>
      <c r="AE389" s="19">
        <f>INDEX('Actuals Data'!AE$4:AE$427,MATCH($B389,'Actuals Data'!$B$4:$B$427,0))</f>
        <v>-31476712</v>
      </c>
      <c r="AF389" s="19">
        <f>INDEX('Actuals Data'!AF$4:AF$427,MATCH($B389,'Actuals Data'!$B$4:$B$427,0))</f>
        <v>-35763185</v>
      </c>
      <c r="AG389" s="19">
        <f>INDEX('Actuals Data'!AG$4:AG$427,MATCH($B389,'Actuals Data'!$B$4:$B$427,0))</f>
        <v>-36818653</v>
      </c>
      <c r="AH389" s="19">
        <f>INDEX('Actuals Data'!AH$4:AH$427,MATCH($B389,'Actuals Data'!$B$4:$B$427,0))</f>
        <v>-35370235</v>
      </c>
      <c r="AI389" s="19">
        <f>INDEX('Actuals Data'!AI$4:AI$427,MATCH($B389,'Actuals Data'!$B$4:$B$427,0))</f>
        <v>-40246011</v>
      </c>
      <c r="AJ389" s="19">
        <f>INDEX('Actuals Data'!AJ$4:AJ$427,MATCH($B389,'Actuals Data'!$B$4:$B$427,0))</f>
        <v>-35703987</v>
      </c>
      <c r="AK389" s="19">
        <f>INDEX('Actuals Data'!AK$4:AK$427,MATCH($B389,'Actuals Data'!$B$4:$B$427,0))</f>
        <v>-37312107</v>
      </c>
      <c r="AL389" s="19">
        <f>INDEX('Actuals Data'!AL$4:AL$427,MATCH($B389,'Actuals Data'!$B$4:$B$427,0))</f>
        <v>-53018872</v>
      </c>
      <c r="AM389" s="19">
        <f>INDEX('Actuals Data'!AM$4:AM$427,MATCH($B389,'Actuals Data'!$B$4:$B$427,0))</f>
        <v>-44959222</v>
      </c>
      <c r="AN389" s="19">
        <f>INDEX('Actuals Data'!AN$4:AN$427,MATCH($B389,'Actuals Data'!$B$4:$B$427,0))</f>
        <v>-41988017</v>
      </c>
      <c r="AO389" s="19">
        <f>INDEX('Actuals Data'!AO$4:AO$427,MATCH($B389,'Actuals Data'!$B$4:$B$427,0))</f>
        <v>-56657544</v>
      </c>
      <c r="AP389" s="19">
        <f>INDEX('Actuals Data'!AP$4:AP$427,MATCH($B389,'Actuals Data'!$B$4:$B$427,0))</f>
        <v>-55210204</v>
      </c>
      <c r="AQ389" s="19">
        <f>INDEX('Actuals Data'!AQ$4:AQ$427,MATCH($B389,'Actuals Data'!$B$4:$B$427,0))</f>
        <v>-64391634</v>
      </c>
      <c r="AR389" s="88">
        <f>INDEX('Actuals Data'!AR$4:AR$427,MATCH($B389,'Actuals Data'!$B$4:$B$427,0))</f>
        <v>-49119321.990000002</v>
      </c>
      <c r="AS389" s="52">
        <f>INDEX('Actuals Data'!AS$4:AS$427,MATCH($B389,'Actuals Data'!$B$4:$B$427,0))</f>
        <v>-49119321.990000002</v>
      </c>
      <c r="AT389" s="19">
        <f>INDEX('Actuals Data'!AT$4:AT$427,MATCH($B389,'Actuals Data'!$B$4:$B$427,0))</f>
        <v>-55047357</v>
      </c>
    </row>
    <row r="390" spans="2:46" outlineLevel="1" x14ac:dyDescent="0.25">
      <c r="B390" s="24" t="s">
        <v>765</v>
      </c>
      <c r="C390" s="24" t="s">
        <v>616</v>
      </c>
      <c r="D390" s="24" t="s">
        <v>766</v>
      </c>
      <c r="E390" s="19">
        <f>INDEX('Actuals Data'!E$4:E$427,MATCH($B390,'Actuals Data'!$B$4:$B$427,0))</f>
        <v>0</v>
      </c>
      <c r="F390" s="19">
        <f>INDEX('Actuals Data'!F$4:F$427,MATCH($B390,'Actuals Data'!$B$4:$B$427,0))</f>
        <v>0</v>
      </c>
      <c r="G390" s="19">
        <f>INDEX('Actuals Data'!G$4:G$427,MATCH($B390,'Actuals Data'!$B$4:$B$427,0))</f>
        <v>0</v>
      </c>
      <c r="H390" s="19">
        <f>INDEX('Actuals Data'!H$4:H$427,MATCH($B390,'Actuals Data'!$B$4:$B$427,0))</f>
        <v>0</v>
      </c>
      <c r="I390" s="19">
        <f>INDEX('Actuals Data'!I$4:I$427,MATCH($B390,'Actuals Data'!$B$4:$B$427,0))</f>
        <v>0</v>
      </c>
      <c r="J390" s="19">
        <f>INDEX('Actuals Data'!J$4:J$427,MATCH($B390,'Actuals Data'!$B$4:$B$427,0))</f>
        <v>0</v>
      </c>
      <c r="K390" s="19">
        <f>INDEX('Actuals Data'!K$4:K$427,MATCH($B390,'Actuals Data'!$B$4:$B$427,0))</f>
        <v>0</v>
      </c>
      <c r="L390" s="19">
        <f>INDEX('Actuals Data'!L$4:L$427,MATCH($B390,'Actuals Data'!$B$4:$B$427,0))</f>
        <v>0</v>
      </c>
      <c r="M390" s="19">
        <f>INDEX('Actuals Data'!M$4:M$427,MATCH($B390,'Actuals Data'!$B$4:$B$427,0))</f>
        <v>0</v>
      </c>
      <c r="N390" s="19">
        <f>INDEX('Actuals Data'!N$4:N$427,MATCH($B390,'Actuals Data'!$B$4:$B$427,0))</f>
        <v>0</v>
      </c>
      <c r="O390" s="19">
        <f>INDEX('Actuals Data'!O$4:O$427,MATCH($B390,'Actuals Data'!$B$4:$B$427,0))</f>
        <v>0</v>
      </c>
      <c r="P390" s="19">
        <f>INDEX('Actuals Data'!P$4:P$427,MATCH($B390,'Actuals Data'!$B$4:$B$427,0))</f>
        <v>0</v>
      </c>
      <c r="Q390" s="19">
        <f>INDEX('Actuals Data'!Q$4:Q$427,MATCH($B390,'Actuals Data'!$B$4:$B$427,0))</f>
        <v>0</v>
      </c>
      <c r="R390" s="19">
        <f>INDEX('Actuals Data'!R$4:R$427,MATCH($B390,'Actuals Data'!$B$4:$B$427,0))</f>
        <v>0</v>
      </c>
      <c r="S390" s="19">
        <f>INDEX('Actuals Data'!S$4:S$427,MATCH($B390,'Actuals Data'!$B$4:$B$427,0))</f>
        <v>0</v>
      </c>
      <c r="T390" s="19">
        <f>INDEX('Actuals Data'!T$4:T$427,MATCH($B390,'Actuals Data'!$B$4:$B$427,0))</f>
        <v>0</v>
      </c>
      <c r="U390" s="19">
        <f>INDEX('Actuals Data'!U$4:U$427,MATCH($B390,'Actuals Data'!$B$4:$B$427,0))</f>
        <v>0</v>
      </c>
      <c r="V390" s="19">
        <f>INDEX('Actuals Data'!V$4:V$427,MATCH($B390,'Actuals Data'!$B$4:$B$427,0))</f>
        <v>0</v>
      </c>
      <c r="W390" s="19">
        <f>INDEX('Actuals Data'!W$4:W$427,MATCH($B390,'Actuals Data'!$B$4:$B$427,0))</f>
        <v>0</v>
      </c>
      <c r="X390" s="19">
        <f>INDEX('Actuals Data'!X$4:X$427,MATCH($B390,'Actuals Data'!$B$4:$B$427,0))</f>
        <v>0</v>
      </c>
      <c r="Y390" s="19">
        <f>INDEX('Actuals Data'!Y$4:Y$427,MATCH($B390,'Actuals Data'!$B$4:$B$427,0))</f>
        <v>0</v>
      </c>
      <c r="Z390" s="19">
        <f>INDEX('Actuals Data'!Z$4:Z$427,MATCH($B390,'Actuals Data'!$B$4:$B$427,0))</f>
        <v>0</v>
      </c>
      <c r="AA390" s="19">
        <f>INDEX('Actuals Data'!AA$4:AA$427,MATCH($B390,'Actuals Data'!$B$4:$B$427,0))</f>
        <v>0</v>
      </c>
      <c r="AB390" s="19">
        <f>INDEX('Actuals Data'!AB$4:AB$427,MATCH($B390,'Actuals Data'!$B$4:$B$427,0))</f>
        <v>0</v>
      </c>
      <c r="AC390" s="19">
        <f>INDEX('Actuals Data'!AC$4:AC$427,MATCH($B390,'Actuals Data'!$B$4:$B$427,0))</f>
        <v>0</v>
      </c>
      <c r="AD390" s="19">
        <f>INDEX('Actuals Data'!AD$4:AD$427,MATCH($B390,'Actuals Data'!$B$4:$B$427,0))</f>
        <v>0</v>
      </c>
      <c r="AE390" s="19">
        <f>INDEX('Actuals Data'!AE$4:AE$427,MATCH($B390,'Actuals Data'!$B$4:$B$427,0))</f>
        <v>0</v>
      </c>
      <c r="AF390" s="19">
        <f>INDEX('Actuals Data'!AF$4:AF$427,MATCH($B390,'Actuals Data'!$B$4:$B$427,0))</f>
        <v>0</v>
      </c>
      <c r="AG390" s="19">
        <f>INDEX('Actuals Data'!AG$4:AG$427,MATCH($B390,'Actuals Data'!$B$4:$B$427,0))</f>
        <v>0</v>
      </c>
      <c r="AH390" s="19">
        <f>INDEX('Actuals Data'!AH$4:AH$427,MATCH($B390,'Actuals Data'!$B$4:$B$427,0))</f>
        <v>0</v>
      </c>
      <c r="AI390" s="19">
        <f>INDEX('Actuals Data'!AI$4:AI$427,MATCH($B390,'Actuals Data'!$B$4:$B$427,0))</f>
        <v>0</v>
      </c>
      <c r="AJ390" s="19">
        <f>INDEX('Actuals Data'!AJ$4:AJ$427,MATCH($B390,'Actuals Data'!$B$4:$B$427,0))</f>
        <v>0</v>
      </c>
      <c r="AK390" s="19">
        <f>INDEX('Actuals Data'!AK$4:AK$427,MATCH($B390,'Actuals Data'!$B$4:$B$427,0))</f>
        <v>-4760334</v>
      </c>
      <c r="AL390" s="19">
        <f>INDEX('Actuals Data'!AL$4:AL$427,MATCH($B390,'Actuals Data'!$B$4:$B$427,0))</f>
        <v>-5307065</v>
      </c>
      <c r="AM390" s="19">
        <f>INDEX('Actuals Data'!AM$4:AM$427,MATCH($B390,'Actuals Data'!$B$4:$B$427,0))</f>
        <v>-5486790</v>
      </c>
      <c r="AN390" s="19">
        <f>INDEX('Actuals Data'!AN$4:AN$427,MATCH($B390,'Actuals Data'!$B$4:$B$427,0))</f>
        <v>-5754463</v>
      </c>
      <c r="AO390" s="19">
        <f>INDEX('Actuals Data'!AO$4:AO$427,MATCH($B390,'Actuals Data'!$B$4:$B$427,0))</f>
        <v>-6059137</v>
      </c>
      <c r="AP390" s="19">
        <f>INDEX('Actuals Data'!AP$4:AP$427,MATCH($B390,'Actuals Data'!$B$4:$B$427,0))</f>
        <v>-6036355</v>
      </c>
      <c r="AQ390" s="19">
        <f>INDEX('Actuals Data'!AQ$4:AQ$427,MATCH($B390,'Actuals Data'!$B$4:$B$427,0))</f>
        <v>-6094709</v>
      </c>
      <c r="AR390" s="88">
        <f>INDEX('Actuals Data'!AR$4:AR$427,MATCH($B390,'Actuals Data'!$B$4:$B$427,0))</f>
        <v>-12475890</v>
      </c>
      <c r="AS390" s="52">
        <f>INDEX('Actuals Data'!AS$4:AS$427,MATCH($B390,'Actuals Data'!$B$4:$B$427,0))</f>
        <v>-12475890</v>
      </c>
      <c r="AT390" s="19">
        <f>INDEX('Actuals Data'!AT$4:AT$427,MATCH($B390,'Actuals Data'!$B$4:$B$427,0))</f>
        <v>-6195700</v>
      </c>
    </row>
    <row r="391" spans="2:46" outlineLevel="1" x14ac:dyDescent="0.25">
      <c r="D391" s="15" t="s">
        <v>1013</v>
      </c>
      <c r="E391" s="20">
        <f t="shared" ref="E391:AG391" si="178">SUM(E389:E390)</f>
        <v>0</v>
      </c>
      <c r="F391" s="20">
        <f t="shared" si="178"/>
        <v>0</v>
      </c>
      <c r="G391" s="20">
        <f t="shared" si="178"/>
        <v>0</v>
      </c>
      <c r="H391" s="20">
        <f t="shared" si="178"/>
        <v>0</v>
      </c>
      <c r="I391" s="20">
        <f t="shared" si="178"/>
        <v>0</v>
      </c>
      <c r="J391" s="20">
        <f t="shared" si="178"/>
        <v>0</v>
      </c>
      <c r="K391" s="20">
        <f t="shared" si="178"/>
        <v>0</v>
      </c>
      <c r="L391" s="20">
        <f t="shared" si="178"/>
        <v>0</v>
      </c>
      <c r="M391" s="20">
        <f t="shared" si="178"/>
        <v>0</v>
      </c>
      <c r="N391" s="20">
        <f t="shared" si="178"/>
        <v>0</v>
      </c>
      <c r="O391" s="20">
        <f t="shared" si="178"/>
        <v>0</v>
      </c>
      <c r="P391" s="20">
        <f t="shared" si="178"/>
        <v>0</v>
      </c>
      <c r="Q391" s="20">
        <f t="shared" si="178"/>
        <v>0</v>
      </c>
      <c r="R391" s="20">
        <f t="shared" si="178"/>
        <v>0</v>
      </c>
      <c r="S391" s="20">
        <f t="shared" si="178"/>
        <v>-25857863</v>
      </c>
      <c r="T391" s="20">
        <f t="shared" si="178"/>
        <v>-23144805</v>
      </c>
      <c r="U391" s="20">
        <f t="shared" si="178"/>
        <v>-20785000</v>
      </c>
      <c r="V391" s="20">
        <f t="shared" si="178"/>
        <v>-23584199</v>
      </c>
      <c r="W391" s="20">
        <f t="shared" si="178"/>
        <v>-21392355</v>
      </c>
      <c r="X391" s="20">
        <f t="shared" si="178"/>
        <v>-26091241</v>
      </c>
      <c r="Y391" s="20">
        <f t="shared" si="178"/>
        <v>-25441401</v>
      </c>
      <c r="Z391" s="20">
        <f t="shared" si="178"/>
        <v>-26708304</v>
      </c>
      <c r="AA391" s="20">
        <f t="shared" si="178"/>
        <v>-26589492</v>
      </c>
      <c r="AB391" s="20">
        <f t="shared" si="178"/>
        <v>-30294953</v>
      </c>
      <c r="AC391" s="20">
        <f t="shared" si="178"/>
        <v>-29924704</v>
      </c>
      <c r="AD391" s="20">
        <f t="shared" si="178"/>
        <v>-31991709</v>
      </c>
      <c r="AE391" s="20">
        <f t="shared" si="178"/>
        <v>-31476712</v>
      </c>
      <c r="AF391" s="20">
        <f t="shared" si="178"/>
        <v>-35763185</v>
      </c>
      <c r="AG391" s="20">
        <f t="shared" si="178"/>
        <v>-36818653</v>
      </c>
      <c r="AH391" s="20">
        <f t="shared" ref="AH391:AP391" si="179">SUM(AH389:AH390)</f>
        <v>-35370235</v>
      </c>
      <c r="AI391" s="20">
        <f t="shared" si="179"/>
        <v>-40246011</v>
      </c>
      <c r="AJ391" s="20">
        <f t="shared" si="179"/>
        <v>-35703987</v>
      </c>
      <c r="AK391" s="20">
        <f t="shared" si="179"/>
        <v>-42072441</v>
      </c>
      <c r="AL391" s="20">
        <f t="shared" si="179"/>
        <v>-58325937</v>
      </c>
      <c r="AM391" s="20">
        <f t="shared" si="179"/>
        <v>-50446012</v>
      </c>
      <c r="AN391" s="20">
        <f t="shared" si="179"/>
        <v>-47742480</v>
      </c>
      <c r="AO391" s="20">
        <f t="shared" si="179"/>
        <v>-62716681</v>
      </c>
      <c r="AP391" s="20">
        <f t="shared" si="179"/>
        <v>-61246559</v>
      </c>
      <c r="AQ391" s="20">
        <f>SUM(AQ389:AQ390)</f>
        <v>-70486343</v>
      </c>
      <c r="AR391" s="89">
        <f>SUM(AR389:AR390)</f>
        <v>-61595211.990000002</v>
      </c>
      <c r="AS391" s="65">
        <f>SUM(AS389:AS390)</f>
        <v>-61595211.990000002</v>
      </c>
      <c r="AT391" s="20">
        <f t="shared" ref="AT391" si="180">SUM(AT389:AT390)</f>
        <v>-61243057</v>
      </c>
    </row>
    <row r="392" spans="2:46" outlineLevel="1" x14ac:dyDescent="0.25">
      <c r="D392" s="14" t="s">
        <v>1012</v>
      </c>
      <c r="E392" s="21">
        <f t="shared" ref="E392:AG392" si="181">E386+E391</f>
        <v>6964202</v>
      </c>
      <c r="F392" s="21">
        <f t="shared" si="181"/>
        <v>7437919</v>
      </c>
      <c r="G392" s="21">
        <f t="shared" si="181"/>
        <v>7213804</v>
      </c>
      <c r="H392" s="21">
        <f t="shared" si="181"/>
        <v>8662881</v>
      </c>
      <c r="I392" s="21">
        <f t="shared" si="181"/>
        <v>9781429</v>
      </c>
      <c r="J392" s="21">
        <f t="shared" si="181"/>
        <v>10390166</v>
      </c>
      <c r="K392" s="21">
        <f t="shared" si="181"/>
        <v>10874097</v>
      </c>
      <c r="L392" s="21">
        <f t="shared" si="181"/>
        <v>12806485</v>
      </c>
      <c r="M392" s="21">
        <f t="shared" si="181"/>
        <v>14452851</v>
      </c>
      <c r="N392" s="21">
        <f t="shared" si="181"/>
        <v>15420758</v>
      </c>
      <c r="O392" s="21">
        <f t="shared" si="181"/>
        <v>19088001</v>
      </c>
      <c r="P392" s="21">
        <f t="shared" si="181"/>
        <v>24391308</v>
      </c>
      <c r="Q392" s="21">
        <f t="shared" si="181"/>
        <v>28178901</v>
      </c>
      <c r="R392" s="21">
        <f t="shared" si="181"/>
        <v>30973113</v>
      </c>
      <c r="S392" s="21">
        <f t="shared" si="181"/>
        <v>9861594</v>
      </c>
      <c r="T392" s="21">
        <f t="shared" si="181"/>
        <v>13078615</v>
      </c>
      <c r="U392" s="21">
        <f t="shared" si="181"/>
        <v>12726027</v>
      </c>
      <c r="V392" s="21">
        <f t="shared" si="181"/>
        <v>10863244</v>
      </c>
      <c r="W392" s="21">
        <f t="shared" si="181"/>
        <v>12734049</v>
      </c>
      <c r="X392" s="21">
        <f t="shared" si="181"/>
        <v>12202040</v>
      </c>
      <c r="Y392" s="21">
        <f t="shared" si="181"/>
        <v>13057003</v>
      </c>
      <c r="Z392" s="21">
        <f t="shared" si="181"/>
        <v>13807720</v>
      </c>
      <c r="AA392" s="21">
        <f t="shared" si="181"/>
        <v>15204591</v>
      </c>
      <c r="AB392" s="21">
        <f t="shared" si="181"/>
        <v>17580509</v>
      </c>
      <c r="AC392" s="21">
        <f t="shared" si="181"/>
        <v>17630241</v>
      </c>
      <c r="AD392" s="21">
        <f t="shared" si="181"/>
        <v>19396383</v>
      </c>
      <c r="AE392" s="21">
        <f t="shared" si="181"/>
        <v>24200000</v>
      </c>
      <c r="AF392" s="21">
        <f t="shared" si="181"/>
        <v>23751383</v>
      </c>
      <c r="AG392" s="21">
        <f t="shared" si="181"/>
        <v>27271958</v>
      </c>
      <c r="AH392" s="21">
        <f t="shared" ref="AH392:AT392" si="182">AH386+AH391</f>
        <v>29794064</v>
      </c>
      <c r="AI392" s="21">
        <f t="shared" si="182"/>
        <v>32368691</v>
      </c>
      <c r="AJ392" s="21">
        <f t="shared" si="182"/>
        <v>30869164</v>
      </c>
      <c r="AK392" s="21">
        <f t="shared" si="182"/>
        <v>28394362</v>
      </c>
      <c r="AL392" s="21">
        <f t="shared" si="182"/>
        <v>27637875</v>
      </c>
      <c r="AM392" s="21">
        <f t="shared" si="182"/>
        <v>34374705</v>
      </c>
      <c r="AN392" s="21">
        <f t="shared" si="182"/>
        <v>39740284</v>
      </c>
      <c r="AO392" s="21">
        <f t="shared" si="182"/>
        <v>30605343</v>
      </c>
      <c r="AP392" s="21">
        <f t="shared" si="182"/>
        <v>31267259</v>
      </c>
      <c r="AQ392" s="21">
        <f t="shared" si="182"/>
        <v>24068119</v>
      </c>
      <c r="AR392" s="92">
        <f t="shared" ref="AR392:AS392" si="183">AR386+AR391</f>
        <v>34616955.600000001</v>
      </c>
      <c r="AS392" s="68">
        <f t="shared" si="183"/>
        <v>34616955.600000001</v>
      </c>
      <c r="AT392" s="21">
        <f t="shared" si="182"/>
        <v>33222138</v>
      </c>
    </row>
    <row r="393" spans="2:46" outlineLevel="1" x14ac:dyDescent="0.25">
      <c r="AP393" s="31"/>
      <c r="AQ393" s="27"/>
      <c r="AR393" s="94"/>
      <c r="AS393" s="70"/>
      <c r="AT393" s="31"/>
    </row>
    <row r="394" spans="2:46" outlineLevel="1" x14ac:dyDescent="0.25">
      <c r="AP394" s="31"/>
      <c r="AQ394" s="31"/>
      <c r="AR394" s="97"/>
      <c r="AS394" s="73"/>
      <c r="AT394" s="31"/>
    </row>
    <row r="395" spans="2:46" outlineLevel="1" x14ac:dyDescent="0.25">
      <c r="B395" s="17" t="s">
        <v>1024</v>
      </c>
      <c r="C395" s="32"/>
      <c r="D395" s="17"/>
      <c r="AP395" s="31"/>
      <c r="AQ395" s="30"/>
      <c r="AR395" s="98"/>
      <c r="AS395" s="74"/>
      <c r="AT395" s="31"/>
    </row>
    <row r="396" spans="2:46" outlineLevel="1" x14ac:dyDescent="0.25">
      <c r="AQ396" s="26"/>
      <c r="AR396" s="93"/>
      <c r="AS396" s="69"/>
    </row>
    <row r="397" spans="2:46" outlineLevel="1" x14ac:dyDescent="0.25">
      <c r="B397" s="24" t="s">
        <v>636</v>
      </c>
      <c r="C397" s="24" t="s">
        <v>86</v>
      </c>
      <c r="D397" s="24" t="s">
        <v>637</v>
      </c>
      <c r="E397" s="19">
        <f>INDEX('Actuals Data'!E$4:E$427,MATCH($B397,'Actuals Data'!$B$4:$B$427,0))</f>
        <v>0</v>
      </c>
      <c r="F397" s="19">
        <f>INDEX('Actuals Data'!F$4:F$427,MATCH($B397,'Actuals Data'!$B$4:$B$427,0))</f>
        <v>0</v>
      </c>
      <c r="G397" s="19">
        <f>INDEX('Actuals Data'!G$4:G$427,MATCH($B397,'Actuals Data'!$B$4:$B$427,0))</f>
        <v>0</v>
      </c>
      <c r="H397" s="19">
        <f>INDEX('Actuals Data'!H$4:H$427,MATCH($B397,'Actuals Data'!$B$4:$B$427,0))</f>
        <v>0</v>
      </c>
      <c r="I397" s="19">
        <f>INDEX('Actuals Data'!I$4:I$427,MATCH($B397,'Actuals Data'!$B$4:$B$427,0))</f>
        <v>0</v>
      </c>
      <c r="J397" s="19">
        <f>INDEX('Actuals Data'!J$4:J$427,MATCH($B397,'Actuals Data'!$B$4:$B$427,0))</f>
        <v>0</v>
      </c>
      <c r="K397" s="19">
        <f>INDEX('Actuals Data'!K$4:K$427,MATCH($B397,'Actuals Data'!$B$4:$B$427,0))</f>
        <v>0</v>
      </c>
      <c r="L397" s="19">
        <f>INDEX('Actuals Data'!L$4:L$427,MATCH($B397,'Actuals Data'!$B$4:$B$427,0))</f>
        <v>0</v>
      </c>
      <c r="M397" s="19">
        <f>INDEX('Actuals Data'!M$4:M$427,MATCH($B397,'Actuals Data'!$B$4:$B$427,0))</f>
        <v>0</v>
      </c>
      <c r="N397" s="19">
        <f>INDEX('Actuals Data'!N$4:N$427,MATCH($B397,'Actuals Data'!$B$4:$B$427,0))</f>
        <v>0</v>
      </c>
      <c r="O397" s="19">
        <f>INDEX('Actuals Data'!O$4:O$427,MATCH($B397,'Actuals Data'!$B$4:$B$427,0))</f>
        <v>0</v>
      </c>
      <c r="P397" s="19">
        <f>INDEX('Actuals Data'!P$4:P$427,MATCH($B397,'Actuals Data'!$B$4:$B$427,0))</f>
        <v>0</v>
      </c>
      <c r="Q397" s="19">
        <f>INDEX('Actuals Data'!Q$4:Q$427,MATCH($B397,'Actuals Data'!$B$4:$B$427,0))</f>
        <v>0</v>
      </c>
      <c r="R397" s="19">
        <f>INDEX('Actuals Data'!R$4:R$427,MATCH($B397,'Actuals Data'!$B$4:$B$427,0))</f>
        <v>0</v>
      </c>
      <c r="S397" s="19">
        <f>INDEX('Actuals Data'!S$4:S$427,MATCH($B397,'Actuals Data'!$B$4:$B$427,0))</f>
        <v>0</v>
      </c>
      <c r="T397" s="19">
        <f>INDEX('Actuals Data'!T$4:T$427,MATCH($B397,'Actuals Data'!$B$4:$B$427,0))</f>
        <v>0</v>
      </c>
      <c r="U397" s="19">
        <f>INDEX('Actuals Data'!U$4:U$427,MATCH($B397,'Actuals Data'!$B$4:$B$427,0))</f>
        <v>0</v>
      </c>
      <c r="V397" s="19">
        <f>INDEX('Actuals Data'!V$4:V$427,MATCH($B397,'Actuals Data'!$B$4:$B$427,0))</f>
        <v>0</v>
      </c>
      <c r="W397" s="19">
        <f>INDEX('Actuals Data'!W$4:W$427,MATCH($B397,'Actuals Data'!$B$4:$B$427,0))</f>
        <v>9542793</v>
      </c>
      <c r="X397" s="19">
        <f>INDEX('Actuals Data'!X$4:X$427,MATCH($B397,'Actuals Data'!$B$4:$B$427,0))</f>
        <v>11058859</v>
      </c>
      <c r="Y397" s="19">
        <f>INDEX('Actuals Data'!Y$4:Y$427,MATCH($B397,'Actuals Data'!$B$4:$B$427,0))</f>
        <v>12776104</v>
      </c>
      <c r="Z397" s="19">
        <f>INDEX('Actuals Data'!Z$4:Z$427,MATCH($B397,'Actuals Data'!$B$4:$B$427,0))</f>
        <v>13687078</v>
      </c>
      <c r="AA397" s="19">
        <f>INDEX('Actuals Data'!AA$4:AA$427,MATCH($B397,'Actuals Data'!$B$4:$B$427,0))</f>
        <v>14492605</v>
      </c>
      <c r="AB397" s="19">
        <f>INDEX('Actuals Data'!AB$4:AB$427,MATCH($B397,'Actuals Data'!$B$4:$B$427,0))</f>
        <v>16239796</v>
      </c>
      <c r="AC397" s="19">
        <f>INDEX('Actuals Data'!AC$4:AC$427,MATCH($B397,'Actuals Data'!$B$4:$B$427,0))</f>
        <v>18118656</v>
      </c>
      <c r="AD397" s="19">
        <f>INDEX('Actuals Data'!AD$4:AD$427,MATCH($B397,'Actuals Data'!$B$4:$B$427,0))</f>
        <v>17272998</v>
      </c>
      <c r="AE397" s="19">
        <f>INDEX('Actuals Data'!AE$4:AE$427,MATCH($B397,'Actuals Data'!$B$4:$B$427,0))</f>
        <v>16793496</v>
      </c>
      <c r="AF397" s="19">
        <f>INDEX('Actuals Data'!AF$4:AF$427,MATCH($B397,'Actuals Data'!$B$4:$B$427,0))</f>
        <v>19121630</v>
      </c>
      <c r="AG397" s="19">
        <f>INDEX('Actuals Data'!AG$4:AG$427,MATCH($B397,'Actuals Data'!$B$4:$B$427,0))</f>
        <v>20509961</v>
      </c>
      <c r="AH397" s="19">
        <f>INDEX('Actuals Data'!AH$4:AH$427,MATCH($B397,'Actuals Data'!$B$4:$B$427,0))</f>
        <v>20499096</v>
      </c>
      <c r="AI397" s="19">
        <f>INDEX('Actuals Data'!AI$4:AI$427,MATCH($B397,'Actuals Data'!$B$4:$B$427,0))</f>
        <v>21711542</v>
      </c>
      <c r="AJ397" s="19">
        <f>INDEX('Actuals Data'!AJ$4:AJ$427,MATCH($B397,'Actuals Data'!$B$4:$B$427,0))</f>
        <v>20660153</v>
      </c>
      <c r="AK397" s="19">
        <f>INDEX('Actuals Data'!AK$4:AK$427,MATCH($B397,'Actuals Data'!$B$4:$B$427,0))</f>
        <v>19037753</v>
      </c>
      <c r="AL397" s="19">
        <f>INDEX('Actuals Data'!AL$4:AL$427,MATCH($B397,'Actuals Data'!$B$4:$B$427,0))</f>
        <v>27149826</v>
      </c>
      <c r="AM397" s="19">
        <f>INDEX('Actuals Data'!AM$4:AM$427,MATCH($B397,'Actuals Data'!$B$4:$B$427,0))</f>
        <v>32559735</v>
      </c>
      <c r="AN397" s="19">
        <f>INDEX('Actuals Data'!AN$4:AN$427,MATCH($B397,'Actuals Data'!$B$4:$B$427,0))</f>
        <v>30478932</v>
      </c>
      <c r="AO397" s="19">
        <f>INDEX('Actuals Data'!AO$4:AO$427,MATCH($B397,'Actuals Data'!$B$4:$B$427,0))</f>
        <v>31304748</v>
      </c>
      <c r="AP397" s="19">
        <f>INDEX('Actuals Data'!AP$4:AP$427,MATCH($B397,'Actuals Data'!$B$4:$B$427,0))</f>
        <v>32666250</v>
      </c>
      <c r="AQ397" s="19">
        <f>INDEX('Actuals Data'!AQ$4:AQ$427,MATCH($B397,'Actuals Data'!$B$4:$B$427,0))</f>
        <v>34147258</v>
      </c>
      <c r="AR397" s="88">
        <f>INDEX('Actuals Data'!AR$4:AR$427,MATCH($B397,'Actuals Data'!$B$4:$B$427,0))</f>
        <v>34580330.899999999</v>
      </c>
      <c r="AS397" s="75">
        <f>INDEX('Actuals Data'!AS$4:AS$427,MATCH($B397,'Actuals Data'!$B$4:$B$427,0))</f>
        <v>32935171.09</v>
      </c>
      <c r="AT397" s="19">
        <f>INDEX('Actuals Data'!AT$4:AT$427,MATCH($B397,'Actuals Data'!$B$4:$B$427,0))</f>
        <v>33726000</v>
      </c>
    </row>
    <row r="398" spans="2:46" outlineLevel="1" x14ac:dyDescent="0.25">
      <c r="B398" s="24" t="s">
        <v>638</v>
      </c>
      <c r="C398" s="24" t="s">
        <v>616</v>
      </c>
      <c r="D398" s="24" t="s">
        <v>639</v>
      </c>
      <c r="E398" s="19">
        <f>INDEX('Actuals Data'!E$4:E$427,MATCH($B398,'Actuals Data'!$B$4:$B$427,0))</f>
        <v>0</v>
      </c>
      <c r="F398" s="19">
        <f>INDEX('Actuals Data'!F$4:F$427,MATCH($B398,'Actuals Data'!$B$4:$B$427,0))</f>
        <v>0</v>
      </c>
      <c r="G398" s="19">
        <f>INDEX('Actuals Data'!G$4:G$427,MATCH($B398,'Actuals Data'!$B$4:$B$427,0))</f>
        <v>0</v>
      </c>
      <c r="H398" s="19">
        <f>INDEX('Actuals Data'!H$4:H$427,MATCH($B398,'Actuals Data'!$B$4:$B$427,0))</f>
        <v>0</v>
      </c>
      <c r="I398" s="19">
        <f>INDEX('Actuals Data'!I$4:I$427,MATCH($B398,'Actuals Data'!$B$4:$B$427,0))</f>
        <v>0</v>
      </c>
      <c r="J398" s="19">
        <f>INDEX('Actuals Data'!J$4:J$427,MATCH($B398,'Actuals Data'!$B$4:$B$427,0))</f>
        <v>0</v>
      </c>
      <c r="K398" s="19">
        <f>INDEX('Actuals Data'!K$4:K$427,MATCH($B398,'Actuals Data'!$B$4:$B$427,0))</f>
        <v>0</v>
      </c>
      <c r="L398" s="19">
        <f>INDEX('Actuals Data'!L$4:L$427,MATCH($B398,'Actuals Data'!$B$4:$B$427,0))</f>
        <v>0</v>
      </c>
      <c r="M398" s="19">
        <f>INDEX('Actuals Data'!M$4:M$427,MATCH($B398,'Actuals Data'!$B$4:$B$427,0))</f>
        <v>0</v>
      </c>
      <c r="N398" s="19">
        <f>INDEX('Actuals Data'!N$4:N$427,MATCH($B398,'Actuals Data'!$B$4:$B$427,0))</f>
        <v>0</v>
      </c>
      <c r="O398" s="19">
        <f>INDEX('Actuals Data'!O$4:O$427,MATCH($B398,'Actuals Data'!$B$4:$B$427,0))</f>
        <v>0</v>
      </c>
      <c r="P398" s="19">
        <f>INDEX('Actuals Data'!P$4:P$427,MATCH($B398,'Actuals Data'!$B$4:$B$427,0))</f>
        <v>0</v>
      </c>
      <c r="Q398" s="19">
        <f>INDEX('Actuals Data'!Q$4:Q$427,MATCH($B398,'Actuals Data'!$B$4:$B$427,0))</f>
        <v>0</v>
      </c>
      <c r="R398" s="19">
        <f>INDEX('Actuals Data'!R$4:R$427,MATCH($B398,'Actuals Data'!$B$4:$B$427,0))</f>
        <v>0</v>
      </c>
      <c r="S398" s="19">
        <f>INDEX('Actuals Data'!S$4:S$427,MATCH($B398,'Actuals Data'!$B$4:$B$427,0))</f>
        <v>0</v>
      </c>
      <c r="T398" s="19">
        <f>INDEX('Actuals Data'!T$4:T$427,MATCH($B398,'Actuals Data'!$B$4:$B$427,0))</f>
        <v>0</v>
      </c>
      <c r="U398" s="19">
        <f>INDEX('Actuals Data'!U$4:U$427,MATCH($B398,'Actuals Data'!$B$4:$B$427,0))</f>
        <v>0</v>
      </c>
      <c r="V398" s="19">
        <f>INDEX('Actuals Data'!V$4:V$427,MATCH($B398,'Actuals Data'!$B$4:$B$427,0))</f>
        <v>0</v>
      </c>
      <c r="W398" s="19">
        <f>INDEX('Actuals Data'!W$4:W$427,MATCH($B398,'Actuals Data'!$B$4:$B$427,0))</f>
        <v>-9542793</v>
      </c>
      <c r="X398" s="19">
        <f>INDEX('Actuals Data'!X$4:X$427,MATCH($B398,'Actuals Data'!$B$4:$B$427,0))</f>
        <v>-11058859</v>
      </c>
      <c r="Y398" s="19">
        <f>INDEX('Actuals Data'!Y$4:Y$427,MATCH($B398,'Actuals Data'!$B$4:$B$427,0))</f>
        <v>-9122241</v>
      </c>
      <c r="Z398" s="19">
        <f>INDEX('Actuals Data'!Z$4:Z$427,MATCH($B398,'Actuals Data'!$B$4:$B$427,0))</f>
        <v>-9826048</v>
      </c>
      <c r="AA398" s="19">
        <f>INDEX('Actuals Data'!AA$4:AA$427,MATCH($B398,'Actuals Data'!$B$4:$B$427,0))</f>
        <v>-9925743</v>
      </c>
      <c r="AB398" s="19">
        <f>INDEX('Actuals Data'!AB$4:AB$427,MATCH($B398,'Actuals Data'!$B$4:$B$427,0))</f>
        <v>-11608920</v>
      </c>
      <c r="AC398" s="19">
        <f>INDEX('Actuals Data'!AC$4:AC$427,MATCH($B398,'Actuals Data'!$B$4:$B$427,0))</f>
        <v>-13482922</v>
      </c>
      <c r="AD398" s="19">
        <f>INDEX('Actuals Data'!AD$4:AD$427,MATCH($B398,'Actuals Data'!$B$4:$B$427,0))</f>
        <v>-12635998</v>
      </c>
      <c r="AE398" s="19">
        <f>INDEX('Actuals Data'!AE$4:AE$427,MATCH($B398,'Actuals Data'!$B$4:$B$427,0))</f>
        <v>-12246622</v>
      </c>
      <c r="AF398" s="19">
        <f>INDEX('Actuals Data'!AF$4:AF$427,MATCH($B398,'Actuals Data'!$B$4:$B$427,0))</f>
        <v>-13951176</v>
      </c>
      <c r="AG398" s="19">
        <f>INDEX('Actuals Data'!AG$4:AG$427,MATCH($B398,'Actuals Data'!$B$4:$B$427,0))</f>
        <v>-16883874</v>
      </c>
      <c r="AH398" s="19">
        <f>INDEX('Actuals Data'!AH$4:AH$427,MATCH($B398,'Actuals Data'!$B$4:$B$427,0))</f>
        <v>-15856630</v>
      </c>
      <c r="AI398" s="19">
        <f>INDEX('Actuals Data'!AI$4:AI$427,MATCH($B398,'Actuals Data'!$B$4:$B$427,0))</f>
        <v>-17195252</v>
      </c>
      <c r="AJ398" s="19">
        <f>INDEX('Actuals Data'!AJ$4:AJ$427,MATCH($B398,'Actuals Data'!$B$4:$B$427,0))</f>
        <v>-16197092</v>
      </c>
      <c r="AK398" s="19">
        <f>INDEX('Actuals Data'!AK$4:AK$427,MATCH($B398,'Actuals Data'!$B$4:$B$427,0))</f>
        <v>-14693436</v>
      </c>
      <c r="AL398" s="19">
        <f>INDEX('Actuals Data'!AL$4:AL$427,MATCH($B398,'Actuals Data'!$B$4:$B$427,0))</f>
        <v>-22495695</v>
      </c>
      <c r="AM398" s="19">
        <f>INDEX('Actuals Data'!AM$4:AM$427,MATCH($B398,'Actuals Data'!$B$4:$B$427,0))</f>
        <v>-27904964</v>
      </c>
      <c r="AN398" s="19">
        <f>INDEX('Actuals Data'!AN$4:AN$427,MATCH($B398,'Actuals Data'!$B$4:$B$427,0))</f>
        <v>-25932350</v>
      </c>
      <c r="AO398" s="19">
        <f>INDEX('Actuals Data'!AO$4:AO$427,MATCH($B398,'Actuals Data'!$B$4:$B$427,0))</f>
        <v>-26744860</v>
      </c>
      <c r="AP398" s="19">
        <f>INDEX('Actuals Data'!AP$4:AP$427,MATCH($B398,'Actuals Data'!$B$4:$B$427,0))</f>
        <v>-26698367</v>
      </c>
      <c r="AQ398" s="19">
        <f>INDEX('Actuals Data'!AQ$4:AQ$427,MATCH($B398,'Actuals Data'!$B$4:$B$427,0))</f>
        <v>-29629899</v>
      </c>
      <c r="AR398" s="88">
        <f>INDEX('Actuals Data'!AR$4:AR$427,MATCH($B398,'Actuals Data'!$B$4:$B$427,0))</f>
        <v>-30462289.859999999</v>
      </c>
      <c r="AS398" s="52">
        <f>INDEX('Actuals Data'!AS$4:AS$427,MATCH($B398,'Actuals Data'!$B$4:$B$427,0))</f>
        <v>-30462289.859999999</v>
      </c>
      <c r="AT398" s="19">
        <f>INDEX('Actuals Data'!AT$4:AT$427,MATCH($B398,'Actuals Data'!$B$4:$B$427,0))</f>
        <v>-29145912</v>
      </c>
    </row>
    <row r="399" spans="2:46" outlineLevel="1" x14ac:dyDescent="0.25">
      <c r="D399" s="15" t="s">
        <v>1020</v>
      </c>
      <c r="E399" s="20">
        <f t="shared" ref="E399:AG399" si="184">SUM(E397:E398)</f>
        <v>0</v>
      </c>
      <c r="F399" s="20">
        <f t="shared" si="184"/>
        <v>0</v>
      </c>
      <c r="G399" s="20">
        <f t="shared" si="184"/>
        <v>0</v>
      </c>
      <c r="H399" s="20">
        <f t="shared" si="184"/>
        <v>0</v>
      </c>
      <c r="I399" s="20">
        <f t="shared" si="184"/>
        <v>0</v>
      </c>
      <c r="J399" s="20">
        <f t="shared" si="184"/>
        <v>0</v>
      </c>
      <c r="K399" s="20">
        <f t="shared" si="184"/>
        <v>0</v>
      </c>
      <c r="L399" s="20">
        <f t="shared" si="184"/>
        <v>0</v>
      </c>
      <c r="M399" s="20">
        <f t="shared" si="184"/>
        <v>0</v>
      </c>
      <c r="N399" s="20">
        <f t="shared" si="184"/>
        <v>0</v>
      </c>
      <c r="O399" s="20">
        <f t="shared" si="184"/>
        <v>0</v>
      </c>
      <c r="P399" s="20">
        <f t="shared" si="184"/>
        <v>0</v>
      </c>
      <c r="Q399" s="20">
        <f t="shared" si="184"/>
        <v>0</v>
      </c>
      <c r="R399" s="20">
        <f t="shared" si="184"/>
        <v>0</v>
      </c>
      <c r="S399" s="20">
        <f t="shared" si="184"/>
        <v>0</v>
      </c>
      <c r="T399" s="20">
        <f t="shared" si="184"/>
        <v>0</v>
      </c>
      <c r="U399" s="20">
        <f t="shared" si="184"/>
        <v>0</v>
      </c>
      <c r="V399" s="20">
        <f t="shared" si="184"/>
        <v>0</v>
      </c>
      <c r="W399" s="20">
        <f t="shared" si="184"/>
        <v>0</v>
      </c>
      <c r="X399" s="20">
        <f t="shared" si="184"/>
        <v>0</v>
      </c>
      <c r="Y399" s="20">
        <f t="shared" si="184"/>
        <v>3653863</v>
      </c>
      <c r="Z399" s="20">
        <f t="shared" si="184"/>
        <v>3861030</v>
      </c>
      <c r="AA399" s="20">
        <f t="shared" si="184"/>
        <v>4566862</v>
      </c>
      <c r="AB399" s="20">
        <f t="shared" si="184"/>
        <v>4630876</v>
      </c>
      <c r="AC399" s="20">
        <f t="shared" si="184"/>
        <v>4635734</v>
      </c>
      <c r="AD399" s="20">
        <f t="shared" si="184"/>
        <v>4637000</v>
      </c>
      <c r="AE399" s="20">
        <f t="shared" si="184"/>
        <v>4546874</v>
      </c>
      <c r="AF399" s="20">
        <f t="shared" si="184"/>
        <v>5170454</v>
      </c>
      <c r="AG399" s="20">
        <f t="shared" si="184"/>
        <v>3626087</v>
      </c>
      <c r="AH399" s="20">
        <f t="shared" ref="AH399:AT399" si="185">SUM(AH397:AH398)</f>
        <v>4642466</v>
      </c>
      <c r="AI399" s="20">
        <f t="shared" si="185"/>
        <v>4516290</v>
      </c>
      <c r="AJ399" s="20">
        <f t="shared" si="185"/>
        <v>4463061</v>
      </c>
      <c r="AK399" s="20">
        <f t="shared" si="185"/>
        <v>4344317</v>
      </c>
      <c r="AL399" s="20">
        <f t="shared" si="185"/>
        <v>4654131</v>
      </c>
      <c r="AM399" s="20">
        <f t="shared" si="185"/>
        <v>4654771</v>
      </c>
      <c r="AN399" s="20">
        <f t="shared" si="185"/>
        <v>4546582</v>
      </c>
      <c r="AO399" s="20">
        <f t="shared" si="185"/>
        <v>4559888</v>
      </c>
      <c r="AP399" s="20">
        <f t="shared" si="185"/>
        <v>5967883</v>
      </c>
      <c r="AQ399" s="20">
        <f t="shared" si="185"/>
        <v>4517359</v>
      </c>
      <c r="AR399" s="89">
        <f t="shared" ref="AR399:AS399" si="186">SUM(AR397:AR398)</f>
        <v>4118041.0399999991</v>
      </c>
      <c r="AS399" s="65">
        <f t="shared" si="186"/>
        <v>2472881.2300000004</v>
      </c>
      <c r="AT399" s="20">
        <f t="shared" si="185"/>
        <v>4580088</v>
      </c>
    </row>
    <row r="400" spans="2:46" outlineLevel="1" x14ac:dyDescent="0.25">
      <c r="AP400" s="31"/>
      <c r="AQ400" s="30"/>
      <c r="AR400" s="98"/>
      <c r="AS400" s="74"/>
      <c r="AT400" s="31"/>
    </row>
    <row r="401" spans="2:46" hidden="1" outlineLevel="2" x14ac:dyDescent="0.25">
      <c r="AR401" s="86"/>
      <c r="AS401" s="63"/>
    </row>
    <row r="402" spans="2:46" hidden="1" outlineLevel="2" x14ac:dyDescent="0.25">
      <c r="B402" s="17" t="s">
        <v>1030</v>
      </c>
      <c r="C402" s="32"/>
      <c r="D402" s="17"/>
      <c r="AR402" s="86"/>
      <c r="AS402" s="63"/>
    </row>
    <row r="403" spans="2:46" hidden="1" outlineLevel="2" x14ac:dyDescent="0.25">
      <c r="AQ403" s="27"/>
      <c r="AR403" s="94"/>
      <c r="AS403" s="70"/>
      <c r="AT403" s="34"/>
    </row>
    <row r="404" spans="2:46" hidden="1" outlineLevel="2" x14ac:dyDescent="0.25">
      <c r="D404" s="14" t="s">
        <v>1009</v>
      </c>
      <c r="AQ404" s="34"/>
      <c r="AR404" s="99"/>
      <c r="AS404" s="76"/>
      <c r="AT404" s="35"/>
    </row>
    <row r="405" spans="2:46" hidden="1" outlineLevel="2" x14ac:dyDescent="0.25">
      <c r="B405" s="24" t="s">
        <v>709</v>
      </c>
      <c r="C405" s="24" t="s">
        <v>710</v>
      </c>
      <c r="D405" s="24" t="s">
        <v>711</v>
      </c>
      <c r="E405" s="19">
        <f>INDEX('Actuals Data'!E$4:E$427,MATCH($B405,'Actuals Data'!$B$4:$B$427,0))</f>
        <v>9425</v>
      </c>
      <c r="F405" s="19">
        <f>INDEX('Actuals Data'!F$4:F$427,MATCH($B405,'Actuals Data'!$B$4:$B$427,0))</f>
        <v>8887</v>
      </c>
      <c r="G405" s="19">
        <f>INDEX('Actuals Data'!G$4:G$427,MATCH($B405,'Actuals Data'!$B$4:$B$427,0))</f>
        <v>9571</v>
      </c>
      <c r="H405" s="19">
        <f>INDEX('Actuals Data'!H$4:H$427,MATCH($B405,'Actuals Data'!$B$4:$B$427,0))</f>
        <v>8501</v>
      </c>
      <c r="I405" s="19">
        <f>INDEX('Actuals Data'!I$4:I$427,MATCH($B405,'Actuals Data'!$B$4:$B$427,0))</f>
        <v>13517</v>
      </c>
      <c r="J405" s="19">
        <f>INDEX('Actuals Data'!J$4:J$427,MATCH($B405,'Actuals Data'!$B$4:$B$427,0))</f>
        <v>69585</v>
      </c>
      <c r="K405" s="19">
        <f>INDEX('Actuals Data'!K$4:K$427,MATCH($B405,'Actuals Data'!$B$4:$B$427,0))</f>
        <v>71168</v>
      </c>
      <c r="L405" s="19">
        <f>INDEX('Actuals Data'!L$4:L$427,MATCH($B405,'Actuals Data'!$B$4:$B$427,0))</f>
        <v>75218</v>
      </c>
      <c r="M405" s="19">
        <f>INDEX('Actuals Data'!M$4:M$427,MATCH($B405,'Actuals Data'!$B$4:$B$427,0))</f>
        <v>76486</v>
      </c>
      <c r="N405" s="19">
        <f>INDEX('Actuals Data'!N$4:N$427,MATCH($B405,'Actuals Data'!$B$4:$B$427,0))</f>
        <v>79375</v>
      </c>
      <c r="O405" s="19">
        <f>INDEX('Actuals Data'!O$4:O$427,MATCH($B405,'Actuals Data'!$B$4:$B$427,0))</f>
        <v>82635</v>
      </c>
      <c r="P405" s="19">
        <f>INDEX('Actuals Data'!P$4:P$427,MATCH($B405,'Actuals Data'!$B$4:$B$427,0))</f>
        <v>93745</v>
      </c>
      <c r="Q405" s="19">
        <f>INDEX('Actuals Data'!Q$4:Q$427,MATCH($B405,'Actuals Data'!$B$4:$B$427,0))</f>
        <v>93817</v>
      </c>
      <c r="R405" s="19">
        <f>INDEX('Actuals Data'!R$4:R$427,MATCH($B405,'Actuals Data'!$B$4:$B$427,0))</f>
        <v>96330</v>
      </c>
      <c r="S405" s="19">
        <f>INDEX('Actuals Data'!S$4:S$427,MATCH($B405,'Actuals Data'!$B$4:$B$427,0))</f>
        <v>105116</v>
      </c>
      <c r="T405" s="19">
        <f>INDEX('Actuals Data'!T$4:T$427,MATCH($B405,'Actuals Data'!$B$4:$B$427,0))</f>
        <v>104349</v>
      </c>
      <c r="U405" s="19">
        <f>INDEX('Actuals Data'!U$4:U$427,MATCH($B405,'Actuals Data'!$B$4:$B$427,0))</f>
        <v>100579</v>
      </c>
      <c r="V405" s="19">
        <f>INDEX('Actuals Data'!V$4:V$427,MATCH($B405,'Actuals Data'!$B$4:$B$427,0))</f>
        <v>117917</v>
      </c>
      <c r="W405" s="19">
        <f>INDEX('Actuals Data'!W$4:W$427,MATCH($B405,'Actuals Data'!$B$4:$B$427,0))</f>
        <v>128875</v>
      </c>
      <c r="X405" s="19">
        <f>INDEX('Actuals Data'!X$4:X$427,MATCH($B405,'Actuals Data'!$B$4:$B$427,0))</f>
        <v>30588</v>
      </c>
      <c r="Y405" s="19">
        <f>INDEX('Actuals Data'!Y$4:Y$427,MATCH($B405,'Actuals Data'!$B$4:$B$427,0))</f>
        <v>36895</v>
      </c>
      <c r="Z405" s="19">
        <f>INDEX('Actuals Data'!Z$4:Z$427,MATCH($B405,'Actuals Data'!$B$4:$B$427,0))</f>
        <v>37751</v>
      </c>
      <c r="AA405" s="19">
        <f>INDEX('Actuals Data'!AA$4:AA$427,MATCH($B405,'Actuals Data'!$B$4:$B$427,0))</f>
        <v>35714</v>
      </c>
      <c r="AB405" s="19">
        <f>INDEX('Actuals Data'!AB$4:AB$427,MATCH($B405,'Actuals Data'!$B$4:$B$427,0))</f>
        <v>44050</v>
      </c>
      <c r="AC405" s="19">
        <f>INDEX('Actuals Data'!AC$4:AC$427,MATCH($B405,'Actuals Data'!$B$4:$B$427,0))</f>
        <v>34274</v>
      </c>
      <c r="AD405" s="19">
        <f>INDEX('Actuals Data'!AD$4:AD$427,MATCH($B405,'Actuals Data'!$B$4:$B$427,0))</f>
        <v>53702</v>
      </c>
      <c r="AE405" s="19">
        <f>INDEX('Actuals Data'!AE$4:AE$427,MATCH($B405,'Actuals Data'!$B$4:$B$427,0))</f>
        <v>59237</v>
      </c>
      <c r="AF405" s="19">
        <f>INDEX('Actuals Data'!AF$4:AF$427,MATCH($B405,'Actuals Data'!$B$4:$B$427,0))</f>
        <v>75065</v>
      </c>
      <c r="AG405" s="19">
        <f>INDEX('Actuals Data'!AG$4:AG$427,MATCH($B405,'Actuals Data'!$B$4:$B$427,0))</f>
        <v>78951</v>
      </c>
      <c r="AH405" s="19">
        <f>INDEX('Actuals Data'!AH$4:AH$427,MATCH($B405,'Actuals Data'!$B$4:$B$427,0))</f>
        <v>120363</v>
      </c>
      <c r="AI405" s="19">
        <f>INDEX('Actuals Data'!AI$4:AI$427,MATCH($B405,'Actuals Data'!$B$4:$B$427,0))</f>
        <v>113030</v>
      </c>
      <c r="AJ405" s="19">
        <f>INDEX('Actuals Data'!AJ$4:AJ$427,MATCH($B405,'Actuals Data'!$B$4:$B$427,0))</f>
        <v>116212</v>
      </c>
      <c r="AK405" s="19">
        <f>INDEX('Actuals Data'!AK$4:AK$427,MATCH($B405,'Actuals Data'!$B$4:$B$427,0))</f>
        <v>126442</v>
      </c>
      <c r="AL405" s="19">
        <f>INDEX('Actuals Data'!AL$4:AL$427,MATCH($B405,'Actuals Data'!$B$4:$B$427,0))</f>
        <v>153912</v>
      </c>
      <c r="AM405" s="19">
        <f>INDEX('Actuals Data'!AM$4:AM$427,MATCH($B405,'Actuals Data'!$B$4:$B$427,0))</f>
        <v>145117</v>
      </c>
      <c r="AN405" s="19">
        <f>INDEX('Actuals Data'!AN$4:AN$427,MATCH($B405,'Actuals Data'!$B$4:$B$427,0))</f>
        <v>154520</v>
      </c>
      <c r="AO405" s="19">
        <f>INDEX('Actuals Data'!AO$4:AO$427,MATCH($B405,'Actuals Data'!$B$4:$B$427,0))</f>
        <v>149946</v>
      </c>
      <c r="AP405" s="19">
        <f>INDEX('Actuals Data'!AP$4:AP$427,MATCH($B405,'Actuals Data'!$B$4:$B$427,0))</f>
        <v>209097</v>
      </c>
      <c r="AQ405" s="19">
        <f>INDEX('Actuals Data'!AQ$4:AQ$427,MATCH($B405,'Actuals Data'!$B$4:$B$427,0))</f>
        <v>165436</v>
      </c>
      <c r="AR405" s="88">
        <f>INDEX('Actuals Data'!AR$4:AR$427,MATCH($B405,'Actuals Data'!$B$4:$B$427,0))</f>
        <v>130947.54</v>
      </c>
      <c r="AS405" s="52">
        <f>INDEX('Actuals Data'!AS$4:AS$427,MATCH($B405,'Actuals Data'!$B$4:$B$427,0))</f>
        <v>130947.54</v>
      </c>
      <c r="AT405" s="19">
        <f>INDEX('Actuals Data'!AT$4:AT$427,MATCH($B405,'Actuals Data'!$B$4:$B$427,0))</f>
        <v>209097</v>
      </c>
    </row>
    <row r="406" spans="2:46" hidden="1" outlineLevel="2" x14ac:dyDescent="0.25">
      <c r="B406" s="24" t="s">
        <v>720</v>
      </c>
      <c r="C406" s="24" t="s">
        <v>721</v>
      </c>
      <c r="D406" s="24" t="s">
        <v>673</v>
      </c>
      <c r="E406" s="19">
        <f>INDEX('Actuals Data'!E$4:E$427,MATCH($B406,'Actuals Data'!$B$4:$B$427,0))</f>
        <v>0</v>
      </c>
      <c r="F406" s="19">
        <f>INDEX('Actuals Data'!F$4:F$427,MATCH($B406,'Actuals Data'!$B$4:$B$427,0))</f>
        <v>0</v>
      </c>
      <c r="G406" s="19">
        <f>INDEX('Actuals Data'!G$4:G$427,MATCH($B406,'Actuals Data'!$B$4:$B$427,0))</f>
        <v>465595</v>
      </c>
      <c r="H406" s="19">
        <f>INDEX('Actuals Data'!H$4:H$427,MATCH($B406,'Actuals Data'!$B$4:$B$427,0))</f>
        <v>177630</v>
      </c>
      <c r="I406" s="19">
        <f>INDEX('Actuals Data'!I$4:I$427,MATCH($B406,'Actuals Data'!$B$4:$B$427,0))</f>
        <v>580838</v>
      </c>
      <c r="J406" s="19">
        <f>INDEX('Actuals Data'!J$4:J$427,MATCH($B406,'Actuals Data'!$B$4:$B$427,0))</f>
        <v>753863</v>
      </c>
      <c r="K406" s="19">
        <f>INDEX('Actuals Data'!K$4:K$427,MATCH($B406,'Actuals Data'!$B$4:$B$427,0))</f>
        <v>1100627</v>
      </c>
      <c r="L406" s="19">
        <f>INDEX('Actuals Data'!L$4:L$427,MATCH($B406,'Actuals Data'!$B$4:$B$427,0))</f>
        <v>1623820</v>
      </c>
      <c r="M406" s="19">
        <f>INDEX('Actuals Data'!M$4:M$427,MATCH($B406,'Actuals Data'!$B$4:$B$427,0))</f>
        <v>1286086</v>
      </c>
      <c r="N406" s="19">
        <f>INDEX('Actuals Data'!N$4:N$427,MATCH($B406,'Actuals Data'!$B$4:$B$427,0))</f>
        <v>1316428</v>
      </c>
      <c r="O406" s="19">
        <f>INDEX('Actuals Data'!O$4:O$427,MATCH($B406,'Actuals Data'!$B$4:$B$427,0))</f>
        <v>868049</v>
      </c>
      <c r="P406" s="19">
        <f>INDEX('Actuals Data'!P$4:P$427,MATCH($B406,'Actuals Data'!$B$4:$B$427,0))</f>
        <v>504266</v>
      </c>
      <c r="Q406" s="19">
        <f>INDEX('Actuals Data'!Q$4:Q$427,MATCH($B406,'Actuals Data'!$B$4:$B$427,0))</f>
        <v>854243</v>
      </c>
      <c r="R406" s="19">
        <f>INDEX('Actuals Data'!R$4:R$427,MATCH($B406,'Actuals Data'!$B$4:$B$427,0))</f>
        <v>776671</v>
      </c>
      <c r="S406" s="19">
        <f>INDEX('Actuals Data'!S$4:S$427,MATCH($B406,'Actuals Data'!$B$4:$B$427,0))</f>
        <v>742015</v>
      </c>
      <c r="T406" s="19">
        <f>INDEX('Actuals Data'!T$4:T$427,MATCH($B406,'Actuals Data'!$B$4:$B$427,0))</f>
        <v>1098663</v>
      </c>
      <c r="U406" s="19">
        <f>INDEX('Actuals Data'!U$4:U$427,MATCH($B406,'Actuals Data'!$B$4:$B$427,0))</f>
        <v>1247508</v>
      </c>
      <c r="V406" s="19">
        <f>INDEX('Actuals Data'!V$4:V$427,MATCH($B406,'Actuals Data'!$B$4:$B$427,0))</f>
        <v>1254124</v>
      </c>
      <c r="W406" s="19">
        <f>INDEX('Actuals Data'!W$4:W$427,MATCH($B406,'Actuals Data'!$B$4:$B$427,0))</f>
        <v>846453</v>
      </c>
      <c r="X406" s="19">
        <f>INDEX('Actuals Data'!X$4:X$427,MATCH($B406,'Actuals Data'!$B$4:$B$427,0))</f>
        <v>656452</v>
      </c>
      <c r="Y406" s="19">
        <f>INDEX('Actuals Data'!Y$4:Y$427,MATCH($B406,'Actuals Data'!$B$4:$B$427,0))</f>
        <v>601791</v>
      </c>
      <c r="Z406" s="19">
        <f>INDEX('Actuals Data'!Z$4:Z$427,MATCH($B406,'Actuals Data'!$B$4:$B$427,0))</f>
        <v>1154089</v>
      </c>
      <c r="AA406" s="19">
        <f>INDEX('Actuals Data'!AA$4:AA$427,MATCH($B406,'Actuals Data'!$B$4:$B$427,0))</f>
        <v>254441</v>
      </c>
      <c r="AB406" s="19">
        <f>INDEX('Actuals Data'!AB$4:AB$427,MATCH($B406,'Actuals Data'!$B$4:$B$427,0))</f>
        <v>472010</v>
      </c>
      <c r="AC406" s="19">
        <f>INDEX('Actuals Data'!AC$4:AC$427,MATCH($B406,'Actuals Data'!$B$4:$B$427,0))</f>
        <v>564902</v>
      </c>
      <c r="AD406" s="19">
        <f>INDEX('Actuals Data'!AD$4:AD$427,MATCH($B406,'Actuals Data'!$B$4:$B$427,0))</f>
        <v>350007</v>
      </c>
      <c r="AE406" s="19">
        <f>INDEX('Actuals Data'!AE$4:AE$427,MATCH($B406,'Actuals Data'!$B$4:$B$427,0))</f>
        <v>148404</v>
      </c>
      <c r="AF406" s="19">
        <f>INDEX('Actuals Data'!AF$4:AF$427,MATCH($B406,'Actuals Data'!$B$4:$B$427,0))</f>
        <v>402678</v>
      </c>
      <c r="AG406" s="19">
        <f>INDEX('Actuals Data'!AG$4:AG$427,MATCH($B406,'Actuals Data'!$B$4:$B$427,0))</f>
        <v>1143374</v>
      </c>
      <c r="AH406" s="19">
        <f>INDEX('Actuals Data'!AH$4:AH$427,MATCH($B406,'Actuals Data'!$B$4:$B$427,0))</f>
        <v>2185541</v>
      </c>
      <c r="AI406" s="19">
        <f>INDEX('Actuals Data'!AI$4:AI$427,MATCH($B406,'Actuals Data'!$B$4:$B$427,0))</f>
        <v>2626438</v>
      </c>
      <c r="AJ406" s="19">
        <f>INDEX('Actuals Data'!AJ$4:AJ$427,MATCH($B406,'Actuals Data'!$B$4:$B$427,0))</f>
        <v>1197932</v>
      </c>
      <c r="AK406" s="19">
        <f>INDEX('Actuals Data'!AK$4:AK$427,MATCH($B406,'Actuals Data'!$B$4:$B$427,0))</f>
        <v>296038</v>
      </c>
      <c r="AL406" s="19">
        <f>INDEX('Actuals Data'!AL$4:AL$427,MATCH($B406,'Actuals Data'!$B$4:$B$427,0))</f>
        <v>216258</v>
      </c>
      <c r="AM406" s="19">
        <f>INDEX('Actuals Data'!AM$4:AM$427,MATCH($B406,'Actuals Data'!$B$4:$B$427,0))</f>
        <v>-109058</v>
      </c>
      <c r="AN406" s="19">
        <f>INDEX('Actuals Data'!AN$4:AN$427,MATCH($B406,'Actuals Data'!$B$4:$B$427,0))</f>
        <v>174631</v>
      </c>
      <c r="AO406" s="19">
        <f>INDEX('Actuals Data'!AO$4:AO$427,MATCH($B406,'Actuals Data'!$B$4:$B$427,0))</f>
        <v>-38173</v>
      </c>
      <c r="AP406" s="19">
        <f>INDEX('Actuals Data'!AP$4:AP$427,MATCH($B406,'Actuals Data'!$B$4:$B$427,0))</f>
        <v>61719</v>
      </c>
      <c r="AQ406" s="19">
        <f>INDEX('Actuals Data'!AQ$4:AQ$427,MATCH($B406,'Actuals Data'!$B$4:$B$427,0))</f>
        <v>229949</v>
      </c>
      <c r="AR406" s="88">
        <f>INDEX('Actuals Data'!AR$4:AR$427,MATCH($B406,'Actuals Data'!$B$4:$B$427,0))</f>
        <v>100265.43</v>
      </c>
      <c r="AS406" s="52">
        <f>INDEX('Actuals Data'!AS$4:AS$427,MATCH($B406,'Actuals Data'!$B$4:$B$427,0))</f>
        <v>100265.43</v>
      </c>
      <c r="AT406" s="19">
        <f>INDEX('Actuals Data'!AT$4:AT$427,MATCH($B406,'Actuals Data'!$B$4:$B$427,0))</f>
        <v>0</v>
      </c>
    </row>
    <row r="407" spans="2:46" hidden="1" outlineLevel="2" x14ac:dyDescent="0.25">
      <c r="D407" s="15" t="s">
        <v>1038</v>
      </c>
      <c r="E407" s="20">
        <f t="shared" ref="E407:AG407" si="187">E406+E405</f>
        <v>9425</v>
      </c>
      <c r="F407" s="20">
        <f t="shared" si="187"/>
        <v>8887</v>
      </c>
      <c r="G407" s="20">
        <f t="shared" si="187"/>
        <v>475166</v>
      </c>
      <c r="H407" s="20">
        <f t="shared" si="187"/>
        <v>186131</v>
      </c>
      <c r="I407" s="20">
        <f t="shared" si="187"/>
        <v>594355</v>
      </c>
      <c r="J407" s="20">
        <f t="shared" si="187"/>
        <v>823448</v>
      </c>
      <c r="K407" s="20">
        <f t="shared" si="187"/>
        <v>1171795</v>
      </c>
      <c r="L407" s="20">
        <f t="shared" si="187"/>
        <v>1699038</v>
      </c>
      <c r="M407" s="20">
        <f t="shared" si="187"/>
        <v>1362572</v>
      </c>
      <c r="N407" s="20">
        <f t="shared" si="187"/>
        <v>1395803</v>
      </c>
      <c r="O407" s="20">
        <f t="shared" si="187"/>
        <v>950684</v>
      </c>
      <c r="P407" s="20">
        <f t="shared" si="187"/>
        <v>598011</v>
      </c>
      <c r="Q407" s="20">
        <f t="shared" si="187"/>
        <v>948060</v>
      </c>
      <c r="R407" s="20">
        <f t="shared" si="187"/>
        <v>873001</v>
      </c>
      <c r="S407" s="20">
        <f t="shared" si="187"/>
        <v>847131</v>
      </c>
      <c r="T407" s="20">
        <f t="shared" si="187"/>
        <v>1203012</v>
      </c>
      <c r="U407" s="20">
        <f t="shared" si="187"/>
        <v>1348087</v>
      </c>
      <c r="V407" s="20">
        <f t="shared" si="187"/>
        <v>1372041</v>
      </c>
      <c r="W407" s="20">
        <f t="shared" si="187"/>
        <v>975328</v>
      </c>
      <c r="X407" s="20">
        <f t="shared" si="187"/>
        <v>687040</v>
      </c>
      <c r="Y407" s="20">
        <f t="shared" si="187"/>
        <v>638686</v>
      </c>
      <c r="Z407" s="20">
        <f t="shared" si="187"/>
        <v>1191840</v>
      </c>
      <c r="AA407" s="20">
        <f t="shared" si="187"/>
        <v>290155</v>
      </c>
      <c r="AB407" s="20">
        <f t="shared" si="187"/>
        <v>516060</v>
      </c>
      <c r="AC407" s="20">
        <f t="shared" si="187"/>
        <v>599176</v>
      </c>
      <c r="AD407" s="20">
        <f t="shared" si="187"/>
        <v>403709</v>
      </c>
      <c r="AE407" s="20">
        <f t="shared" si="187"/>
        <v>207641</v>
      </c>
      <c r="AF407" s="20">
        <f t="shared" si="187"/>
        <v>477743</v>
      </c>
      <c r="AG407" s="20">
        <f t="shared" si="187"/>
        <v>1222325</v>
      </c>
      <c r="AH407" s="20">
        <f t="shared" ref="AH407:AO407" si="188">AH406+AH405</f>
        <v>2305904</v>
      </c>
      <c r="AI407" s="20">
        <f t="shared" si="188"/>
        <v>2739468</v>
      </c>
      <c r="AJ407" s="20">
        <f t="shared" si="188"/>
        <v>1314144</v>
      </c>
      <c r="AK407" s="20">
        <f t="shared" si="188"/>
        <v>422480</v>
      </c>
      <c r="AL407" s="20">
        <f t="shared" si="188"/>
        <v>370170</v>
      </c>
      <c r="AM407" s="20">
        <f t="shared" si="188"/>
        <v>36059</v>
      </c>
      <c r="AN407" s="20">
        <f t="shared" si="188"/>
        <v>329151</v>
      </c>
      <c r="AO407" s="20">
        <f t="shared" si="188"/>
        <v>111773</v>
      </c>
      <c r="AP407" s="20">
        <f>AP406+AP405</f>
        <v>270816</v>
      </c>
      <c r="AQ407" s="20">
        <f>AQ406+AQ405</f>
        <v>395385</v>
      </c>
      <c r="AR407" s="89">
        <f>AR406+AR405</f>
        <v>231212.96999999997</v>
      </c>
      <c r="AS407" s="65">
        <f>AS406+AS405</f>
        <v>231212.96999999997</v>
      </c>
      <c r="AT407" s="20">
        <f>AT406+AT405</f>
        <v>209097</v>
      </c>
    </row>
    <row r="408" spans="2:46" hidden="1" outlineLevel="2" x14ac:dyDescent="0.25"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100"/>
      <c r="AS408" s="77"/>
      <c r="AT408" s="36"/>
    </row>
    <row r="409" spans="2:46" hidden="1" outlineLevel="2" x14ac:dyDescent="0.25">
      <c r="D409" s="14" t="s">
        <v>1027</v>
      </c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101"/>
      <c r="AS409" s="78"/>
      <c r="AT409" s="35"/>
    </row>
    <row r="410" spans="2:46" hidden="1" outlineLevel="2" x14ac:dyDescent="0.25">
      <c r="B410" s="24" t="s">
        <v>683</v>
      </c>
      <c r="C410" s="24" t="s">
        <v>681</v>
      </c>
      <c r="D410" s="24" t="s">
        <v>684</v>
      </c>
      <c r="E410" s="19">
        <f>INDEX('Actuals Data'!E$4:E$427,MATCH($B410,'Actuals Data'!$B$4:$B$427,0))</f>
        <v>18795</v>
      </c>
      <c r="F410" s="19">
        <f>INDEX('Actuals Data'!F$4:F$427,MATCH($B410,'Actuals Data'!$B$4:$B$427,0))</f>
        <v>19449</v>
      </c>
      <c r="G410" s="19">
        <f>INDEX('Actuals Data'!G$4:G$427,MATCH($B410,'Actuals Data'!$B$4:$B$427,0))</f>
        <v>24152</v>
      </c>
      <c r="H410" s="19">
        <f>INDEX('Actuals Data'!H$4:H$427,MATCH($B410,'Actuals Data'!$B$4:$B$427,0))</f>
        <v>17274</v>
      </c>
      <c r="I410" s="19">
        <f>INDEX('Actuals Data'!I$4:I$427,MATCH($B410,'Actuals Data'!$B$4:$B$427,0))</f>
        <v>24637</v>
      </c>
      <c r="J410" s="19">
        <f>INDEX('Actuals Data'!J$4:J$427,MATCH($B410,'Actuals Data'!$B$4:$B$427,0))</f>
        <v>25056</v>
      </c>
      <c r="K410" s="19">
        <f>INDEX('Actuals Data'!K$4:K$427,MATCH($B410,'Actuals Data'!$B$4:$B$427,0))</f>
        <v>29819</v>
      </c>
      <c r="L410" s="19">
        <f>INDEX('Actuals Data'!L$4:L$427,MATCH($B410,'Actuals Data'!$B$4:$B$427,0))</f>
        <v>45329</v>
      </c>
      <c r="M410" s="19">
        <f>INDEX('Actuals Data'!M$4:M$427,MATCH($B410,'Actuals Data'!$B$4:$B$427,0))</f>
        <v>43392</v>
      </c>
      <c r="N410" s="19">
        <f>INDEX('Actuals Data'!N$4:N$427,MATCH($B410,'Actuals Data'!$B$4:$B$427,0))</f>
        <v>50723</v>
      </c>
      <c r="O410" s="19">
        <f>INDEX('Actuals Data'!O$4:O$427,MATCH($B410,'Actuals Data'!$B$4:$B$427,0))</f>
        <v>47309</v>
      </c>
      <c r="P410" s="19">
        <f>INDEX('Actuals Data'!P$4:P$427,MATCH($B410,'Actuals Data'!$B$4:$B$427,0))</f>
        <v>54524</v>
      </c>
      <c r="Q410" s="19">
        <f>INDEX('Actuals Data'!Q$4:Q$427,MATCH($B410,'Actuals Data'!$B$4:$B$427,0))</f>
        <v>59546</v>
      </c>
      <c r="R410" s="19">
        <f>INDEX('Actuals Data'!R$4:R$427,MATCH($B410,'Actuals Data'!$B$4:$B$427,0))</f>
        <v>62053</v>
      </c>
      <c r="S410" s="19">
        <f>INDEX('Actuals Data'!S$4:S$427,MATCH($B410,'Actuals Data'!$B$4:$B$427,0))</f>
        <v>63516</v>
      </c>
      <c r="T410" s="19">
        <f>INDEX('Actuals Data'!T$4:T$427,MATCH($B410,'Actuals Data'!$B$4:$B$427,0))</f>
        <v>75288</v>
      </c>
      <c r="U410" s="19">
        <f>INDEX('Actuals Data'!U$4:U$427,MATCH($B410,'Actuals Data'!$B$4:$B$427,0))</f>
        <v>83699</v>
      </c>
      <c r="V410" s="19">
        <f>INDEX('Actuals Data'!V$4:V$427,MATCH($B410,'Actuals Data'!$B$4:$B$427,0))</f>
        <v>89627</v>
      </c>
      <c r="W410" s="19">
        <f>INDEX('Actuals Data'!W$4:W$427,MATCH($B410,'Actuals Data'!$B$4:$B$427,0))</f>
        <v>114897</v>
      </c>
      <c r="X410" s="19">
        <f>INDEX('Actuals Data'!X$4:X$427,MATCH($B410,'Actuals Data'!$B$4:$B$427,0))</f>
        <v>131497</v>
      </c>
      <c r="Y410" s="19">
        <f>INDEX('Actuals Data'!Y$4:Y$427,MATCH($B410,'Actuals Data'!$B$4:$B$427,0))</f>
        <v>204256</v>
      </c>
      <c r="Z410" s="19">
        <f>INDEX('Actuals Data'!Z$4:Z$427,MATCH($B410,'Actuals Data'!$B$4:$B$427,0))</f>
        <v>90761</v>
      </c>
      <c r="AA410" s="19">
        <f>INDEX('Actuals Data'!AA$4:AA$427,MATCH($B410,'Actuals Data'!$B$4:$B$427,0))</f>
        <v>231902</v>
      </c>
      <c r="AB410" s="19">
        <f>INDEX('Actuals Data'!AB$4:AB$427,MATCH($B410,'Actuals Data'!$B$4:$B$427,0))</f>
        <v>189932</v>
      </c>
      <c r="AC410" s="19">
        <f>INDEX('Actuals Data'!AC$4:AC$427,MATCH($B410,'Actuals Data'!$B$4:$B$427,0))</f>
        <v>196538</v>
      </c>
      <c r="AD410" s="19">
        <f>INDEX('Actuals Data'!AD$4:AD$427,MATCH($B410,'Actuals Data'!$B$4:$B$427,0))</f>
        <v>217104</v>
      </c>
      <c r="AE410" s="19">
        <f>INDEX('Actuals Data'!AE$4:AE$427,MATCH($B410,'Actuals Data'!$B$4:$B$427,0))</f>
        <v>235377</v>
      </c>
      <c r="AF410" s="19">
        <f>INDEX('Actuals Data'!AF$4:AF$427,MATCH($B410,'Actuals Data'!$B$4:$B$427,0))</f>
        <v>255617</v>
      </c>
      <c r="AG410" s="19">
        <f>INDEX('Actuals Data'!AG$4:AG$427,MATCH($B410,'Actuals Data'!$B$4:$B$427,0))</f>
        <v>284038</v>
      </c>
      <c r="AH410" s="19">
        <f>INDEX('Actuals Data'!AH$4:AH$427,MATCH($B410,'Actuals Data'!$B$4:$B$427,0))</f>
        <v>308741</v>
      </c>
      <c r="AI410" s="19">
        <f>INDEX('Actuals Data'!AI$4:AI$427,MATCH($B410,'Actuals Data'!$B$4:$B$427,0))</f>
        <v>319476</v>
      </c>
      <c r="AJ410" s="19">
        <f>INDEX('Actuals Data'!AJ$4:AJ$427,MATCH($B410,'Actuals Data'!$B$4:$B$427,0))</f>
        <v>316301</v>
      </c>
      <c r="AK410" s="19">
        <f>INDEX('Actuals Data'!AK$4:AK$427,MATCH($B410,'Actuals Data'!$B$4:$B$427,0))</f>
        <v>355273</v>
      </c>
      <c r="AL410" s="19">
        <f>INDEX('Actuals Data'!AL$4:AL$427,MATCH($B410,'Actuals Data'!$B$4:$B$427,0))</f>
        <v>413190</v>
      </c>
      <c r="AM410" s="19">
        <f>INDEX('Actuals Data'!AM$4:AM$427,MATCH($B410,'Actuals Data'!$B$4:$B$427,0))</f>
        <v>484252</v>
      </c>
      <c r="AN410" s="19">
        <f>INDEX('Actuals Data'!AN$4:AN$427,MATCH($B410,'Actuals Data'!$B$4:$B$427,0))</f>
        <v>482904</v>
      </c>
      <c r="AO410" s="19">
        <f>INDEX('Actuals Data'!AO$4:AO$427,MATCH($B410,'Actuals Data'!$B$4:$B$427,0))</f>
        <v>551844</v>
      </c>
      <c r="AP410" s="19">
        <f>INDEX('Actuals Data'!AP$4:AP$427,MATCH($B410,'Actuals Data'!$B$4:$B$427,0))</f>
        <v>576566</v>
      </c>
      <c r="AQ410" s="19">
        <f>INDEX('Actuals Data'!AQ$4:AQ$427,MATCH($B410,'Actuals Data'!$B$4:$B$427,0))</f>
        <v>670118</v>
      </c>
      <c r="AR410" s="88">
        <f>INDEX('Actuals Data'!AR$4:AR$427,MATCH($B410,'Actuals Data'!$B$4:$B$427,0))</f>
        <v>676832.74</v>
      </c>
      <c r="AS410" s="52">
        <f>INDEX('Actuals Data'!AS$4:AS$427,MATCH($B410,'Actuals Data'!$B$4:$B$427,0))</f>
        <v>676832.74</v>
      </c>
      <c r="AT410" s="19">
        <f>INDEX('Actuals Data'!AT$4:AT$427,MATCH($B410,'Actuals Data'!$B$4:$B$427,0))</f>
        <v>772978</v>
      </c>
    </row>
    <row r="411" spans="2:46" hidden="1" outlineLevel="2" x14ac:dyDescent="0.25">
      <c r="B411" s="24" t="s">
        <v>685</v>
      </c>
      <c r="C411" s="24" t="s">
        <v>686</v>
      </c>
      <c r="D411" s="24" t="s">
        <v>687</v>
      </c>
      <c r="E411" s="19">
        <f>INDEX('Actuals Data'!E$4:E$427,MATCH($B411,'Actuals Data'!$B$4:$B$427,0))</f>
        <v>12641893</v>
      </c>
      <c r="F411" s="19">
        <f>INDEX('Actuals Data'!F$4:F$427,MATCH($B411,'Actuals Data'!$B$4:$B$427,0))</f>
        <v>18225662</v>
      </c>
      <c r="G411" s="19">
        <f>INDEX('Actuals Data'!G$4:G$427,MATCH($B411,'Actuals Data'!$B$4:$B$427,0))</f>
        <v>16695568</v>
      </c>
      <c r="H411" s="19">
        <f>INDEX('Actuals Data'!H$4:H$427,MATCH($B411,'Actuals Data'!$B$4:$B$427,0))</f>
        <v>18571355</v>
      </c>
      <c r="I411" s="19">
        <f>INDEX('Actuals Data'!I$4:I$427,MATCH($B411,'Actuals Data'!$B$4:$B$427,0))</f>
        <v>19676497</v>
      </c>
      <c r="J411" s="19">
        <f>INDEX('Actuals Data'!J$4:J$427,MATCH($B411,'Actuals Data'!$B$4:$B$427,0))</f>
        <v>19811471</v>
      </c>
      <c r="K411" s="19">
        <f>INDEX('Actuals Data'!K$4:K$427,MATCH($B411,'Actuals Data'!$B$4:$B$427,0))</f>
        <v>19149235</v>
      </c>
      <c r="L411" s="19">
        <f>INDEX('Actuals Data'!L$4:L$427,MATCH($B411,'Actuals Data'!$B$4:$B$427,0))</f>
        <v>20310906</v>
      </c>
      <c r="M411" s="19">
        <f>INDEX('Actuals Data'!M$4:M$427,MATCH($B411,'Actuals Data'!$B$4:$B$427,0))</f>
        <v>20690306</v>
      </c>
      <c r="N411" s="19">
        <f>INDEX('Actuals Data'!N$4:N$427,MATCH($B411,'Actuals Data'!$B$4:$B$427,0))</f>
        <v>20552326</v>
      </c>
      <c r="O411" s="19">
        <f>INDEX('Actuals Data'!O$4:O$427,MATCH($B411,'Actuals Data'!$B$4:$B$427,0))</f>
        <v>20686660</v>
      </c>
      <c r="P411" s="19">
        <f>INDEX('Actuals Data'!P$4:P$427,MATCH($B411,'Actuals Data'!$B$4:$B$427,0))</f>
        <v>20434626</v>
      </c>
      <c r="Q411" s="19">
        <f>INDEX('Actuals Data'!Q$4:Q$427,MATCH($B411,'Actuals Data'!$B$4:$B$427,0))</f>
        <v>23477848</v>
      </c>
      <c r="R411" s="19">
        <f>INDEX('Actuals Data'!R$4:R$427,MATCH($B411,'Actuals Data'!$B$4:$B$427,0))</f>
        <v>23697328</v>
      </c>
      <c r="S411" s="19">
        <f>INDEX('Actuals Data'!S$4:S$427,MATCH($B411,'Actuals Data'!$B$4:$B$427,0))</f>
        <v>24521815</v>
      </c>
      <c r="T411" s="19">
        <f>INDEX('Actuals Data'!T$4:T$427,MATCH($B411,'Actuals Data'!$B$4:$B$427,0))</f>
        <v>26431077</v>
      </c>
      <c r="U411" s="19">
        <f>INDEX('Actuals Data'!U$4:U$427,MATCH($B411,'Actuals Data'!$B$4:$B$427,0))</f>
        <v>25557083</v>
      </c>
      <c r="V411" s="19">
        <f>INDEX('Actuals Data'!V$4:V$427,MATCH($B411,'Actuals Data'!$B$4:$B$427,0))</f>
        <v>25653936</v>
      </c>
      <c r="W411" s="19">
        <f>INDEX('Actuals Data'!W$4:W$427,MATCH($B411,'Actuals Data'!$B$4:$B$427,0))</f>
        <v>25888398</v>
      </c>
      <c r="X411" s="19">
        <f>INDEX('Actuals Data'!X$4:X$427,MATCH($B411,'Actuals Data'!$B$4:$B$427,0))</f>
        <v>31139885</v>
      </c>
      <c r="Y411" s="19">
        <f>INDEX('Actuals Data'!Y$4:Y$427,MATCH($B411,'Actuals Data'!$B$4:$B$427,0))</f>
        <v>30056054</v>
      </c>
      <c r="Z411" s="19">
        <f>INDEX('Actuals Data'!Z$4:Z$427,MATCH($B411,'Actuals Data'!$B$4:$B$427,0))</f>
        <v>30410912</v>
      </c>
      <c r="AA411" s="19">
        <f>INDEX('Actuals Data'!AA$4:AA$427,MATCH($B411,'Actuals Data'!$B$4:$B$427,0))</f>
        <v>29747162</v>
      </c>
      <c r="AB411" s="19">
        <f>INDEX('Actuals Data'!AB$4:AB$427,MATCH($B411,'Actuals Data'!$B$4:$B$427,0))</f>
        <v>34164910</v>
      </c>
      <c r="AC411" s="19">
        <f>INDEX('Actuals Data'!AC$4:AC$427,MATCH($B411,'Actuals Data'!$B$4:$B$427,0))</f>
        <v>34555641</v>
      </c>
      <c r="AD411" s="19">
        <f>INDEX('Actuals Data'!AD$4:AD$427,MATCH($B411,'Actuals Data'!$B$4:$B$427,0))</f>
        <v>39924546</v>
      </c>
      <c r="AE411" s="19">
        <f>INDEX('Actuals Data'!AE$4:AE$427,MATCH($B411,'Actuals Data'!$B$4:$B$427,0))</f>
        <v>45050908</v>
      </c>
      <c r="AF411" s="19">
        <f>INDEX('Actuals Data'!AF$4:AF$427,MATCH($B411,'Actuals Data'!$B$4:$B$427,0))</f>
        <v>48027425</v>
      </c>
      <c r="AG411" s="19">
        <f>INDEX('Actuals Data'!AG$4:AG$427,MATCH($B411,'Actuals Data'!$B$4:$B$427,0))</f>
        <v>47409527</v>
      </c>
      <c r="AH411" s="19">
        <f>INDEX('Actuals Data'!AH$4:AH$427,MATCH($B411,'Actuals Data'!$B$4:$B$427,0))</f>
        <v>52544586</v>
      </c>
      <c r="AI411" s="19">
        <f>INDEX('Actuals Data'!AI$4:AI$427,MATCH($B411,'Actuals Data'!$B$4:$B$427,0))</f>
        <v>51343869</v>
      </c>
      <c r="AJ411" s="19">
        <f>INDEX('Actuals Data'!AJ$4:AJ$427,MATCH($B411,'Actuals Data'!$B$4:$B$427,0))</f>
        <v>52471394</v>
      </c>
      <c r="AK411" s="19">
        <f>INDEX('Actuals Data'!AK$4:AK$427,MATCH($B411,'Actuals Data'!$B$4:$B$427,0))</f>
        <v>59694195</v>
      </c>
      <c r="AL411" s="19">
        <f>INDEX('Actuals Data'!AL$4:AL$427,MATCH($B411,'Actuals Data'!$B$4:$B$427,0))</f>
        <v>59913419</v>
      </c>
      <c r="AM411" s="19">
        <f>INDEX('Actuals Data'!AM$4:AM$427,MATCH($B411,'Actuals Data'!$B$4:$B$427,0))</f>
        <v>64179085</v>
      </c>
      <c r="AN411" s="19">
        <f>INDEX('Actuals Data'!AN$4:AN$427,MATCH($B411,'Actuals Data'!$B$4:$B$427,0))</f>
        <v>68015301</v>
      </c>
      <c r="AO411" s="19">
        <f>INDEX('Actuals Data'!AO$4:AO$427,MATCH($B411,'Actuals Data'!$B$4:$B$427,0))</f>
        <v>78648667</v>
      </c>
      <c r="AP411" s="19">
        <f>INDEX('Actuals Data'!AP$4:AP$427,MATCH($B411,'Actuals Data'!$B$4:$B$427,0))</f>
        <v>79594413</v>
      </c>
      <c r="AQ411" s="19">
        <f>INDEX('Actuals Data'!AQ$4:AQ$427,MATCH($B411,'Actuals Data'!$B$4:$B$427,0))</f>
        <v>88139500</v>
      </c>
      <c r="AR411" s="88">
        <f>INDEX('Actuals Data'!AR$4:AR$427,MATCH($B411,'Actuals Data'!$B$4:$B$427,0))</f>
        <v>91339610.939999998</v>
      </c>
      <c r="AS411" s="52">
        <f>INDEX('Actuals Data'!AS$4:AS$427,MATCH($B411,'Actuals Data'!$B$4:$B$427,0))</f>
        <v>91339610.939999998</v>
      </c>
      <c r="AT411" s="19">
        <f>INDEX('Actuals Data'!AT$4:AT$427,MATCH($B411,'Actuals Data'!$B$4:$B$427,0))</f>
        <v>102636479</v>
      </c>
    </row>
    <row r="412" spans="2:46" hidden="1" outlineLevel="2" x14ac:dyDescent="0.25">
      <c r="B412" s="24" t="s">
        <v>688</v>
      </c>
      <c r="C412" s="24" t="s">
        <v>689</v>
      </c>
      <c r="D412" s="24" t="s">
        <v>690</v>
      </c>
      <c r="E412" s="19">
        <f>INDEX('Actuals Data'!E$4:E$427,MATCH($B412,'Actuals Data'!$B$4:$B$427,0))</f>
        <v>9176737</v>
      </c>
      <c r="F412" s="19">
        <f>INDEX('Actuals Data'!F$4:F$427,MATCH($B412,'Actuals Data'!$B$4:$B$427,0))</f>
        <v>11914580</v>
      </c>
      <c r="G412" s="19">
        <f>INDEX('Actuals Data'!G$4:G$427,MATCH($B412,'Actuals Data'!$B$4:$B$427,0))</f>
        <v>9140481</v>
      </c>
      <c r="H412" s="19">
        <f>INDEX('Actuals Data'!H$4:H$427,MATCH($B412,'Actuals Data'!$B$4:$B$427,0))</f>
        <v>9801218</v>
      </c>
      <c r="I412" s="19">
        <f>INDEX('Actuals Data'!I$4:I$427,MATCH($B412,'Actuals Data'!$B$4:$B$427,0))</f>
        <v>10844989</v>
      </c>
      <c r="J412" s="19">
        <f>INDEX('Actuals Data'!J$4:J$427,MATCH($B412,'Actuals Data'!$B$4:$B$427,0))</f>
        <v>10898532</v>
      </c>
      <c r="K412" s="19">
        <f>INDEX('Actuals Data'!K$4:K$427,MATCH($B412,'Actuals Data'!$B$4:$B$427,0))</f>
        <v>12259957</v>
      </c>
      <c r="L412" s="19">
        <f>INDEX('Actuals Data'!L$4:L$427,MATCH($B412,'Actuals Data'!$B$4:$B$427,0))</f>
        <v>13112306</v>
      </c>
      <c r="M412" s="19">
        <f>INDEX('Actuals Data'!M$4:M$427,MATCH($B412,'Actuals Data'!$B$4:$B$427,0))</f>
        <v>15175262</v>
      </c>
      <c r="N412" s="19">
        <f>INDEX('Actuals Data'!N$4:N$427,MATCH($B412,'Actuals Data'!$B$4:$B$427,0))</f>
        <v>15805836</v>
      </c>
      <c r="O412" s="19">
        <f>INDEX('Actuals Data'!O$4:O$427,MATCH($B412,'Actuals Data'!$B$4:$B$427,0))</f>
        <v>15717361</v>
      </c>
      <c r="P412" s="19">
        <f>INDEX('Actuals Data'!P$4:P$427,MATCH($B412,'Actuals Data'!$B$4:$B$427,0))</f>
        <v>15974183</v>
      </c>
      <c r="Q412" s="19">
        <f>INDEX('Actuals Data'!Q$4:Q$427,MATCH($B412,'Actuals Data'!$B$4:$B$427,0))</f>
        <v>18489999</v>
      </c>
      <c r="R412" s="19">
        <f>INDEX('Actuals Data'!R$4:R$427,MATCH($B412,'Actuals Data'!$B$4:$B$427,0))</f>
        <v>18269433</v>
      </c>
      <c r="S412" s="19">
        <f>INDEX('Actuals Data'!S$4:S$427,MATCH($B412,'Actuals Data'!$B$4:$B$427,0))</f>
        <v>20452743</v>
      </c>
      <c r="T412" s="19">
        <f>INDEX('Actuals Data'!T$4:T$427,MATCH($B412,'Actuals Data'!$B$4:$B$427,0))</f>
        <v>20815633</v>
      </c>
      <c r="U412" s="19">
        <f>INDEX('Actuals Data'!U$4:U$427,MATCH($B412,'Actuals Data'!$B$4:$B$427,0))</f>
        <v>22536264</v>
      </c>
      <c r="V412" s="19">
        <f>INDEX('Actuals Data'!V$4:V$427,MATCH($B412,'Actuals Data'!$B$4:$B$427,0))</f>
        <v>22680404</v>
      </c>
      <c r="W412" s="19">
        <f>INDEX('Actuals Data'!W$4:W$427,MATCH($B412,'Actuals Data'!$B$4:$B$427,0))</f>
        <v>24449042</v>
      </c>
      <c r="X412" s="19">
        <f>INDEX('Actuals Data'!X$4:X$427,MATCH($B412,'Actuals Data'!$B$4:$B$427,0))</f>
        <v>25272762</v>
      </c>
      <c r="Y412" s="19">
        <f>INDEX('Actuals Data'!Y$4:Y$427,MATCH($B412,'Actuals Data'!$B$4:$B$427,0))</f>
        <v>23106482</v>
      </c>
      <c r="Z412" s="19">
        <f>INDEX('Actuals Data'!Z$4:Z$427,MATCH($B412,'Actuals Data'!$B$4:$B$427,0))</f>
        <v>26465700</v>
      </c>
      <c r="AA412" s="19">
        <f>INDEX('Actuals Data'!AA$4:AA$427,MATCH($B412,'Actuals Data'!$B$4:$B$427,0))</f>
        <v>29246209</v>
      </c>
      <c r="AB412" s="19">
        <f>INDEX('Actuals Data'!AB$4:AB$427,MATCH($B412,'Actuals Data'!$B$4:$B$427,0))</f>
        <v>28167896</v>
      </c>
      <c r="AC412" s="19">
        <f>INDEX('Actuals Data'!AC$4:AC$427,MATCH($B412,'Actuals Data'!$B$4:$B$427,0))</f>
        <v>28825528</v>
      </c>
      <c r="AD412" s="19">
        <f>INDEX('Actuals Data'!AD$4:AD$427,MATCH($B412,'Actuals Data'!$B$4:$B$427,0))</f>
        <v>32429248</v>
      </c>
      <c r="AE412" s="19">
        <f>INDEX('Actuals Data'!AE$4:AE$427,MATCH($B412,'Actuals Data'!$B$4:$B$427,0))</f>
        <v>34659627</v>
      </c>
      <c r="AF412" s="19">
        <f>INDEX('Actuals Data'!AF$4:AF$427,MATCH($B412,'Actuals Data'!$B$4:$B$427,0))</f>
        <v>33919431</v>
      </c>
      <c r="AG412" s="19">
        <f>INDEX('Actuals Data'!AG$4:AG$427,MATCH($B412,'Actuals Data'!$B$4:$B$427,0))</f>
        <v>36918386</v>
      </c>
      <c r="AH412" s="19">
        <f>INDEX('Actuals Data'!AH$4:AH$427,MATCH($B412,'Actuals Data'!$B$4:$B$427,0))</f>
        <v>36588986</v>
      </c>
      <c r="AI412" s="19">
        <f>INDEX('Actuals Data'!AI$4:AI$427,MATCH($B412,'Actuals Data'!$B$4:$B$427,0))</f>
        <v>40814280</v>
      </c>
      <c r="AJ412" s="19">
        <f>INDEX('Actuals Data'!AJ$4:AJ$427,MATCH($B412,'Actuals Data'!$B$4:$B$427,0))</f>
        <v>48158711</v>
      </c>
      <c r="AK412" s="19">
        <f>INDEX('Actuals Data'!AK$4:AK$427,MATCH($B412,'Actuals Data'!$B$4:$B$427,0))</f>
        <v>41684198</v>
      </c>
      <c r="AL412" s="19">
        <f>INDEX('Actuals Data'!AL$4:AL$427,MATCH($B412,'Actuals Data'!$B$4:$B$427,0))</f>
        <v>41684194</v>
      </c>
      <c r="AM412" s="19">
        <f>INDEX('Actuals Data'!AM$4:AM$427,MATCH($B412,'Actuals Data'!$B$4:$B$427,0))</f>
        <v>47356675</v>
      </c>
      <c r="AN412" s="19">
        <f>INDEX('Actuals Data'!AN$4:AN$427,MATCH($B412,'Actuals Data'!$B$4:$B$427,0))</f>
        <v>50386858</v>
      </c>
      <c r="AO412" s="19">
        <f>INDEX('Actuals Data'!AO$4:AO$427,MATCH($B412,'Actuals Data'!$B$4:$B$427,0))</f>
        <v>51945901</v>
      </c>
      <c r="AP412" s="19">
        <f>INDEX('Actuals Data'!AP$4:AP$427,MATCH($B412,'Actuals Data'!$B$4:$B$427,0))</f>
        <v>55444827</v>
      </c>
      <c r="AQ412" s="19">
        <f>INDEX('Actuals Data'!AQ$4:AQ$427,MATCH($B412,'Actuals Data'!$B$4:$B$427,0))</f>
        <v>53386132</v>
      </c>
      <c r="AR412" s="88">
        <f>INDEX('Actuals Data'!AR$4:AR$427,MATCH($B412,'Actuals Data'!$B$4:$B$427,0))</f>
        <v>45204664.159999996</v>
      </c>
      <c r="AS412" s="52">
        <f>INDEX('Actuals Data'!AS$4:AS$427,MATCH($B412,'Actuals Data'!$B$4:$B$427,0))</f>
        <v>45204664.159999996</v>
      </c>
      <c r="AT412" s="19">
        <f>INDEX('Actuals Data'!AT$4:AT$427,MATCH($B412,'Actuals Data'!$B$4:$B$427,0))</f>
        <v>59214815</v>
      </c>
    </row>
    <row r="413" spans="2:46" hidden="1" outlineLevel="2" x14ac:dyDescent="0.25">
      <c r="B413" s="24" t="s">
        <v>691</v>
      </c>
      <c r="C413" s="24" t="s">
        <v>692</v>
      </c>
      <c r="D413" s="24" t="s">
        <v>693</v>
      </c>
      <c r="E413" s="19">
        <f>INDEX('Actuals Data'!E$4:E$427,MATCH($B413,'Actuals Data'!$B$4:$B$427,0))</f>
        <v>700463</v>
      </c>
      <c r="F413" s="19">
        <f>INDEX('Actuals Data'!F$4:F$427,MATCH($B413,'Actuals Data'!$B$4:$B$427,0))</f>
        <v>821604</v>
      </c>
      <c r="G413" s="19">
        <f>INDEX('Actuals Data'!G$4:G$427,MATCH($B413,'Actuals Data'!$B$4:$B$427,0))</f>
        <v>377180</v>
      </c>
      <c r="H413" s="19">
        <f>INDEX('Actuals Data'!H$4:H$427,MATCH($B413,'Actuals Data'!$B$4:$B$427,0))</f>
        <v>240085</v>
      </c>
      <c r="I413" s="19">
        <f>INDEX('Actuals Data'!I$4:I$427,MATCH($B413,'Actuals Data'!$B$4:$B$427,0))</f>
        <v>267639</v>
      </c>
      <c r="J413" s="19">
        <f>INDEX('Actuals Data'!J$4:J$427,MATCH($B413,'Actuals Data'!$B$4:$B$427,0))</f>
        <v>274113</v>
      </c>
      <c r="K413" s="19">
        <f>INDEX('Actuals Data'!K$4:K$427,MATCH($B413,'Actuals Data'!$B$4:$B$427,0))</f>
        <v>363172</v>
      </c>
      <c r="L413" s="19">
        <f>INDEX('Actuals Data'!L$4:L$427,MATCH($B413,'Actuals Data'!$B$4:$B$427,0))</f>
        <v>599394</v>
      </c>
      <c r="M413" s="19">
        <f>INDEX('Actuals Data'!M$4:M$427,MATCH($B413,'Actuals Data'!$B$4:$B$427,0))</f>
        <v>511001</v>
      </c>
      <c r="N413" s="19">
        <f>INDEX('Actuals Data'!N$4:N$427,MATCH($B413,'Actuals Data'!$B$4:$B$427,0))</f>
        <v>588983</v>
      </c>
      <c r="O413" s="19">
        <f>INDEX('Actuals Data'!O$4:O$427,MATCH($B413,'Actuals Data'!$B$4:$B$427,0))</f>
        <v>795806</v>
      </c>
      <c r="P413" s="19">
        <f>INDEX('Actuals Data'!P$4:P$427,MATCH($B413,'Actuals Data'!$B$4:$B$427,0))</f>
        <v>1278044</v>
      </c>
      <c r="Q413" s="19">
        <f>INDEX('Actuals Data'!Q$4:Q$427,MATCH($B413,'Actuals Data'!$B$4:$B$427,0))</f>
        <v>1453196</v>
      </c>
      <c r="R413" s="19">
        <f>INDEX('Actuals Data'!R$4:R$427,MATCH($B413,'Actuals Data'!$B$4:$B$427,0))</f>
        <v>1381694</v>
      </c>
      <c r="S413" s="19">
        <f>INDEX('Actuals Data'!S$4:S$427,MATCH($B413,'Actuals Data'!$B$4:$B$427,0))</f>
        <v>1495909</v>
      </c>
      <c r="T413" s="19">
        <f>INDEX('Actuals Data'!T$4:T$427,MATCH($B413,'Actuals Data'!$B$4:$B$427,0))</f>
        <v>1716322</v>
      </c>
      <c r="U413" s="19">
        <f>INDEX('Actuals Data'!U$4:U$427,MATCH($B413,'Actuals Data'!$B$4:$B$427,0))</f>
        <v>1660042</v>
      </c>
      <c r="V413" s="19">
        <f>INDEX('Actuals Data'!V$4:V$427,MATCH($B413,'Actuals Data'!$B$4:$B$427,0))</f>
        <v>1377409</v>
      </c>
      <c r="W413" s="19">
        <f>INDEX('Actuals Data'!W$4:W$427,MATCH($B413,'Actuals Data'!$B$4:$B$427,0))</f>
        <v>1481689</v>
      </c>
      <c r="X413" s="19">
        <f>INDEX('Actuals Data'!X$4:X$427,MATCH($B413,'Actuals Data'!$B$4:$B$427,0))</f>
        <v>1314402</v>
      </c>
      <c r="Y413" s="19">
        <f>INDEX('Actuals Data'!Y$4:Y$427,MATCH($B413,'Actuals Data'!$B$4:$B$427,0))</f>
        <v>1571937</v>
      </c>
      <c r="Z413" s="19">
        <f>INDEX('Actuals Data'!Z$4:Z$427,MATCH($B413,'Actuals Data'!$B$4:$B$427,0))</f>
        <v>1960302</v>
      </c>
      <c r="AA413" s="19">
        <f>INDEX('Actuals Data'!AA$4:AA$427,MATCH($B413,'Actuals Data'!$B$4:$B$427,0))</f>
        <v>2057131</v>
      </c>
      <c r="AB413" s="19">
        <f>INDEX('Actuals Data'!AB$4:AB$427,MATCH($B413,'Actuals Data'!$B$4:$B$427,0))</f>
        <v>2676634</v>
      </c>
      <c r="AC413" s="19">
        <f>INDEX('Actuals Data'!AC$4:AC$427,MATCH($B413,'Actuals Data'!$B$4:$B$427,0))</f>
        <v>2420501</v>
      </c>
      <c r="AD413" s="19">
        <f>INDEX('Actuals Data'!AD$4:AD$427,MATCH($B413,'Actuals Data'!$B$4:$B$427,0))</f>
        <v>2894337</v>
      </c>
      <c r="AE413" s="19">
        <f>INDEX('Actuals Data'!AE$4:AE$427,MATCH($B413,'Actuals Data'!$B$4:$B$427,0))</f>
        <v>2939214</v>
      </c>
      <c r="AF413" s="19">
        <f>INDEX('Actuals Data'!AF$4:AF$427,MATCH($B413,'Actuals Data'!$B$4:$B$427,0))</f>
        <v>2954970</v>
      </c>
      <c r="AG413" s="19">
        <f>INDEX('Actuals Data'!AG$4:AG$427,MATCH($B413,'Actuals Data'!$B$4:$B$427,0))</f>
        <v>3726917</v>
      </c>
      <c r="AH413" s="19">
        <f>INDEX('Actuals Data'!AH$4:AH$427,MATCH($B413,'Actuals Data'!$B$4:$B$427,0))</f>
        <v>4171386</v>
      </c>
      <c r="AI413" s="19">
        <f>INDEX('Actuals Data'!AI$4:AI$427,MATCH($B413,'Actuals Data'!$B$4:$B$427,0))</f>
        <v>3485536</v>
      </c>
      <c r="AJ413" s="19">
        <f>INDEX('Actuals Data'!AJ$4:AJ$427,MATCH($B413,'Actuals Data'!$B$4:$B$427,0))</f>
        <v>4656334</v>
      </c>
      <c r="AK413" s="19">
        <f>INDEX('Actuals Data'!AK$4:AK$427,MATCH($B413,'Actuals Data'!$B$4:$B$427,0))</f>
        <v>2972396</v>
      </c>
      <c r="AL413" s="19">
        <f>INDEX('Actuals Data'!AL$4:AL$427,MATCH($B413,'Actuals Data'!$B$4:$B$427,0))</f>
        <v>2798410</v>
      </c>
      <c r="AM413" s="19">
        <f>INDEX('Actuals Data'!AM$4:AM$427,MATCH($B413,'Actuals Data'!$B$4:$B$427,0))</f>
        <v>2199793</v>
      </c>
      <c r="AN413" s="19">
        <f>INDEX('Actuals Data'!AN$4:AN$427,MATCH($B413,'Actuals Data'!$B$4:$B$427,0))</f>
        <v>1308492</v>
      </c>
      <c r="AO413" s="19">
        <f>INDEX('Actuals Data'!AO$4:AO$427,MATCH($B413,'Actuals Data'!$B$4:$B$427,0))</f>
        <v>1189903</v>
      </c>
      <c r="AP413" s="19">
        <f>INDEX('Actuals Data'!AP$4:AP$427,MATCH($B413,'Actuals Data'!$B$4:$B$427,0))</f>
        <v>933110</v>
      </c>
      <c r="AQ413" s="19">
        <f>INDEX('Actuals Data'!AQ$4:AQ$427,MATCH($B413,'Actuals Data'!$B$4:$B$427,0))</f>
        <v>2691734</v>
      </c>
      <c r="AR413" s="88">
        <f>INDEX('Actuals Data'!AR$4:AR$427,MATCH($B413,'Actuals Data'!$B$4:$B$427,0))</f>
        <v>-1803010.33</v>
      </c>
      <c r="AS413" s="52">
        <f>INDEX('Actuals Data'!AS$4:AS$427,MATCH($B413,'Actuals Data'!$B$4:$B$427,0))</f>
        <v>-1803010.33</v>
      </c>
      <c r="AT413" s="19">
        <f>INDEX('Actuals Data'!AT$4:AT$427,MATCH($B413,'Actuals Data'!$B$4:$B$427,0))</f>
        <v>1135352</v>
      </c>
    </row>
    <row r="414" spans="2:46" hidden="1" outlineLevel="2" x14ac:dyDescent="0.25">
      <c r="B414" s="24" t="s">
        <v>694</v>
      </c>
      <c r="C414" s="24" t="s">
        <v>695</v>
      </c>
      <c r="D414" s="24" t="s">
        <v>696</v>
      </c>
      <c r="E414" s="19">
        <f>INDEX('Actuals Data'!E$4:E$427,MATCH($B414,'Actuals Data'!$B$4:$B$427,0))</f>
        <v>840410</v>
      </c>
      <c r="F414" s="19">
        <f>INDEX('Actuals Data'!F$4:F$427,MATCH($B414,'Actuals Data'!$B$4:$B$427,0))</f>
        <v>755903</v>
      </c>
      <c r="G414" s="19">
        <f>INDEX('Actuals Data'!G$4:G$427,MATCH($B414,'Actuals Data'!$B$4:$B$427,0))</f>
        <v>1022690</v>
      </c>
      <c r="H414" s="19">
        <f>INDEX('Actuals Data'!H$4:H$427,MATCH($B414,'Actuals Data'!$B$4:$B$427,0))</f>
        <v>827389</v>
      </c>
      <c r="I414" s="19">
        <f>INDEX('Actuals Data'!I$4:I$427,MATCH($B414,'Actuals Data'!$B$4:$B$427,0))</f>
        <v>1098912</v>
      </c>
      <c r="J414" s="19">
        <f>INDEX('Actuals Data'!J$4:J$427,MATCH($B414,'Actuals Data'!$B$4:$B$427,0))</f>
        <v>1316938</v>
      </c>
      <c r="K414" s="19">
        <f>INDEX('Actuals Data'!K$4:K$427,MATCH($B414,'Actuals Data'!$B$4:$B$427,0))</f>
        <v>1300590</v>
      </c>
      <c r="L414" s="19">
        <f>INDEX('Actuals Data'!L$4:L$427,MATCH($B414,'Actuals Data'!$B$4:$B$427,0))</f>
        <v>1370689</v>
      </c>
      <c r="M414" s="19">
        <f>INDEX('Actuals Data'!M$4:M$427,MATCH($B414,'Actuals Data'!$B$4:$B$427,0))</f>
        <v>1625775</v>
      </c>
      <c r="N414" s="19">
        <f>INDEX('Actuals Data'!N$4:N$427,MATCH($B414,'Actuals Data'!$B$4:$B$427,0))</f>
        <v>1597523</v>
      </c>
      <c r="O414" s="19">
        <f>INDEX('Actuals Data'!O$4:O$427,MATCH($B414,'Actuals Data'!$B$4:$B$427,0))</f>
        <v>1708316</v>
      </c>
      <c r="P414" s="19">
        <f>INDEX('Actuals Data'!P$4:P$427,MATCH($B414,'Actuals Data'!$B$4:$B$427,0))</f>
        <v>1797924</v>
      </c>
      <c r="Q414" s="19">
        <f>INDEX('Actuals Data'!Q$4:Q$427,MATCH($B414,'Actuals Data'!$B$4:$B$427,0))</f>
        <v>2044231</v>
      </c>
      <c r="R414" s="19">
        <f>INDEX('Actuals Data'!R$4:R$427,MATCH($B414,'Actuals Data'!$B$4:$B$427,0))</f>
        <v>2067361</v>
      </c>
      <c r="S414" s="19">
        <f>INDEX('Actuals Data'!S$4:S$427,MATCH($B414,'Actuals Data'!$B$4:$B$427,0))</f>
        <v>2381608</v>
      </c>
      <c r="T414" s="19">
        <f>INDEX('Actuals Data'!T$4:T$427,MATCH($B414,'Actuals Data'!$B$4:$B$427,0))</f>
        <v>2656897</v>
      </c>
      <c r="U414" s="19">
        <f>INDEX('Actuals Data'!U$4:U$427,MATCH($B414,'Actuals Data'!$B$4:$B$427,0))</f>
        <v>2961803</v>
      </c>
      <c r="V414" s="19">
        <f>INDEX('Actuals Data'!V$4:V$427,MATCH($B414,'Actuals Data'!$B$4:$B$427,0))</f>
        <v>2858112</v>
      </c>
      <c r="W414" s="19">
        <f>INDEX('Actuals Data'!W$4:W$427,MATCH($B414,'Actuals Data'!$B$4:$B$427,0))</f>
        <v>3300135</v>
      </c>
      <c r="X414" s="19">
        <f>INDEX('Actuals Data'!X$4:X$427,MATCH($B414,'Actuals Data'!$B$4:$B$427,0))</f>
        <v>3762183</v>
      </c>
      <c r="Y414" s="19">
        <f>INDEX('Actuals Data'!Y$4:Y$427,MATCH($B414,'Actuals Data'!$B$4:$B$427,0))</f>
        <v>4120585</v>
      </c>
      <c r="Z414" s="19">
        <f>INDEX('Actuals Data'!Z$4:Z$427,MATCH($B414,'Actuals Data'!$B$4:$B$427,0))</f>
        <v>4343980</v>
      </c>
      <c r="AA414" s="19">
        <f>INDEX('Actuals Data'!AA$4:AA$427,MATCH($B414,'Actuals Data'!$B$4:$B$427,0))</f>
        <v>4497836</v>
      </c>
      <c r="AB414" s="19">
        <f>INDEX('Actuals Data'!AB$4:AB$427,MATCH($B414,'Actuals Data'!$B$4:$B$427,0))</f>
        <v>5738294</v>
      </c>
      <c r="AC414" s="19">
        <f>INDEX('Actuals Data'!AC$4:AC$427,MATCH($B414,'Actuals Data'!$B$4:$B$427,0))</f>
        <v>5736391</v>
      </c>
      <c r="AD414" s="19">
        <f>INDEX('Actuals Data'!AD$4:AD$427,MATCH($B414,'Actuals Data'!$B$4:$B$427,0))</f>
        <v>6381538</v>
      </c>
      <c r="AE414" s="19">
        <f>INDEX('Actuals Data'!AE$4:AE$427,MATCH($B414,'Actuals Data'!$B$4:$B$427,0))</f>
        <v>6947981</v>
      </c>
      <c r="AF414" s="19">
        <f>INDEX('Actuals Data'!AF$4:AF$427,MATCH($B414,'Actuals Data'!$B$4:$B$427,0))</f>
        <v>7447996</v>
      </c>
      <c r="AG414" s="19">
        <f>INDEX('Actuals Data'!AG$4:AG$427,MATCH($B414,'Actuals Data'!$B$4:$B$427,0))</f>
        <v>8308946</v>
      </c>
      <c r="AH414" s="19">
        <f>INDEX('Actuals Data'!AH$4:AH$427,MATCH($B414,'Actuals Data'!$B$4:$B$427,0))</f>
        <v>7895174</v>
      </c>
      <c r="AI414" s="19">
        <f>INDEX('Actuals Data'!AI$4:AI$427,MATCH($B414,'Actuals Data'!$B$4:$B$427,0))</f>
        <v>10552753</v>
      </c>
      <c r="AJ414" s="19">
        <f>INDEX('Actuals Data'!AJ$4:AJ$427,MATCH($B414,'Actuals Data'!$B$4:$B$427,0))</f>
        <v>9771913</v>
      </c>
      <c r="AK414" s="19">
        <f>INDEX('Actuals Data'!AK$4:AK$427,MATCH($B414,'Actuals Data'!$B$4:$B$427,0))</f>
        <v>10739730</v>
      </c>
      <c r="AL414" s="19">
        <f>INDEX('Actuals Data'!AL$4:AL$427,MATCH($B414,'Actuals Data'!$B$4:$B$427,0))</f>
        <v>10590738</v>
      </c>
      <c r="AM414" s="19">
        <f>INDEX('Actuals Data'!AM$4:AM$427,MATCH($B414,'Actuals Data'!$B$4:$B$427,0))</f>
        <v>11374234</v>
      </c>
      <c r="AN414" s="19">
        <f>INDEX('Actuals Data'!AN$4:AN$427,MATCH($B414,'Actuals Data'!$B$4:$B$427,0))</f>
        <v>13871179</v>
      </c>
      <c r="AO414" s="19">
        <f>INDEX('Actuals Data'!AO$4:AO$427,MATCH($B414,'Actuals Data'!$B$4:$B$427,0))</f>
        <v>14965023</v>
      </c>
      <c r="AP414" s="19">
        <f>INDEX('Actuals Data'!AP$4:AP$427,MATCH($B414,'Actuals Data'!$B$4:$B$427,0))</f>
        <v>16093911</v>
      </c>
      <c r="AQ414" s="19">
        <f>INDEX('Actuals Data'!AQ$4:AQ$427,MATCH($B414,'Actuals Data'!$B$4:$B$427,0))</f>
        <v>18289401</v>
      </c>
      <c r="AR414" s="88">
        <f>INDEX('Actuals Data'!AR$4:AR$427,MATCH($B414,'Actuals Data'!$B$4:$B$427,0))</f>
        <v>16554401.34</v>
      </c>
      <c r="AS414" s="52">
        <f>INDEX('Actuals Data'!AS$4:AS$427,MATCH($B414,'Actuals Data'!$B$4:$B$427,0))</f>
        <v>16554401.34</v>
      </c>
      <c r="AT414" s="19">
        <f>INDEX('Actuals Data'!AT$4:AT$427,MATCH($B414,'Actuals Data'!$B$4:$B$427,0))</f>
        <v>21576448</v>
      </c>
    </row>
    <row r="415" spans="2:46" hidden="1" outlineLevel="2" x14ac:dyDescent="0.25">
      <c r="B415" s="24" t="s">
        <v>697</v>
      </c>
      <c r="C415" s="24" t="s">
        <v>698</v>
      </c>
      <c r="D415" s="24" t="s">
        <v>699</v>
      </c>
      <c r="E415" s="19">
        <f>INDEX('Actuals Data'!E$4:E$427,MATCH($B415,'Actuals Data'!$B$4:$B$427,0))</f>
        <v>0</v>
      </c>
      <c r="F415" s="19">
        <f>INDEX('Actuals Data'!F$4:F$427,MATCH($B415,'Actuals Data'!$B$4:$B$427,0))</f>
        <v>0</v>
      </c>
      <c r="G415" s="19">
        <f>INDEX('Actuals Data'!G$4:G$427,MATCH($B415,'Actuals Data'!$B$4:$B$427,0))</f>
        <v>0</v>
      </c>
      <c r="H415" s="19">
        <f>INDEX('Actuals Data'!H$4:H$427,MATCH($B415,'Actuals Data'!$B$4:$B$427,0))</f>
        <v>0</v>
      </c>
      <c r="I415" s="19">
        <f>INDEX('Actuals Data'!I$4:I$427,MATCH($B415,'Actuals Data'!$B$4:$B$427,0))</f>
        <v>0</v>
      </c>
      <c r="J415" s="19">
        <f>INDEX('Actuals Data'!J$4:J$427,MATCH($B415,'Actuals Data'!$B$4:$B$427,0))</f>
        <v>0</v>
      </c>
      <c r="K415" s="19">
        <f>INDEX('Actuals Data'!K$4:K$427,MATCH($B415,'Actuals Data'!$B$4:$B$427,0))</f>
        <v>0</v>
      </c>
      <c r="L415" s="19">
        <f>INDEX('Actuals Data'!L$4:L$427,MATCH($B415,'Actuals Data'!$B$4:$B$427,0))</f>
        <v>0</v>
      </c>
      <c r="M415" s="19">
        <f>INDEX('Actuals Data'!M$4:M$427,MATCH($B415,'Actuals Data'!$B$4:$B$427,0))</f>
        <v>0</v>
      </c>
      <c r="N415" s="19">
        <f>INDEX('Actuals Data'!N$4:N$427,MATCH($B415,'Actuals Data'!$B$4:$B$427,0))</f>
        <v>0</v>
      </c>
      <c r="O415" s="19">
        <f>INDEX('Actuals Data'!O$4:O$427,MATCH($B415,'Actuals Data'!$B$4:$B$427,0))</f>
        <v>0</v>
      </c>
      <c r="P415" s="19">
        <f>INDEX('Actuals Data'!P$4:P$427,MATCH($B415,'Actuals Data'!$B$4:$B$427,0))</f>
        <v>0</v>
      </c>
      <c r="Q415" s="19">
        <f>INDEX('Actuals Data'!Q$4:Q$427,MATCH($B415,'Actuals Data'!$B$4:$B$427,0))</f>
        <v>0</v>
      </c>
      <c r="R415" s="19">
        <f>INDEX('Actuals Data'!R$4:R$427,MATCH($B415,'Actuals Data'!$B$4:$B$427,0))</f>
        <v>0</v>
      </c>
      <c r="S415" s="19">
        <f>INDEX('Actuals Data'!S$4:S$427,MATCH($B415,'Actuals Data'!$B$4:$B$427,0))</f>
        <v>0</v>
      </c>
      <c r="T415" s="19">
        <f>INDEX('Actuals Data'!T$4:T$427,MATCH($B415,'Actuals Data'!$B$4:$B$427,0))</f>
        <v>0</v>
      </c>
      <c r="U415" s="19">
        <f>INDEX('Actuals Data'!U$4:U$427,MATCH($B415,'Actuals Data'!$B$4:$B$427,0))</f>
        <v>0</v>
      </c>
      <c r="V415" s="19">
        <f>INDEX('Actuals Data'!V$4:V$427,MATCH($B415,'Actuals Data'!$B$4:$B$427,0))</f>
        <v>56932</v>
      </c>
      <c r="W415" s="19">
        <f>INDEX('Actuals Data'!W$4:W$427,MATCH($B415,'Actuals Data'!$B$4:$B$427,0))</f>
        <v>73285</v>
      </c>
      <c r="X415" s="19">
        <f>INDEX('Actuals Data'!X$4:X$427,MATCH($B415,'Actuals Data'!$B$4:$B$427,0))</f>
        <v>58183</v>
      </c>
      <c r="Y415" s="19">
        <f>INDEX('Actuals Data'!Y$4:Y$427,MATCH($B415,'Actuals Data'!$B$4:$B$427,0))</f>
        <v>69619</v>
      </c>
      <c r="Z415" s="19">
        <f>INDEX('Actuals Data'!Z$4:Z$427,MATCH($B415,'Actuals Data'!$B$4:$B$427,0))</f>
        <v>101606</v>
      </c>
      <c r="AA415" s="19">
        <f>INDEX('Actuals Data'!AA$4:AA$427,MATCH($B415,'Actuals Data'!$B$4:$B$427,0))</f>
        <v>74555</v>
      </c>
      <c r="AB415" s="19">
        <f>INDEX('Actuals Data'!AB$4:AB$427,MATCH($B415,'Actuals Data'!$B$4:$B$427,0))</f>
        <v>145075</v>
      </c>
      <c r="AC415" s="19">
        <f>INDEX('Actuals Data'!AC$4:AC$427,MATCH($B415,'Actuals Data'!$B$4:$B$427,0))</f>
        <v>128008</v>
      </c>
      <c r="AD415" s="19">
        <f>INDEX('Actuals Data'!AD$4:AD$427,MATCH($B415,'Actuals Data'!$B$4:$B$427,0))</f>
        <v>156097</v>
      </c>
      <c r="AE415" s="19">
        <f>INDEX('Actuals Data'!AE$4:AE$427,MATCH($B415,'Actuals Data'!$B$4:$B$427,0))</f>
        <v>105191</v>
      </c>
      <c r="AF415" s="19">
        <f>INDEX('Actuals Data'!AF$4:AF$427,MATCH($B415,'Actuals Data'!$B$4:$B$427,0))</f>
        <v>98550</v>
      </c>
      <c r="AG415" s="19">
        <f>INDEX('Actuals Data'!AG$4:AG$427,MATCH($B415,'Actuals Data'!$B$4:$B$427,0))</f>
        <v>113999</v>
      </c>
      <c r="AH415" s="19">
        <f>INDEX('Actuals Data'!AH$4:AH$427,MATCH($B415,'Actuals Data'!$B$4:$B$427,0))</f>
        <v>114949</v>
      </c>
      <c r="AI415" s="19">
        <f>INDEX('Actuals Data'!AI$4:AI$427,MATCH($B415,'Actuals Data'!$B$4:$B$427,0))</f>
        <v>158937</v>
      </c>
      <c r="AJ415" s="19">
        <f>INDEX('Actuals Data'!AJ$4:AJ$427,MATCH($B415,'Actuals Data'!$B$4:$B$427,0))</f>
        <v>119298</v>
      </c>
      <c r="AK415" s="19">
        <f>INDEX('Actuals Data'!AK$4:AK$427,MATCH($B415,'Actuals Data'!$B$4:$B$427,0))</f>
        <v>231704</v>
      </c>
      <c r="AL415" s="19">
        <f>INDEX('Actuals Data'!AL$4:AL$427,MATCH($B415,'Actuals Data'!$B$4:$B$427,0))</f>
        <v>205287</v>
      </c>
      <c r="AM415" s="19">
        <f>INDEX('Actuals Data'!AM$4:AM$427,MATCH($B415,'Actuals Data'!$B$4:$B$427,0))</f>
        <v>111245</v>
      </c>
      <c r="AN415" s="19">
        <f>INDEX('Actuals Data'!AN$4:AN$427,MATCH($B415,'Actuals Data'!$B$4:$B$427,0))</f>
        <v>275899</v>
      </c>
      <c r="AO415" s="19">
        <f>INDEX('Actuals Data'!AO$4:AO$427,MATCH($B415,'Actuals Data'!$B$4:$B$427,0))</f>
        <v>185838</v>
      </c>
      <c r="AP415" s="19">
        <f>INDEX('Actuals Data'!AP$4:AP$427,MATCH($B415,'Actuals Data'!$B$4:$B$427,0))</f>
        <v>265126</v>
      </c>
      <c r="AQ415" s="19">
        <f>INDEX('Actuals Data'!AQ$4:AQ$427,MATCH($B415,'Actuals Data'!$B$4:$B$427,0))</f>
        <v>182414</v>
      </c>
      <c r="AR415" s="88">
        <f>INDEX('Actuals Data'!AR$4:AR$427,MATCH($B415,'Actuals Data'!$B$4:$B$427,0))</f>
        <v>155532.46</v>
      </c>
      <c r="AS415" s="52">
        <f>INDEX('Actuals Data'!AS$4:AS$427,MATCH($B415,'Actuals Data'!$B$4:$B$427,0))</f>
        <v>155532.46</v>
      </c>
      <c r="AT415" s="19">
        <f>INDEX('Actuals Data'!AT$4:AT$427,MATCH($B415,'Actuals Data'!$B$4:$B$427,0))</f>
        <v>265127</v>
      </c>
    </row>
    <row r="416" spans="2:46" hidden="1" outlineLevel="2" x14ac:dyDescent="0.25">
      <c r="B416" s="24" t="s">
        <v>700</v>
      </c>
      <c r="C416" s="24" t="s">
        <v>701</v>
      </c>
      <c r="D416" s="24" t="s">
        <v>702</v>
      </c>
      <c r="E416" s="19">
        <f>INDEX('Actuals Data'!E$4:E$427,MATCH($B416,'Actuals Data'!$B$4:$B$427,0))</f>
        <v>41316</v>
      </c>
      <c r="F416" s="19">
        <f>INDEX('Actuals Data'!F$4:F$427,MATCH($B416,'Actuals Data'!$B$4:$B$427,0))</f>
        <v>57527</v>
      </c>
      <c r="G416" s="19">
        <f>INDEX('Actuals Data'!G$4:G$427,MATCH($B416,'Actuals Data'!$B$4:$B$427,0))</f>
        <v>51181</v>
      </c>
      <c r="H416" s="19">
        <f>INDEX('Actuals Data'!H$4:H$427,MATCH($B416,'Actuals Data'!$B$4:$B$427,0))</f>
        <v>125175</v>
      </c>
      <c r="I416" s="19">
        <f>INDEX('Actuals Data'!I$4:I$427,MATCH($B416,'Actuals Data'!$B$4:$B$427,0))</f>
        <v>90703</v>
      </c>
      <c r="J416" s="19">
        <f>INDEX('Actuals Data'!J$4:J$427,MATCH($B416,'Actuals Data'!$B$4:$B$427,0))</f>
        <v>40110</v>
      </c>
      <c r="K416" s="19">
        <f>INDEX('Actuals Data'!K$4:K$427,MATCH($B416,'Actuals Data'!$B$4:$B$427,0))</f>
        <v>72610</v>
      </c>
      <c r="L416" s="19">
        <f>INDEX('Actuals Data'!L$4:L$427,MATCH($B416,'Actuals Data'!$B$4:$B$427,0))</f>
        <v>67890</v>
      </c>
      <c r="M416" s="19">
        <f>INDEX('Actuals Data'!M$4:M$427,MATCH($B416,'Actuals Data'!$B$4:$B$427,0))</f>
        <v>66643</v>
      </c>
      <c r="N416" s="19">
        <f>INDEX('Actuals Data'!N$4:N$427,MATCH($B416,'Actuals Data'!$B$4:$B$427,0))</f>
        <v>72790</v>
      </c>
      <c r="O416" s="19">
        <f>INDEX('Actuals Data'!O$4:O$427,MATCH($B416,'Actuals Data'!$B$4:$B$427,0))</f>
        <v>82020</v>
      </c>
      <c r="P416" s="19">
        <f>INDEX('Actuals Data'!P$4:P$427,MATCH($B416,'Actuals Data'!$B$4:$B$427,0))</f>
        <v>108620</v>
      </c>
      <c r="Q416" s="19">
        <f>INDEX('Actuals Data'!Q$4:Q$427,MATCH($B416,'Actuals Data'!$B$4:$B$427,0))</f>
        <v>167803</v>
      </c>
      <c r="R416" s="19">
        <f>INDEX('Actuals Data'!R$4:R$427,MATCH($B416,'Actuals Data'!$B$4:$B$427,0))</f>
        <v>146848</v>
      </c>
      <c r="S416" s="19">
        <f>INDEX('Actuals Data'!S$4:S$427,MATCH($B416,'Actuals Data'!$B$4:$B$427,0))</f>
        <v>139068</v>
      </c>
      <c r="T416" s="19">
        <f>INDEX('Actuals Data'!T$4:T$427,MATCH($B416,'Actuals Data'!$B$4:$B$427,0))</f>
        <v>117645</v>
      </c>
      <c r="U416" s="19">
        <f>INDEX('Actuals Data'!U$4:U$427,MATCH($B416,'Actuals Data'!$B$4:$B$427,0))</f>
        <v>58232</v>
      </c>
      <c r="V416" s="19">
        <f>INDEX('Actuals Data'!V$4:V$427,MATCH($B416,'Actuals Data'!$B$4:$B$427,0))</f>
        <v>81326</v>
      </c>
      <c r="W416" s="19">
        <f>INDEX('Actuals Data'!W$4:W$427,MATCH($B416,'Actuals Data'!$B$4:$B$427,0))</f>
        <v>105211</v>
      </c>
      <c r="X416" s="19">
        <f>INDEX('Actuals Data'!X$4:X$427,MATCH($B416,'Actuals Data'!$B$4:$B$427,0))</f>
        <v>101602</v>
      </c>
      <c r="Y416" s="19">
        <f>INDEX('Actuals Data'!Y$4:Y$427,MATCH($B416,'Actuals Data'!$B$4:$B$427,0))</f>
        <v>82790</v>
      </c>
      <c r="Z416" s="19">
        <f>INDEX('Actuals Data'!Z$4:Z$427,MATCH($B416,'Actuals Data'!$B$4:$B$427,0))</f>
        <v>85898</v>
      </c>
      <c r="AA416" s="19">
        <f>INDEX('Actuals Data'!AA$4:AA$427,MATCH($B416,'Actuals Data'!$B$4:$B$427,0))</f>
        <v>99232</v>
      </c>
      <c r="AB416" s="19">
        <f>INDEX('Actuals Data'!AB$4:AB$427,MATCH($B416,'Actuals Data'!$B$4:$B$427,0))</f>
        <v>151228</v>
      </c>
      <c r="AC416" s="19">
        <f>INDEX('Actuals Data'!AC$4:AC$427,MATCH($B416,'Actuals Data'!$B$4:$B$427,0))</f>
        <v>208017</v>
      </c>
      <c r="AD416" s="19">
        <f>INDEX('Actuals Data'!AD$4:AD$427,MATCH($B416,'Actuals Data'!$B$4:$B$427,0))</f>
        <v>157346</v>
      </c>
      <c r="AE416" s="19">
        <f>INDEX('Actuals Data'!AE$4:AE$427,MATCH($B416,'Actuals Data'!$B$4:$B$427,0))</f>
        <v>247170</v>
      </c>
      <c r="AF416" s="19">
        <f>INDEX('Actuals Data'!AF$4:AF$427,MATCH($B416,'Actuals Data'!$B$4:$B$427,0))</f>
        <v>312303</v>
      </c>
      <c r="AG416" s="19">
        <f>INDEX('Actuals Data'!AG$4:AG$427,MATCH($B416,'Actuals Data'!$B$4:$B$427,0))</f>
        <v>253912</v>
      </c>
      <c r="AH416" s="19">
        <f>INDEX('Actuals Data'!AH$4:AH$427,MATCH($B416,'Actuals Data'!$B$4:$B$427,0))</f>
        <v>247640</v>
      </c>
      <c r="AI416" s="19">
        <f>INDEX('Actuals Data'!AI$4:AI$427,MATCH($B416,'Actuals Data'!$B$4:$B$427,0))</f>
        <v>275625</v>
      </c>
      <c r="AJ416" s="19">
        <f>INDEX('Actuals Data'!AJ$4:AJ$427,MATCH($B416,'Actuals Data'!$B$4:$B$427,0))</f>
        <v>462805</v>
      </c>
      <c r="AK416" s="19">
        <f>INDEX('Actuals Data'!AK$4:AK$427,MATCH($B416,'Actuals Data'!$B$4:$B$427,0))</f>
        <v>511390</v>
      </c>
      <c r="AL416" s="19">
        <f>INDEX('Actuals Data'!AL$4:AL$427,MATCH($B416,'Actuals Data'!$B$4:$B$427,0))</f>
        <v>362387</v>
      </c>
      <c r="AM416" s="19">
        <f>INDEX('Actuals Data'!AM$4:AM$427,MATCH($B416,'Actuals Data'!$B$4:$B$427,0))</f>
        <v>457947</v>
      </c>
      <c r="AN416" s="19">
        <f>INDEX('Actuals Data'!AN$4:AN$427,MATCH($B416,'Actuals Data'!$B$4:$B$427,0))</f>
        <v>678895</v>
      </c>
      <c r="AO416" s="19">
        <f>INDEX('Actuals Data'!AO$4:AO$427,MATCH($B416,'Actuals Data'!$B$4:$B$427,0))</f>
        <v>658851</v>
      </c>
      <c r="AP416" s="19">
        <f>INDEX('Actuals Data'!AP$4:AP$427,MATCH($B416,'Actuals Data'!$B$4:$B$427,0))</f>
        <v>791310</v>
      </c>
      <c r="AQ416" s="19">
        <f>INDEX('Actuals Data'!AQ$4:AQ$427,MATCH($B416,'Actuals Data'!$B$4:$B$427,0))</f>
        <v>750245</v>
      </c>
      <c r="AR416" s="88">
        <f>INDEX('Actuals Data'!AR$4:AR$427,MATCH($B416,'Actuals Data'!$B$4:$B$427,0))</f>
        <v>-4162347.26</v>
      </c>
      <c r="AS416" s="52">
        <f>INDEX('Actuals Data'!AS$4:AS$427,MATCH($B416,'Actuals Data'!$B$4:$B$427,0))</f>
        <v>-4162347.26</v>
      </c>
      <c r="AT416" s="19">
        <f>INDEX('Actuals Data'!AT$4:AT$427,MATCH($B416,'Actuals Data'!$B$4:$B$427,0))</f>
        <v>1060877</v>
      </c>
    </row>
    <row r="417" spans="2:46" hidden="1" outlineLevel="2" x14ac:dyDescent="0.25">
      <c r="B417" s="24" t="s">
        <v>703</v>
      </c>
      <c r="C417" s="24" t="s">
        <v>704</v>
      </c>
      <c r="D417" s="24" t="s">
        <v>705</v>
      </c>
      <c r="E417" s="19">
        <f>INDEX('Actuals Data'!E$4:E$427,MATCH($B417,'Actuals Data'!$B$4:$B$427,0))</f>
        <v>45062</v>
      </c>
      <c r="F417" s="19">
        <f>INDEX('Actuals Data'!F$4:F$427,MATCH($B417,'Actuals Data'!$B$4:$B$427,0))</f>
        <v>46292</v>
      </c>
      <c r="G417" s="19">
        <f>INDEX('Actuals Data'!G$4:G$427,MATCH($B417,'Actuals Data'!$B$4:$B$427,0))</f>
        <v>54260</v>
      </c>
      <c r="H417" s="19">
        <f>INDEX('Actuals Data'!H$4:H$427,MATCH($B417,'Actuals Data'!$B$4:$B$427,0))</f>
        <v>93634</v>
      </c>
      <c r="I417" s="19">
        <f>INDEX('Actuals Data'!I$4:I$427,MATCH($B417,'Actuals Data'!$B$4:$B$427,0))</f>
        <v>70981</v>
      </c>
      <c r="J417" s="19">
        <f>INDEX('Actuals Data'!J$4:J$427,MATCH($B417,'Actuals Data'!$B$4:$B$427,0))</f>
        <v>58700</v>
      </c>
      <c r="K417" s="19">
        <f>INDEX('Actuals Data'!K$4:K$427,MATCH($B417,'Actuals Data'!$B$4:$B$427,0))</f>
        <v>62657</v>
      </c>
      <c r="L417" s="19">
        <f>INDEX('Actuals Data'!L$4:L$427,MATCH($B417,'Actuals Data'!$B$4:$B$427,0))</f>
        <v>90195</v>
      </c>
      <c r="M417" s="19">
        <f>INDEX('Actuals Data'!M$4:M$427,MATCH($B417,'Actuals Data'!$B$4:$B$427,0))</f>
        <v>119671</v>
      </c>
      <c r="N417" s="19">
        <f>INDEX('Actuals Data'!N$4:N$427,MATCH($B417,'Actuals Data'!$B$4:$B$427,0))</f>
        <v>120739</v>
      </c>
      <c r="O417" s="19">
        <f>INDEX('Actuals Data'!O$4:O$427,MATCH($B417,'Actuals Data'!$B$4:$B$427,0))</f>
        <v>93817</v>
      </c>
      <c r="P417" s="19">
        <f>INDEX('Actuals Data'!P$4:P$427,MATCH($B417,'Actuals Data'!$B$4:$B$427,0))</f>
        <v>98017</v>
      </c>
      <c r="Q417" s="19">
        <f>INDEX('Actuals Data'!Q$4:Q$427,MATCH($B417,'Actuals Data'!$B$4:$B$427,0))</f>
        <v>146344</v>
      </c>
      <c r="R417" s="19">
        <f>INDEX('Actuals Data'!R$4:R$427,MATCH($B417,'Actuals Data'!$B$4:$B$427,0))</f>
        <v>153866</v>
      </c>
      <c r="S417" s="19">
        <f>INDEX('Actuals Data'!S$4:S$427,MATCH($B417,'Actuals Data'!$B$4:$B$427,0))</f>
        <v>157422</v>
      </c>
      <c r="T417" s="19">
        <f>INDEX('Actuals Data'!T$4:T$427,MATCH($B417,'Actuals Data'!$B$4:$B$427,0))</f>
        <v>182654</v>
      </c>
      <c r="U417" s="19">
        <f>INDEX('Actuals Data'!U$4:U$427,MATCH($B417,'Actuals Data'!$B$4:$B$427,0))</f>
        <v>165218</v>
      </c>
      <c r="V417" s="19">
        <f>INDEX('Actuals Data'!V$4:V$427,MATCH($B417,'Actuals Data'!$B$4:$B$427,0))</f>
        <v>169470</v>
      </c>
      <c r="W417" s="19">
        <f>INDEX('Actuals Data'!W$4:W$427,MATCH($B417,'Actuals Data'!$B$4:$B$427,0))</f>
        <v>172874</v>
      </c>
      <c r="X417" s="19">
        <f>INDEX('Actuals Data'!X$4:X$427,MATCH($B417,'Actuals Data'!$B$4:$B$427,0))</f>
        <v>177030</v>
      </c>
      <c r="Y417" s="19">
        <f>INDEX('Actuals Data'!Y$4:Y$427,MATCH($B417,'Actuals Data'!$B$4:$B$427,0))</f>
        <v>195420</v>
      </c>
      <c r="Z417" s="19">
        <f>INDEX('Actuals Data'!Z$4:Z$427,MATCH($B417,'Actuals Data'!$B$4:$B$427,0))</f>
        <v>204444</v>
      </c>
      <c r="AA417" s="19">
        <f>INDEX('Actuals Data'!AA$4:AA$427,MATCH($B417,'Actuals Data'!$B$4:$B$427,0))</f>
        <v>228368</v>
      </c>
      <c r="AB417" s="19">
        <f>INDEX('Actuals Data'!AB$4:AB$427,MATCH($B417,'Actuals Data'!$B$4:$B$427,0))</f>
        <v>250505</v>
      </c>
      <c r="AC417" s="19">
        <f>INDEX('Actuals Data'!AC$4:AC$427,MATCH($B417,'Actuals Data'!$B$4:$B$427,0))</f>
        <v>259822</v>
      </c>
      <c r="AD417" s="19">
        <f>INDEX('Actuals Data'!AD$4:AD$427,MATCH($B417,'Actuals Data'!$B$4:$B$427,0))</f>
        <v>297300</v>
      </c>
      <c r="AE417" s="19">
        <f>INDEX('Actuals Data'!AE$4:AE$427,MATCH($B417,'Actuals Data'!$B$4:$B$427,0))</f>
        <v>332983</v>
      </c>
      <c r="AF417" s="19">
        <f>INDEX('Actuals Data'!AF$4:AF$427,MATCH($B417,'Actuals Data'!$B$4:$B$427,0))</f>
        <v>349132</v>
      </c>
      <c r="AG417" s="19">
        <f>INDEX('Actuals Data'!AG$4:AG$427,MATCH($B417,'Actuals Data'!$B$4:$B$427,0))</f>
        <v>400086</v>
      </c>
      <c r="AH417" s="19">
        <f>INDEX('Actuals Data'!AH$4:AH$427,MATCH($B417,'Actuals Data'!$B$4:$B$427,0))</f>
        <v>414660</v>
      </c>
      <c r="AI417" s="19">
        <f>INDEX('Actuals Data'!AI$4:AI$427,MATCH($B417,'Actuals Data'!$B$4:$B$427,0))</f>
        <v>472329</v>
      </c>
      <c r="AJ417" s="19">
        <f>INDEX('Actuals Data'!AJ$4:AJ$427,MATCH($B417,'Actuals Data'!$B$4:$B$427,0))</f>
        <v>512867</v>
      </c>
      <c r="AK417" s="19">
        <f>INDEX('Actuals Data'!AK$4:AK$427,MATCH($B417,'Actuals Data'!$B$4:$B$427,0))</f>
        <v>552282</v>
      </c>
      <c r="AL417" s="19">
        <f>INDEX('Actuals Data'!AL$4:AL$427,MATCH($B417,'Actuals Data'!$B$4:$B$427,0))</f>
        <v>616425</v>
      </c>
      <c r="AM417" s="19">
        <f>INDEX('Actuals Data'!AM$4:AM$427,MATCH($B417,'Actuals Data'!$B$4:$B$427,0))</f>
        <v>647488</v>
      </c>
      <c r="AN417" s="19">
        <f>INDEX('Actuals Data'!AN$4:AN$427,MATCH($B417,'Actuals Data'!$B$4:$B$427,0))</f>
        <v>674213</v>
      </c>
      <c r="AO417" s="19">
        <f>INDEX('Actuals Data'!AO$4:AO$427,MATCH($B417,'Actuals Data'!$B$4:$B$427,0))</f>
        <v>0</v>
      </c>
      <c r="AP417" s="19">
        <f>INDEX('Actuals Data'!AP$4:AP$427,MATCH($B417,'Actuals Data'!$B$4:$B$427,0))</f>
        <v>721873</v>
      </c>
      <c r="AQ417" s="19">
        <f>INDEX('Actuals Data'!AQ$4:AQ$427,MATCH($B417,'Actuals Data'!$B$4:$B$427,0))</f>
        <v>812387</v>
      </c>
      <c r="AR417" s="88">
        <f>INDEX('Actuals Data'!AR$4:AR$427,MATCH($B417,'Actuals Data'!$B$4:$B$427,0))</f>
        <v>765916.5</v>
      </c>
      <c r="AS417" s="52">
        <f>INDEX('Actuals Data'!AS$4:AS$427,MATCH($B417,'Actuals Data'!$B$4:$B$427,0))</f>
        <v>765916.5</v>
      </c>
      <c r="AT417" s="19">
        <f>INDEX('Actuals Data'!AT$4:AT$427,MATCH($B417,'Actuals Data'!$B$4:$B$427,0))</f>
        <v>746765</v>
      </c>
    </row>
    <row r="418" spans="2:46" hidden="1" outlineLevel="2" x14ac:dyDescent="0.25">
      <c r="B418" s="24" t="s">
        <v>706</v>
      </c>
      <c r="C418" s="24" t="s">
        <v>707</v>
      </c>
      <c r="D418" s="24" t="s">
        <v>708</v>
      </c>
      <c r="E418" s="19">
        <f>INDEX('Actuals Data'!E$4:E$427,MATCH($B418,'Actuals Data'!$B$4:$B$427,0))</f>
        <v>4975</v>
      </c>
      <c r="F418" s="19">
        <f>INDEX('Actuals Data'!F$4:F$427,MATCH($B418,'Actuals Data'!$B$4:$B$427,0))</f>
        <v>4477</v>
      </c>
      <c r="G418" s="19">
        <f>INDEX('Actuals Data'!G$4:G$427,MATCH($B418,'Actuals Data'!$B$4:$B$427,0))</f>
        <v>4243</v>
      </c>
      <c r="H418" s="19">
        <f>INDEX('Actuals Data'!H$4:H$427,MATCH($B418,'Actuals Data'!$B$4:$B$427,0))</f>
        <v>12475</v>
      </c>
      <c r="I418" s="19">
        <f>INDEX('Actuals Data'!I$4:I$427,MATCH($B418,'Actuals Data'!$B$4:$B$427,0))</f>
        <v>7943</v>
      </c>
      <c r="J418" s="19">
        <f>INDEX('Actuals Data'!J$4:J$427,MATCH($B418,'Actuals Data'!$B$4:$B$427,0))</f>
        <v>13366</v>
      </c>
      <c r="K418" s="19">
        <f>INDEX('Actuals Data'!K$4:K$427,MATCH($B418,'Actuals Data'!$B$4:$B$427,0))</f>
        <v>17544</v>
      </c>
      <c r="L418" s="19">
        <f>INDEX('Actuals Data'!L$4:L$427,MATCH($B418,'Actuals Data'!$B$4:$B$427,0))</f>
        <v>22833</v>
      </c>
      <c r="M418" s="19">
        <f>INDEX('Actuals Data'!M$4:M$427,MATCH($B418,'Actuals Data'!$B$4:$B$427,0))</f>
        <v>18758</v>
      </c>
      <c r="N418" s="19">
        <f>INDEX('Actuals Data'!N$4:N$427,MATCH($B418,'Actuals Data'!$B$4:$B$427,0))</f>
        <v>17468</v>
      </c>
      <c r="O418" s="19">
        <f>INDEX('Actuals Data'!O$4:O$427,MATCH($B418,'Actuals Data'!$B$4:$B$427,0))</f>
        <v>22233</v>
      </c>
      <c r="P418" s="19">
        <f>INDEX('Actuals Data'!P$4:P$427,MATCH($B418,'Actuals Data'!$B$4:$B$427,0))</f>
        <v>17838</v>
      </c>
      <c r="Q418" s="19">
        <f>INDEX('Actuals Data'!Q$4:Q$427,MATCH($B418,'Actuals Data'!$B$4:$B$427,0))</f>
        <v>21312</v>
      </c>
      <c r="R418" s="19">
        <f>INDEX('Actuals Data'!R$4:R$427,MATCH($B418,'Actuals Data'!$B$4:$B$427,0))</f>
        <v>15149</v>
      </c>
      <c r="S418" s="19">
        <f>INDEX('Actuals Data'!S$4:S$427,MATCH($B418,'Actuals Data'!$B$4:$B$427,0))</f>
        <v>17735</v>
      </c>
      <c r="T418" s="19">
        <f>INDEX('Actuals Data'!T$4:T$427,MATCH($B418,'Actuals Data'!$B$4:$B$427,0))</f>
        <v>13247</v>
      </c>
      <c r="U418" s="19">
        <f>INDEX('Actuals Data'!U$4:U$427,MATCH($B418,'Actuals Data'!$B$4:$B$427,0))</f>
        <v>11496</v>
      </c>
      <c r="V418" s="19">
        <f>INDEX('Actuals Data'!V$4:V$427,MATCH($B418,'Actuals Data'!$B$4:$B$427,0))</f>
        <v>8824</v>
      </c>
      <c r="W418" s="19">
        <f>INDEX('Actuals Data'!W$4:W$427,MATCH($B418,'Actuals Data'!$B$4:$B$427,0))</f>
        <v>11089</v>
      </c>
      <c r="X418" s="19">
        <f>INDEX('Actuals Data'!X$4:X$427,MATCH($B418,'Actuals Data'!$B$4:$B$427,0))</f>
        <v>12042</v>
      </c>
      <c r="Y418" s="19">
        <f>INDEX('Actuals Data'!Y$4:Y$427,MATCH($B418,'Actuals Data'!$B$4:$B$427,0))</f>
        <v>12096</v>
      </c>
      <c r="Z418" s="19">
        <f>INDEX('Actuals Data'!Z$4:Z$427,MATCH($B418,'Actuals Data'!$B$4:$B$427,0))</f>
        <v>11558</v>
      </c>
      <c r="AA418" s="19">
        <f>INDEX('Actuals Data'!AA$4:AA$427,MATCH($B418,'Actuals Data'!$B$4:$B$427,0))</f>
        <v>21923</v>
      </c>
      <c r="AB418" s="19">
        <f>INDEX('Actuals Data'!AB$4:AB$427,MATCH($B418,'Actuals Data'!$B$4:$B$427,0))</f>
        <v>21509</v>
      </c>
      <c r="AC418" s="19">
        <f>INDEX('Actuals Data'!AC$4:AC$427,MATCH($B418,'Actuals Data'!$B$4:$B$427,0))</f>
        <v>25170</v>
      </c>
      <c r="AD418" s="19">
        <f>INDEX('Actuals Data'!AD$4:AD$427,MATCH($B418,'Actuals Data'!$B$4:$B$427,0))</f>
        <v>35246</v>
      </c>
      <c r="AE418" s="19">
        <f>INDEX('Actuals Data'!AE$4:AE$427,MATCH($B418,'Actuals Data'!$B$4:$B$427,0))</f>
        <v>30718</v>
      </c>
      <c r="AF418" s="19">
        <f>INDEX('Actuals Data'!AF$4:AF$427,MATCH($B418,'Actuals Data'!$B$4:$B$427,0))</f>
        <v>35656</v>
      </c>
      <c r="AG418" s="19">
        <f>INDEX('Actuals Data'!AG$4:AG$427,MATCH($B418,'Actuals Data'!$B$4:$B$427,0))</f>
        <v>61342</v>
      </c>
      <c r="AH418" s="19">
        <f>INDEX('Actuals Data'!AH$4:AH$427,MATCH($B418,'Actuals Data'!$B$4:$B$427,0))</f>
        <v>70129</v>
      </c>
      <c r="AI418" s="19">
        <f>INDEX('Actuals Data'!AI$4:AI$427,MATCH($B418,'Actuals Data'!$B$4:$B$427,0))</f>
        <v>64776</v>
      </c>
      <c r="AJ418" s="19">
        <f>INDEX('Actuals Data'!AJ$4:AJ$427,MATCH($B418,'Actuals Data'!$B$4:$B$427,0))</f>
        <v>38848</v>
      </c>
      <c r="AK418" s="19">
        <f>INDEX('Actuals Data'!AK$4:AK$427,MATCH($B418,'Actuals Data'!$B$4:$B$427,0))</f>
        <v>39875</v>
      </c>
      <c r="AL418" s="19">
        <f>INDEX('Actuals Data'!AL$4:AL$427,MATCH($B418,'Actuals Data'!$B$4:$B$427,0))</f>
        <v>51565</v>
      </c>
      <c r="AM418" s="19">
        <f>INDEX('Actuals Data'!AM$4:AM$427,MATCH($B418,'Actuals Data'!$B$4:$B$427,0))</f>
        <v>60973</v>
      </c>
      <c r="AN418" s="19">
        <f>INDEX('Actuals Data'!AN$4:AN$427,MATCH($B418,'Actuals Data'!$B$4:$B$427,0))</f>
        <v>51068</v>
      </c>
      <c r="AO418" s="19">
        <f>INDEX('Actuals Data'!AO$4:AO$427,MATCH($B418,'Actuals Data'!$B$4:$B$427,0))</f>
        <v>49624</v>
      </c>
      <c r="AP418" s="19">
        <f>INDEX('Actuals Data'!AP$4:AP$427,MATCH($B418,'Actuals Data'!$B$4:$B$427,0))</f>
        <v>52377</v>
      </c>
      <c r="AQ418" s="19">
        <f>INDEX('Actuals Data'!AQ$4:AQ$427,MATCH($B418,'Actuals Data'!$B$4:$B$427,0))</f>
        <v>146501</v>
      </c>
      <c r="AR418" s="88">
        <f>INDEX('Actuals Data'!AR$4:AR$427,MATCH($B418,'Actuals Data'!$B$4:$B$427,0))</f>
        <v>116041.16</v>
      </c>
      <c r="AS418" s="52">
        <f>INDEX('Actuals Data'!AS$4:AS$427,MATCH($B418,'Actuals Data'!$B$4:$B$427,0))</f>
        <v>116041.16</v>
      </c>
      <c r="AT418" s="19">
        <f>INDEX('Actuals Data'!AT$4:AT$427,MATCH($B418,'Actuals Data'!$B$4:$B$427,0))</f>
        <v>55551</v>
      </c>
    </row>
    <row r="419" spans="2:46" hidden="1" outlineLevel="2" x14ac:dyDescent="0.25">
      <c r="B419" s="24" t="s">
        <v>715</v>
      </c>
      <c r="C419" s="24" t="s">
        <v>716</v>
      </c>
      <c r="D419" s="24" t="s">
        <v>717</v>
      </c>
      <c r="E419" s="19">
        <f>INDEX('Actuals Data'!E$4:E$427,MATCH($B419,'Actuals Data'!$B$4:$B$427,0))</f>
        <v>670782</v>
      </c>
      <c r="F419" s="19">
        <f>INDEX('Actuals Data'!F$4:F$427,MATCH($B419,'Actuals Data'!$B$4:$B$427,0))</f>
        <v>735607</v>
      </c>
      <c r="G419" s="19">
        <f>INDEX('Actuals Data'!G$4:G$427,MATCH($B419,'Actuals Data'!$B$4:$B$427,0))</f>
        <v>935273</v>
      </c>
      <c r="H419" s="19">
        <f>INDEX('Actuals Data'!H$4:H$427,MATCH($B419,'Actuals Data'!$B$4:$B$427,0))</f>
        <v>1431161</v>
      </c>
      <c r="I419" s="19">
        <f>INDEX('Actuals Data'!I$4:I$427,MATCH($B419,'Actuals Data'!$B$4:$B$427,0))</f>
        <v>1574560</v>
      </c>
      <c r="J419" s="19">
        <f>INDEX('Actuals Data'!J$4:J$427,MATCH($B419,'Actuals Data'!$B$4:$B$427,0))</f>
        <v>2019732</v>
      </c>
      <c r="K419" s="19">
        <f>INDEX('Actuals Data'!K$4:K$427,MATCH($B419,'Actuals Data'!$B$4:$B$427,0))</f>
        <v>2194945</v>
      </c>
      <c r="L419" s="19">
        <f>INDEX('Actuals Data'!L$4:L$427,MATCH($B419,'Actuals Data'!$B$4:$B$427,0))</f>
        <v>1814278</v>
      </c>
      <c r="M419" s="19">
        <f>INDEX('Actuals Data'!M$4:M$427,MATCH($B419,'Actuals Data'!$B$4:$B$427,0))</f>
        <v>2073187</v>
      </c>
      <c r="N419" s="19">
        <f>INDEX('Actuals Data'!N$4:N$427,MATCH($B419,'Actuals Data'!$B$4:$B$427,0))</f>
        <v>2011894</v>
      </c>
      <c r="O419" s="19">
        <f>INDEX('Actuals Data'!O$4:O$427,MATCH($B419,'Actuals Data'!$B$4:$B$427,0))</f>
        <v>1957473</v>
      </c>
      <c r="P419" s="19">
        <f>INDEX('Actuals Data'!P$4:P$427,MATCH($B419,'Actuals Data'!$B$4:$B$427,0))</f>
        <v>1974729</v>
      </c>
      <c r="Q419" s="19">
        <f>INDEX('Actuals Data'!Q$4:Q$427,MATCH($B419,'Actuals Data'!$B$4:$B$427,0))</f>
        <v>2351416</v>
      </c>
      <c r="R419" s="19">
        <f>INDEX('Actuals Data'!R$4:R$427,MATCH($B419,'Actuals Data'!$B$4:$B$427,0))</f>
        <v>2606164</v>
      </c>
      <c r="S419" s="19">
        <f>INDEX('Actuals Data'!S$4:S$427,MATCH($B419,'Actuals Data'!$B$4:$B$427,0))</f>
        <v>2537291</v>
      </c>
      <c r="T419" s="19">
        <f>INDEX('Actuals Data'!T$4:T$427,MATCH($B419,'Actuals Data'!$B$4:$B$427,0))</f>
        <v>2822155</v>
      </c>
      <c r="U419" s="19">
        <f>INDEX('Actuals Data'!U$4:U$427,MATCH($B419,'Actuals Data'!$B$4:$B$427,0))</f>
        <v>2698487</v>
      </c>
      <c r="V419" s="19">
        <f>INDEX('Actuals Data'!V$4:V$427,MATCH($B419,'Actuals Data'!$B$4:$B$427,0))</f>
        <v>2501419</v>
      </c>
      <c r="W419" s="19">
        <f>INDEX('Actuals Data'!W$4:W$427,MATCH($B419,'Actuals Data'!$B$4:$B$427,0))</f>
        <v>2697005</v>
      </c>
      <c r="X419" s="19">
        <f>INDEX('Actuals Data'!X$4:X$427,MATCH($B419,'Actuals Data'!$B$4:$B$427,0))</f>
        <v>2834888</v>
      </c>
      <c r="Y419" s="19">
        <f>INDEX('Actuals Data'!Y$4:Y$427,MATCH($B419,'Actuals Data'!$B$4:$B$427,0))</f>
        <v>2708540</v>
      </c>
      <c r="Z419" s="19">
        <f>INDEX('Actuals Data'!Z$4:Z$427,MATCH($B419,'Actuals Data'!$B$4:$B$427,0))</f>
        <v>2733134</v>
      </c>
      <c r="AA419" s="19">
        <f>INDEX('Actuals Data'!AA$4:AA$427,MATCH($B419,'Actuals Data'!$B$4:$B$427,0))</f>
        <v>3002887</v>
      </c>
      <c r="AB419" s="19">
        <f>INDEX('Actuals Data'!AB$4:AB$427,MATCH($B419,'Actuals Data'!$B$4:$B$427,0))</f>
        <v>3523360</v>
      </c>
      <c r="AC419" s="19">
        <f>INDEX('Actuals Data'!AC$4:AC$427,MATCH($B419,'Actuals Data'!$B$4:$B$427,0))</f>
        <v>3507380</v>
      </c>
      <c r="AD419" s="19">
        <f>INDEX('Actuals Data'!AD$4:AD$427,MATCH($B419,'Actuals Data'!$B$4:$B$427,0))</f>
        <v>3878181</v>
      </c>
      <c r="AE419" s="19">
        <f>INDEX('Actuals Data'!AE$4:AE$427,MATCH($B419,'Actuals Data'!$B$4:$B$427,0))</f>
        <v>4342349</v>
      </c>
      <c r="AF419" s="19">
        <f>INDEX('Actuals Data'!AF$4:AF$427,MATCH($B419,'Actuals Data'!$B$4:$B$427,0))</f>
        <v>4840998</v>
      </c>
      <c r="AG419" s="19">
        <f>INDEX('Actuals Data'!AG$4:AG$427,MATCH($B419,'Actuals Data'!$B$4:$B$427,0))</f>
        <v>4799123</v>
      </c>
      <c r="AH419" s="19">
        <f>INDEX('Actuals Data'!AH$4:AH$427,MATCH($B419,'Actuals Data'!$B$4:$B$427,0))</f>
        <v>4485371</v>
      </c>
      <c r="AI419" s="19">
        <f>INDEX('Actuals Data'!AI$4:AI$427,MATCH($B419,'Actuals Data'!$B$4:$B$427,0))</f>
        <v>4892892</v>
      </c>
      <c r="AJ419" s="19">
        <f>INDEX('Actuals Data'!AJ$4:AJ$427,MATCH($B419,'Actuals Data'!$B$4:$B$427,0))</f>
        <v>4806675</v>
      </c>
      <c r="AK419" s="19">
        <f>INDEX('Actuals Data'!AK$4:AK$427,MATCH($B419,'Actuals Data'!$B$4:$B$427,0))</f>
        <v>5568271</v>
      </c>
      <c r="AL419" s="19">
        <f>INDEX('Actuals Data'!AL$4:AL$427,MATCH($B419,'Actuals Data'!$B$4:$B$427,0))</f>
        <v>6010339</v>
      </c>
      <c r="AM419" s="19">
        <f>INDEX('Actuals Data'!AM$4:AM$427,MATCH($B419,'Actuals Data'!$B$4:$B$427,0))</f>
        <v>5109754</v>
      </c>
      <c r="AN419" s="19">
        <f>INDEX('Actuals Data'!AN$4:AN$427,MATCH($B419,'Actuals Data'!$B$4:$B$427,0))</f>
        <v>5776744</v>
      </c>
      <c r="AO419" s="19">
        <f>INDEX('Actuals Data'!AO$4:AO$427,MATCH($B419,'Actuals Data'!$B$4:$B$427,0))</f>
        <v>5607417</v>
      </c>
      <c r="AP419" s="19">
        <f>INDEX('Actuals Data'!AP$4:AP$427,MATCH($B419,'Actuals Data'!$B$4:$B$427,0))</f>
        <v>7537762</v>
      </c>
      <c r="AQ419" s="19">
        <f>INDEX('Actuals Data'!AQ$4:AQ$427,MATCH($B419,'Actuals Data'!$B$4:$B$427,0))</f>
        <v>17240553</v>
      </c>
      <c r="AR419" s="88">
        <f>INDEX('Actuals Data'!AR$4:AR$427,MATCH($B419,'Actuals Data'!$B$4:$B$427,0))</f>
        <v>3144445.85</v>
      </c>
      <c r="AS419" s="52">
        <f>INDEX('Actuals Data'!AS$4:AS$427,MATCH($B419,'Actuals Data'!$B$4:$B$427,0))</f>
        <v>3144445.85</v>
      </c>
      <c r="AT419" s="19">
        <f>INDEX('Actuals Data'!AT$4:AT$427,MATCH($B419,'Actuals Data'!$B$4:$B$427,0))</f>
        <v>9805425</v>
      </c>
    </row>
    <row r="420" spans="2:46" hidden="1" outlineLevel="2" x14ac:dyDescent="0.25">
      <c r="B420" s="24" t="s">
        <v>724</v>
      </c>
      <c r="C420" s="24" t="s">
        <v>725</v>
      </c>
      <c r="D420" s="24" t="s">
        <v>682</v>
      </c>
      <c r="E420" s="19">
        <f>INDEX('Actuals Data'!E$4:E$427,MATCH($B420,'Actuals Data'!$B$4:$B$427,0))</f>
        <v>0</v>
      </c>
      <c r="F420" s="19">
        <f>INDEX('Actuals Data'!F$4:F$427,MATCH($B420,'Actuals Data'!$B$4:$B$427,0))</f>
        <v>0</v>
      </c>
      <c r="G420" s="19">
        <f>INDEX('Actuals Data'!G$4:G$427,MATCH($B420,'Actuals Data'!$B$4:$B$427,0))</f>
        <v>0</v>
      </c>
      <c r="H420" s="19">
        <f>INDEX('Actuals Data'!H$4:H$427,MATCH($B420,'Actuals Data'!$B$4:$B$427,0))</f>
        <v>986197</v>
      </c>
      <c r="I420" s="19">
        <f>INDEX('Actuals Data'!I$4:I$427,MATCH($B420,'Actuals Data'!$B$4:$B$427,0))</f>
        <v>1030062</v>
      </c>
      <c r="J420" s="19">
        <f>INDEX('Actuals Data'!J$4:J$427,MATCH($B420,'Actuals Data'!$B$4:$B$427,0))</f>
        <v>1145086</v>
      </c>
      <c r="K420" s="19">
        <f>INDEX('Actuals Data'!K$4:K$427,MATCH($B420,'Actuals Data'!$B$4:$B$427,0))</f>
        <v>1273994</v>
      </c>
      <c r="L420" s="19">
        <f>INDEX('Actuals Data'!L$4:L$427,MATCH($B420,'Actuals Data'!$B$4:$B$427,0))</f>
        <v>1522530</v>
      </c>
      <c r="M420" s="19">
        <f>INDEX('Actuals Data'!M$4:M$427,MATCH($B420,'Actuals Data'!$B$4:$B$427,0))</f>
        <v>1620531</v>
      </c>
      <c r="N420" s="19">
        <f>INDEX('Actuals Data'!N$4:N$427,MATCH($B420,'Actuals Data'!$B$4:$B$427,0))</f>
        <v>1683985</v>
      </c>
      <c r="O420" s="19">
        <f>INDEX('Actuals Data'!O$4:O$427,MATCH($B420,'Actuals Data'!$B$4:$B$427,0))</f>
        <v>1723908</v>
      </c>
      <c r="P420" s="19">
        <f>INDEX('Actuals Data'!P$4:P$427,MATCH($B420,'Actuals Data'!$B$4:$B$427,0))</f>
        <v>1601252</v>
      </c>
      <c r="Q420" s="19">
        <f>INDEX('Actuals Data'!Q$4:Q$427,MATCH($B420,'Actuals Data'!$B$4:$B$427,0))</f>
        <v>1873441</v>
      </c>
      <c r="R420" s="19">
        <f>INDEX('Actuals Data'!R$4:R$427,MATCH($B420,'Actuals Data'!$B$4:$B$427,0))</f>
        <v>2136297</v>
      </c>
      <c r="S420" s="19">
        <f>INDEX('Actuals Data'!S$4:S$427,MATCH($B420,'Actuals Data'!$B$4:$B$427,0))</f>
        <v>1997777</v>
      </c>
      <c r="T420" s="19">
        <f>INDEX('Actuals Data'!T$4:T$427,MATCH($B420,'Actuals Data'!$B$4:$B$427,0))</f>
        <v>2333877</v>
      </c>
      <c r="U420" s="19">
        <f>INDEX('Actuals Data'!U$4:U$427,MATCH($B420,'Actuals Data'!$B$4:$B$427,0))</f>
        <v>2998981</v>
      </c>
      <c r="V420" s="19">
        <f>INDEX('Actuals Data'!V$4:V$427,MATCH($B420,'Actuals Data'!$B$4:$B$427,0))</f>
        <v>3233806</v>
      </c>
      <c r="W420" s="19">
        <f>INDEX('Actuals Data'!W$4:W$427,MATCH($B420,'Actuals Data'!$B$4:$B$427,0))</f>
        <v>3242082</v>
      </c>
      <c r="X420" s="19">
        <f>INDEX('Actuals Data'!X$4:X$427,MATCH($B420,'Actuals Data'!$B$4:$B$427,0))</f>
        <v>3916638</v>
      </c>
      <c r="Y420" s="19">
        <f>INDEX('Actuals Data'!Y$4:Y$427,MATCH($B420,'Actuals Data'!$B$4:$B$427,0))</f>
        <v>4009383</v>
      </c>
      <c r="Z420" s="19">
        <f>INDEX('Actuals Data'!Z$4:Z$427,MATCH($B420,'Actuals Data'!$B$4:$B$427,0))</f>
        <v>4172607</v>
      </c>
      <c r="AA420" s="19">
        <f>INDEX('Actuals Data'!AA$4:AA$427,MATCH($B420,'Actuals Data'!$B$4:$B$427,0))</f>
        <v>4678191</v>
      </c>
      <c r="AB420" s="19">
        <f>INDEX('Actuals Data'!AB$4:AB$427,MATCH($B420,'Actuals Data'!$B$4:$B$427,0))</f>
        <v>4753794</v>
      </c>
      <c r="AC420" s="19">
        <f>INDEX('Actuals Data'!AC$4:AC$427,MATCH($B420,'Actuals Data'!$B$4:$B$427,0))</f>
        <v>4897894</v>
      </c>
      <c r="AD420" s="19">
        <f>INDEX('Actuals Data'!AD$4:AD$427,MATCH($B420,'Actuals Data'!$B$4:$B$427,0))</f>
        <v>5207489</v>
      </c>
      <c r="AE420" s="19">
        <f>INDEX('Actuals Data'!AE$4:AE$427,MATCH($B420,'Actuals Data'!$B$4:$B$427,0))</f>
        <v>6633779</v>
      </c>
      <c r="AF420" s="19">
        <f>INDEX('Actuals Data'!AF$4:AF$427,MATCH($B420,'Actuals Data'!$B$4:$B$427,0))</f>
        <v>5915309</v>
      </c>
      <c r="AG420" s="19">
        <f>INDEX('Actuals Data'!AG$4:AG$427,MATCH($B420,'Actuals Data'!$B$4:$B$427,0))</f>
        <v>6360535</v>
      </c>
      <c r="AH420" s="19">
        <f>INDEX('Actuals Data'!AH$4:AH$427,MATCH($B420,'Actuals Data'!$B$4:$B$427,0))</f>
        <v>6308654</v>
      </c>
      <c r="AI420" s="19">
        <f>INDEX('Actuals Data'!AI$4:AI$427,MATCH($B420,'Actuals Data'!$B$4:$B$427,0))</f>
        <v>6907937</v>
      </c>
      <c r="AJ420" s="19">
        <f>INDEX('Actuals Data'!AJ$4:AJ$427,MATCH($B420,'Actuals Data'!$B$4:$B$427,0))</f>
        <v>5956037</v>
      </c>
      <c r="AK420" s="19">
        <f>INDEX('Actuals Data'!AK$4:AK$427,MATCH($B420,'Actuals Data'!$B$4:$B$427,0))</f>
        <v>7657033</v>
      </c>
      <c r="AL420" s="19">
        <f>INDEX('Actuals Data'!AL$4:AL$427,MATCH($B420,'Actuals Data'!$B$4:$B$427,0))</f>
        <v>7352738</v>
      </c>
      <c r="AM420" s="19">
        <f>INDEX('Actuals Data'!AM$4:AM$427,MATCH($B420,'Actuals Data'!$B$4:$B$427,0))</f>
        <v>8562854</v>
      </c>
      <c r="AN420" s="19">
        <f>INDEX('Actuals Data'!AN$4:AN$427,MATCH($B420,'Actuals Data'!$B$4:$B$427,0))</f>
        <v>9900458</v>
      </c>
      <c r="AO420" s="19">
        <f>INDEX('Actuals Data'!AO$4:AO$427,MATCH($B420,'Actuals Data'!$B$4:$B$427,0))</f>
        <v>11327462</v>
      </c>
      <c r="AP420" s="19">
        <f>INDEX('Actuals Data'!AP$4:AP$427,MATCH($B420,'Actuals Data'!$B$4:$B$427,0))</f>
        <v>13340999</v>
      </c>
      <c r="AQ420" s="19">
        <f>INDEX('Actuals Data'!AQ$4:AQ$427,MATCH($B420,'Actuals Data'!$B$4:$B$427,0))</f>
        <v>12271033</v>
      </c>
      <c r="AR420" s="88">
        <f>INDEX('Actuals Data'!AR$4:AR$427,MATCH($B420,'Actuals Data'!$B$4:$B$427,0))</f>
        <v>4286439.24</v>
      </c>
      <c r="AS420" s="52">
        <f>INDEX('Actuals Data'!AS$4:AS$427,MATCH($B420,'Actuals Data'!$B$4:$B$427,0))</f>
        <v>4286439.24</v>
      </c>
      <c r="AT420" s="19">
        <f>INDEX('Actuals Data'!AT$4:AT$427,MATCH($B420,'Actuals Data'!$B$4:$B$427,0))</f>
        <v>6003449</v>
      </c>
    </row>
    <row r="421" spans="2:46" hidden="1" outlineLevel="2" x14ac:dyDescent="0.25">
      <c r="D421" s="15" t="s">
        <v>1039</v>
      </c>
      <c r="E421" s="20">
        <f t="shared" ref="E421:AG421" si="189">SUM(E410:E420)</f>
        <v>24140433</v>
      </c>
      <c r="F421" s="20">
        <f t="shared" si="189"/>
        <v>32581101</v>
      </c>
      <c r="G421" s="20">
        <f t="shared" si="189"/>
        <v>28305028</v>
      </c>
      <c r="H421" s="20">
        <f t="shared" si="189"/>
        <v>32105963</v>
      </c>
      <c r="I421" s="20">
        <f t="shared" si="189"/>
        <v>34686923</v>
      </c>
      <c r="J421" s="20">
        <f t="shared" si="189"/>
        <v>35603104</v>
      </c>
      <c r="K421" s="20">
        <f t="shared" si="189"/>
        <v>36724523</v>
      </c>
      <c r="L421" s="20">
        <f t="shared" si="189"/>
        <v>38956350</v>
      </c>
      <c r="M421" s="20">
        <f t="shared" si="189"/>
        <v>41944526</v>
      </c>
      <c r="N421" s="20">
        <f t="shared" si="189"/>
        <v>42502267</v>
      </c>
      <c r="O421" s="20">
        <f t="shared" si="189"/>
        <v>42834903</v>
      </c>
      <c r="P421" s="20">
        <f t="shared" si="189"/>
        <v>43339757</v>
      </c>
      <c r="Q421" s="20">
        <f t="shared" si="189"/>
        <v>50085136</v>
      </c>
      <c r="R421" s="20">
        <f t="shared" si="189"/>
        <v>50536193</v>
      </c>
      <c r="S421" s="20">
        <f t="shared" si="189"/>
        <v>53764884</v>
      </c>
      <c r="T421" s="20">
        <f t="shared" si="189"/>
        <v>57164795</v>
      </c>
      <c r="U421" s="20">
        <f t="shared" si="189"/>
        <v>58731305</v>
      </c>
      <c r="V421" s="20">
        <f t="shared" si="189"/>
        <v>58711265</v>
      </c>
      <c r="W421" s="20">
        <f t="shared" si="189"/>
        <v>61535707</v>
      </c>
      <c r="X421" s="20">
        <f t="shared" si="189"/>
        <v>68721112</v>
      </c>
      <c r="Y421" s="20">
        <f t="shared" si="189"/>
        <v>66137162</v>
      </c>
      <c r="Z421" s="20">
        <f t="shared" si="189"/>
        <v>70580902</v>
      </c>
      <c r="AA421" s="20">
        <f t="shared" si="189"/>
        <v>73885396</v>
      </c>
      <c r="AB421" s="20">
        <f t="shared" si="189"/>
        <v>79783137</v>
      </c>
      <c r="AC421" s="20">
        <f t="shared" si="189"/>
        <v>80760890</v>
      </c>
      <c r="AD421" s="20">
        <f t="shared" si="189"/>
        <v>91578432</v>
      </c>
      <c r="AE421" s="20">
        <f t="shared" si="189"/>
        <v>101525297</v>
      </c>
      <c r="AF421" s="20">
        <f t="shared" si="189"/>
        <v>104157387</v>
      </c>
      <c r="AG421" s="20">
        <f t="shared" si="189"/>
        <v>108636811</v>
      </c>
      <c r="AH421" s="20">
        <f t="shared" ref="AH421:AO421" si="190">SUM(AH410:AH420)</f>
        <v>113150276</v>
      </c>
      <c r="AI421" s="20">
        <f t="shared" si="190"/>
        <v>119288410</v>
      </c>
      <c r="AJ421" s="20">
        <f t="shared" si="190"/>
        <v>127271183</v>
      </c>
      <c r="AK421" s="20">
        <f t="shared" si="190"/>
        <v>130006347</v>
      </c>
      <c r="AL421" s="20">
        <f t="shared" si="190"/>
        <v>129998692</v>
      </c>
      <c r="AM421" s="20">
        <f t="shared" si="190"/>
        <v>140544300</v>
      </c>
      <c r="AN421" s="20">
        <f t="shared" si="190"/>
        <v>151422011</v>
      </c>
      <c r="AO421" s="20">
        <f t="shared" si="190"/>
        <v>165130530</v>
      </c>
      <c r="AP421" s="20">
        <f>SUM(AP410:AP420)</f>
        <v>175352274</v>
      </c>
      <c r="AQ421" s="20">
        <f>SUM(AQ410:AQ420)</f>
        <v>194580018</v>
      </c>
      <c r="AR421" s="89">
        <f>SUM(AR410:AR420)</f>
        <v>156278526.79999998</v>
      </c>
      <c r="AS421" s="65">
        <f>SUM(AS410:AS420)</f>
        <v>156278526.79999998</v>
      </c>
      <c r="AT421" s="20">
        <f>SUM(AT410:AT420)</f>
        <v>203273266</v>
      </c>
    </row>
    <row r="422" spans="2:46" hidden="1" outlineLevel="2" x14ac:dyDescent="0.25"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100"/>
      <c r="AS422" s="77"/>
      <c r="AT422" s="36"/>
    </row>
    <row r="423" spans="2:46" hidden="1" outlineLevel="2" x14ac:dyDescent="0.25">
      <c r="D423" s="14" t="s">
        <v>1028</v>
      </c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101"/>
      <c r="AS423" s="78"/>
      <c r="AT423" s="35"/>
    </row>
    <row r="424" spans="2:46" hidden="1" outlineLevel="2" x14ac:dyDescent="0.25">
      <c r="B424" s="24" t="s">
        <v>712</v>
      </c>
      <c r="C424" s="24" t="s">
        <v>713</v>
      </c>
      <c r="D424" s="24" t="s">
        <v>714</v>
      </c>
      <c r="E424" s="19">
        <f>INDEX('Actuals Data'!E$4:E$427,MATCH($B424,'Actuals Data'!$B$4:$B$427,0))</f>
        <v>21761</v>
      </c>
      <c r="F424" s="19">
        <f>INDEX('Actuals Data'!F$4:F$427,MATCH($B424,'Actuals Data'!$B$4:$B$427,0))</f>
        <v>23663</v>
      </c>
      <c r="G424" s="19">
        <f>INDEX('Actuals Data'!G$4:G$427,MATCH($B424,'Actuals Data'!$B$4:$B$427,0))</f>
        <v>458503</v>
      </c>
      <c r="H424" s="19">
        <f>INDEX('Actuals Data'!H$4:H$427,MATCH($B424,'Actuals Data'!$B$4:$B$427,0))</f>
        <v>288968</v>
      </c>
      <c r="I424" s="19">
        <f>INDEX('Actuals Data'!I$4:I$427,MATCH($B424,'Actuals Data'!$B$4:$B$427,0))</f>
        <v>122739</v>
      </c>
      <c r="J424" s="19">
        <f>INDEX('Actuals Data'!J$4:J$427,MATCH($B424,'Actuals Data'!$B$4:$B$427,0))</f>
        <v>176399</v>
      </c>
      <c r="K424" s="19">
        <f>INDEX('Actuals Data'!K$4:K$427,MATCH($B424,'Actuals Data'!$B$4:$B$427,0))</f>
        <v>196949</v>
      </c>
      <c r="L424" s="19">
        <f>INDEX('Actuals Data'!L$4:L$427,MATCH($B424,'Actuals Data'!$B$4:$B$427,0))</f>
        <v>735038</v>
      </c>
      <c r="M424" s="19">
        <f>INDEX('Actuals Data'!M$4:M$427,MATCH($B424,'Actuals Data'!$B$4:$B$427,0))</f>
        <v>1327142</v>
      </c>
      <c r="N424" s="19">
        <f>INDEX('Actuals Data'!N$4:N$427,MATCH($B424,'Actuals Data'!$B$4:$B$427,0))</f>
        <v>224940</v>
      </c>
      <c r="O424" s="19">
        <f>INDEX('Actuals Data'!O$4:O$427,MATCH($B424,'Actuals Data'!$B$4:$B$427,0))</f>
        <v>207713</v>
      </c>
      <c r="P424" s="19">
        <f>INDEX('Actuals Data'!P$4:P$427,MATCH($B424,'Actuals Data'!$B$4:$B$427,0))</f>
        <v>187233</v>
      </c>
      <c r="Q424" s="19">
        <f>INDEX('Actuals Data'!Q$4:Q$427,MATCH($B424,'Actuals Data'!$B$4:$B$427,0))</f>
        <v>202788</v>
      </c>
      <c r="R424" s="19">
        <f>INDEX('Actuals Data'!R$4:R$427,MATCH($B424,'Actuals Data'!$B$4:$B$427,0))</f>
        <v>321956</v>
      </c>
      <c r="S424" s="19">
        <f>INDEX('Actuals Data'!S$4:S$427,MATCH($B424,'Actuals Data'!$B$4:$B$427,0))</f>
        <v>282968</v>
      </c>
      <c r="T424" s="19">
        <f>INDEX('Actuals Data'!T$4:T$427,MATCH($B424,'Actuals Data'!$B$4:$B$427,0))</f>
        <v>176960</v>
      </c>
      <c r="U424" s="19">
        <f>INDEX('Actuals Data'!U$4:U$427,MATCH($B424,'Actuals Data'!$B$4:$B$427,0))</f>
        <v>134567</v>
      </c>
      <c r="V424" s="19">
        <f>INDEX('Actuals Data'!V$4:V$427,MATCH($B424,'Actuals Data'!$B$4:$B$427,0))</f>
        <v>3155275</v>
      </c>
      <c r="W424" s="19">
        <f>INDEX('Actuals Data'!W$4:W$427,MATCH($B424,'Actuals Data'!$B$4:$B$427,0))</f>
        <v>173898</v>
      </c>
      <c r="X424" s="19">
        <f>INDEX('Actuals Data'!X$4:X$427,MATCH($B424,'Actuals Data'!$B$4:$B$427,0))</f>
        <v>193374</v>
      </c>
      <c r="Y424" s="19">
        <f>INDEX('Actuals Data'!Y$4:Y$427,MATCH($B424,'Actuals Data'!$B$4:$B$427,0))</f>
        <v>232153</v>
      </c>
      <c r="Z424" s="19">
        <f>INDEX('Actuals Data'!Z$4:Z$427,MATCH($B424,'Actuals Data'!$B$4:$B$427,0))</f>
        <v>251089</v>
      </c>
      <c r="AA424" s="19">
        <f>INDEX('Actuals Data'!AA$4:AA$427,MATCH($B424,'Actuals Data'!$B$4:$B$427,0))</f>
        <v>246280</v>
      </c>
      <c r="AB424" s="19">
        <f>INDEX('Actuals Data'!AB$4:AB$427,MATCH($B424,'Actuals Data'!$B$4:$B$427,0))</f>
        <v>329000</v>
      </c>
      <c r="AC424" s="19">
        <f>INDEX('Actuals Data'!AC$4:AC$427,MATCH($B424,'Actuals Data'!$B$4:$B$427,0))</f>
        <v>290132</v>
      </c>
      <c r="AD424" s="19">
        <f>INDEX('Actuals Data'!AD$4:AD$427,MATCH($B424,'Actuals Data'!$B$4:$B$427,0))</f>
        <v>425908</v>
      </c>
      <c r="AE424" s="19">
        <f>INDEX('Actuals Data'!AE$4:AE$427,MATCH($B424,'Actuals Data'!$B$4:$B$427,0))</f>
        <v>402783</v>
      </c>
      <c r="AF424" s="19">
        <f>INDEX('Actuals Data'!AF$4:AF$427,MATCH($B424,'Actuals Data'!$B$4:$B$427,0))</f>
        <v>201449</v>
      </c>
      <c r="AG424" s="19">
        <f>INDEX('Actuals Data'!AG$4:AG$427,MATCH($B424,'Actuals Data'!$B$4:$B$427,0))</f>
        <v>211874</v>
      </c>
      <c r="AH424" s="19">
        <f>INDEX('Actuals Data'!AH$4:AH$427,MATCH($B424,'Actuals Data'!$B$4:$B$427,0))</f>
        <v>228583</v>
      </c>
      <c r="AI424" s="19">
        <f>INDEX('Actuals Data'!AI$4:AI$427,MATCH($B424,'Actuals Data'!$B$4:$B$427,0))</f>
        <v>226212</v>
      </c>
      <c r="AJ424" s="19">
        <f>INDEX('Actuals Data'!AJ$4:AJ$427,MATCH($B424,'Actuals Data'!$B$4:$B$427,0))</f>
        <v>202430</v>
      </c>
      <c r="AK424" s="19">
        <f>INDEX('Actuals Data'!AK$4:AK$427,MATCH($B424,'Actuals Data'!$B$4:$B$427,0))</f>
        <v>186419</v>
      </c>
      <c r="AL424" s="19">
        <f>INDEX('Actuals Data'!AL$4:AL$427,MATCH($B424,'Actuals Data'!$B$4:$B$427,0))</f>
        <v>341306</v>
      </c>
      <c r="AM424" s="19">
        <f>INDEX('Actuals Data'!AM$4:AM$427,MATCH($B424,'Actuals Data'!$B$4:$B$427,0))</f>
        <v>310295</v>
      </c>
      <c r="AN424" s="19">
        <f>INDEX('Actuals Data'!AN$4:AN$427,MATCH($B424,'Actuals Data'!$B$4:$B$427,0))</f>
        <v>648581</v>
      </c>
      <c r="AO424" s="19">
        <f>INDEX('Actuals Data'!AO$4:AO$427,MATCH($B424,'Actuals Data'!$B$4:$B$427,0))</f>
        <v>276558</v>
      </c>
      <c r="AP424" s="19">
        <f>INDEX('Actuals Data'!AP$4:AP$427,MATCH($B424,'Actuals Data'!$B$4:$B$427,0))</f>
        <v>169867</v>
      </c>
      <c r="AQ424" s="19">
        <f>INDEX('Actuals Data'!AQ$4:AQ$427,MATCH($B424,'Actuals Data'!$B$4:$B$427,0))</f>
        <v>154045</v>
      </c>
      <c r="AR424" s="88">
        <f>INDEX('Actuals Data'!AR$4:AR$427,MATCH($B424,'Actuals Data'!$B$4:$B$427,0))</f>
        <v>342124.53</v>
      </c>
      <c r="AS424" s="52">
        <f>INDEX('Actuals Data'!AS$4:AS$427,MATCH($B424,'Actuals Data'!$B$4:$B$427,0))</f>
        <v>342124.53</v>
      </c>
      <c r="AT424" s="19">
        <f>INDEX('Actuals Data'!AT$4:AT$427,MATCH($B424,'Actuals Data'!$B$4:$B$427,0))</f>
        <v>169867</v>
      </c>
    </row>
    <row r="425" spans="2:46" hidden="1" outlineLevel="2" x14ac:dyDescent="0.25">
      <c r="B425" s="24" t="s">
        <v>722</v>
      </c>
      <c r="C425" s="24" t="s">
        <v>723</v>
      </c>
      <c r="D425" s="24" t="s">
        <v>492</v>
      </c>
      <c r="E425" s="19">
        <f>INDEX('Actuals Data'!E$4:E$427,MATCH($B425,'Actuals Data'!$B$4:$B$427,0))</f>
        <v>0</v>
      </c>
      <c r="F425" s="19">
        <f>INDEX('Actuals Data'!F$4:F$427,MATCH($B425,'Actuals Data'!$B$4:$B$427,0))</f>
        <v>0</v>
      </c>
      <c r="G425" s="19">
        <f>INDEX('Actuals Data'!G$4:G$427,MATCH($B425,'Actuals Data'!$B$4:$B$427,0))</f>
        <v>0</v>
      </c>
      <c r="H425" s="19">
        <f>INDEX('Actuals Data'!H$4:H$427,MATCH($B425,'Actuals Data'!$B$4:$B$427,0))</f>
        <v>71150</v>
      </c>
      <c r="I425" s="19">
        <f>INDEX('Actuals Data'!I$4:I$427,MATCH($B425,'Actuals Data'!$B$4:$B$427,0))</f>
        <v>102952</v>
      </c>
      <c r="J425" s="19">
        <f>INDEX('Actuals Data'!J$4:J$427,MATCH($B425,'Actuals Data'!$B$4:$B$427,0))</f>
        <v>78508</v>
      </c>
      <c r="K425" s="19">
        <f>INDEX('Actuals Data'!K$4:K$427,MATCH($B425,'Actuals Data'!$B$4:$B$427,0))</f>
        <v>69189</v>
      </c>
      <c r="L425" s="19">
        <f>INDEX('Actuals Data'!L$4:L$427,MATCH($B425,'Actuals Data'!$B$4:$B$427,0))</f>
        <v>66513</v>
      </c>
      <c r="M425" s="19">
        <f>INDEX('Actuals Data'!M$4:M$427,MATCH($B425,'Actuals Data'!$B$4:$B$427,0))</f>
        <v>73499</v>
      </c>
      <c r="N425" s="19">
        <f>INDEX('Actuals Data'!N$4:N$427,MATCH($B425,'Actuals Data'!$B$4:$B$427,0))</f>
        <v>83668</v>
      </c>
      <c r="O425" s="19">
        <f>INDEX('Actuals Data'!O$4:O$427,MATCH($B425,'Actuals Data'!$B$4:$B$427,0))</f>
        <v>62744</v>
      </c>
      <c r="P425" s="19">
        <f>INDEX('Actuals Data'!P$4:P$427,MATCH($B425,'Actuals Data'!$B$4:$B$427,0))</f>
        <v>64211</v>
      </c>
      <c r="Q425" s="19">
        <f>INDEX('Actuals Data'!Q$4:Q$427,MATCH($B425,'Actuals Data'!$B$4:$B$427,0))</f>
        <v>37523</v>
      </c>
      <c r="R425" s="19">
        <f>INDEX('Actuals Data'!R$4:R$427,MATCH($B425,'Actuals Data'!$B$4:$B$427,0))</f>
        <v>20457</v>
      </c>
      <c r="S425" s="19">
        <f>INDEX('Actuals Data'!S$4:S$427,MATCH($B425,'Actuals Data'!$B$4:$B$427,0))</f>
        <v>17303</v>
      </c>
      <c r="T425" s="19">
        <f>INDEX('Actuals Data'!T$4:T$427,MATCH($B425,'Actuals Data'!$B$4:$B$427,0))</f>
        <v>13114</v>
      </c>
      <c r="U425" s="19">
        <f>INDEX('Actuals Data'!U$4:U$427,MATCH($B425,'Actuals Data'!$B$4:$B$427,0))</f>
        <v>13838</v>
      </c>
      <c r="V425" s="19">
        <f>INDEX('Actuals Data'!V$4:V$427,MATCH($B425,'Actuals Data'!$B$4:$B$427,0))</f>
        <v>25098</v>
      </c>
      <c r="W425" s="19">
        <f>INDEX('Actuals Data'!W$4:W$427,MATCH($B425,'Actuals Data'!$B$4:$B$427,0))</f>
        <v>13428</v>
      </c>
      <c r="X425" s="19">
        <f>INDEX('Actuals Data'!X$4:X$427,MATCH($B425,'Actuals Data'!$B$4:$B$427,0))</f>
        <v>9776</v>
      </c>
      <c r="Y425" s="19">
        <f>INDEX('Actuals Data'!Y$4:Y$427,MATCH($B425,'Actuals Data'!$B$4:$B$427,0))</f>
        <v>15995</v>
      </c>
      <c r="Z425" s="19">
        <f>INDEX('Actuals Data'!Z$4:Z$427,MATCH($B425,'Actuals Data'!$B$4:$B$427,0))</f>
        <v>6437</v>
      </c>
      <c r="AA425" s="19">
        <f>INDEX('Actuals Data'!AA$4:AA$427,MATCH($B425,'Actuals Data'!$B$4:$B$427,0))</f>
        <v>8409</v>
      </c>
      <c r="AB425" s="19">
        <f>INDEX('Actuals Data'!AB$4:AB$427,MATCH($B425,'Actuals Data'!$B$4:$B$427,0))</f>
        <v>8972</v>
      </c>
      <c r="AC425" s="19">
        <f>INDEX('Actuals Data'!AC$4:AC$427,MATCH($B425,'Actuals Data'!$B$4:$B$427,0))</f>
        <v>15258</v>
      </c>
      <c r="AD425" s="19">
        <f>INDEX('Actuals Data'!AD$4:AD$427,MATCH($B425,'Actuals Data'!$B$4:$B$427,0))</f>
        <v>13363</v>
      </c>
      <c r="AE425" s="19">
        <f>INDEX('Actuals Data'!AE$4:AE$427,MATCH($B425,'Actuals Data'!$B$4:$B$427,0))</f>
        <v>12756</v>
      </c>
      <c r="AF425" s="19">
        <f>INDEX('Actuals Data'!AF$4:AF$427,MATCH($B425,'Actuals Data'!$B$4:$B$427,0))</f>
        <v>12806</v>
      </c>
      <c r="AG425" s="19">
        <f>INDEX('Actuals Data'!AG$4:AG$427,MATCH($B425,'Actuals Data'!$B$4:$B$427,0))</f>
        <v>16999</v>
      </c>
      <c r="AH425" s="19">
        <f>INDEX('Actuals Data'!AH$4:AH$427,MATCH($B425,'Actuals Data'!$B$4:$B$427,0))</f>
        <v>15126</v>
      </c>
      <c r="AI425" s="19">
        <f>INDEX('Actuals Data'!AI$4:AI$427,MATCH($B425,'Actuals Data'!$B$4:$B$427,0))</f>
        <v>8681</v>
      </c>
      <c r="AJ425" s="19">
        <f>INDEX('Actuals Data'!AJ$4:AJ$427,MATCH($B425,'Actuals Data'!$B$4:$B$427,0))</f>
        <v>32427</v>
      </c>
      <c r="AK425" s="19">
        <f>INDEX('Actuals Data'!AK$4:AK$427,MATCH($B425,'Actuals Data'!$B$4:$B$427,0))</f>
        <v>49</v>
      </c>
      <c r="AL425" s="19">
        <f>INDEX('Actuals Data'!AL$4:AL$427,MATCH($B425,'Actuals Data'!$B$4:$B$427,0))</f>
        <v>23</v>
      </c>
      <c r="AM425" s="19">
        <f>INDEX('Actuals Data'!AM$4:AM$427,MATCH($B425,'Actuals Data'!$B$4:$B$427,0))</f>
        <v>0</v>
      </c>
      <c r="AN425" s="19">
        <f>INDEX('Actuals Data'!AN$4:AN$427,MATCH($B425,'Actuals Data'!$B$4:$B$427,0))</f>
        <v>0</v>
      </c>
      <c r="AO425" s="19">
        <f>INDEX('Actuals Data'!AO$4:AO$427,MATCH($B425,'Actuals Data'!$B$4:$B$427,0))</f>
        <v>0</v>
      </c>
      <c r="AP425" s="19">
        <f>INDEX('Actuals Data'!AP$4:AP$427,MATCH($B425,'Actuals Data'!$B$4:$B$427,0))</f>
        <v>0</v>
      </c>
      <c r="AQ425" s="19">
        <f>INDEX('Actuals Data'!AQ$4:AQ$427,MATCH($B425,'Actuals Data'!$B$4:$B$427,0))</f>
        <v>0</v>
      </c>
      <c r="AR425" s="88">
        <f>INDEX('Actuals Data'!AR$4:AR$427,MATCH($B425,'Actuals Data'!$B$4:$B$427,0))</f>
        <v>0</v>
      </c>
      <c r="AS425" s="52">
        <f>INDEX('Actuals Data'!AS$4:AS$427,MATCH($B425,'Actuals Data'!$B$4:$B$427,0))</f>
        <v>0</v>
      </c>
      <c r="AT425" s="19">
        <f>INDEX('Actuals Data'!AT$4:AT$427,MATCH($B425,'Actuals Data'!$B$4:$B$427,0))</f>
        <v>0</v>
      </c>
    </row>
    <row r="426" spans="2:46" hidden="1" outlineLevel="2" x14ac:dyDescent="0.25">
      <c r="B426" s="24" t="s">
        <v>726</v>
      </c>
      <c r="C426" s="24" t="s">
        <v>727</v>
      </c>
      <c r="D426" s="24" t="s">
        <v>728</v>
      </c>
      <c r="E426" s="19">
        <f>INDEX('Actuals Data'!E$4:E$427,MATCH($B426,'Actuals Data'!$B$4:$B$427,0))</f>
        <v>0</v>
      </c>
      <c r="F426" s="19">
        <f>INDEX('Actuals Data'!F$4:F$427,MATCH($B426,'Actuals Data'!$B$4:$B$427,0))</f>
        <v>0</v>
      </c>
      <c r="G426" s="19">
        <f>INDEX('Actuals Data'!G$4:G$427,MATCH($B426,'Actuals Data'!$B$4:$B$427,0))</f>
        <v>0</v>
      </c>
      <c r="H426" s="19">
        <f>INDEX('Actuals Data'!H$4:H$427,MATCH($B426,'Actuals Data'!$B$4:$B$427,0))</f>
        <v>151187</v>
      </c>
      <c r="I426" s="19">
        <f>INDEX('Actuals Data'!I$4:I$427,MATCH($B426,'Actuals Data'!$B$4:$B$427,0))</f>
        <v>0</v>
      </c>
      <c r="J426" s="19">
        <f>INDEX('Actuals Data'!J$4:J$427,MATCH($B426,'Actuals Data'!$B$4:$B$427,0))</f>
        <v>94491</v>
      </c>
      <c r="K426" s="19">
        <f>INDEX('Actuals Data'!K$4:K$427,MATCH($B426,'Actuals Data'!$B$4:$B$427,0))</f>
        <v>33777</v>
      </c>
      <c r="L426" s="19">
        <f>INDEX('Actuals Data'!L$4:L$427,MATCH($B426,'Actuals Data'!$B$4:$B$427,0))</f>
        <v>200308</v>
      </c>
      <c r="M426" s="19">
        <f>INDEX('Actuals Data'!M$4:M$427,MATCH($B426,'Actuals Data'!$B$4:$B$427,0))</f>
        <v>50514</v>
      </c>
      <c r="N426" s="19">
        <f>INDEX('Actuals Data'!N$4:N$427,MATCH($B426,'Actuals Data'!$B$4:$B$427,0))</f>
        <v>11939</v>
      </c>
      <c r="O426" s="19">
        <f>INDEX('Actuals Data'!O$4:O$427,MATCH($B426,'Actuals Data'!$B$4:$B$427,0))</f>
        <v>106109</v>
      </c>
      <c r="P426" s="19">
        <f>INDEX('Actuals Data'!P$4:P$427,MATCH($B426,'Actuals Data'!$B$4:$B$427,0))</f>
        <v>86301</v>
      </c>
      <c r="Q426" s="19">
        <f>INDEX('Actuals Data'!Q$4:Q$427,MATCH($B426,'Actuals Data'!$B$4:$B$427,0))</f>
        <v>56178</v>
      </c>
      <c r="R426" s="19">
        <f>INDEX('Actuals Data'!R$4:R$427,MATCH($B426,'Actuals Data'!$B$4:$B$427,0))</f>
        <v>79333</v>
      </c>
      <c r="S426" s="19">
        <f>INDEX('Actuals Data'!S$4:S$427,MATCH($B426,'Actuals Data'!$B$4:$B$427,0))</f>
        <v>66380</v>
      </c>
      <c r="T426" s="19">
        <f>INDEX('Actuals Data'!T$4:T$427,MATCH($B426,'Actuals Data'!$B$4:$B$427,0))</f>
        <v>49627</v>
      </c>
      <c r="U426" s="19">
        <f>INDEX('Actuals Data'!U$4:U$427,MATCH($B426,'Actuals Data'!$B$4:$B$427,0))</f>
        <v>22421</v>
      </c>
      <c r="V426" s="19">
        <f>INDEX('Actuals Data'!V$4:V$427,MATCH($B426,'Actuals Data'!$B$4:$B$427,0))</f>
        <v>34714</v>
      </c>
      <c r="W426" s="19">
        <f>INDEX('Actuals Data'!W$4:W$427,MATCH($B426,'Actuals Data'!$B$4:$B$427,0))</f>
        <v>45387</v>
      </c>
      <c r="X426" s="19">
        <f>INDEX('Actuals Data'!X$4:X$427,MATCH($B426,'Actuals Data'!$B$4:$B$427,0))</f>
        <v>14471</v>
      </c>
      <c r="Y426" s="19">
        <f>INDEX('Actuals Data'!Y$4:Y$427,MATCH($B426,'Actuals Data'!$B$4:$B$427,0))</f>
        <v>6105</v>
      </c>
      <c r="Z426" s="19">
        <f>INDEX('Actuals Data'!Z$4:Z$427,MATCH($B426,'Actuals Data'!$B$4:$B$427,0))</f>
        <v>25754</v>
      </c>
      <c r="AA426" s="19">
        <f>INDEX('Actuals Data'!AA$4:AA$427,MATCH($B426,'Actuals Data'!$B$4:$B$427,0))</f>
        <v>9200</v>
      </c>
      <c r="AB426" s="19">
        <f>INDEX('Actuals Data'!AB$4:AB$427,MATCH($B426,'Actuals Data'!$B$4:$B$427,0))</f>
        <v>28500</v>
      </c>
      <c r="AC426" s="19">
        <f>INDEX('Actuals Data'!AC$4:AC$427,MATCH($B426,'Actuals Data'!$B$4:$B$427,0))</f>
        <v>37426</v>
      </c>
      <c r="AD426" s="19">
        <f>INDEX('Actuals Data'!AD$4:AD$427,MATCH($B426,'Actuals Data'!$B$4:$B$427,0))</f>
        <v>38288</v>
      </c>
      <c r="AE426" s="19">
        <f>INDEX('Actuals Data'!AE$4:AE$427,MATCH($B426,'Actuals Data'!$B$4:$B$427,0))</f>
        <v>22877</v>
      </c>
      <c r="AF426" s="19">
        <f>INDEX('Actuals Data'!AF$4:AF$427,MATCH($B426,'Actuals Data'!$B$4:$B$427,0))</f>
        <v>43793</v>
      </c>
      <c r="AG426" s="19">
        <f>INDEX('Actuals Data'!AG$4:AG$427,MATCH($B426,'Actuals Data'!$B$4:$B$427,0))</f>
        <v>16852</v>
      </c>
      <c r="AH426" s="19">
        <f>INDEX('Actuals Data'!AH$4:AH$427,MATCH($B426,'Actuals Data'!$B$4:$B$427,0))</f>
        <v>59484</v>
      </c>
      <c r="AI426" s="19">
        <f>INDEX('Actuals Data'!AI$4:AI$427,MATCH($B426,'Actuals Data'!$B$4:$B$427,0))</f>
        <v>44673</v>
      </c>
      <c r="AJ426" s="19">
        <f>INDEX('Actuals Data'!AJ$4:AJ$427,MATCH($B426,'Actuals Data'!$B$4:$B$427,0))</f>
        <v>0</v>
      </c>
      <c r="AK426" s="19">
        <f>INDEX('Actuals Data'!AK$4:AK$427,MATCH($B426,'Actuals Data'!$B$4:$B$427,0))</f>
        <v>0</v>
      </c>
      <c r="AL426" s="19">
        <f>INDEX('Actuals Data'!AL$4:AL$427,MATCH($B426,'Actuals Data'!$B$4:$B$427,0))</f>
        <v>22226</v>
      </c>
      <c r="AM426" s="19">
        <f>INDEX('Actuals Data'!AM$4:AM$427,MATCH($B426,'Actuals Data'!$B$4:$B$427,0))</f>
        <v>39653</v>
      </c>
      <c r="AN426" s="19">
        <f>INDEX('Actuals Data'!AN$4:AN$427,MATCH($B426,'Actuals Data'!$B$4:$B$427,0))</f>
        <v>16830</v>
      </c>
      <c r="AO426" s="19">
        <f>INDEX('Actuals Data'!AO$4:AO$427,MATCH($B426,'Actuals Data'!$B$4:$B$427,0))</f>
        <v>24628</v>
      </c>
      <c r="AP426" s="19">
        <f>INDEX('Actuals Data'!AP$4:AP$427,MATCH($B426,'Actuals Data'!$B$4:$B$427,0))</f>
        <v>1956</v>
      </c>
      <c r="AQ426" s="19">
        <f>INDEX('Actuals Data'!AQ$4:AQ$427,MATCH($B426,'Actuals Data'!$B$4:$B$427,0))</f>
        <v>32669</v>
      </c>
      <c r="AR426" s="88">
        <f>INDEX('Actuals Data'!AR$4:AR$427,MATCH($B426,'Actuals Data'!$B$4:$B$427,0))</f>
        <v>10275.08</v>
      </c>
      <c r="AS426" s="52">
        <f>INDEX('Actuals Data'!AS$4:AS$427,MATCH($B426,'Actuals Data'!$B$4:$B$427,0))</f>
        <v>10275.08</v>
      </c>
      <c r="AT426" s="19">
        <f>INDEX('Actuals Data'!AT$4:AT$427,MATCH($B426,'Actuals Data'!$B$4:$B$427,0))</f>
        <v>1956</v>
      </c>
    </row>
    <row r="427" spans="2:46" hidden="1" outlineLevel="2" x14ac:dyDescent="0.25">
      <c r="D427" s="15" t="s">
        <v>1040</v>
      </c>
      <c r="E427" s="20">
        <f t="shared" ref="E427:AG427" si="191">SUM(E424:E426)</f>
        <v>21761</v>
      </c>
      <c r="F427" s="20">
        <f t="shared" si="191"/>
        <v>23663</v>
      </c>
      <c r="G427" s="20">
        <f t="shared" si="191"/>
        <v>458503</v>
      </c>
      <c r="H427" s="20">
        <f t="shared" si="191"/>
        <v>511305</v>
      </c>
      <c r="I427" s="20">
        <f t="shared" si="191"/>
        <v>225691</v>
      </c>
      <c r="J427" s="20">
        <f t="shared" si="191"/>
        <v>349398</v>
      </c>
      <c r="K427" s="20">
        <f t="shared" si="191"/>
        <v>299915</v>
      </c>
      <c r="L427" s="20">
        <f t="shared" si="191"/>
        <v>1001859</v>
      </c>
      <c r="M427" s="20">
        <f t="shared" si="191"/>
        <v>1451155</v>
      </c>
      <c r="N427" s="20">
        <f t="shared" si="191"/>
        <v>320547</v>
      </c>
      <c r="O427" s="20">
        <f t="shared" si="191"/>
        <v>376566</v>
      </c>
      <c r="P427" s="20">
        <f t="shared" si="191"/>
        <v>337745</v>
      </c>
      <c r="Q427" s="20">
        <f t="shared" si="191"/>
        <v>296489</v>
      </c>
      <c r="R427" s="20">
        <f t="shared" si="191"/>
        <v>421746</v>
      </c>
      <c r="S427" s="20">
        <f t="shared" si="191"/>
        <v>366651</v>
      </c>
      <c r="T427" s="20">
        <f t="shared" si="191"/>
        <v>239701</v>
      </c>
      <c r="U427" s="20">
        <f t="shared" si="191"/>
        <v>170826</v>
      </c>
      <c r="V427" s="20">
        <f t="shared" si="191"/>
        <v>3215087</v>
      </c>
      <c r="W427" s="20">
        <f t="shared" si="191"/>
        <v>232713</v>
      </c>
      <c r="X427" s="20">
        <f t="shared" si="191"/>
        <v>217621</v>
      </c>
      <c r="Y427" s="20">
        <f t="shared" si="191"/>
        <v>254253</v>
      </c>
      <c r="Z427" s="20">
        <f t="shared" si="191"/>
        <v>283280</v>
      </c>
      <c r="AA427" s="20">
        <f t="shared" si="191"/>
        <v>263889</v>
      </c>
      <c r="AB427" s="20">
        <f t="shared" si="191"/>
        <v>366472</v>
      </c>
      <c r="AC427" s="20">
        <f t="shared" si="191"/>
        <v>342816</v>
      </c>
      <c r="AD427" s="20">
        <f t="shared" si="191"/>
        <v>477559</v>
      </c>
      <c r="AE427" s="20">
        <f t="shared" si="191"/>
        <v>438416</v>
      </c>
      <c r="AF427" s="20">
        <f t="shared" si="191"/>
        <v>258048</v>
      </c>
      <c r="AG427" s="20">
        <f t="shared" si="191"/>
        <v>245725</v>
      </c>
      <c r="AH427" s="20">
        <f t="shared" ref="AH427:AO427" si="192">SUM(AH424:AH426)</f>
        <v>303193</v>
      </c>
      <c r="AI427" s="20">
        <f t="shared" si="192"/>
        <v>279566</v>
      </c>
      <c r="AJ427" s="20">
        <f t="shared" si="192"/>
        <v>234857</v>
      </c>
      <c r="AK427" s="20">
        <f t="shared" si="192"/>
        <v>186468</v>
      </c>
      <c r="AL427" s="20">
        <f t="shared" si="192"/>
        <v>363555</v>
      </c>
      <c r="AM427" s="20">
        <f t="shared" si="192"/>
        <v>349948</v>
      </c>
      <c r="AN427" s="20">
        <f t="shared" si="192"/>
        <v>665411</v>
      </c>
      <c r="AO427" s="20">
        <f t="shared" si="192"/>
        <v>301186</v>
      </c>
      <c r="AP427" s="20">
        <f>SUM(AP424:AP426)</f>
        <v>171823</v>
      </c>
      <c r="AQ427" s="20">
        <f>SUM(AQ424:AQ426)</f>
        <v>186714</v>
      </c>
      <c r="AR427" s="89">
        <f>SUM(AR424:AR426)</f>
        <v>352399.61000000004</v>
      </c>
      <c r="AS427" s="65">
        <f>SUM(AS424:AS426)</f>
        <v>352399.61000000004</v>
      </c>
      <c r="AT427" s="20">
        <f>SUM(AT424:AT426)</f>
        <v>171823</v>
      </c>
    </row>
    <row r="428" spans="2:46" hidden="1" outlineLevel="2" x14ac:dyDescent="0.25"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100"/>
      <c r="AS428" s="77"/>
      <c r="AT428" s="36"/>
    </row>
    <row r="429" spans="2:46" hidden="1" outlineLevel="2" x14ac:dyDescent="0.25">
      <c r="D429" s="14" t="s">
        <v>1016</v>
      </c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101"/>
      <c r="AS429" s="78"/>
      <c r="AT429" s="35"/>
    </row>
    <row r="430" spans="2:46" hidden="1" outlineLevel="2" x14ac:dyDescent="0.25">
      <c r="B430" s="24" t="s">
        <v>718</v>
      </c>
      <c r="C430" s="24" t="s">
        <v>719</v>
      </c>
      <c r="D430" s="24" t="s">
        <v>646</v>
      </c>
      <c r="E430" s="19">
        <f>INDEX('Actuals Data'!E$4:E$427,MATCH($B430,'Actuals Data'!$B$4:$B$427,0))</f>
        <v>0</v>
      </c>
      <c r="F430" s="19">
        <f>INDEX('Actuals Data'!F$4:F$427,MATCH($B430,'Actuals Data'!$B$4:$B$427,0))</f>
        <v>0</v>
      </c>
      <c r="G430" s="19">
        <f>INDEX('Actuals Data'!G$4:G$427,MATCH($B430,'Actuals Data'!$B$4:$B$427,0))</f>
        <v>0</v>
      </c>
      <c r="H430" s="19">
        <f>INDEX('Actuals Data'!H$4:H$427,MATCH($B430,'Actuals Data'!$B$4:$B$427,0))</f>
        <v>-1357209</v>
      </c>
      <c r="I430" s="19">
        <f>INDEX('Actuals Data'!I$4:I$427,MATCH($B430,'Actuals Data'!$B$4:$B$427,0))</f>
        <v>-37677</v>
      </c>
      <c r="J430" s="19">
        <f>INDEX('Actuals Data'!J$4:J$427,MATCH($B430,'Actuals Data'!$B$4:$B$427,0))</f>
        <v>-9881</v>
      </c>
      <c r="K430" s="19">
        <f>INDEX('Actuals Data'!K$4:K$427,MATCH($B430,'Actuals Data'!$B$4:$B$427,0))</f>
        <v>732834</v>
      </c>
      <c r="L430" s="19">
        <f>INDEX('Actuals Data'!L$4:L$427,MATCH($B430,'Actuals Data'!$B$4:$B$427,0))</f>
        <v>2383646</v>
      </c>
      <c r="M430" s="19">
        <f>INDEX('Actuals Data'!M$4:M$427,MATCH($B430,'Actuals Data'!$B$4:$B$427,0))</f>
        <v>1945590</v>
      </c>
      <c r="N430" s="19">
        <f>INDEX('Actuals Data'!N$4:N$427,MATCH($B430,'Actuals Data'!$B$4:$B$427,0))</f>
        <v>2063247</v>
      </c>
      <c r="O430" s="19">
        <f>INDEX('Actuals Data'!O$4:O$427,MATCH($B430,'Actuals Data'!$B$4:$B$427,0))</f>
        <v>3583598</v>
      </c>
      <c r="P430" s="19">
        <f>INDEX('Actuals Data'!P$4:P$427,MATCH($B430,'Actuals Data'!$B$4:$B$427,0))</f>
        <v>1687970</v>
      </c>
      <c r="Q430" s="19">
        <f>INDEX('Actuals Data'!Q$4:Q$427,MATCH($B430,'Actuals Data'!$B$4:$B$427,0))</f>
        <v>0</v>
      </c>
      <c r="R430" s="19">
        <f>INDEX('Actuals Data'!R$4:R$427,MATCH($B430,'Actuals Data'!$B$4:$B$427,0))</f>
        <v>0</v>
      </c>
      <c r="S430" s="19">
        <f>INDEX('Actuals Data'!S$4:S$427,MATCH($B430,'Actuals Data'!$B$4:$B$427,0))</f>
        <v>-890411</v>
      </c>
      <c r="T430" s="19">
        <f>INDEX('Actuals Data'!T$4:T$427,MATCH($B430,'Actuals Data'!$B$4:$B$427,0))</f>
        <v>0</v>
      </c>
      <c r="U430" s="19">
        <f>INDEX('Actuals Data'!U$4:U$427,MATCH($B430,'Actuals Data'!$B$4:$B$427,0))</f>
        <v>-8898705</v>
      </c>
      <c r="V430" s="19">
        <f>INDEX('Actuals Data'!V$4:V$427,MATCH($B430,'Actuals Data'!$B$4:$B$427,0))</f>
        <v>5588307</v>
      </c>
      <c r="W430" s="19">
        <f>INDEX('Actuals Data'!W$4:W$427,MATCH($B430,'Actuals Data'!$B$4:$B$427,0))</f>
        <v>7401037</v>
      </c>
      <c r="X430" s="19">
        <f>INDEX('Actuals Data'!X$4:X$427,MATCH($B430,'Actuals Data'!$B$4:$B$427,0))</f>
        <v>0</v>
      </c>
      <c r="Y430" s="19">
        <f>INDEX('Actuals Data'!Y$4:Y$427,MATCH($B430,'Actuals Data'!$B$4:$B$427,0))</f>
        <v>2012000</v>
      </c>
      <c r="Z430" s="19">
        <f>INDEX('Actuals Data'!Z$4:Z$427,MATCH($B430,'Actuals Data'!$B$4:$B$427,0))</f>
        <v>4000000</v>
      </c>
      <c r="AA430" s="19">
        <f>INDEX('Actuals Data'!AA$4:AA$427,MATCH($B430,'Actuals Data'!$B$4:$B$427,0))</f>
        <v>5460000</v>
      </c>
      <c r="AB430" s="19">
        <f>INDEX('Actuals Data'!AB$4:AB$427,MATCH($B430,'Actuals Data'!$B$4:$B$427,0))</f>
        <v>0</v>
      </c>
      <c r="AC430" s="19">
        <f>INDEX('Actuals Data'!AC$4:AC$427,MATCH($B430,'Actuals Data'!$B$4:$B$427,0))</f>
        <v>576000</v>
      </c>
      <c r="AD430" s="19">
        <f>INDEX('Actuals Data'!AD$4:AD$427,MATCH($B430,'Actuals Data'!$B$4:$B$427,0))</f>
        <v>-1154000</v>
      </c>
      <c r="AE430" s="19">
        <f>INDEX('Actuals Data'!AE$4:AE$427,MATCH($B430,'Actuals Data'!$B$4:$B$427,0))</f>
        <v>-1763000</v>
      </c>
      <c r="AF430" s="19">
        <f>INDEX('Actuals Data'!AF$4:AF$427,MATCH($B430,'Actuals Data'!$B$4:$B$427,0))</f>
        <v>180000</v>
      </c>
      <c r="AG430" s="19">
        <f>INDEX('Actuals Data'!AG$4:AG$427,MATCH($B430,'Actuals Data'!$B$4:$B$427,0))</f>
        <v>-2115343</v>
      </c>
      <c r="AH430" s="19">
        <f>INDEX('Actuals Data'!AH$4:AH$427,MATCH($B430,'Actuals Data'!$B$4:$B$427,0))</f>
        <v>0</v>
      </c>
      <c r="AI430" s="19">
        <f>INDEX('Actuals Data'!AI$4:AI$427,MATCH($B430,'Actuals Data'!$B$4:$B$427,0))</f>
        <v>1278000</v>
      </c>
      <c r="AJ430" s="19">
        <f>INDEX('Actuals Data'!AJ$4:AJ$427,MATCH($B430,'Actuals Data'!$B$4:$B$427,0))</f>
        <v>6992000</v>
      </c>
      <c r="AK430" s="19">
        <f>INDEX('Actuals Data'!AK$4:AK$427,MATCH($B430,'Actuals Data'!$B$4:$B$427,0))</f>
        <v>0</v>
      </c>
      <c r="AL430" s="19">
        <f>INDEX('Actuals Data'!AL$4:AL$427,MATCH($B430,'Actuals Data'!$B$4:$B$427,0))</f>
        <v>2064604</v>
      </c>
      <c r="AM430" s="19">
        <f>INDEX('Actuals Data'!AM$4:AM$427,MATCH($B430,'Actuals Data'!$B$4:$B$427,0))</f>
        <v>0</v>
      </c>
      <c r="AN430" s="19">
        <f>INDEX('Actuals Data'!AN$4:AN$427,MATCH($B430,'Actuals Data'!$B$4:$B$427,0))</f>
        <v>0</v>
      </c>
      <c r="AO430" s="19">
        <f>INDEX('Actuals Data'!AO$4:AO$427,MATCH($B430,'Actuals Data'!$B$4:$B$427,0))</f>
        <v>0</v>
      </c>
      <c r="AP430" s="19">
        <f>INDEX('Actuals Data'!AP$4:AP$427,MATCH($B430,'Actuals Data'!$B$4:$B$427,0))</f>
        <v>0</v>
      </c>
      <c r="AQ430" s="19">
        <f>INDEX('Actuals Data'!AQ$4:AQ$427,MATCH($B430,'Actuals Data'!$B$4:$B$427,0))</f>
        <v>0</v>
      </c>
      <c r="AR430" s="88">
        <f>INDEX('Actuals Data'!AR$4:AR$427,MATCH($B430,'Actuals Data'!$B$4:$B$427,0))</f>
        <v>14850</v>
      </c>
      <c r="AS430" s="52">
        <f>INDEX('Actuals Data'!AS$4:AS$427,MATCH($B430,'Actuals Data'!$B$4:$B$427,0))</f>
        <v>14850</v>
      </c>
      <c r="AT430" s="19">
        <f>INDEX('Actuals Data'!AT$4:AT$427,MATCH($B430,'Actuals Data'!$B$4:$B$427,0))</f>
        <v>-882963</v>
      </c>
    </row>
    <row r="431" spans="2:46" hidden="1" outlineLevel="2" x14ac:dyDescent="0.25"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101"/>
      <c r="AS431" s="78"/>
      <c r="AT431" s="35"/>
    </row>
    <row r="432" spans="2:46" hidden="1" outlineLevel="2" x14ac:dyDescent="0.25">
      <c r="D432" s="15" t="s">
        <v>1029</v>
      </c>
      <c r="E432" s="20">
        <f t="shared" ref="E432:AG432" si="193">E407+E421+E427+E430</f>
        <v>24171619</v>
      </c>
      <c r="F432" s="20">
        <f t="shared" si="193"/>
        <v>32613651</v>
      </c>
      <c r="G432" s="20">
        <f t="shared" si="193"/>
        <v>29238697</v>
      </c>
      <c r="H432" s="20">
        <f t="shared" si="193"/>
        <v>31446190</v>
      </c>
      <c r="I432" s="20">
        <f t="shared" si="193"/>
        <v>35469292</v>
      </c>
      <c r="J432" s="20">
        <f t="shared" si="193"/>
        <v>36766069</v>
      </c>
      <c r="K432" s="20">
        <f t="shared" si="193"/>
        <v>38929067</v>
      </c>
      <c r="L432" s="20">
        <f t="shared" si="193"/>
        <v>44040893</v>
      </c>
      <c r="M432" s="20">
        <f t="shared" si="193"/>
        <v>46703843</v>
      </c>
      <c r="N432" s="20">
        <f t="shared" si="193"/>
        <v>46281864</v>
      </c>
      <c r="O432" s="20">
        <f t="shared" si="193"/>
        <v>47745751</v>
      </c>
      <c r="P432" s="20">
        <f t="shared" si="193"/>
        <v>45963483</v>
      </c>
      <c r="Q432" s="20">
        <f t="shared" si="193"/>
        <v>51329685</v>
      </c>
      <c r="R432" s="20">
        <f t="shared" si="193"/>
        <v>51830940</v>
      </c>
      <c r="S432" s="20">
        <f t="shared" si="193"/>
        <v>54088255</v>
      </c>
      <c r="T432" s="20">
        <f t="shared" si="193"/>
        <v>58607508</v>
      </c>
      <c r="U432" s="20">
        <f t="shared" si="193"/>
        <v>51351513</v>
      </c>
      <c r="V432" s="20">
        <f t="shared" si="193"/>
        <v>68886700</v>
      </c>
      <c r="W432" s="20">
        <f t="shared" si="193"/>
        <v>70144785</v>
      </c>
      <c r="X432" s="20">
        <f t="shared" si="193"/>
        <v>69625773</v>
      </c>
      <c r="Y432" s="20">
        <f t="shared" si="193"/>
        <v>69042101</v>
      </c>
      <c r="Z432" s="20">
        <f t="shared" si="193"/>
        <v>76056022</v>
      </c>
      <c r="AA432" s="20">
        <f t="shared" si="193"/>
        <v>79899440</v>
      </c>
      <c r="AB432" s="20">
        <f t="shared" si="193"/>
        <v>80665669</v>
      </c>
      <c r="AC432" s="20">
        <f t="shared" si="193"/>
        <v>82278882</v>
      </c>
      <c r="AD432" s="20">
        <f t="shared" si="193"/>
        <v>91305700</v>
      </c>
      <c r="AE432" s="20">
        <f t="shared" si="193"/>
        <v>100408354</v>
      </c>
      <c r="AF432" s="20">
        <f t="shared" si="193"/>
        <v>105073178</v>
      </c>
      <c r="AG432" s="20">
        <f t="shared" si="193"/>
        <v>107989518</v>
      </c>
      <c r="AH432" s="20">
        <f t="shared" ref="AH432:AO432" si="194">AH407+AH421+AH427+AH430</f>
        <v>115759373</v>
      </c>
      <c r="AI432" s="20">
        <f t="shared" si="194"/>
        <v>123585444</v>
      </c>
      <c r="AJ432" s="20">
        <f t="shared" si="194"/>
        <v>135812184</v>
      </c>
      <c r="AK432" s="20">
        <f t="shared" si="194"/>
        <v>130615295</v>
      </c>
      <c r="AL432" s="20">
        <f t="shared" si="194"/>
        <v>132797021</v>
      </c>
      <c r="AM432" s="20">
        <f t="shared" si="194"/>
        <v>140930307</v>
      </c>
      <c r="AN432" s="20">
        <f t="shared" si="194"/>
        <v>152416573</v>
      </c>
      <c r="AO432" s="20">
        <f t="shared" si="194"/>
        <v>165543489</v>
      </c>
      <c r="AP432" s="20">
        <f>AP407+AP421+AP427+AP430</f>
        <v>175794913</v>
      </c>
      <c r="AQ432" s="20">
        <f>AQ407+AQ421+AQ427+AQ430</f>
        <v>195162117</v>
      </c>
      <c r="AR432" s="89">
        <f>AR407+AR421+AR427+AR430</f>
        <v>156876989.38</v>
      </c>
      <c r="AS432" s="65">
        <f>AS407+AS421+AS427+AS430</f>
        <v>156876989.38</v>
      </c>
      <c r="AT432" s="20">
        <f>AT407+AT421+AT427+AT430</f>
        <v>202771223</v>
      </c>
    </row>
    <row r="433" spans="2:46" hidden="1" outlineLevel="2" x14ac:dyDescent="0.25">
      <c r="AQ433" s="34"/>
      <c r="AR433" s="99"/>
      <c r="AS433" s="76"/>
      <c r="AT433" s="34"/>
    </row>
    <row r="434" spans="2:46" hidden="1" outlineLevel="2" x14ac:dyDescent="0.25">
      <c r="AQ434" s="34"/>
      <c r="AR434" s="99"/>
      <c r="AS434" s="76"/>
      <c r="AT434" s="34"/>
    </row>
    <row r="435" spans="2:46" hidden="1" outlineLevel="2" x14ac:dyDescent="0.25">
      <c r="B435" s="17" t="s">
        <v>1031</v>
      </c>
      <c r="C435" s="32"/>
      <c r="D435" s="17"/>
      <c r="AQ435" s="34"/>
      <c r="AR435" s="99"/>
      <c r="AS435" s="76"/>
      <c r="AT435" s="34"/>
    </row>
    <row r="436" spans="2:46" hidden="1" outlineLevel="2" x14ac:dyDescent="0.25">
      <c r="AQ436" s="34"/>
      <c r="AR436" s="99"/>
      <c r="AS436" s="76"/>
      <c r="AT436" s="34"/>
    </row>
    <row r="437" spans="2:46" hidden="1" outlineLevel="2" x14ac:dyDescent="0.25">
      <c r="D437" s="14" t="s">
        <v>1018</v>
      </c>
      <c r="AQ437" s="34"/>
      <c r="AR437" s="99"/>
      <c r="AS437" s="76"/>
      <c r="AT437" s="38"/>
    </row>
    <row r="438" spans="2:46" hidden="1" outlineLevel="2" x14ac:dyDescent="0.25">
      <c r="B438" s="24" t="s">
        <v>677</v>
      </c>
      <c r="C438" s="24" t="s">
        <v>678</v>
      </c>
      <c r="D438" s="24" t="s">
        <v>679</v>
      </c>
      <c r="E438" s="19">
        <f>INDEX('Actuals Data'!E$4:E$427,MATCH($B438,'Actuals Data'!$B$4:$B$427,0))</f>
        <v>0</v>
      </c>
      <c r="F438" s="19">
        <f>INDEX('Actuals Data'!F$4:F$427,MATCH($B438,'Actuals Data'!$B$4:$B$427,0))</f>
        <v>0</v>
      </c>
      <c r="G438" s="19">
        <f>INDEX('Actuals Data'!G$4:G$427,MATCH($B438,'Actuals Data'!$B$4:$B$427,0))</f>
        <v>0</v>
      </c>
      <c r="H438" s="19">
        <f>INDEX('Actuals Data'!H$4:H$427,MATCH($B438,'Actuals Data'!$B$4:$B$427,0))</f>
        <v>0</v>
      </c>
      <c r="I438" s="19">
        <f>INDEX('Actuals Data'!I$4:I$427,MATCH($B438,'Actuals Data'!$B$4:$B$427,0))</f>
        <v>0</v>
      </c>
      <c r="J438" s="19">
        <f>INDEX('Actuals Data'!J$4:J$427,MATCH($B438,'Actuals Data'!$B$4:$B$427,0))</f>
        <v>0</v>
      </c>
      <c r="K438" s="19">
        <f>INDEX('Actuals Data'!K$4:K$427,MATCH($B438,'Actuals Data'!$B$4:$B$427,0))</f>
        <v>0</v>
      </c>
      <c r="L438" s="19">
        <f>INDEX('Actuals Data'!L$4:L$427,MATCH($B438,'Actuals Data'!$B$4:$B$427,0))</f>
        <v>0</v>
      </c>
      <c r="M438" s="19">
        <f>INDEX('Actuals Data'!M$4:M$427,MATCH($B438,'Actuals Data'!$B$4:$B$427,0))</f>
        <v>12000</v>
      </c>
      <c r="N438" s="19">
        <f>INDEX('Actuals Data'!N$4:N$427,MATCH($B438,'Actuals Data'!$B$4:$B$427,0))</f>
        <v>39650</v>
      </c>
      <c r="O438" s="19">
        <f>INDEX('Actuals Data'!O$4:O$427,MATCH($B438,'Actuals Data'!$B$4:$B$427,0))</f>
        <v>3050</v>
      </c>
      <c r="P438" s="19">
        <f>INDEX('Actuals Data'!P$4:P$427,MATCH($B438,'Actuals Data'!$B$4:$B$427,0))</f>
        <v>850</v>
      </c>
      <c r="Q438" s="19">
        <f>INDEX('Actuals Data'!Q$4:Q$427,MATCH($B438,'Actuals Data'!$B$4:$B$427,0))</f>
        <v>40920</v>
      </c>
      <c r="R438" s="19">
        <f>INDEX('Actuals Data'!R$4:R$427,MATCH($B438,'Actuals Data'!$B$4:$B$427,0))</f>
        <v>96127</v>
      </c>
      <c r="S438" s="19">
        <f>INDEX('Actuals Data'!S$4:S$427,MATCH($B438,'Actuals Data'!$B$4:$B$427,0))</f>
        <v>65510</v>
      </c>
      <c r="T438" s="19">
        <f>INDEX('Actuals Data'!T$4:T$427,MATCH($B438,'Actuals Data'!$B$4:$B$427,0))</f>
        <v>81309</v>
      </c>
      <c r="U438" s="19">
        <f>INDEX('Actuals Data'!U$4:U$427,MATCH($B438,'Actuals Data'!$B$4:$B$427,0))</f>
        <v>108966</v>
      </c>
      <c r="V438" s="19">
        <f>INDEX('Actuals Data'!V$4:V$427,MATCH($B438,'Actuals Data'!$B$4:$B$427,0))</f>
        <v>52485</v>
      </c>
      <c r="W438" s="19">
        <f>INDEX('Actuals Data'!W$4:W$427,MATCH($B438,'Actuals Data'!$B$4:$B$427,0))</f>
        <v>16084</v>
      </c>
      <c r="X438" s="19">
        <f>INDEX('Actuals Data'!X$4:X$427,MATCH($B438,'Actuals Data'!$B$4:$B$427,0))</f>
        <v>81087</v>
      </c>
      <c r="Y438" s="19">
        <f>INDEX('Actuals Data'!Y$4:Y$427,MATCH($B438,'Actuals Data'!$B$4:$B$427,0))</f>
        <v>19644</v>
      </c>
      <c r="Z438" s="19">
        <f>INDEX('Actuals Data'!Z$4:Z$427,MATCH($B438,'Actuals Data'!$B$4:$B$427,0))</f>
        <v>45343</v>
      </c>
      <c r="AA438" s="19">
        <f>INDEX('Actuals Data'!AA$4:AA$427,MATCH($B438,'Actuals Data'!$B$4:$B$427,0))</f>
        <v>28750</v>
      </c>
      <c r="AB438" s="19">
        <f>INDEX('Actuals Data'!AB$4:AB$427,MATCH($B438,'Actuals Data'!$B$4:$B$427,0))</f>
        <v>114880</v>
      </c>
      <c r="AC438" s="19">
        <f>INDEX('Actuals Data'!AC$4:AC$427,MATCH($B438,'Actuals Data'!$B$4:$B$427,0))</f>
        <v>17750</v>
      </c>
      <c r="AD438" s="19">
        <f>INDEX('Actuals Data'!AD$4:AD$427,MATCH($B438,'Actuals Data'!$B$4:$B$427,0))</f>
        <v>6250</v>
      </c>
      <c r="AE438" s="19">
        <f>INDEX('Actuals Data'!AE$4:AE$427,MATCH($B438,'Actuals Data'!$B$4:$B$427,0))</f>
        <v>2785</v>
      </c>
      <c r="AF438" s="19">
        <f>INDEX('Actuals Data'!AF$4:AF$427,MATCH($B438,'Actuals Data'!$B$4:$B$427,0))</f>
        <v>3526</v>
      </c>
      <c r="AG438" s="19">
        <f>INDEX('Actuals Data'!AG$4:AG$427,MATCH($B438,'Actuals Data'!$B$4:$B$427,0))</f>
        <v>2250</v>
      </c>
      <c r="AH438" s="19">
        <f>INDEX('Actuals Data'!AH$4:AH$427,MATCH($B438,'Actuals Data'!$B$4:$B$427,0))</f>
        <v>6500</v>
      </c>
      <c r="AI438" s="19">
        <f>INDEX('Actuals Data'!AI$4:AI$427,MATCH($B438,'Actuals Data'!$B$4:$B$427,0))</f>
        <v>3250</v>
      </c>
      <c r="AJ438" s="19">
        <f>INDEX('Actuals Data'!AJ$4:AJ$427,MATCH($B438,'Actuals Data'!$B$4:$B$427,0))</f>
        <v>1500</v>
      </c>
      <c r="AK438" s="19">
        <f>INDEX('Actuals Data'!AK$4:AK$427,MATCH($B438,'Actuals Data'!$B$4:$B$427,0))</f>
        <v>2000</v>
      </c>
      <c r="AL438" s="19">
        <f>INDEX('Actuals Data'!AL$4:AL$427,MATCH($B438,'Actuals Data'!$B$4:$B$427,0))</f>
        <v>3550</v>
      </c>
      <c r="AM438" s="19">
        <f>INDEX('Actuals Data'!AM$4:AM$427,MATCH($B438,'Actuals Data'!$B$4:$B$427,0))</f>
        <v>6815</v>
      </c>
      <c r="AN438" s="19">
        <f>INDEX('Actuals Data'!AN$4:AN$427,MATCH($B438,'Actuals Data'!$B$4:$B$427,0))</f>
        <v>6625</v>
      </c>
      <c r="AO438" s="19">
        <f>INDEX('Actuals Data'!AO$4:AO$427,MATCH($B438,'Actuals Data'!$B$4:$B$427,0))</f>
        <v>2750</v>
      </c>
      <c r="AP438" s="19">
        <f>INDEX('Actuals Data'!AP$4:AP$427,MATCH($B438,'Actuals Data'!$B$4:$B$427,0))</f>
        <v>0</v>
      </c>
      <c r="AQ438" s="19">
        <f>INDEX('Actuals Data'!AQ$4:AQ$427,MATCH($B438,'Actuals Data'!$B$4:$B$427,0))</f>
        <v>8750</v>
      </c>
      <c r="AR438" s="88">
        <f>INDEX('Actuals Data'!AR$4:AR$427,MATCH($B438,'Actuals Data'!$B$4:$B$427,0))</f>
        <v>30691</v>
      </c>
      <c r="AS438" s="52">
        <f>INDEX('Actuals Data'!AS$4:AS$427,MATCH($B438,'Actuals Data'!$B$4:$B$427,0))</f>
        <v>30691</v>
      </c>
      <c r="AT438" s="19">
        <f>INDEX('Actuals Data'!AT$4:AT$427,MATCH($B438,'Actuals Data'!$B$4:$B$427,0))</f>
        <v>19414</v>
      </c>
    </row>
    <row r="439" spans="2:46" hidden="1" outlineLevel="2" x14ac:dyDescent="0.25"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102"/>
      <c r="AS439" s="79"/>
      <c r="AT439" s="37"/>
    </row>
    <row r="440" spans="2:46" hidden="1" outlineLevel="2" x14ac:dyDescent="0.25">
      <c r="D440" s="14" t="s">
        <v>1009</v>
      </c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103"/>
      <c r="AS440" s="80"/>
      <c r="AT440" s="39"/>
    </row>
    <row r="441" spans="2:46" hidden="1" outlineLevel="2" x14ac:dyDescent="0.25">
      <c r="B441" s="24" t="s">
        <v>671</v>
      </c>
      <c r="C441" s="24" t="s">
        <v>672</v>
      </c>
      <c r="D441" s="24" t="s">
        <v>673</v>
      </c>
      <c r="E441" s="19">
        <f>INDEX('Actuals Data'!E$4:E$427,MATCH($B441,'Actuals Data'!$B$4:$B$427,0))</f>
        <v>0</v>
      </c>
      <c r="F441" s="19">
        <f>INDEX('Actuals Data'!F$4:F$427,MATCH($B441,'Actuals Data'!$B$4:$B$427,0))</f>
        <v>0</v>
      </c>
      <c r="G441" s="19">
        <f>INDEX('Actuals Data'!G$4:G$427,MATCH($B441,'Actuals Data'!$B$4:$B$427,0))</f>
        <v>0</v>
      </c>
      <c r="H441" s="19">
        <f>INDEX('Actuals Data'!H$4:H$427,MATCH($B441,'Actuals Data'!$B$4:$B$427,0))</f>
        <v>149179</v>
      </c>
      <c r="I441" s="19">
        <f>INDEX('Actuals Data'!I$4:I$427,MATCH($B441,'Actuals Data'!$B$4:$B$427,0))</f>
        <v>2021036</v>
      </c>
      <c r="J441" s="19">
        <f>INDEX('Actuals Data'!J$4:J$427,MATCH($B441,'Actuals Data'!$B$4:$B$427,0))</f>
        <v>1347862</v>
      </c>
      <c r="K441" s="19">
        <f>INDEX('Actuals Data'!K$4:K$427,MATCH($B441,'Actuals Data'!$B$4:$B$427,0))</f>
        <v>331824</v>
      </c>
      <c r="L441" s="19">
        <f>INDEX('Actuals Data'!L$4:L$427,MATCH($B441,'Actuals Data'!$B$4:$B$427,0))</f>
        <v>1589805</v>
      </c>
      <c r="M441" s="19">
        <f>INDEX('Actuals Data'!M$4:M$427,MATCH($B441,'Actuals Data'!$B$4:$B$427,0))</f>
        <v>563055</v>
      </c>
      <c r="N441" s="19">
        <f>INDEX('Actuals Data'!N$4:N$427,MATCH($B441,'Actuals Data'!$B$4:$B$427,0))</f>
        <v>469709</v>
      </c>
      <c r="O441" s="19">
        <f>INDEX('Actuals Data'!O$4:O$427,MATCH($B441,'Actuals Data'!$B$4:$B$427,0))</f>
        <v>207974</v>
      </c>
      <c r="P441" s="19">
        <f>INDEX('Actuals Data'!P$4:P$427,MATCH($B441,'Actuals Data'!$B$4:$B$427,0))</f>
        <v>-139873</v>
      </c>
      <c r="Q441" s="19">
        <f>INDEX('Actuals Data'!Q$4:Q$427,MATCH($B441,'Actuals Data'!$B$4:$B$427,0))</f>
        <v>180532</v>
      </c>
      <c r="R441" s="19">
        <f>INDEX('Actuals Data'!R$4:R$427,MATCH($B441,'Actuals Data'!$B$4:$B$427,0))</f>
        <v>-916528</v>
      </c>
      <c r="S441" s="19">
        <f>INDEX('Actuals Data'!S$4:S$427,MATCH($B441,'Actuals Data'!$B$4:$B$427,0))</f>
        <v>-1532161</v>
      </c>
      <c r="T441" s="19">
        <f>INDEX('Actuals Data'!T$4:T$427,MATCH($B441,'Actuals Data'!$B$4:$B$427,0))</f>
        <v>-403684</v>
      </c>
      <c r="U441" s="19">
        <f>INDEX('Actuals Data'!U$4:U$427,MATCH($B441,'Actuals Data'!$B$4:$B$427,0))</f>
        <v>29638</v>
      </c>
      <c r="V441" s="19">
        <f>INDEX('Actuals Data'!V$4:V$427,MATCH($B441,'Actuals Data'!$B$4:$B$427,0))</f>
        <v>-323555</v>
      </c>
      <c r="W441" s="19">
        <f>INDEX('Actuals Data'!W$4:W$427,MATCH($B441,'Actuals Data'!$B$4:$B$427,0))</f>
        <v>-125918</v>
      </c>
      <c r="X441" s="19">
        <f>INDEX('Actuals Data'!X$4:X$427,MATCH($B441,'Actuals Data'!$B$4:$B$427,0))</f>
        <v>109390</v>
      </c>
      <c r="Y441" s="19">
        <f>INDEX('Actuals Data'!Y$4:Y$427,MATCH($B441,'Actuals Data'!$B$4:$B$427,0))</f>
        <v>-9746</v>
      </c>
      <c r="Z441" s="19">
        <f>INDEX('Actuals Data'!Z$4:Z$427,MATCH($B441,'Actuals Data'!$B$4:$B$427,0))</f>
        <v>434966</v>
      </c>
      <c r="AA441" s="19">
        <f>INDEX('Actuals Data'!AA$4:AA$427,MATCH($B441,'Actuals Data'!$B$4:$B$427,0))</f>
        <v>564472</v>
      </c>
      <c r="AB441" s="19">
        <f>INDEX('Actuals Data'!AB$4:AB$427,MATCH($B441,'Actuals Data'!$B$4:$B$427,0))</f>
        <v>891923</v>
      </c>
      <c r="AC441" s="19">
        <f>INDEX('Actuals Data'!AC$4:AC$427,MATCH($B441,'Actuals Data'!$B$4:$B$427,0))</f>
        <v>608991</v>
      </c>
      <c r="AD441" s="19">
        <f>INDEX('Actuals Data'!AD$4:AD$427,MATCH($B441,'Actuals Data'!$B$4:$B$427,0))</f>
        <v>335256</v>
      </c>
      <c r="AE441" s="19">
        <f>INDEX('Actuals Data'!AE$4:AE$427,MATCH($B441,'Actuals Data'!$B$4:$B$427,0))</f>
        <v>31690</v>
      </c>
      <c r="AF441" s="19">
        <f>INDEX('Actuals Data'!AF$4:AF$427,MATCH($B441,'Actuals Data'!$B$4:$B$427,0))</f>
        <v>255089</v>
      </c>
      <c r="AG441" s="19">
        <f>INDEX('Actuals Data'!AG$4:AG$427,MATCH($B441,'Actuals Data'!$B$4:$B$427,0))</f>
        <v>1087624</v>
      </c>
      <c r="AH441" s="19">
        <f>INDEX('Actuals Data'!AH$4:AH$427,MATCH($B441,'Actuals Data'!$B$4:$B$427,0))</f>
        <v>226229</v>
      </c>
      <c r="AI441" s="19">
        <f>INDEX('Actuals Data'!AI$4:AI$427,MATCH($B441,'Actuals Data'!$B$4:$B$427,0))</f>
        <v>1531484</v>
      </c>
      <c r="AJ441" s="19">
        <f>INDEX('Actuals Data'!AJ$4:AJ$427,MATCH($B441,'Actuals Data'!$B$4:$B$427,0))</f>
        <v>756581</v>
      </c>
      <c r="AK441" s="19">
        <f>INDEX('Actuals Data'!AK$4:AK$427,MATCH($B441,'Actuals Data'!$B$4:$B$427,0))</f>
        <v>42218</v>
      </c>
      <c r="AL441" s="19">
        <f>INDEX('Actuals Data'!AL$4:AL$427,MATCH($B441,'Actuals Data'!$B$4:$B$427,0))</f>
        <v>64610</v>
      </c>
      <c r="AM441" s="19">
        <f>INDEX('Actuals Data'!AM$4:AM$427,MATCH($B441,'Actuals Data'!$B$4:$B$427,0))</f>
        <v>-205727</v>
      </c>
      <c r="AN441" s="19">
        <f>INDEX('Actuals Data'!AN$4:AN$427,MATCH($B441,'Actuals Data'!$B$4:$B$427,0))</f>
        <v>-135026</v>
      </c>
      <c r="AO441" s="19">
        <f>INDEX('Actuals Data'!AO$4:AO$427,MATCH($B441,'Actuals Data'!$B$4:$B$427,0))</f>
        <v>-366147</v>
      </c>
      <c r="AP441" s="19">
        <f>INDEX('Actuals Data'!AP$4:AP$427,MATCH($B441,'Actuals Data'!$B$4:$B$427,0))</f>
        <v>0</v>
      </c>
      <c r="AQ441" s="19">
        <f>INDEX('Actuals Data'!AQ$4:AQ$427,MATCH($B441,'Actuals Data'!$B$4:$B$427,0))</f>
        <v>0</v>
      </c>
      <c r="AR441" s="88">
        <f>INDEX('Actuals Data'!AR$4:AR$427,MATCH($B441,'Actuals Data'!$B$4:$B$427,0))</f>
        <v>205206.07</v>
      </c>
      <c r="AS441" s="52">
        <f>INDEX('Actuals Data'!AS$4:AS$427,MATCH($B441,'Actuals Data'!$B$4:$B$427,0))</f>
        <v>205206.07</v>
      </c>
      <c r="AT441" s="19">
        <f>INDEX('Actuals Data'!AT$4:AT$427,MATCH($B441,'Actuals Data'!$B$4:$B$427,0))</f>
        <v>0</v>
      </c>
    </row>
    <row r="442" spans="2:46" hidden="1" outlineLevel="2" x14ac:dyDescent="0.25"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102"/>
      <c r="AS442" s="79"/>
      <c r="AT442" s="37"/>
    </row>
    <row r="443" spans="2:46" hidden="1" outlineLevel="2" x14ac:dyDescent="0.25">
      <c r="D443" s="14" t="s">
        <v>1027</v>
      </c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104"/>
      <c r="AS443" s="81"/>
      <c r="AT443" s="38"/>
    </row>
    <row r="444" spans="2:46" hidden="1" outlineLevel="2" x14ac:dyDescent="0.25">
      <c r="B444" s="24" t="s">
        <v>648</v>
      </c>
      <c r="C444" s="24" t="s">
        <v>649</v>
      </c>
      <c r="D444" s="24" t="s">
        <v>650</v>
      </c>
      <c r="E444" s="19">
        <f>INDEX('Actuals Data'!E$4:E$427,MATCH($B444,'Actuals Data'!$B$4:$B$427,0))</f>
        <v>13485143</v>
      </c>
      <c r="F444" s="19">
        <f>INDEX('Actuals Data'!F$4:F$427,MATCH($B444,'Actuals Data'!$B$4:$B$427,0))</f>
        <v>15762934</v>
      </c>
      <c r="G444" s="19">
        <f>INDEX('Actuals Data'!G$4:G$427,MATCH($B444,'Actuals Data'!$B$4:$B$427,0))</f>
        <v>14588209</v>
      </c>
      <c r="H444" s="19">
        <f>INDEX('Actuals Data'!H$4:H$427,MATCH($B444,'Actuals Data'!$B$4:$B$427,0))</f>
        <v>17288146</v>
      </c>
      <c r="I444" s="19">
        <f>INDEX('Actuals Data'!I$4:I$427,MATCH($B444,'Actuals Data'!$B$4:$B$427,0))</f>
        <v>21932661</v>
      </c>
      <c r="J444" s="19">
        <f>INDEX('Actuals Data'!J$4:J$427,MATCH($B444,'Actuals Data'!$B$4:$B$427,0))</f>
        <v>28976332</v>
      </c>
      <c r="K444" s="19">
        <f>INDEX('Actuals Data'!K$4:K$427,MATCH($B444,'Actuals Data'!$B$4:$B$427,0))</f>
        <v>28290128</v>
      </c>
      <c r="L444" s="19">
        <f>INDEX('Actuals Data'!L$4:L$427,MATCH($B444,'Actuals Data'!$B$4:$B$427,0))</f>
        <v>32431304</v>
      </c>
      <c r="M444" s="19">
        <f>INDEX('Actuals Data'!M$4:M$427,MATCH($B444,'Actuals Data'!$B$4:$B$427,0))</f>
        <v>33188723</v>
      </c>
      <c r="N444" s="19">
        <f>INDEX('Actuals Data'!N$4:N$427,MATCH($B444,'Actuals Data'!$B$4:$B$427,0))</f>
        <v>32861535</v>
      </c>
      <c r="O444" s="19">
        <f>INDEX('Actuals Data'!O$4:O$427,MATCH($B444,'Actuals Data'!$B$4:$B$427,0))</f>
        <v>32727548</v>
      </c>
      <c r="P444" s="19">
        <f>INDEX('Actuals Data'!P$4:P$427,MATCH($B444,'Actuals Data'!$B$4:$B$427,0))</f>
        <v>32309758</v>
      </c>
      <c r="Q444" s="19">
        <f>INDEX('Actuals Data'!Q$4:Q$427,MATCH($B444,'Actuals Data'!$B$4:$B$427,0))</f>
        <v>36516246</v>
      </c>
      <c r="R444" s="19">
        <f>INDEX('Actuals Data'!R$4:R$427,MATCH($B444,'Actuals Data'!$B$4:$B$427,0))</f>
        <v>36214214</v>
      </c>
      <c r="S444" s="19">
        <f>INDEX('Actuals Data'!S$4:S$427,MATCH($B444,'Actuals Data'!$B$4:$B$427,0))</f>
        <v>38922378</v>
      </c>
      <c r="T444" s="19">
        <f>INDEX('Actuals Data'!T$4:T$427,MATCH($B444,'Actuals Data'!$B$4:$B$427,0))</f>
        <v>47333692</v>
      </c>
      <c r="U444" s="19">
        <f>INDEX('Actuals Data'!U$4:U$427,MATCH($B444,'Actuals Data'!$B$4:$B$427,0))</f>
        <v>46586943</v>
      </c>
      <c r="V444" s="19">
        <f>INDEX('Actuals Data'!V$4:V$427,MATCH($B444,'Actuals Data'!$B$4:$B$427,0))</f>
        <v>44907889</v>
      </c>
      <c r="W444" s="19">
        <f>INDEX('Actuals Data'!W$4:W$427,MATCH($B444,'Actuals Data'!$B$4:$B$427,0))</f>
        <v>45470962</v>
      </c>
      <c r="X444" s="19">
        <f>INDEX('Actuals Data'!X$4:X$427,MATCH($B444,'Actuals Data'!$B$4:$B$427,0))</f>
        <v>51794982</v>
      </c>
      <c r="Y444" s="19">
        <f>INDEX('Actuals Data'!Y$4:Y$427,MATCH($B444,'Actuals Data'!$B$4:$B$427,0))</f>
        <v>52309455</v>
      </c>
      <c r="Z444" s="19">
        <f>INDEX('Actuals Data'!Z$4:Z$427,MATCH($B444,'Actuals Data'!$B$4:$B$427,0))</f>
        <v>53049781</v>
      </c>
      <c r="AA444" s="19">
        <f>INDEX('Actuals Data'!AA$4:AA$427,MATCH($B444,'Actuals Data'!$B$4:$B$427,0))</f>
        <v>50179509</v>
      </c>
      <c r="AB444" s="19">
        <f>INDEX('Actuals Data'!AB$4:AB$427,MATCH($B444,'Actuals Data'!$B$4:$B$427,0))</f>
        <v>58611831</v>
      </c>
      <c r="AC444" s="19">
        <f>INDEX('Actuals Data'!AC$4:AC$427,MATCH($B444,'Actuals Data'!$B$4:$B$427,0))</f>
        <v>56944433</v>
      </c>
      <c r="AD444" s="19">
        <f>INDEX('Actuals Data'!AD$4:AD$427,MATCH($B444,'Actuals Data'!$B$4:$B$427,0))</f>
        <v>63408171</v>
      </c>
      <c r="AE444" s="19">
        <f>INDEX('Actuals Data'!AE$4:AE$427,MATCH($B444,'Actuals Data'!$B$4:$B$427,0))</f>
        <v>71513662</v>
      </c>
      <c r="AF444" s="19">
        <f>INDEX('Actuals Data'!AF$4:AF$427,MATCH($B444,'Actuals Data'!$B$4:$B$427,0))</f>
        <v>74619755</v>
      </c>
      <c r="AG444" s="19">
        <f>INDEX('Actuals Data'!AG$4:AG$427,MATCH($B444,'Actuals Data'!$B$4:$B$427,0))</f>
        <v>76633705</v>
      </c>
      <c r="AH444" s="19">
        <f>INDEX('Actuals Data'!AH$4:AH$427,MATCH($B444,'Actuals Data'!$B$4:$B$427,0))</f>
        <v>81033397</v>
      </c>
      <c r="AI444" s="19">
        <f>INDEX('Actuals Data'!AI$4:AI$427,MATCH($B444,'Actuals Data'!$B$4:$B$427,0))</f>
        <v>85808716</v>
      </c>
      <c r="AJ444" s="19">
        <f>INDEX('Actuals Data'!AJ$4:AJ$427,MATCH($B444,'Actuals Data'!$B$4:$B$427,0))</f>
        <v>86281145</v>
      </c>
      <c r="AK444" s="19">
        <f>INDEX('Actuals Data'!AK$4:AK$427,MATCH($B444,'Actuals Data'!$B$4:$B$427,0))</f>
        <v>96599710</v>
      </c>
      <c r="AL444" s="19">
        <f>INDEX('Actuals Data'!AL$4:AL$427,MATCH($B444,'Actuals Data'!$B$4:$B$427,0))</f>
        <v>98023310</v>
      </c>
      <c r="AM444" s="19">
        <f>INDEX('Actuals Data'!AM$4:AM$427,MATCH($B444,'Actuals Data'!$B$4:$B$427,0))</f>
        <v>100493738</v>
      </c>
      <c r="AN444" s="19">
        <f>INDEX('Actuals Data'!AN$4:AN$427,MATCH($B444,'Actuals Data'!$B$4:$B$427,0))</f>
        <v>107326034</v>
      </c>
      <c r="AO444" s="19">
        <f>INDEX('Actuals Data'!AO$4:AO$427,MATCH($B444,'Actuals Data'!$B$4:$B$427,0))</f>
        <v>127271908</v>
      </c>
      <c r="AP444" s="19">
        <f>INDEX('Actuals Data'!AP$4:AP$427,MATCH($B444,'Actuals Data'!$B$4:$B$427,0))</f>
        <v>132800933</v>
      </c>
      <c r="AQ444" s="19">
        <f>INDEX('Actuals Data'!AQ$4:AQ$427,MATCH($B444,'Actuals Data'!$B$4:$B$427,0))</f>
        <v>163227800</v>
      </c>
      <c r="AR444" s="88">
        <f>INDEX('Actuals Data'!AR$4:AR$427,MATCH($B444,'Actuals Data'!$B$4:$B$427,0))</f>
        <v>164294110.94</v>
      </c>
      <c r="AS444" s="52">
        <f>INDEX('Actuals Data'!AS$4:AS$427,MATCH($B444,'Actuals Data'!$B$4:$B$427,0))</f>
        <v>164294110.94</v>
      </c>
      <c r="AT444" s="19">
        <f>INDEX('Actuals Data'!AT$4:AT$427,MATCH($B444,'Actuals Data'!$B$4:$B$427,0))</f>
        <v>168737912</v>
      </c>
    </row>
    <row r="445" spans="2:46" hidden="1" outlineLevel="2" x14ac:dyDescent="0.25">
      <c r="B445" s="24" t="s">
        <v>651</v>
      </c>
      <c r="C445" s="24" t="s">
        <v>652</v>
      </c>
      <c r="D445" s="24" t="s">
        <v>653</v>
      </c>
      <c r="E445" s="19">
        <f>INDEX('Actuals Data'!E$4:E$427,MATCH($B445,'Actuals Data'!$B$4:$B$427,0))</f>
        <v>4232437</v>
      </c>
      <c r="F445" s="19">
        <f>INDEX('Actuals Data'!F$4:F$427,MATCH($B445,'Actuals Data'!$B$4:$B$427,0))</f>
        <v>3206794</v>
      </c>
      <c r="G445" s="19">
        <f>INDEX('Actuals Data'!G$4:G$427,MATCH($B445,'Actuals Data'!$B$4:$B$427,0))</f>
        <v>4365698</v>
      </c>
      <c r="H445" s="19">
        <f>INDEX('Actuals Data'!H$4:H$427,MATCH($B445,'Actuals Data'!$B$4:$B$427,0))</f>
        <v>4889764</v>
      </c>
      <c r="I445" s="19">
        <f>INDEX('Actuals Data'!I$4:I$427,MATCH($B445,'Actuals Data'!$B$4:$B$427,0))</f>
        <v>7317563</v>
      </c>
      <c r="J445" s="19">
        <f>INDEX('Actuals Data'!J$4:J$427,MATCH($B445,'Actuals Data'!$B$4:$B$427,0))</f>
        <v>11474323</v>
      </c>
      <c r="K445" s="19">
        <f>INDEX('Actuals Data'!K$4:K$427,MATCH($B445,'Actuals Data'!$B$4:$B$427,0))</f>
        <v>12338794</v>
      </c>
      <c r="L445" s="19">
        <f>INDEX('Actuals Data'!L$4:L$427,MATCH($B445,'Actuals Data'!$B$4:$B$427,0))</f>
        <v>13853210</v>
      </c>
      <c r="M445" s="19">
        <f>INDEX('Actuals Data'!M$4:M$427,MATCH($B445,'Actuals Data'!$B$4:$B$427,0))</f>
        <v>16522003</v>
      </c>
      <c r="N445" s="19">
        <f>INDEX('Actuals Data'!N$4:N$427,MATCH($B445,'Actuals Data'!$B$4:$B$427,0))</f>
        <v>17610447</v>
      </c>
      <c r="O445" s="19">
        <f>INDEX('Actuals Data'!O$4:O$427,MATCH($B445,'Actuals Data'!$B$4:$B$427,0))</f>
        <v>17870867</v>
      </c>
      <c r="P445" s="19">
        <f>INDEX('Actuals Data'!P$4:P$427,MATCH($B445,'Actuals Data'!$B$4:$B$427,0))</f>
        <v>22820167</v>
      </c>
      <c r="Q445" s="19">
        <f>INDEX('Actuals Data'!Q$4:Q$427,MATCH($B445,'Actuals Data'!$B$4:$B$427,0))</f>
        <v>28967965</v>
      </c>
      <c r="R445" s="19">
        <f>INDEX('Actuals Data'!R$4:R$427,MATCH($B445,'Actuals Data'!$B$4:$B$427,0))</f>
        <v>25444800</v>
      </c>
      <c r="S445" s="19">
        <f>INDEX('Actuals Data'!S$4:S$427,MATCH($B445,'Actuals Data'!$B$4:$B$427,0))</f>
        <v>26031510</v>
      </c>
      <c r="T445" s="19">
        <f>INDEX('Actuals Data'!T$4:T$427,MATCH($B445,'Actuals Data'!$B$4:$B$427,0))</f>
        <v>26164319</v>
      </c>
      <c r="U445" s="19">
        <f>INDEX('Actuals Data'!U$4:U$427,MATCH($B445,'Actuals Data'!$B$4:$B$427,0))</f>
        <v>27137865</v>
      </c>
      <c r="V445" s="19">
        <f>INDEX('Actuals Data'!V$4:V$427,MATCH($B445,'Actuals Data'!$B$4:$B$427,0))</f>
        <v>28105339</v>
      </c>
      <c r="W445" s="19">
        <f>INDEX('Actuals Data'!W$4:W$427,MATCH($B445,'Actuals Data'!$B$4:$B$427,0))</f>
        <v>30872534</v>
      </c>
      <c r="X445" s="19">
        <f>INDEX('Actuals Data'!X$4:X$427,MATCH($B445,'Actuals Data'!$B$4:$B$427,0))</f>
        <v>33772089</v>
      </c>
      <c r="Y445" s="19">
        <f>INDEX('Actuals Data'!Y$4:Y$427,MATCH($B445,'Actuals Data'!$B$4:$B$427,0))</f>
        <v>37961769</v>
      </c>
      <c r="Z445" s="19">
        <f>INDEX('Actuals Data'!Z$4:Z$427,MATCH($B445,'Actuals Data'!$B$4:$B$427,0))</f>
        <v>38537856</v>
      </c>
      <c r="AA445" s="19">
        <f>INDEX('Actuals Data'!AA$4:AA$427,MATCH($B445,'Actuals Data'!$B$4:$B$427,0))</f>
        <v>43800009</v>
      </c>
      <c r="AB445" s="19">
        <f>INDEX('Actuals Data'!AB$4:AB$427,MATCH($B445,'Actuals Data'!$B$4:$B$427,0))</f>
        <v>39932728</v>
      </c>
      <c r="AC445" s="19">
        <f>INDEX('Actuals Data'!AC$4:AC$427,MATCH($B445,'Actuals Data'!$B$4:$B$427,0))</f>
        <v>41546390</v>
      </c>
      <c r="AD445" s="19">
        <f>INDEX('Actuals Data'!AD$4:AD$427,MATCH($B445,'Actuals Data'!$B$4:$B$427,0))</f>
        <v>42048984</v>
      </c>
      <c r="AE445" s="19">
        <f>INDEX('Actuals Data'!AE$4:AE$427,MATCH($B445,'Actuals Data'!$B$4:$B$427,0))</f>
        <v>42208275</v>
      </c>
      <c r="AF445" s="19">
        <f>INDEX('Actuals Data'!AF$4:AF$427,MATCH($B445,'Actuals Data'!$B$4:$B$427,0))</f>
        <v>42858540</v>
      </c>
      <c r="AG445" s="19">
        <f>INDEX('Actuals Data'!AG$4:AG$427,MATCH($B445,'Actuals Data'!$B$4:$B$427,0))</f>
        <v>48536801</v>
      </c>
      <c r="AH445" s="19">
        <f>INDEX('Actuals Data'!AH$4:AH$427,MATCH($B445,'Actuals Data'!$B$4:$B$427,0))</f>
        <v>48599066</v>
      </c>
      <c r="AI445" s="19">
        <f>INDEX('Actuals Data'!AI$4:AI$427,MATCH($B445,'Actuals Data'!$B$4:$B$427,0))</f>
        <v>55658120</v>
      </c>
      <c r="AJ445" s="19">
        <f>INDEX('Actuals Data'!AJ$4:AJ$427,MATCH($B445,'Actuals Data'!$B$4:$B$427,0))</f>
        <v>58349277</v>
      </c>
      <c r="AK445" s="19">
        <f>INDEX('Actuals Data'!AK$4:AK$427,MATCH($B445,'Actuals Data'!$B$4:$B$427,0))</f>
        <v>54672380</v>
      </c>
      <c r="AL445" s="19">
        <f>INDEX('Actuals Data'!AL$4:AL$427,MATCH($B445,'Actuals Data'!$B$4:$B$427,0))</f>
        <v>57746965</v>
      </c>
      <c r="AM445" s="19">
        <f>INDEX('Actuals Data'!AM$4:AM$427,MATCH($B445,'Actuals Data'!$B$4:$B$427,0))</f>
        <v>53046324</v>
      </c>
      <c r="AN445" s="19">
        <f>INDEX('Actuals Data'!AN$4:AN$427,MATCH($B445,'Actuals Data'!$B$4:$B$427,0))</f>
        <v>56936698</v>
      </c>
      <c r="AO445" s="19">
        <f>INDEX('Actuals Data'!AO$4:AO$427,MATCH($B445,'Actuals Data'!$B$4:$B$427,0))</f>
        <v>58219343</v>
      </c>
      <c r="AP445" s="19">
        <f>INDEX('Actuals Data'!AP$4:AP$427,MATCH($B445,'Actuals Data'!$B$4:$B$427,0))</f>
        <v>58169161</v>
      </c>
      <c r="AQ445" s="19">
        <f>INDEX('Actuals Data'!AQ$4:AQ$427,MATCH($B445,'Actuals Data'!$B$4:$B$427,0))</f>
        <v>62577053</v>
      </c>
      <c r="AR445" s="88">
        <f>INDEX('Actuals Data'!AR$4:AR$427,MATCH($B445,'Actuals Data'!$B$4:$B$427,0))</f>
        <v>35757983</v>
      </c>
      <c r="AS445" s="52">
        <f>INDEX('Actuals Data'!AS$4:AS$427,MATCH($B445,'Actuals Data'!$B$4:$B$427,0))</f>
        <v>35757983</v>
      </c>
      <c r="AT445" s="19">
        <f>INDEX('Actuals Data'!AT$4:AT$427,MATCH($B445,'Actuals Data'!$B$4:$B$427,0))</f>
        <v>80679975</v>
      </c>
    </row>
    <row r="446" spans="2:46" hidden="1" outlineLevel="2" x14ac:dyDescent="0.25">
      <c r="B446" s="24" t="s">
        <v>654</v>
      </c>
      <c r="C446" s="24" t="s">
        <v>655</v>
      </c>
      <c r="D446" s="24" t="s">
        <v>656</v>
      </c>
      <c r="E446" s="19">
        <f>INDEX('Actuals Data'!E$4:E$427,MATCH($B446,'Actuals Data'!$B$4:$B$427,0))</f>
        <v>54001</v>
      </c>
      <c r="F446" s="19">
        <f>INDEX('Actuals Data'!F$4:F$427,MATCH($B446,'Actuals Data'!$B$4:$B$427,0))</f>
        <v>60002</v>
      </c>
      <c r="G446" s="19">
        <f>INDEX('Actuals Data'!G$4:G$427,MATCH($B446,'Actuals Data'!$B$4:$B$427,0))</f>
        <v>65004</v>
      </c>
      <c r="H446" s="19">
        <f>INDEX('Actuals Data'!H$4:H$427,MATCH($B446,'Actuals Data'!$B$4:$B$427,0))</f>
        <v>60002</v>
      </c>
      <c r="I446" s="19">
        <f>INDEX('Actuals Data'!I$4:I$427,MATCH($B446,'Actuals Data'!$B$4:$B$427,0))</f>
        <v>60001</v>
      </c>
      <c r="J446" s="19">
        <f>INDEX('Actuals Data'!J$4:J$427,MATCH($B446,'Actuals Data'!$B$4:$B$427,0))</f>
        <v>60000</v>
      </c>
      <c r="K446" s="19">
        <f>INDEX('Actuals Data'!K$4:K$427,MATCH($B446,'Actuals Data'!$B$4:$B$427,0))</f>
        <v>60000</v>
      </c>
      <c r="L446" s="19">
        <f>INDEX('Actuals Data'!L$4:L$427,MATCH($B446,'Actuals Data'!$B$4:$B$427,0))</f>
        <v>53000</v>
      </c>
      <c r="M446" s="19">
        <f>INDEX('Actuals Data'!M$4:M$427,MATCH($B446,'Actuals Data'!$B$4:$B$427,0))</f>
        <v>49500</v>
      </c>
      <c r="N446" s="19">
        <f>INDEX('Actuals Data'!N$4:N$427,MATCH($B446,'Actuals Data'!$B$4:$B$427,0))</f>
        <v>47000</v>
      </c>
      <c r="O446" s="19">
        <f>INDEX('Actuals Data'!O$4:O$427,MATCH($B446,'Actuals Data'!$B$4:$B$427,0))</f>
        <v>42500</v>
      </c>
      <c r="P446" s="19">
        <f>INDEX('Actuals Data'!P$4:P$427,MATCH($B446,'Actuals Data'!$B$4:$B$427,0))</f>
        <v>49500</v>
      </c>
      <c r="Q446" s="19">
        <f>INDEX('Actuals Data'!Q$4:Q$427,MATCH($B446,'Actuals Data'!$B$4:$B$427,0))</f>
        <v>39001</v>
      </c>
      <c r="R446" s="19">
        <f>INDEX('Actuals Data'!R$4:R$427,MATCH($B446,'Actuals Data'!$B$4:$B$427,0))</f>
        <v>36500</v>
      </c>
      <c r="S446" s="19">
        <f>INDEX('Actuals Data'!S$4:S$427,MATCH($B446,'Actuals Data'!$B$4:$B$427,0))</f>
        <v>31000</v>
      </c>
      <c r="T446" s="19">
        <f>INDEX('Actuals Data'!T$4:T$427,MATCH($B446,'Actuals Data'!$B$4:$B$427,0))</f>
        <v>28500</v>
      </c>
      <c r="U446" s="19">
        <f>INDEX('Actuals Data'!U$4:U$427,MATCH($B446,'Actuals Data'!$B$4:$B$427,0))</f>
        <v>32500</v>
      </c>
      <c r="V446" s="19">
        <f>INDEX('Actuals Data'!V$4:V$427,MATCH($B446,'Actuals Data'!$B$4:$B$427,0))</f>
        <v>31500</v>
      </c>
      <c r="W446" s="19">
        <f>INDEX('Actuals Data'!W$4:W$427,MATCH($B446,'Actuals Data'!$B$4:$B$427,0))</f>
        <v>35500</v>
      </c>
      <c r="X446" s="19">
        <f>INDEX('Actuals Data'!X$4:X$427,MATCH($B446,'Actuals Data'!$B$4:$B$427,0))</f>
        <v>31000</v>
      </c>
      <c r="Y446" s="19">
        <f>INDEX('Actuals Data'!Y$4:Y$427,MATCH($B446,'Actuals Data'!$B$4:$B$427,0))</f>
        <v>29000</v>
      </c>
      <c r="Z446" s="19">
        <f>INDEX('Actuals Data'!Z$4:Z$427,MATCH($B446,'Actuals Data'!$B$4:$B$427,0))</f>
        <v>53000</v>
      </c>
      <c r="AA446" s="19">
        <f>INDEX('Actuals Data'!AA$4:AA$427,MATCH($B446,'Actuals Data'!$B$4:$B$427,0))</f>
        <v>38000</v>
      </c>
      <c r="AB446" s="19">
        <f>INDEX('Actuals Data'!AB$4:AB$427,MATCH($B446,'Actuals Data'!$B$4:$B$427,0))</f>
        <v>34000</v>
      </c>
      <c r="AC446" s="19">
        <f>INDEX('Actuals Data'!AC$4:AC$427,MATCH($B446,'Actuals Data'!$B$4:$B$427,0))</f>
        <v>22597</v>
      </c>
      <c r="AD446" s="19">
        <f>INDEX('Actuals Data'!AD$4:AD$427,MATCH($B446,'Actuals Data'!$B$4:$B$427,0))</f>
        <v>25000</v>
      </c>
      <c r="AE446" s="19">
        <f>INDEX('Actuals Data'!AE$4:AE$427,MATCH($B446,'Actuals Data'!$B$4:$B$427,0))</f>
        <v>27000</v>
      </c>
      <c r="AF446" s="19">
        <f>INDEX('Actuals Data'!AF$4:AF$427,MATCH($B446,'Actuals Data'!$B$4:$B$427,0))</f>
        <v>24500</v>
      </c>
      <c r="AG446" s="19">
        <f>INDEX('Actuals Data'!AG$4:AG$427,MATCH($B446,'Actuals Data'!$B$4:$B$427,0))</f>
        <v>20000</v>
      </c>
      <c r="AH446" s="19">
        <f>INDEX('Actuals Data'!AH$4:AH$427,MATCH($B446,'Actuals Data'!$B$4:$B$427,0))</f>
        <v>18000</v>
      </c>
      <c r="AI446" s="19">
        <f>INDEX('Actuals Data'!AI$4:AI$427,MATCH($B446,'Actuals Data'!$B$4:$B$427,0))</f>
        <v>28000</v>
      </c>
      <c r="AJ446" s="19">
        <f>INDEX('Actuals Data'!AJ$4:AJ$427,MATCH($B446,'Actuals Data'!$B$4:$B$427,0))</f>
        <v>15098</v>
      </c>
      <c r="AK446" s="19">
        <f>INDEX('Actuals Data'!AK$4:AK$427,MATCH($B446,'Actuals Data'!$B$4:$B$427,0))</f>
        <v>32000</v>
      </c>
      <c r="AL446" s="19">
        <f>INDEX('Actuals Data'!AL$4:AL$427,MATCH($B446,'Actuals Data'!$B$4:$B$427,0))</f>
        <v>23000</v>
      </c>
      <c r="AM446" s="19">
        <f>INDEX('Actuals Data'!AM$4:AM$427,MATCH($B446,'Actuals Data'!$B$4:$B$427,0))</f>
        <v>9637</v>
      </c>
      <c r="AN446" s="19">
        <f>INDEX('Actuals Data'!AN$4:AN$427,MATCH($B446,'Actuals Data'!$B$4:$B$427,0))</f>
        <v>0</v>
      </c>
      <c r="AO446" s="19">
        <f>INDEX('Actuals Data'!AO$4:AO$427,MATCH($B446,'Actuals Data'!$B$4:$B$427,0))</f>
        <v>0</v>
      </c>
      <c r="AP446" s="19">
        <f>INDEX('Actuals Data'!AP$4:AP$427,MATCH($B446,'Actuals Data'!$B$4:$B$427,0))</f>
        <v>0</v>
      </c>
      <c r="AQ446" s="19">
        <f>INDEX('Actuals Data'!AQ$4:AQ$427,MATCH($B446,'Actuals Data'!$B$4:$B$427,0))</f>
        <v>0</v>
      </c>
      <c r="AR446" s="88">
        <f>INDEX('Actuals Data'!AR$4:AR$427,MATCH($B446,'Actuals Data'!$B$4:$B$427,0))</f>
        <v>10987.94</v>
      </c>
      <c r="AS446" s="52">
        <f>INDEX('Actuals Data'!AS$4:AS$427,MATCH($B446,'Actuals Data'!$B$4:$B$427,0))</f>
        <v>10987.94</v>
      </c>
      <c r="AT446" s="19">
        <f>INDEX('Actuals Data'!AT$4:AT$427,MATCH($B446,'Actuals Data'!$B$4:$B$427,0))</f>
        <v>0</v>
      </c>
    </row>
    <row r="447" spans="2:46" hidden="1" outlineLevel="2" x14ac:dyDescent="0.25">
      <c r="B447" s="24" t="s">
        <v>660</v>
      </c>
      <c r="C447" s="24" t="s">
        <v>661</v>
      </c>
      <c r="D447" s="24" t="s">
        <v>662</v>
      </c>
      <c r="E447" s="19">
        <f>INDEX('Actuals Data'!E$4:E$427,MATCH($B447,'Actuals Data'!$B$4:$B$427,0))</f>
        <v>670782</v>
      </c>
      <c r="F447" s="19">
        <f>INDEX('Actuals Data'!F$4:F$427,MATCH($B447,'Actuals Data'!$B$4:$B$427,0))</f>
        <v>735607</v>
      </c>
      <c r="G447" s="19">
        <f>INDEX('Actuals Data'!G$4:G$427,MATCH($B447,'Actuals Data'!$B$4:$B$427,0))</f>
        <v>919283</v>
      </c>
      <c r="H447" s="19">
        <f>INDEX('Actuals Data'!H$4:H$427,MATCH($B447,'Actuals Data'!$B$4:$B$427,0))</f>
        <v>1446099</v>
      </c>
      <c r="I447" s="19">
        <f>INDEX('Actuals Data'!I$4:I$427,MATCH($B447,'Actuals Data'!$B$4:$B$427,0))</f>
        <v>1372193</v>
      </c>
      <c r="J447" s="19">
        <f>INDEX('Actuals Data'!J$4:J$427,MATCH($B447,'Actuals Data'!$B$4:$B$427,0))</f>
        <v>2980118</v>
      </c>
      <c r="K447" s="19">
        <f>INDEX('Actuals Data'!K$4:K$427,MATCH($B447,'Actuals Data'!$B$4:$B$427,0))</f>
        <v>3014694</v>
      </c>
      <c r="L447" s="19">
        <f>INDEX('Actuals Data'!L$4:L$427,MATCH($B447,'Actuals Data'!$B$4:$B$427,0))</f>
        <v>3356910</v>
      </c>
      <c r="M447" s="19">
        <f>INDEX('Actuals Data'!M$4:M$427,MATCH($B447,'Actuals Data'!$B$4:$B$427,0))</f>
        <v>3525128</v>
      </c>
      <c r="N447" s="19">
        <f>INDEX('Actuals Data'!N$4:N$427,MATCH($B447,'Actuals Data'!$B$4:$B$427,0))</f>
        <v>3557992</v>
      </c>
      <c r="O447" s="19">
        <f>INDEX('Actuals Data'!O$4:O$427,MATCH($B447,'Actuals Data'!$B$4:$B$427,0))</f>
        <v>3625354</v>
      </c>
      <c r="P447" s="19">
        <f>INDEX('Actuals Data'!P$4:P$427,MATCH($B447,'Actuals Data'!$B$4:$B$427,0))</f>
        <v>3750069</v>
      </c>
      <c r="Q447" s="19">
        <f>INDEX('Actuals Data'!Q$4:Q$427,MATCH($B447,'Actuals Data'!$B$4:$B$427,0))</f>
        <v>4888940</v>
      </c>
      <c r="R447" s="19">
        <f>INDEX('Actuals Data'!R$4:R$427,MATCH($B447,'Actuals Data'!$B$4:$B$427,0))</f>
        <v>4944037</v>
      </c>
      <c r="S447" s="19">
        <f>INDEX('Actuals Data'!S$4:S$427,MATCH($B447,'Actuals Data'!$B$4:$B$427,0))</f>
        <v>4490264</v>
      </c>
      <c r="T447" s="19">
        <f>INDEX('Actuals Data'!T$4:T$427,MATCH($B447,'Actuals Data'!$B$4:$B$427,0))</f>
        <v>6936646</v>
      </c>
      <c r="U447" s="19">
        <f>INDEX('Actuals Data'!U$4:U$427,MATCH($B447,'Actuals Data'!$B$4:$B$427,0))</f>
        <v>6500563</v>
      </c>
      <c r="V447" s="19">
        <f>INDEX('Actuals Data'!V$4:V$427,MATCH($B447,'Actuals Data'!$B$4:$B$427,0))</f>
        <v>6021319</v>
      </c>
      <c r="W447" s="19">
        <f>INDEX('Actuals Data'!W$4:W$427,MATCH($B447,'Actuals Data'!$B$4:$B$427,0))</f>
        <v>6617350</v>
      </c>
      <c r="X447" s="19">
        <f>INDEX('Actuals Data'!X$4:X$427,MATCH($B447,'Actuals Data'!$B$4:$B$427,0))</f>
        <v>6813763</v>
      </c>
      <c r="Y447" s="19">
        <f>INDEX('Actuals Data'!Y$4:Y$427,MATCH($B447,'Actuals Data'!$B$4:$B$427,0))</f>
        <v>6149804</v>
      </c>
      <c r="Z447" s="19">
        <f>INDEX('Actuals Data'!Z$4:Z$427,MATCH($B447,'Actuals Data'!$B$4:$B$427,0))</f>
        <v>6334429</v>
      </c>
      <c r="AA447" s="19">
        <f>INDEX('Actuals Data'!AA$4:AA$427,MATCH($B447,'Actuals Data'!$B$4:$B$427,0))</f>
        <v>6760946</v>
      </c>
      <c r="AB447" s="19">
        <f>INDEX('Actuals Data'!AB$4:AB$427,MATCH($B447,'Actuals Data'!$B$4:$B$427,0))</f>
        <v>7036017</v>
      </c>
      <c r="AC447" s="19">
        <f>INDEX('Actuals Data'!AC$4:AC$427,MATCH($B447,'Actuals Data'!$B$4:$B$427,0))</f>
        <v>6919618</v>
      </c>
      <c r="AD447" s="19">
        <f>INDEX('Actuals Data'!AD$4:AD$427,MATCH($B447,'Actuals Data'!$B$4:$B$427,0))</f>
        <v>7469868</v>
      </c>
      <c r="AE447" s="19">
        <f>INDEX('Actuals Data'!AE$4:AE$427,MATCH($B447,'Actuals Data'!$B$4:$B$427,0))</f>
        <v>8720331</v>
      </c>
      <c r="AF447" s="19">
        <f>INDEX('Actuals Data'!AF$4:AF$427,MATCH($B447,'Actuals Data'!$B$4:$B$427,0))</f>
        <v>12973862</v>
      </c>
      <c r="AG447" s="19">
        <f>INDEX('Actuals Data'!AG$4:AG$427,MATCH($B447,'Actuals Data'!$B$4:$B$427,0))</f>
        <v>12468201</v>
      </c>
      <c r="AH447" s="19">
        <f>INDEX('Actuals Data'!AH$4:AH$427,MATCH($B447,'Actuals Data'!$B$4:$B$427,0))</f>
        <v>13266504</v>
      </c>
      <c r="AI447" s="19">
        <f>INDEX('Actuals Data'!AI$4:AI$427,MATCH($B447,'Actuals Data'!$B$4:$B$427,0))</f>
        <v>11430957</v>
      </c>
      <c r="AJ447" s="19">
        <f>INDEX('Actuals Data'!AJ$4:AJ$427,MATCH($B447,'Actuals Data'!$B$4:$B$427,0))</f>
        <v>12394224</v>
      </c>
      <c r="AK447" s="19">
        <f>INDEX('Actuals Data'!AK$4:AK$427,MATCH($B447,'Actuals Data'!$B$4:$B$427,0))</f>
        <v>13272402</v>
      </c>
      <c r="AL447" s="19">
        <f>INDEX('Actuals Data'!AL$4:AL$427,MATCH($B447,'Actuals Data'!$B$4:$B$427,0))</f>
        <v>15819668</v>
      </c>
      <c r="AM447" s="19">
        <f>INDEX('Actuals Data'!AM$4:AM$427,MATCH($B447,'Actuals Data'!$B$4:$B$427,0))</f>
        <v>14139390</v>
      </c>
      <c r="AN447" s="19">
        <f>INDEX('Actuals Data'!AN$4:AN$427,MATCH($B447,'Actuals Data'!$B$4:$B$427,0))</f>
        <v>13057373</v>
      </c>
      <c r="AO447" s="19">
        <f>INDEX('Actuals Data'!AO$4:AO$427,MATCH($B447,'Actuals Data'!$B$4:$B$427,0))</f>
        <v>12893984</v>
      </c>
      <c r="AP447" s="19">
        <f>INDEX('Actuals Data'!AP$4:AP$427,MATCH($B447,'Actuals Data'!$B$4:$B$427,0))</f>
        <v>11429282</v>
      </c>
      <c r="AQ447" s="19">
        <f>INDEX('Actuals Data'!AQ$4:AQ$427,MATCH($B447,'Actuals Data'!$B$4:$B$427,0))</f>
        <v>10907246</v>
      </c>
      <c r="AR447" s="88">
        <f>INDEX('Actuals Data'!AR$4:AR$427,MATCH($B447,'Actuals Data'!$B$4:$B$427,0))</f>
        <v>4761150.67</v>
      </c>
      <c r="AS447" s="52">
        <f>INDEX('Actuals Data'!AS$4:AS$427,MATCH($B447,'Actuals Data'!$B$4:$B$427,0))</f>
        <v>4761150.67</v>
      </c>
      <c r="AT447" s="19">
        <f>INDEX('Actuals Data'!AT$4:AT$427,MATCH($B447,'Actuals Data'!$B$4:$B$427,0))</f>
        <v>14625156</v>
      </c>
    </row>
    <row r="448" spans="2:46" hidden="1" outlineLevel="2" x14ac:dyDescent="0.25">
      <c r="B448" s="24" t="s">
        <v>663</v>
      </c>
      <c r="C448" s="24" t="s">
        <v>664</v>
      </c>
      <c r="D448" s="24" t="s">
        <v>665</v>
      </c>
      <c r="E448" s="19">
        <f>INDEX('Actuals Data'!E$4:E$427,MATCH($B448,'Actuals Data'!$B$4:$B$427,0))</f>
        <v>875861</v>
      </c>
      <c r="F448" s="19">
        <f>INDEX('Actuals Data'!F$4:F$427,MATCH($B448,'Actuals Data'!$B$4:$B$427,0))</f>
        <v>612343</v>
      </c>
      <c r="G448" s="19">
        <f>INDEX('Actuals Data'!G$4:G$427,MATCH($B448,'Actuals Data'!$B$4:$B$427,0))</f>
        <v>801735</v>
      </c>
      <c r="H448" s="19">
        <f>INDEX('Actuals Data'!H$4:H$427,MATCH($B448,'Actuals Data'!$B$4:$B$427,0))</f>
        <v>877590</v>
      </c>
      <c r="I448" s="19">
        <f>INDEX('Actuals Data'!I$4:I$427,MATCH($B448,'Actuals Data'!$B$4:$B$427,0))</f>
        <v>724776</v>
      </c>
      <c r="J448" s="19">
        <f>INDEX('Actuals Data'!J$4:J$427,MATCH($B448,'Actuals Data'!$B$4:$B$427,0))</f>
        <v>920943</v>
      </c>
      <c r="K448" s="19">
        <f>INDEX('Actuals Data'!K$4:K$427,MATCH($B448,'Actuals Data'!$B$4:$B$427,0))</f>
        <v>1281063</v>
      </c>
      <c r="L448" s="19">
        <f>INDEX('Actuals Data'!L$4:L$427,MATCH($B448,'Actuals Data'!$B$4:$B$427,0))</f>
        <v>2465789</v>
      </c>
      <c r="M448" s="19">
        <f>INDEX('Actuals Data'!M$4:M$427,MATCH($B448,'Actuals Data'!$B$4:$B$427,0))</f>
        <v>2970675</v>
      </c>
      <c r="N448" s="19">
        <f>INDEX('Actuals Data'!N$4:N$427,MATCH($B448,'Actuals Data'!$B$4:$B$427,0))</f>
        <v>3452712</v>
      </c>
      <c r="O448" s="19">
        <f>INDEX('Actuals Data'!O$4:O$427,MATCH($B448,'Actuals Data'!$B$4:$B$427,0))</f>
        <v>3992359</v>
      </c>
      <c r="P448" s="19">
        <f>INDEX('Actuals Data'!P$4:P$427,MATCH($B448,'Actuals Data'!$B$4:$B$427,0))</f>
        <v>5061097</v>
      </c>
      <c r="Q448" s="19">
        <f>INDEX('Actuals Data'!Q$4:Q$427,MATCH($B448,'Actuals Data'!$B$4:$B$427,0))</f>
        <v>4045570</v>
      </c>
      <c r="R448" s="19">
        <f>INDEX('Actuals Data'!R$4:R$427,MATCH($B448,'Actuals Data'!$B$4:$B$427,0))</f>
        <v>3747498</v>
      </c>
      <c r="S448" s="19">
        <f>INDEX('Actuals Data'!S$4:S$427,MATCH($B448,'Actuals Data'!$B$4:$B$427,0))</f>
        <v>3917147</v>
      </c>
      <c r="T448" s="19">
        <f>INDEX('Actuals Data'!T$4:T$427,MATCH($B448,'Actuals Data'!$B$4:$B$427,0))</f>
        <v>5174967</v>
      </c>
      <c r="U448" s="19">
        <f>INDEX('Actuals Data'!U$4:U$427,MATCH($B448,'Actuals Data'!$B$4:$B$427,0))</f>
        <v>4256845</v>
      </c>
      <c r="V448" s="19">
        <f>INDEX('Actuals Data'!V$4:V$427,MATCH($B448,'Actuals Data'!$B$4:$B$427,0))</f>
        <v>4300592</v>
      </c>
      <c r="W448" s="19">
        <f>INDEX('Actuals Data'!W$4:W$427,MATCH($B448,'Actuals Data'!$B$4:$B$427,0))</f>
        <v>4007427</v>
      </c>
      <c r="X448" s="19">
        <f>INDEX('Actuals Data'!X$4:X$427,MATCH($B448,'Actuals Data'!$B$4:$B$427,0))</f>
        <v>4245387</v>
      </c>
      <c r="Y448" s="19">
        <f>INDEX('Actuals Data'!Y$4:Y$427,MATCH($B448,'Actuals Data'!$B$4:$B$427,0))</f>
        <v>4482091</v>
      </c>
      <c r="Z448" s="19">
        <f>INDEX('Actuals Data'!Z$4:Z$427,MATCH($B448,'Actuals Data'!$B$4:$B$427,0))</f>
        <v>4790283</v>
      </c>
      <c r="AA448" s="19">
        <f>INDEX('Actuals Data'!AA$4:AA$427,MATCH($B448,'Actuals Data'!$B$4:$B$427,0))</f>
        <v>4952620</v>
      </c>
      <c r="AB448" s="19">
        <f>INDEX('Actuals Data'!AB$4:AB$427,MATCH($B448,'Actuals Data'!$B$4:$B$427,0))</f>
        <v>3993693</v>
      </c>
      <c r="AC448" s="19">
        <f>INDEX('Actuals Data'!AC$4:AC$427,MATCH($B448,'Actuals Data'!$B$4:$B$427,0))</f>
        <v>4462962</v>
      </c>
      <c r="AD448" s="19">
        <f>INDEX('Actuals Data'!AD$4:AD$427,MATCH($B448,'Actuals Data'!$B$4:$B$427,0))</f>
        <v>7250399</v>
      </c>
      <c r="AE448" s="19">
        <f>INDEX('Actuals Data'!AE$4:AE$427,MATCH($B448,'Actuals Data'!$B$4:$B$427,0))</f>
        <v>6544033</v>
      </c>
      <c r="AF448" s="19">
        <f>INDEX('Actuals Data'!AF$4:AF$427,MATCH($B448,'Actuals Data'!$B$4:$B$427,0))</f>
        <v>6323996</v>
      </c>
      <c r="AG448" s="19">
        <f>INDEX('Actuals Data'!AG$4:AG$427,MATCH($B448,'Actuals Data'!$B$4:$B$427,0))</f>
        <v>4438120</v>
      </c>
      <c r="AH448" s="19">
        <f>INDEX('Actuals Data'!AH$4:AH$427,MATCH($B448,'Actuals Data'!$B$4:$B$427,0))</f>
        <v>3769356</v>
      </c>
      <c r="AI448" s="19">
        <f>INDEX('Actuals Data'!AI$4:AI$427,MATCH($B448,'Actuals Data'!$B$4:$B$427,0))</f>
        <v>3394231</v>
      </c>
      <c r="AJ448" s="19">
        <f>INDEX('Actuals Data'!AJ$4:AJ$427,MATCH($B448,'Actuals Data'!$B$4:$B$427,0))</f>
        <v>3107017</v>
      </c>
      <c r="AK448" s="19">
        <f>INDEX('Actuals Data'!AK$4:AK$427,MATCH($B448,'Actuals Data'!$B$4:$B$427,0))</f>
        <v>3195041</v>
      </c>
      <c r="AL448" s="19">
        <f>INDEX('Actuals Data'!AL$4:AL$427,MATCH($B448,'Actuals Data'!$B$4:$B$427,0))</f>
        <v>3455428</v>
      </c>
      <c r="AM448" s="19">
        <f>INDEX('Actuals Data'!AM$4:AM$427,MATCH($B448,'Actuals Data'!$B$4:$B$427,0))</f>
        <v>3093021</v>
      </c>
      <c r="AN448" s="19">
        <f>INDEX('Actuals Data'!AN$4:AN$427,MATCH($B448,'Actuals Data'!$B$4:$B$427,0))</f>
        <v>3222809</v>
      </c>
      <c r="AO448" s="19">
        <f>INDEX('Actuals Data'!AO$4:AO$427,MATCH($B448,'Actuals Data'!$B$4:$B$427,0))</f>
        <v>4205184</v>
      </c>
      <c r="AP448" s="19">
        <f>INDEX('Actuals Data'!AP$4:AP$427,MATCH($B448,'Actuals Data'!$B$4:$B$427,0))</f>
        <v>2600764</v>
      </c>
      <c r="AQ448" s="19">
        <f>INDEX('Actuals Data'!AQ$4:AQ$427,MATCH($B448,'Actuals Data'!$B$4:$B$427,0))</f>
        <v>2943484</v>
      </c>
      <c r="AR448" s="88">
        <f>INDEX('Actuals Data'!AR$4:AR$427,MATCH($B448,'Actuals Data'!$B$4:$B$427,0))</f>
        <v>2984736.48</v>
      </c>
      <c r="AS448" s="52">
        <f>INDEX('Actuals Data'!AS$4:AS$427,MATCH($B448,'Actuals Data'!$B$4:$B$427,0))</f>
        <v>2984736.48</v>
      </c>
      <c r="AT448" s="19">
        <f>INDEX('Actuals Data'!AT$4:AT$427,MATCH($B448,'Actuals Data'!$B$4:$B$427,0))</f>
        <v>3175597</v>
      </c>
    </row>
    <row r="449" spans="2:46" hidden="1" outlineLevel="2" x14ac:dyDescent="0.25">
      <c r="B449" s="24" t="s">
        <v>666</v>
      </c>
      <c r="C449" s="24" t="s">
        <v>667</v>
      </c>
      <c r="D449" s="24" t="s">
        <v>668</v>
      </c>
      <c r="E449" s="19">
        <f>INDEX('Actuals Data'!E$4:E$427,MATCH($B449,'Actuals Data'!$B$4:$B$427,0))</f>
        <v>0</v>
      </c>
      <c r="F449" s="19">
        <f>INDEX('Actuals Data'!F$4:F$427,MATCH($B449,'Actuals Data'!$B$4:$B$427,0))</f>
        <v>65716</v>
      </c>
      <c r="G449" s="19">
        <f>INDEX('Actuals Data'!G$4:G$427,MATCH($B449,'Actuals Data'!$B$4:$B$427,0))</f>
        <v>52344</v>
      </c>
      <c r="H449" s="19">
        <f>INDEX('Actuals Data'!H$4:H$427,MATCH($B449,'Actuals Data'!$B$4:$B$427,0))</f>
        <v>91954</v>
      </c>
      <c r="I449" s="19">
        <f>INDEX('Actuals Data'!I$4:I$427,MATCH($B449,'Actuals Data'!$B$4:$B$427,0))</f>
        <v>541113</v>
      </c>
      <c r="J449" s="19">
        <f>INDEX('Actuals Data'!J$4:J$427,MATCH($B449,'Actuals Data'!$B$4:$B$427,0))</f>
        <v>410873</v>
      </c>
      <c r="K449" s="19">
        <f>INDEX('Actuals Data'!K$4:K$427,MATCH($B449,'Actuals Data'!$B$4:$B$427,0))</f>
        <v>356554</v>
      </c>
      <c r="L449" s="19">
        <f>INDEX('Actuals Data'!L$4:L$427,MATCH($B449,'Actuals Data'!$B$4:$B$427,0))</f>
        <v>304963</v>
      </c>
      <c r="M449" s="19">
        <f>INDEX('Actuals Data'!M$4:M$427,MATCH($B449,'Actuals Data'!$B$4:$B$427,0))</f>
        <v>303991</v>
      </c>
      <c r="N449" s="19">
        <f>INDEX('Actuals Data'!N$4:N$427,MATCH($B449,'Actuals Data'!$B$4:$B$427,0))</f>
        <v>562420</v>
      </c>
      <c r="O449" s="19">
        <f>INDEX('Actuals Data'!O$4:O$427,MATCH($B449,'Actuals Data'!$B$4:$B$427,0))</f>
        <v>593628</v>
      </c>
      <c r="P449" s="19">
        <f>INDEX('Actuals Data'!P$4:P$427,MATCH($B449,'Actuals Data'!$B$4:$B$427,0))</f>
        <v>800372</v>
      </c>
      <c r="Q449" s="19">
        <f>INDEX('Actuals Data'!Q$4:Q$427,MATCH($B449,'Actuals Data'!$B$4:$B$427,0))</f>
        <v>1357891</v>
      </c>
      <c r="R449" s="19">
        <f>INDEX('Actuals Data'!R$4:R$427,MATCH($B449,'Actuals Data'!$B$4:$B$427,0))</f>
        <v>1371339</v>
      </c>
      <c r="S449" s="19">
        <f>INDEX('Actuals Data'!S$4:S$427,MATCH($B449,'Actuals Data'!$B$4:$B$427,0))</f>
        <v>855533</v>
      </c>
      <c r="T449" s="19">
        <f>INDEX('Actuals Data'!T$4:T$427,MATCH($B449,'Actuals Data'!$B$4:$B$427,0))</f>
        <v>1578923</v>
      </c>
      <c r="U449" s="19">
        <f>INDEX('Actuals Data'!U$4:U$427,MATCH($B449,'Actuals Data'!$B$4:$B$427,0))</f>
        <v>1429314</v>
      </c>
      <c r="V449" s="19">
        <f>INDEX('Actuals Data'!V$4:V$427,MATCH($B449,'Actuals Data'!$B$4:$B$427,0))</f>
        <v>2680134</v>
      </c>
      <c r="W449" s="19">
        <f>INDEX('Actuals Data'!W$4:W$427,MATCH($B449,'Actuals Data'!$B$4:$B$427,0))</f>
        <v>1942072</v>
      </c>
      <c r="X449" s="19">
        <f>INDEX('Actuals Data'!X$4:X$427,MATCH($B449,'Actuals Data'!$B$4:$B$427,0))</f>
        <v>2009299</v>
      </c>
      <c r="Y449" s="19">
        <f>INDEX('Actuals Data'!Y$4:Y$427,MATCH($B449,'Actuals Data'!$B$4:$B$427,0))</f>
        <v>2022251</v>
      </c>
      <c r="Z449" s="19">
        <f>INDEX('Actuals Data'!Z$4:Z$427,MATCH($B449,'Actuals Data'!$B$4:$B$427,0))</f>
        <v>1926616</v>
      </c>
      <c r="AA449" s="19">
        <f>INDEX('Actuals Data'!AA$4:AA$427,MATCH($B449,'Actuals Data'!$B$4:$B$427,0))</f>
        <v>2334862</v>
      </c>
      <c r="AB449" s="19">
        <f>INDEX('Actuals Data'!AB$4:AB$427,MATCH($B449,'Actuals Data'!$B$4:$B$427,0))</f>
        <v>2755586</v>
      </c>
      <c r="AC449" s="19">
        <f>INDEX('Actuals Data'!AC$4:AC$427,MATCH($B449,'Actuals Data'!$B$4:$B$427,0))</f>
        <v>2727785</v>
      </c>
      <c r="AD449" s="19">
        <f>INDEX('Actuals Data'!AD$4:AD$427,MATCH($B449,'Actuals Data'!$B$4:$B$427,0))</f>
        <v>2326471</v>
      </c>
      <c r="AE449" s="19">
        <f>INDEX('Actuals Data'!AE$4:AE$427,MATCH($B449,'Actuals Data'!$B$4:$B$427,0))</f>
        <v>2771513</v>
      </c>
      <c r="AF449" s="19">
        <f>INDEX('Actuals Data'!AF$4:AF$427,MATCH($B449,'Actuals Data'!$B$4:$B$427,0))</f>
        <v>2396457</v>
      </c>
      <c r="AG449" s="19">
        <f>INDEX('Actuals Data'!AG$4:AG$427,MATCH($B449,'Actuals Data'!$B$4:$B$427,0))</f>
        <v>1749721</v>
      </c>
      <c r="AH449" s="19">
        <f>INDEX('Actuals Data'!AH$4:AH$427,MATCH($B449,'Actuals Data'!$B$4:$B$427,0))</f>
        <v>1819019</v>
      </c>
      <c r="AI449" s="19">
        <f>INDEX('Actuals Data'!AI$4:AI$427,MATCH($B449,'Actuals Data'!$B$4:$B$427,0))</f>
        <v>1229133</v>
      </c>
      <c r="AJ449" s="19">
        <f>INDEX('Actuals Data'!AJ$4:AJ$427,MATCH($B449,'Actuals Data'!$B$4:$B$427,0))</f>
        <v>1601255</v>
      </c>
      <c r="AK449" s="19">
        <f>INDEX('Actuals Data'!AK$4:AK$427,MATCH($B449,'Actuals Data'!$B$4:$B$427,0))</f>
        <v>1376509</v>
      </c>
      <c r="AL449" s="19">
        <f>INDEX('Actuals Data'!AL$4:AL$427,MATCH($B449,'Actuals Data'!$B$4:$B$427,0))</f>
        <v>1765778</v>
      </c>
      <c r="AM449" s="19">
        <f>INDEX('Actuals Data'!AM$4:AM$427,MATCH($B449,'Actuals Data'!$B$4:$B$427,0))</f>
        <v>1862165</v>
      </c>
      <c r="AN449" s="19">
        <f>INDEX('Actuals Data'!AN$4:AN$427,MATCH($B449,'Actuals Data'!$B$4:$B$427,0))</f>
        <v>2066601</v>
      </c>
      <c r="AO449" s="19">
        <f>INDEX('Actuals Data'!AO$4:AO$427,MATCH($B449,'Actuals Data'!$B$4:$B$427,0))</f>
        <v>2229677</v>
      </c>
      <c r="AP449" s="19">
        <f>INDEX('Actuals Data'!AP$4:AP$427,MATCH($B449,'Actuals Data'!$B$4:$B$427,0))</f>
        <v>2070786</v>
      </c>
      <c r="AQ449" s="19">
        <f>INDEX('Actuals Data'!AQ$4:AQ$427,MATCH($B449,'Actuals Data'!$B$4:$B$427,0))</f>
        <v>1994391</v>
      </c>
      <c r="AR449" s="88">
        <f>INDEX('Actuals Data'!AR$4:AR$427,MATCH($B449,'Actuals Data'!$B$4:$B$427,0))</f>
        <v>2113714.7599999998</v>
      </c>
      <c r="AS449" s="52">
        <f>INDEX('Actuals Data'!AS$4:AS$427,MATCH($B449,'Actuals Data'!$B$4:$B$427,0))</f>
        <v>2113714.7599999998</v>
      </c>
      <c r="AT449" s="19">
        <f>INDEX('Actuals Data'!AT$4:AT$427,MATCH($B449,'Actuals Data'!$B$4:$B$427,0))</f>
        <v>2793972</v>
      </c>
    </row>
    <row r="450" spans="2:46" hidden="1" outlineLevel="2" x14ac:dyDescent="0.25">
      <c r="B450" s="24" t="s">
        <v>674</v>
      </c>
      <c r="C450" s="24" t="s">
        <v>675</v>
      </c>
      <c r="D450" s="24" t="s">
        <v>676</v>
      </c>
      <c r="E450" s="19">
        <f>INDEX('Actuals Data'!E$4:E$427,MATCH($B450,'Actuals Data'!$B$4:$B$427,0))</f>
        <v>0</v>
      </c>
      <c r="F450" s="19">
        <f>INDEX('Actuals Data'!F$4:F$427,MATCH($B450,'Actuals Data'!$B$4:$B$427,0))</f>
        <v>0</v>
      </c>
      <c r="G450" s="19">
        <f>INDEX('Actuals Data'!G$4:G$427,MATCH($B450,'Actuals Data'!$B$4:$B$427,0))</f>
        <v>0</v>
      </c>
      <c r="H450" s="19">
        <f>INDEX('Actuals Data'!H$4:H$427,MATCH($B450,'Actuals Data'!$B$4:$B$427,0))</f>
        <v>91057</v>
      </c>
      <c r="I450" s="19">
        <f>INDEX('Actuals Data'!I$4:I$427,MATCH($B450,'Actuals Data'!$B$4:$B$427,0))</f>
        <v>0</v>
      </c>
      <c r="J450" s="19">
        <f>INDEX('Actuals Data'!J$4:J$427,MATCH($B450,'Actuals Data'!$B$4:$B$427,0))</f>
        <v>0</v>
      </c>
      <c r="K450" s="19">
        <f>INDEX('Actuals Data'!K$4:K$427,MATCH($B450,'Actuals Data'!$B$4:$B$427,0))</f>
        <v>0</v>
      </c>
      <c r="L450" s="19">
        <f>INDEX('Actuals Data'!L$4:L$427,MATCH($B450,'Actuals Data'!$B$4:$B$427,0))</f>
        <v>0</v>
      </c>
      <c r="M450" s="19">
        <f>INDEX('Actuals Data'!M$4:M$427,MATCH($B450,'Actuals Data'!$B$4:$B$427,0))</f>
        <v>119000</v>
      </c>
      <c r="N450" s="19">
        <f>INDEX('Actuals Data'!N$4:N$427,MATCH($B450,'Actuals Data'!$B$4:$B$427,0))</f>
        <v>156524</v>
      </c>
      <c r="O450" s="19">
        <f>INDEX('Actuals Data'!O$4:O$427,MATCH($B450,'Actuals Data'!$B$4:$B$427,0))</f>
        <v>207167</v>
      </c>
      <c r="P450" s="19">
        <f>INDEX('Actuals Data'!P$4:P$427,MATCH($B450,'Actuals Data'!$B$4:$B$427,0))</f>
        <v>163203</v>
      </c>
      <c r="Q450" s="19">
        <f>INDEX('Actuals Data'!Q$4:Q$427,MATCH($B450,'Actuals Data'!$B$4:$B$427,0))</f>
        <v>170997</v>
      </c>
      <c r="R450" s="19">
        <f>INDEX('Actuals Data'!R$4:R$427,MATCH($B450,'Actuals Data'!$B$4:$B$427,0))</f>
        <v>120530</v>
      </c>
      <c r="S450" s="19">
        <f>INDEX('Actuals Data'!S$4:S$427,MATCH($B450,'Actuals Data'!$B$4:$B$427,0))</f>
        <v>150475</v>
      </c>
      <c r="T450" s="19">
        <f>INDEX('Actuals Data'!T$4:T$427,MATCH($B450,'Actuals Data'!$B$4:$B$427,0))</f>
        <v>134838</v>
      </c>
      <c r="U450" s="19">
        <f>INDEX('Actuals Data'!U$4:U$427,MATCH($B450,'Actuals Data'!$B$4:$B$427,0))</f>
        <v>99784</v>
      </c>
      <c r="V450" s="19">
        <f>INDEX('Actuals Data'!V$4:V$427,MATCH($B450,'Actuals Data'!$B$4:$B$427,0))</f>
        <v>180129</v>
      </c>
      <c r="W450" s="19">
        <f>INDEX('Actuals Data'!W$4:W$427,MATCH($B450,'Actuals Data'!$B$4:$B$427,0))</f>
        <v>187918</v>
      </c>
      <c r="X450" s="19">
        <f>INDEX('Actuals Data'!X$4:X$427,MATCH($B450,'Actuals Data'!$B$4:$B$427,0))</f>
        <v>168517</v>
      </c>
      <c r="Y450" s="19">
        <f>INDEX('Actuals Data'!Y$4:Y$427,MATCH($B450,'Actuals Data'!$B$4:$B$427,0))</f>
        <v>179365</v>
      </c>
      <c r="Z450" s="19">
        <f>INDEX('Actuals Data'!Z$4:Z$427,MATCH($B450,'Actuals Data'!$B$4:$B$427,0))</f>
        <v>165816</v>
      </c>
      <c r="AA450" s="19">
        <f>INDEX('Actuals Data'!AA$4:AA$427,MATCH($B450,'Actuals Data'!$B$4:$B$427,0))</f>
        <v>169178</v>
      </c>
      <c r="AB450" s="19">
        <f>INDEX('Actuals Data'!AB$4:AB$427,MATCH($B450,'Actuals Data'!$B$4:$B$427,0))</f>
        <v>143232</v>
      </c>
      <c r="AC450" s="19">
        <f>INDEX('Actuals Data'!AC$4:AC$427,MATCH($B450,'Actuals Data'!$B$4:$B$427,0))</f>
        <v>231453</v>
      </c>
      <c r="AD450" s="19">
        <f>INDEX('Actuals Data'!AD$4:AD$427,MATCH($B450,'Actuals Data'!$B$4:$B$427,0))</f>
        <v>271292</v>
      </c>
      <c r="AE450" s="19">
        <f>INDEX('Actuals Data'!AE$4:AE$427,MATCH($B450,'Actuals Data'!$B$4:$B$427,0))</f>
        <v>313244</v>
      </c>
      <c r="AF450" s="19">
        <f>INDEX('Actuals Data'!AF$4:AF$427,MATCH($B450,'Actuals Data'!$B$4:$B$427,0))</f>
        <v>232222</v>
      </c>
      <c r="AG450" s="19">
        <f>INDEX('Actuals Data'!AG$4:AG$427,MATCH($B450,'Actuals Data'!$B$4:$B$427,0))</f>
        <v>327903</v>
      </c>
      <c r="AH450" s="19">
        <f>INDEX('Actuals Data'!AH$4:AH$427,MATCH($B450,'Actuals Data'!$B$4:$B$427,0))</f>
        <v>294521</v>
      </c>
      <c r="AI450" s="19">
        <f>INDEX('Actuals Data'!AI$4:AI$427,MATCH($B450,'Actuals Data'!$B$4:$B$427,0))</f>
        <v>208063</v>
      </c>
      <c r="AJ450" s="19">
        <f>INDEX('Actuals Data'!AJ$4:AJ$427,MATCH($B450,'Actuals Data'!$B$4:$B$427,0))</f>
        <v>213092</v>
      </c>
      <c r="AK450" s="19">
        <f>INDEX('Actuals Data'!AK$4:AK$427,MATCH($B450,'Actuals Data'!$B$4:$B$427,0))</f>
        <v>334824</v>
      </c>
      <c r="AL450" s="19">
        <f>INDEX('Actuals Data'!AL$4:AL$427,MATCH($B450,'Actuals Data'!$B$4:$B$427,0))</f>
        <v>226821</v>
      </c>
      <c r="AM450" s="19">
        <f>INDEX('Actuals Data'!AM$4:AM$427,MATCH($B450,'Actuals Data'!$B$4:$B$427,0))</f>
        <v>235247</v>
      </c>
      <c r="AN450" s="19">
        <f>INDEX('Actuals Data'!AN$4:AN$427,MATCH($B450,'Actuals Data'!$B$4:$B$427,0))</f>
        <v>247022</v>
      </c>
      <c r="AO450" s="19">
        <f>INDEX('Actuals Data'!AO$4:AO$427,MATCH($B450,'Actuals Data'!$B$4:$B$427,0))</f>
        <v>276792</v>
      </c>
      <c r="AP450" s="19">
        <f>INDEX('Actuals Data'!AP$4:AP$427,MATCH($B450,'Actuals Data'!$B$4:$B$427,0))</f>
        <v>264959</v>
      </c>
      <c r="AQ450" s="19">
        <f>INDEX('Actuals Data'!AQ$4:AQ$427,MATCH($B450,'Actuals Data'!$B$4:$B$427,0))</f>
        <v>301245</v>
      </c>
      <c r="AR450" s="88">
        <f>INDEX('Actuals Data'!AR$4:AR$427,MATCH($B450,'Actuals Data'!$B$4:$B$427,0))</f>
        <v>319858.59999999998</v>
      </c>
      <c r="AS450" s="52">
        <f>INDEX('Actuals Data'!AS$4:AS$427,MATCH($B450,'Actuals Data'!$B$4:$B$427,0))</f>
        <v>319858.59999999998</v>
      </c>
      <c r="AT450" s="19">
        <f>INDEX('Actuals Data'!AT$4:AT$427,MATCH($B450,'Actuals Data'!$B$4:$B$427,0))</f>
        <v>264959</v>
      </c>
    </row>
    <row r="451" spans="2:46" hidden="1" outlineLevel="2" x14ac:dyDescent="0.25">
      <c r="B451" s="24" t="s">
        <v>680</v>
      </c>
      <c r="D451" s="24" t="s">
        <v>682</v>
      </c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>
        <f>INDEX('Actuals Data'!AK$4:AK$427,MATCH($B451,'Actuals Data'!$B$4:$B$427,0))</f>
        <v>0</v>
      </c>
      <c r="AL451" s="19">
        <f>INDEX('Actuals Data'!AL$4:AL$427,MATCH($B451,'Actuals Data'!$B$4:$B$427,0))</f>
        <v>0</v>
      </c>
      <c r="AM451" s="19">
        <f>INDEX('Actuals Data'!AM$4:AM$427,MATCH($B451,'Actuals Data'!$B$4:$B$427,0))</f>
        <v>0</v>
      </c>
      <c r="AN451" s="19">
        <f>INDEX('Actuals Data'!AN$4:AN$427,MATCH($B451,'Actuals Data'!$B$4:$B$427,0))</f>
        <v>0</v>
      </c>
      <c r="AO451" s="19">
        <f>INDEX('Actuals Data'!AO$4:AO$427,MATCH($B451,'Actuals Data'!$B$4:$B$427,0))</f>
        <v>0</v>
      </c>
      <c r="AP451" s="19">
        <f>INDEX('Actuals Data'!AP$4:AP$427,MATCH($B451,'Actuals Data'!$B$4:$B$427,0))</f>
        <v>0</v>
      </c>
      <c r="AQ451" s="19">
        <f>INDEX('Actuals Data'!AQ$4:AQ$427,MATCH($B451,'Actuals Data'!$B$4:$B$427,0))</f>
        <v>0</v>
      </c>
      <c r="AR451" s="88">
        <f>INDEX('Actuals Data'!AR$4:AR$427,MATCH($B451,'Actuals Data'!$B$4:$B$427,0))</f>
        <v>-173042.88</v>
      </c>
      <c r="AS451" s="52">
        <f>INDEX('Actuals Data'!AS$4:AS$427,MATCH($B451,'Actuals Data'!$B$4:$B$427,0))</f>
        <v>-173042.88</v>
      </c>
      <c r="AT451" s="19">
        <f>INDEX('Actuals Data'!AT$4:AT$427,MATCH($B451,'Actuals Data'!$B$4:$B$427,0))</f>
        <v>6003449</v>
      </c>
    </row>
    <row r="452" spans="2:46" hidden="1" outlineLevel="2" x14ac:dyDescent="0.25">
      <c r="D452" s="15" t="s">
        <v>1039</v>
      </c>
      <c r="E452" s="20">
        <f t="shared" ref="E452:AG452" si="195">SUM(E444:E451)</f>
        <v>19318224</v>
      </c>
      <c r="F452" s="20">
        <f t="shared" si="195"/>
        <v>20443396</v>
      </c>
      <c r="G452" s="20">
        <f t="shared" si="195"/>
        <v>20792273</v>
      </c>
      <c r="H452" s="20">
        <f t="shared" si="195"/>
        <v>24744612</v>
      </c>
      <c r="I452" s="20">
        <f t="shared" si="195"/>
        <v>31948307</v>
      </c>
      <c r="J452" s="20">
        <f t="shared" si="195"/>
        <v>44822589</v>
      </c>
      <c r="K452" s="20">
        <f t="shared" si="195"/>
        <v>45341233</v>
      </c>
      <c r="L452" s="20">
        <f t="shared" si="195"/>
        <v>52465176</v>
      </c>
      <c r="M452" s="20">
        <f t="shared" si="195"/>
        <v>56679020</v>
      </c>
      <c r="N452" s="20">
        <f t="shared" si="195"/>
        <v>58248630</v>
      </c>
      <c r="O452" s="20">
        <f t="shared" si="195"/>
        <v>59059423</v>
      </c>
      <c r="P452" s="20">
        <f t="shared" si="195"/>
        <v>64954166</v>
      </c>
      <c r="Q452" s="20">
        <f t="shared" si="195"/>
        <v>75986610</v>
      </c>
      <c r="R452" s="20">
        <f t="shared" si="195"/>
        <v>71878918</v>
      </c>
      <c r="S452" s="20">
        <f t="shared" si="195"/>
        <v>74398307</v>
      </c>
      <c r="T452" s="20">
        <f t="shared" si="195"/>
        <v>87351885</v>
      </c>
      <c r="U452" s="20">
        <f t="shared" si="195"/>
        <v>86043814</v>
      </c>
      <c r="V452" s="20">
        <f t="shared" si="195"/>
        <v>86226902</v>
      </c>
      <c r="W452" s="20">
        <f t="shared" si="195"/>
        <v>89133763</v>
      </c>
      <c r="X452" s="20">
        <f t="shared" si="195"/>
        <v>98835037</v>
      </c>
      <c r="Y452" s="20">
        <f t="shared" si="195"/>
        <v>103133735</v>
      </c>
      <c r="Z452" s="20">
        <f t="shared" si="195"/>
        <v>104857781</v>
      </c>
      <c r="AA452" s="20">
        <f t="shared" si="195"/>
        <v>108235124</v>
      </c>
      <c r="AB452" s="20">
        <f t="shared" si="195"/>
        <v>112507087</v>
      </c>
      <c r="AC452" s="20">
        <f t="shared" si="195"/>
        <v>112855238</v>
      </c>
      <c r="AD452" s="20">
        <f t="shared" si="195"/>
        <v>122800185</v>
      </c>
      <c r="AE452" s="20">
        <f t="shared" si="195"/>
        <v>132098058</v>
      </c>
      <c r="AF452" s="20">
        <f t="shared" si="195"/>
        <v>139429332</v>
      </c>
      <c r="AG452" s="20">
        <f t="shared" si="195"/>
        <v>144174451</v>
      </c>
      <c r="AH452" s="20">
        <f t="shared" ref="AH452:AT452" si="196">SUM(AH444:AH451)</f>
        <v>148799863</v>
      </c>
      <c r="AI452" s="20">
        <f t="shared" si="196"/>
        <v>157757220</v>
      </c>
      <c r="AJ452" s="20">
        <f t="shared" si="196"/>
        <v>161961108</v>
      </c>
      <c r="AK452" s="20">
        <f t="shared" si="196"/>
        <v>169482866</v>
      </c>
      <c r="AL452" s="20">
        <f t="shared" si="196"/>
        <v>177060970</v>
      </c>
      <c r="AM452" s="20">
        <f t="shared" si="196"/>
        <v>172879522</v>
      </c>
      <c r="AN452" s="20">
        <f t="shared" si="196"/>
        <v>182856537</v>
      </c>
      <c r="AO452" s="20">
        <f t="shared" si="196"/>
        <v>205096888</v>
      </c>
      <c r="AP452" s="20">
        <f t="shared" si="196"/>
        <v>207335885</v>
      </c>
      <c r="AQ452" s="20">
        <f t="shared" si="196"/>
        <v>241951219</v>
      </c>
      <c r="AR452" s="89">
        <f t="shared" ref="AR452:AS452" si="197">SUM(AR444:AR451)</f>
        <v>210069499.50999996</v>
      </c>
      <c r="AS452" s="65">
        <f t="shared" si="197"/>
        <v>210069499.50999996</v>
      </c>
      <c r="AT452" s="20">
        <f t="shared" si="196"/>
        <v>276281020</v>
      </c>
    </row>
    <row r="453" spans="2:46" hidden="1" outlineLevel="2" x14ac:dyDescent="0.25"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105"/>
      <c r="AS453" s="82"/>
      <c r="AT453" s="33"/>
    </row>
    <row r="454" spans="2:46" hidden="1" outlineLevel="2" x14ac:dyDescent="0.25">
      <c r="D454" s="14" t="s">
        <v>1028</v>
      </c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104"/>
      <c r="AS454" s="81"/>
      <c r="AT454" s="38"/>
    </row>
    <row r="455" spans="2:46" hidden="1" outlineLevel="2" x14ac:dyDescent="0.25">
      <c r="B455" s="24" t="s">
        <v>657</v>
      </c>
      <c r="C455" s="24" t="s">
        <v>658</v>
      </c>
      <c r="D455" s="24" t="s">
        <v>659</v>
      </c>
      <c r="E455" s="19">
        <f>INDEX('Actuals Data'!E$4:E$427,MATCH($B455,'Actuals Data'!$B$4:$B$427,0))</f>
        <v>250</v>
      </c>
      <c r="F455" s="19">
        <f>INDEX('Actuals Data'!F$4:F$427,MATCH($B455,'Actuals Data'!$B$4:$B$427,0))</f>
        <v>1379</v>
      </c>
      <c r="G455" s="19">
        <f>INDEX('Actuals Data'!G$4:G$427,MATCH($B455,'Actuals Data'!$B$4:$B$427,0))</f>
        <v>75</v>
      </c>
      <c r="H455" s="19">
        <f>INDEX('Actuals Data'!H$4:H$427,MATCH($B455,'Actuals Data'!$B$4:$B$427,0))</f>
        <v>61166</v>
      </c>
      <c r="I455" s="19">
        <f>INDEX('Actuals Data'!I$4:I$427,MATCH($B455,'Actuals Data'!$B$4:$B$427,0))</f>
        <v>0</v>
      </c>
      <c r="J455" s="19">
        <f>INDEX('Actuals Data'!J$4:J$427,MATCH($B455,'Actuals Data'!$B$4:$B$427,0))</f>
        <v>0</v>
      </c>
      <c r="K455" s="19">
        <f>INDEX('Actuals Data'!K$4:K$427,MATCH($B455,'Actuals Data'!$B$4:$B$427,0))</f>
        <v>376</v>
      </c>
      <c r="L455" s="19">
        <f>INDEX('Actuals Data'!L$4:L$427,MATCH($B455,'Actuals Data'!$B$4:$B$427,0))</f>
        <v>1847</v>
      </c>
      <c r="M455" s="19">
        <f>INDEX('Actuals Data'!M$4:M$427,MATCH($B455,'Actuals Data'!$B$4:$B$427,0))</f>
        <v>22362</v>
      </c>
      <c r="N455" s="19">
        <f>INDEX('Actuals Data'!N$4:N$427,MATCH($B455,'Actuals Data'!$B$4:$B$427,0))</f>
        <v>5888</v>
      </c>
      <c r="O455" s="19">
        <f>INDEX('Actuals Data'!O$4:O$427,MATCH($B455,'Actuals Data'!$B$4:$B$427,0))</f>
        <v>318051</v>
      </c>
      <c r="P455" s="19">
        <f>INDEX('Actuals Data'!P$4:P$427,MATCH($B455,'Actuals Data'!$B$4:$B$427,0))</f>
        <v>70160</v>
      </c>
      <c r="Q455" s="19">
        <f>INDEX('Actuals Data'!Q$4:Q$427,MATCH($B455,'Actuals Data'!$B$4:$B$427,0))</f>
        <v>102158</v>
      </c>
      <c r="R455" s="19">
        <f>INDEX('Actuals Data'!R$4:R$427,MATCH($B455,'Actuals Data'!$B$4:$B$427,0))</f>
        <v>164848</v>
      </c>
      <c r="S455" s="19">
        <f>INDEX('Actuals Data'!S$4:S$427,MATCH($B455,'Actuals Data'!$B$4:$B$427,0))</f>
        <v>249238</v>
      </c>
      <c r="T455" s="19">
        <f>INDEX('Actuals Data'!T$4:T$427,MATCH($B455,'Actuals Data'!$B$4:$B$427,0))</f>
        <v>181310</v>
      </c>
      <c r="U455" s="19">
        <f>INDEX('Actuals Data'!U$4:U$427,MATCH($B455,'Actuals Data'!$B$4:$B$427,0))</f>
        <v>212704</v>
      </c>
      <c r="V455" s="19">
        <f>INDEX('Actuals Data'!V$4:V$427,MATCH($B455,'Actuals Data'!$B$4:$B$427,0))</f>
        <v>416093</v>
      </c>
      <c r="W455" s="19">
        <f>INDEX('Actuals Data'!W$4:W$427,MATCH($B455,'Actuals Data'!$B$4:$B$427,0))</f>
        <v>217809</v>
      </c>
      <c r="X455" s="19">
        <f>INDEX('Actuals Data'!X$4:X$427,MATCH($B455,'Actuals Data'!$B$4:$B$427,0))</f>
        <v>236655</v>
      </c>
      <c r="Y455" s="19">
        <f>INDEX('Actuals Data'!Y$4:Y$427,MATCH($B455,'Actuals Data'!$B$4:$B$427,0))</f>
        <v>308362</v>
      </c>
      <c r="Z455" s="19">
        <f>INDEX('Actuals Data'!Z$4:Z$427,MATCH($B455,'Actuals Data'!$B$4:$B$427,0))</f>
        <v>265625</v>
      </c>
      <c r="AA455" s="19">
        <f>INDEX('Actuals Data'!AA$4:AA$427,MATCH($B455,'Actuals Data'!$B$4:$B$427,0))</f>
        <v>250741</v>
      </c>
      <c r="AB455" s="19">
        <f>INDEX('Actuals Data'!AB$4:AB$427,MATCH($B455,'Actuals Data'!$B$4:$B$427,0))</f>
        <v>467082</v>
      </c>
      <c r="AC455" s="19">
        <f>INDEX('Actuals Data'!AC$4:AC$427,MATCH($B455,'Actuals Data'!$B$4:$B$427,0))</f>
        <v>479847</v>
      </c>
      <c r="AD455" s="19">
        <f>INDEX('Actuals Data'!AD$4:AD$427,MATCH($B455,'Actuals Data'!$B$4:$B$427,0))</f>
        <v>604172</v>
      </c>
      <c r="AE455" s="19">
        <f>INDEX('Actuals Data'!AE$4:AE$427,MATCH($B455,'Actuals Data'!$B$4:$B$427,0))</f>
        <v>603748</v>
      </c>
      <c r="AF455" s="19">
        <f>INDEX('Actuals Data'!AF$4:AF$427,MATCH($B455,'Actuals Data'!$B$4:$B$427,0))</f>
        <v>724019</v>
      </c>
      <c r="AG455" s="19">
        <f>INDEX('Actuals Data'!AG$4:AG$427,MATCH($B455,'Actuals Data'!$B$4:$B$427,0))</f>
        <v>662551</v>
      </c>
      <c r="AH455" s="19">
        <f>INDEX('Actuals Data'!AH$4:AH$427,MATCH($B455,'Actuals Data'!$B$4:$B$427,0))</f>
        <v>692088</v>
      </c>
      <c r="AI455" s="19">
        <f>INDEX('Actuals Data'!AI$4:AI$427,MATCH($B455,'Actuals Data'!$B$4:$B$427,0))</f>
        <v>699985</v>
      </c>
      <c r="AJ455" s="19">
        <f>INDEX('Actuals Data'!AJ$4:AJ$427,MATCH($B455,'Actuals Data'!$B$4:$B$427,0))</f>
        <v>681617</v>
      </c>
      <c r="AK455" s="19">
        <f>INDEX('Actuals Data'!AK$4:AK$427,MATCH($B455,'Actuals Data'!$B$4:$B$427,0))</f>
        <v>677921</v>
      </c>
      <c r="AL455" s="19">
        <f>INDEX('Actuals Data'!AL$4:AL$427,MATCH($B455,'Actuals Data'!$B$4:$B$427,0))</f>
        <v>863451</v>
      </c>
      <c r="AM455" s="19">
        <f>INDEX('Actuals Data'!AM$4:AM$427,MATCH($B455,'Actuals Data'!$B$4:$B$427,0))</f>
        <v>1129695</v>
      </c>
      <c r="AN455" s="19">
        <f>INDEX('Actuals Data'!AN$4:AN$427,MATCH($B455,'Actuals Data'!$B$4:$B$427,0))</f>
        <v>919203</v>
      </c>
      <c r="AO455" s="19">
        <f>INDEX('Actuals Data'!AO$4:AO$427,MATCH($B455,'Actuals Data'!$B$4:$B$427,0))</f>
        <v>1473368</v>
      </c>
      <c r="AP455" s="19">
        <f>INDEX('Actuals Data'!AP$4:AP$427,MATCH($B455,'Actuals Data'!$B$4:$B$427,0))</f>
        <v>0</v>
      </c>
      <c r="AQ455" s="19">
        <f>INDEX('Actuals Data'!AQ$4:AQ$427,MATCH($B455,'Actuals Data'!$B$4:$B$427,0))</f>
        <v>2725899</v>
      </c>
      <c r="AR455" s="88">
        <f>INDEX('Actuals Data'!AR$4:AR$427,MATCH($B455,'Actuals Data'!$B$4:$B$427,0))</f>
        <v>2149416.21</v>
      </c>
      <c r="AS455" s="52">
        <f>INDEX('Actuals Data'!AS$4:AS$427,MATCH($B455,'Actuals Data'!$B$4:$B$427,0))</f>
        <v>2149416.21</v>
      </c>
      <c r="AT455" s="19">
        <f>INDEX('Actuals Data'!AT$4:AT$427,MATCH($B455,'Actuals Data'!$B$4:$B$427,0))</f>
        <v>2578963</v>
      </c>
    </row>
    <row r="456" spans="2:46" hidden="1" outlineLevel="2" x14ac:dyDescent="0.25"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102"/>
      <c r="AS456" s="79"/>
      <c r="AT456" s="37"/>
    </row>
    <row r="457" spans="2:46" hidden="1" outlineLevel="2" x14ac:dyDescent="0.25">
      <c r="D457" s="14" t="s">
        <v>1016</v>
      </c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104"/>
      <c r="AS457" s="81"/>
      <c r="AT457" s="38"/>
    </row>
    <row r="458" spans="2:46" hidden="1" outlineLevel="2" x14ac:dyDescent="0.25">
      <c r="B458" s="24" t="s">
        <v>669</v>
      </c>
      <c r="C458" s="24" t="s">
        <v>670</v>
      </c>
      <c r="D458" s="24" t="s">
        <v>646</v>
      </c>
      <c r="E458" s="19">
        <f>INDEX('Actuals Data'!E$4:E$427,MATCH($B458,'Actuals Data'!$B$4:$B$427,0))</f>
        <v>0</v>
      </c>
      <c r="F458" s="19">
        <f>INDEX('Actuals Data'!F$4:F$427,MATCH($B458,'Actuals Data'!$B$4:$B$427,0))</f>
        <v>0</v>
      </c>
      <c r="G458" s="19">
        <f>INDEX('Actuals Data'!G$4:G$427,MATCH($B458,'Actuals Data'!$B$4:$B$427,0))</f>
        <v>0</v>
      </c>
      <c r="H458" s="19">
        <f>INDEX('Actuals Data'!H$4:H$427,MATCH($B458,'Actuals Data'!$B$4:$B$427,0))</f>
        <v>-513298</v>
      </c>
      <c r="I458" s="19">
        <f>INDEX('Actuals Data'!I$4:I$427,MATCH($B458,'Actuals Data'!$B$4:$B$427,0))</f>
        <v>-208668</v>
      </c>
      <c r="J458" s="19">
        <f>INDEX('Actuals Data'!J$4:J$427,MATCH($B458,'Actuals Data'!$B$4:$B$427,0))</f>
        <v>-3572683</v>
      </c>
      <c r="K458" s="19">
        <f>INDEX('Actuals Data'!K$4:K$427,MATCH($B458,'Actuals Data'!$B$4:$B$427,0))</f>
        <v>1079602</v>
      </c>
      <c r="L458" s="19">
        <f>INDEX('Actuals Data'!L$4:L$427,MATCH($B458,'Actuals Data'!$B$4:$B$427,0))</f>
        <v>-622170</v>
      </c>
      <c r="M458" s="19">
        <f>INDEX('Actuals Data'!M$4:M$427,MATCH($B458,'Actuals Data'!$B$4:$B$427,0))</f>
        <v>992267</v>
      </c>
      <c r="N458" s="19">
        <f>INDEX('Actuals Data'!N$4:N$427,MATCH($B458,'Actuals Data'!$B$4:$B$427,0))</f>
        <v>2184019</v>
      </c>
      <c r="O458" s="19">
        <f>INDEX('Actuals Data'!O$4:O$427,MATCH($B458,'Actuals Data'!$B$4:$B$427,0))</f>
        <v>4914757</v>
      </c>
      <c r="P458" s="19">
        <f>INDEX('Actuals Data'!P$4:P$427,MATCH($B458,'Actuals Data'!$B$4:$B$427,0))</f>
        <v>5542078</v>
      </c>
      <c r="Q458" s="19">
        <f>INDEX('Actuals Data'!Q$4:Q$427,MATCH($B458,'Actuals Data'!$B$4:$B$427,0))</f>
        <v>6010365</v>
      </c>
      <c r="R458" s="19">
        <f>INDEX('Actuals Data'!R$4:R$427,MATCH($B458,'Actuals Data'!$B$4:$B$427,0))</f>
        <v>1772860</v>
      </c>
      <c r="S458" s="19">
        <f>INDEX('Actuals Data'!S$4:S$427,MATCH($B458,'Actuals Data'!$B$4:$B$427,0))</f>
        <v>2800000</v>
      </c>
      <c r="T458" s="19">
        <f>INDEX('Actuals Data'!T$4:T$427,MATCH($B458,'Actuals Data'!$B$4:$B$427,0))</f>
        <v>-1449826</v>
      </c>
      <c r="U458" s="19">
        <f>INDEX('Actuals Data'!U$4:U$427,MATCH($B458,'Actuals Data'!$B$4:$B$427,0))</f>
        <v>-406075</v>
      </c>
      <c r="V458" s="19">
        <f>INDEX('Actuals Data'!V$4:V$427,MATCH($B458,'Actuals Data'!$B$4:$B$427,0))</f>
        <v>780327</v>
      </c>
      <c r="W458" s="19">
        <f>INDEX('Actuals Data'!W$4:W$427,MATCH($B458,'Actuals Data'!$B$4:$B$427,0))</f>
        <v>7204294</v>
      </c>
      <c r="X458" s="19">
        <f>INDEX('Actuals Data'!X$4:X$427,MATCH($B458,'Actuals Data'!$B$4:$B$427,0))</f>
        <v>0</v>
      </c>
      <c r="Y458" s="19">
        <f>INDEX('Actuals Data'!Y$4:Y$427,MATCH($B458,'Actuals Data'!$B$4:$B$427,0))</f>
        <v>4194000</v>
      </c>
      <c r="Z458" s="19">
        <f>INDEX('Actuals Data'!Z$4:Z$427,MATCH($B458,'Actuals Data'!$B$4:$B$427,0))</f>
        <v>4483400</v>
      </c>
      <c r="AA458" s="19">
        <f>INDEX('Actuals Data'!AA$4:AA$427,MATCH($B458,'Actuals Data'!$B$4:$B$427,0))</f>
        <v>8226500</v>
      </c>
      <c r="AB458" s="19">
        <f>INDEX('Actuals Data'!AB$4:AB$427,MATCH($B458,'Actuals Data'!$B$4:$B$427,0))</f>
        <v>0</v>
      </c>
      <c r="AC458" s="19">
        <f>INDEX('Actuals Data'!AC$4:AC$427,MATCH($B458,'Actuals Data'!$B$4:$B$427,0))</f>
        <v>1852000</v>
      </c>
      <c r="AD458" s="19">
        <f>INDEX('Actuals Data'!AD$4:AD$427,MATCH($B458,'Actuals Data'!$B$4:$B$427,0))</f>
        <v>2139000</v>
      </c>
      <c r="AE458" s="19">
        <f>INDEX('Actuals Data'!AE$4:AE$427,MATCH($B458,'Actuals Data'!$B$4:$B$427,0))</f>
        <v>906000</v>
      </c>
      <c r="AF458" s="19">
        <f>INDEX('Actuals Data'!AF$4:AF$427,MATCH($B458,'Actuals Data'!$B$4:$B$427,0))</f>
        <v>-259000</v>
      </c>
      <c r="AG458" s="19">
        <f>INDEX('Actuals Data'!AG$4:AG$427,MATCH($B458,'Actuals Data'!$B$4:$B$427,0))</f>
        <v>-3090178</v>
      </c>
      <c r="AH458" s="19">
        <f>INDEX('Actuals Data'!AH$4:AH$427,MATCH($B458,'Actuals Data'!$B$4:$B$427,0))</f>
        <v>0</v>
      </c>
      <c r="AI458" s="19">
        <f>INDEX('Actuals Data'!AI$4:AI$427,MATCH($B458,'Actuals Data'!$B$4:$B$427,0))</f>
        <v>-1033000</v>
      </c>
      <c r="AJ458" s="19">
        <f>INDEX('Actuals Data'!AJ$4:AJ$427,MATCH($B458,'Actuals Data'!$B$4:$B$427,0))</f>
        <v>21836000</v>
      </c>
      <c r="AK458" s="19">
        <f>INDEX('Actuals Data'!AK$4:AK$427,MATCH($B458,'Actuals Data'!$B$4:$B$427,0))</f>
        <v>0</v>
      </c>
      <c r="AL458" s="19">
        <f>INDEX('Actuals Data'!AL$4:AL$427,MATCH($B458,'Actuals Data'!$B$4:$B$427,0))</f>
        <v>-403638</v>
      </c>
      <c r="AM458" s="19">
        <f>INDEX('Actuals Data'!AM$4:AM$427,MATCH($B458,'Actuals Data'!$B$4:$B$427,0))</f>
        <v>0</v>
      </c>
      <c r="AN458" s="19">
        <f>INDEX('Actuals Data'!AN$4:AN$427,MATCH($B458,'Actuals Data'!$B$4:$B$427,0))</f>
        <v>0</v>
      </c>
      <c r="AO458" s="19">
        <f>INDEX('Actuals Data'!AO$4:AO$427,MATCH($B458,'Actuals Data'!$B$4:$B$427,0))</f>
        <v>0</v>
      </c>
      <c r="AP458" s="19">
        <f>INDEX('Actuals Data'!AP$4:AP$427,MATCH($B458,'Actuals Data'!$B$4:$B$427,0))</f>
        <v>0</v>
      </c>
      <c r="AQ458" s="19">
        <f>INDEX('Actuals Data'!AQ$4:AQ$427,MATCH($B458,'Actuals Data'!$B$4:$B$427,0))</f>
        <v>0</v>
      </c>
      <c r="AR458" s="88">
        <f>INDEX('Actuals Data'!AR$4:AR$427,MATCH($B458,'Actuals Data'!$B$4:$B$427,0))</f>
        <v>0</v>
      </c>
      <c r="AS458" s="52">
        <f>INDEX('Actuals Data'!AS$4:AS$427,MATCH($B458,'Actuals Data'!$B$4:$B$427,0))</f>
        <v>0</v>
      </c>
      <c r="AT458" s="19">
        <f>INDEX('Actuals Data'!AT$4:AT$427,MATCH($B458,'Actuals Data'!$B$4:$B$427,0))</f>
        <v>5716674</v>
      </c>
    </row>
    <row r="459" spans="2:46" hidden="1" outlineLevel="2" x14ac:dyDescent="0.25"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104"/>
      <c r="AS459" s="81"/>
      <c r="AT459" s="38"/>
    </row>
    <row r="460" spans="2:46" hidden="1" outlineLevel="2" x14ac:dyDescent="0.25">
      <c r="D460" s="15" t="s">
        <v>1032</v>
      </c>
      <c r="E460" s="20">
        <f t="shared" ref="E460:AG460" si="198">E438+E441+E452+E455+E458</f>
        <v>19318474</v>
      </c>
      <c r="F460" s="20">
        <f t="shared" si="198"/>
        <v>20444775</v>
      </c>
      <c r="G460" s="20">
        <f t="shared" si="198"/>
        <v>20792348</v>
      </c>
      <c r="H460" s="20">
        <f t="shared" si="198"/>
        <v>24441659</v>
      </c>
      <c r="I460" s="20">
        <f t="shared" si="198"/>
        <v>33760675</v>
      </c>
      <c r="J460" s="20">
        <f t="shared" si="198"/>
        <v>42597768</v>
      </c>
      <c r="K460" s="20">
        <f t="shared" si="198"/>
        <v>46753035</v>
      </c>
      <c r="L460" s="20">
        <f t="shared" si="198"/>
        <v>53434658</v>
      </c>
      <c r="M460" s="20">
        <f t="shared" si="198"/>
        <v>58268704</v>
      </c>
      <c r="N460" s="20">
        <f t="shared" si="198"/>
        <v>60947896</v>
      </c>
      <c r="O460" s="20">
        <f t="shared" si="198"/>
        <v>64503255</v>
      </c>
      <c r="P460" s="20">
        <f t="shared" si="198"/>
        <v>70427381</v>
      </c>
      <c r="Q460" s="20">
        <f t="shared" si="198"/>
        <v>82320585</v>
      </c>
      <c r="R460" s="20">
        <f t="shared" si="198"/>
        <v>72996225</v>
      </c>
      <c r="S460" s="20">
        <f t="shared" si="198"/>
        <v>75980894</v>
      </c>
      <c r="T460" s="20">
        <f t="shared" si="198"/>
        <v>85760994</v>
      </c>
      <c r="U460" s="20">
        <f t="shared" si="198"/>
        <v>85989047</v>
      </c>
      <c r="V460" s="20">
        <f t="shared" si="198"/>
        <v>87152252</v>
      </c>
      <c r="W460" s="20">
        <f t="shared" si="198"/>
        <v>96446032</v>
      </c>
      <c r="X460" s="20">
        <f t="shared" si="198"/>
        <v>99262169</v>
      </c>
      <c r="Y460" s="20">
        <f t="shared" si="198"/>
        <v>107645995</v>
      </c>
      <c r="Z460" s="20">
        <f t="shared" si="198"/>
        <v>110087115</v>
      </c>
      <c r="AA460" s="20">
        <f t="shared" si="198"/>
        <v>117305587</v>
      </c>
      <c r="AB460" s="20">
        <f t="shared" si="198"/>
        <v>113980972</v>
      </c>
      <c r="AC460" s="20">
        <f t="shared" si="198"/>
        <v>115813826</v>
      </c>
      <c r="AD460" s="20">
        <f t="shared" si="198"/>
        <v>125884863</v>
      </c>
      <c r="AE460" s="20">
        <f t="shared" si="198"/>
        <v>133642281</v>
      </c>
      <c r="AF460" s="20">
        <f t="shared" si="198"/>
        <v>140152966</v>
      </c>
      <c r="AG460" s="20">
        <f t="shared" si="198"/>
        <v>142836698</v>
      </c>
      <c r="AH460" s="20">
        <f t="shared" ref="AH460:AT460" si="199">AH438+AH441+AH452+AH455+AH458</f>
        <v>149724680</v>
      </c>
      <c r="AI460" s="20">
        <f t="shared" si="199"/>
        <v>158958939</v>
      </c>
      <c r="AJ460" s="20">
        <f t="shared" si="199"/>
        <v>185236806</v>
      </c>
      <c r="AK460" s="20">
        <f t="shared" si="199"/>
        <v>170205005</v>
      </c>
      <c r="AL460" s="20">
        <f t="shared" si="199"/>
        <v>177588943</v>
      </c>
      <c r="AM460" s="20">
        <f t="shared" si="199"/>
        <v>173810305</v>
      </c>
      <c r="AN460" s="20">
        <f t="shared" si="199"/>
        <v>183647339</v>
      </c>
      <c r="AO460" s="20">
        <f t="shared" si="199"/>
        <v>206206859</v>
      </c>
      <c r="AP460" s="20">
        <f t="shared" si="199"/>
        <v>207335885</v>
      </c>
      <c r="AQ460" s="20">
        <f t="shared" si="199"/>
        <v>244685868</v>
      </c>
      <c r="AR460" s="89">
        <f t="shared" ref="AR460:AS460" si="200">AR438+AR441+AR452+AR455+AR458</f>
        <v>212454812.78999996</v>
      </c>
      <c r="AS460" s="65">
        <f t="shared" si="200"/>
        <v>212454812.78999996</v>
      </c>
      <c r="AT460" s="20">
        <f t="shared" si="199"/>
        <v>284596071</v>
      </c>
    </row>
    <row r="461" spans="2:46" hidden="1" outlineLevel="2" x14ac:dyDescent="0.25">
      <c r="AQ461" s="34"/>
      <c r="AR461" s="99"/>
      <c r="AS461" s="76"/>
      <c r="AT461" s="34"/>
    </row>
    <row r="462" spans="2:46" hidden="1" outlineLevel="2" x14ac:dyDescent="0.25">
      <c r="AQ462" s="34"/>
      <c r="AR462" s="99"/>
      <c r="AS462" s="76"/>
      <c r="AT462" s="34"/>
    </row>
    <row r="463" spans="2:46" hidden="1" outlineLevel="2" x14ac:dyDescent="0.25">
      <c r="B463" s="17" t="s">
        <v>1033</v>
      </c>
      <c r="C463" s="32"/>
      <c r="D463" s="17"/>
      <c r="AQ463" s="34"/>
      <c r="AR463" s="99"/>
      <c r="AS463" s="76"/>
      <c r="AT463" s="34"/>
    </row>
    <row r="464" spans="2:46" hidden="1" outlineLevel="2" x14ac:dyDescent="0.25">
      <c r="AQ464" s="34"/>
      <c r="AR464" s="99"/>
      <c r="AS464" s="76"/>
      <c r="AT464" s="34"/>
    </row>
    <row r="465" spans="2:46" hidden="1" outlineLevel="2" x14ac:dyDescent="0.25">
      <c r="D465" s="14" t="s">
        <v>1027</v>
      </c>
      <c r="AQ465" s="34"/>
      <c r="AR465" s="99"/>
      <c r="AS465" s="76"/>
      <c r="AT465" s="34"/>
    </row>
    <row r="466" spans="2:46" hidden="1" outlineLevel="2" x14ac:dyDescent="0.25">
      <c r="B466" s="24" t="s">
        <v>729</v>
      </c>
      <c r="D466" s="14"/>
      <c r="E466" s="19">
        <f>INDEX('Actuals Data'!E$4:E$427,MATCH($B466,'Actuals Data'!$B$4:$B$427,0))</f>
        <v>0</v>
      </c>
      <c r="F466" s="19">
        <f>INDEX('Actuals Data'!F$4:F$427,MATCH($B466,'Actuals Data'!$B$4:$B$427,0))</f>
        <v>0</v>
      </c>
      <c r="G466" s="19">
        <f>INDEX('Actuals Data'!G$4:G$427,MATCH($B466,'Actuals Data'!$B$4:$B$427,0))</f>
        <v>0</v>
      </c>
      <c r="H466" s="19">
        <f>INDEX('Actuals Data'!H$4:H$427,MATCH($B466,'Actuals Data'!$B$4:$B$427,0))</f>
        <v>0</v>
      </c>
      <c r="I466" s="19">
        <f>INDEX('Actuals Data'!I$4:I$427,MATCH($B466,'Actuals Data'!$B$4:$B$427,0))</f>
        <v>0</v>
      </c>
      <c r="J466" s="19">
        <f>INDEX('Actuals Data'!J$4:J$427,MATCH($B466,'Actuals Data'!$B$4:$B$427,0))</f>
        <v>0</v>
      </c>
      <c r="K466" s="19">
        <f>INDEX('Actuals Data'!K$4:K$427,MATCH($B466,'Actuals Data'!$B$4:$B$427,0))</f>
        <v>0</v>
      </c>
      <c r="L466" s="19">
        <f>INDEX('Actuals Data'!L$4:L$427,MATCH($B466,'Actuals Data'!$B$4:$B$427,0))</f>
        <v>0</v>
      </c>
      <c r="M466" s="19">
        <f>INDEX('Actuals Data'!M$4:M$427,MATCH($B466,'Actuals Data'!$B$4:$B$427,0))</f>
        <v>0</v>
      </c>
      <c r="N466" s="19">
        <f>INDEX('Actuals Data'!N$4:N$427,MATCH($B466,'Actuals Data'!$B$4:$B$427,0))</f>
        <v>0</v>
      </c>
      <c r="O466" s="19">
        <f>INDEX('Actuals Data'!O$4:O$427,MATCH($B466,'Actuals Data'!$B$4:$B$427,0))</f>
        <v>0</v>
      </c>
      <c r="P466" s="19">
        <f>INDEX('Actuals Data'!P$4:P$427,MATCH($B466,'Actuals Data'!$B$4:$B$427,0))</f>
        <v>0</v>
      </c>
      <c r="Q466" s="19">
        <f>INDEX('Actuals Data'!Q$4:Q$427,MATCH($B466,'Actuals Data'!$B$4:$B$427,0))</f>
        <v>0</v>
      </c>
      <c r="R466" s="19">
        <f>INDEX('Actuals Data'!R$4:R$427,MATCH($B466,'Actuals Data'!$B$4:$B$427,0))</f>
        <v>0</v>
      </c>
      <c r="S466" s="19">
        <f>INDEX('Actuals Data'!S$4:S$427,MATCH($B466,'Actuals Data'!$B$4:$B$427,0))</f>
        <v>0</v>
      </c>
      <c r="T466" s="19">
        <f>INDEX('Actuals Data'!T$4:T$427,MATCH($B466,'Actuals Data'!$B$4:$B$427,0))</f>
        <v>0</v>
      </c>
      <c r="U466" s="19">
        <f>INDEX('Actuals Data'!U$4:U$427,MATCH($B466,'Actuals Data'!$B$4:$B$427,0))</f>
        <v>0</v>
      </c>
      <c r="V466" s="19">
        <f>INDEX('Actuals Data'!V$4:V$427,MATCH($B466,'Actuals Data'!$B$4:$B$427,0))</f>
        <v>0</v>
      </c>
      <c r="W466" s="19">
        <f>INDEX('Actuals Data'!W$4:W$427,MATCH($B466,'Actuals Data'!$B$4:$B$427,0))</f>
        <v>0</v>
      </c>
      <c r="X466" s="19">
        <f>INDEX('Actuals Data'!X$4:X$427,MATCH($B466,'Actuals Data'!$B$4:$B$427,0))</f>
        <v>0</v>
      </c>
      <c r="Y466" s="19">
        <f>INDEX('Actuals Data'!Y$4:Y$427,MATCH($B466,'Actuals Data'!$B$4:$B$427,0))</f>
        <v>0</v>
      </c>
      <c r="Z466" s="19">
        <f>INDEX('Actuals Data'!Z$4:Z$427,MATCH($B466,'Actuals Data'!$B$4:$B$427,0))</f>
        <v>0</v>
      </c>
      <c r="AA466" s="19">
        <f>INDEX('Actuals Data'!AA$4:AA$427,MATCH($B466,'Actuals Data'!$B$4:$B$427,0))</f>
        <v>0</v>
      </c>
      <c r="AB466" s="19">
        <f>INDEX('Actuals Data'!AB$4:AB$427,MATCH($B466,'Actuals Data'!$B$4:$B$427,0))</f>
        <v>0</v>
      </c>
      <c r="AC466" s="19">
        <f>INDEX('Actuals Data'!AC$4:AC$427,MATCH($B466,'Actuals Data'!$B$4:$B$427,0))</f>
        <v>0</v>
      </c>
      <c r="AD466" s="19">
        <f>INDEX('Actuals Data'!AD$4:AD$427,MATCH($B466,'Actuals Data'!$B$4:$B$427,0))</f>
        <v>0</v>
      </c>
      <c r="AE466" s="19">
        <f>INDEX('Actuals Data'!AE$4:AE$427,MATCH($B466,'Actuals Data'!$B$4:$B$427,0))</f>
        <v>0</v>
      </c>
      <c r="AF466" s="19">
        <f>INDEX('Actuals Data'!AF$4:AF$427,MATCH($B466,'Actuals Data'!$B$4:$B$427,0))</f>
        <v>0</v>
      </c>
      <c r="AG466" s="19">
        <f>INDEX('Actuals Data'!AG$4:AG$427,MATCH($B466,'Actuals Data'!$B$4:$B$427,0))</f>
        <v>0</v>
      </c>
      <c r="AH466" s="19">
        <f>INDEX('Actuals Data'!AH$4:AH$427,MATCH($B466,'Actuals Data'!$B$4:$B$427,0))</f>
        <v>0</v>
      </c>
      <c r="AI466" s="19">
        <f>INDEX('Actuals Data'!AI$4:AI$427,MATCH($B466,'Actuals Data'!$B$4:$B$427,0))</f>
        <v>0</v>
      </c>
      <c r="AJ466" s="19">
        <f>INDEX('Actuals Data'!AJ$4:AJ$427,MATCH($B466,'Actuals Data'!$B$4:$B$427,0))</f>
        <v>0</v>
      </c>
      <c r="AK466" s="19">
        <f>INDEX('Actuals Data'!AK$4:AK$427,MATCH($B466,'Actuals Data'!$B$4:$B$427,0))</f>
        <v>0</v>
      </c>
      <c r="AL466" s="19">
        <f>INDEX('Actuals Data'!AL$4:AL$427,MATCH($B466,'Actuals Data'!$B$4:$B$427,0))</f>
        <v>0</v>
      </c>
      <c r="AM466" s="19">
        <f>INDEX('Actuals Data'!AM$4:AM$427,MATCH($B466,'Actuals Data'!$B$4:$B$427,0))</f>
        <v>0</v>
      </c>
      <c r="AN466" s="19">
        <f>INDEX('Actuals Data'!AN$4:AN$427,MATCH($B466,'Actuals Data'!$B$4:$B$427,0))</f>
        <v>0</v>
      </c>
      <c r="AO466" s="19">
        <f>INDEX('Actuals Data'!AO$4:AO$427,MATCH($B466,'Actuals Data'!$B$4:$B$427,0))</f>
        <v>0</v>
      </c>
      <c r="AP466" s="19">
        <f>INDEX('Actuals Data'!AP$4:AP$427,MATCH($B466,'Actuals Data'!$B$4:$B$427,0))</f>
        <v>0</v>
      </c>
      <c r="AQ466" s="19">
        <f>INDEX('Actuals Data'!AQ$4:AQ$427,MATCH($B466,'Actuals Data'!$B$4:$B$427,0))</f>
        <v>20100</v>
      </c>
      <c r="AR466" s="88">
        <f>INDEX('Actuals Data'!AR$4:AR$427,MATCH($B466,'Actuals Data'!$B$4:$B$427,0))</f>
        <v>32700</v>
      </c>
      <c r="AS466" s="52">
        <f>INDEX('Actuals Data'!AS$4:AS$427,MATCH($B466,'Actuals Data'!$B$4:$B$427,0))</f>
        <v>32700</v>
      </c>
      <c r="AT466" s="19">
        <f>INDEX('Actuals Data'!AT$4:AT$427,MATCH($B466,'Actuals Data'!$B$4:$B$427,0))</f>
        <v>0</v>
      </c>
    </row>
    <row r="467" spans="2:46" hidden="1" outlineLevel="2" x14ac:dyDescent="0.25">
      <c r="B467" s="24" t="s">
        <v>735</v>
      </c>
      <c r="C467" s="24">
        <v>845</v>
      </c>
      <c r="D467" s="24" t="s">
        <v>682</v>
      </c>
      <c r="E467" s="19">
        <f>INDEX('Actuals Data'!E$4:E$427,MATCH($B467,'Actuals Data'!$B$4:$B$427,0))</f>
        <v>0</v>
      </c>
      <c r="F467" s="19">
        <f>INDEX('Actuals Data'!F$4:F$427,MATCH($B467,'Actuals Data'!$B$4:$B$427,0))</f>
        <v>0</v>
      </c>
      <c r="G467" s="19">
        <f>INDEX('Actuals Data'!G$4:G$427,MATCH($B467,'Actuals Data'!$B$4:$B$427,0))</f>
        <v>0</v>
      </c>
      <c r="H467" s="19">
        <f>INDEX('Actuals Data'!H$4:H$427,MATCH($B467,'Actuals Data'!$B$4:$B$427,0))</f>
        <v>0</v>
      </c>
      <c r="I467" s="19">
        <f>INDEX('Actuals Data'!I$4:I$427,MATCH($B467,'Actuals Data'!$B$4:$B$427,0))</f>
        <v>0</v>
      </c>
      <c r="J467" s="19">
        <f>INDEX('Actuals Data'!J$4:J$427,MATCH($B467,'Actuals Data'!$B$4:$B$427,0))</f>
        <v>0</v>
      </c>
      <c r="K467" s="19">
        <f>INDEX('Actuals Data'!K$4:K$427,MATCH($B467,'Actuals Data'!$B$4:$B$427,0))</f>
        <v>0</v>
      </c>
      <c r="L467" s="19">
        <f>INDEX('Actuals Data'!L$4:L$427,MATCH($B467,'Actuals Data'!$B$4:$B$427,0))</f>
        <v>0</v>
      </c>
      <c r="M467" s="19">
        <f>INDEX('Actuals Data'!M$4:M$427,MATCH($B467,'Actuals Data'!$B$4:$B$427,0))</f>
        <v>0</v>
      </c>
      <c r="N467" s="19">
        <f>INDEX('Actuals Data'!N$4:N$427,MATCH($B467,'Actuals Data'!$B$4:$B$427,0))</f>
        <v>0</v>
      </c>
      <c r="O467" s="19">
        <f>INDEX('Actuals Data'!O$4:O$427,MATCH($B467,'Actuals Data'!$B$4:$B$427,0))</f>
        <v>0</v>
      </c>
      <c r="P467" s="19">
        <f>INDEX('Actuals Data'!P$4:P$427,MATCH($B467,'Actuals Data'!$B$4:$B$427,0))</f>
        <v>0</v>
      </c>
      <c r="Q467" s="19">
        <f>INDEX('Actuals Data'!Q$4:Q$427,MATCH($B467,'Actuals Data'!$B$4:$B$427,0))</f>
        <v>0</v>
      </c>
      <c r="R467" s="19">
        <f>INDEX('Actuals Data'!R$4:R$427,MATCH($B467,'Actuals Data'!$B$4:$B$427,0))</f>
        <v>0</v>
      </c>
      <c r="S467" s="19">
        <f>INDEX('Actuals Data'!S$4:S$427,MATCH($B467,'Actuals Data'!$B$4:$B$427,0))</f>
        <v>0</v>
      </c>
      <c r="T467" s="19">
        <f>INDEX('Actuals Data'!T$4:T$427,MATCH($B467,'Actuals Data'!$B$4:$B$427,0))</f>
        <v>0</v>
      </c>
      <c r="U467" s="19">
        <f>INDEX('Actuals Data'!U$4:U$427,MATCH($B467,'Actuals Data'!$B$4:$B$427,0))</f>
        <v>0</v>
      </c>
      <c r="V467" s="19">
        <f>INDEX('Actuals Data'!V$4:V$427,MATCH($B467,'Actuals Data'!$B$4:$B$427,0))</f>
        <v>0</v>
      </c>
      <c r="W467" s="19">
        <f>INDEX('Actuals Data'!W$4:W$427,MATCH($B467,'Actuals Data'!$B$4:$B$427,0))</f>
        <v>0</v>
      </c>
      <c r="X467" s="19">
        <f>INDEX('Actuals Data'!X$4:X$427,MATCH($B467,'Actuals Data'!$B$4:$B$427,0))</f>
        <v>0</v>
      </c>
      <c r="Y467" s="19">
        <f>INDEX('Actuals Data'!Y$4:Y$427,MATCH($B467,'Actuals Data'!$B$4:$B$427,0))</f>
        <v>0</v>
      </c>
      <c r="Z467" s="19">
        <f>INDEX('Actuals Data'!Z$4:Z$427,MATCH($B467,'Actuals Data'!$B$4:$B$427,0))</f>
        <v>0</v>
      </c>
      <c r="AA467" s="19">
        <f>INDEX('Actuals Data'!AA$4:AA$427,MATCH($B467,'Actuals Data'!$B$4:$B$427,0))</f>
        <v>0</v>
      </c>
      <c r="AB467" s="19">
        <f>INDEX('Actuals Data'!AB$4:AB$427,MATCH($B467,'Actuals Data'!$B$4:$B$427,0))</f>
        <v>0</v>
      </c>
      <c r="AC467" s="19">
        <f>INDEX('Actuals Data'!AC$4:AC$427,MATCH($B467,'Actuals Data'!$B$4:$B$427,0))</f>
        <v>0</v>
      </c>
      <c r="AD467" s="19">
        <f>INDEX('Actuals Data'!AD$4:AD$427,MATCH($B467,'Actuals Data'!$B$4:$B$427,0))</f>
        <v>0</v>
      </c>
      <c r="AE467" s="19">
        <f>INDEX('Actuals Data'!AE$4:AE$427,MATCH($B467,'Actuals Data'!$B$4:$B$427,0))</f>
        <v>0</v>
      </c>
      <c r="AF467" s="19">
        <f>INDEX('Actuals Data'!AF$4:AF$427,MATCH($B467,'Actuals Data'!$B$4:$B$427,0))</f>
        <v>0</v>
      </c>
      <c r="AG467" s="19">
        <f>INDEX('Actuals Data'!AG$4:AG$427,MATCH($B467,'Actuals Data'!$B$4:$B$427,0))</f>
        <v>0</v>
      </c>
      <c r="AH467" s="19">
        <f>INDEX('Actuals Data'!AH$4:AH$427,MATCH($B467,'Actuals Data'!$B$4:$B$427,0))</f>
        <v>0</v>
      </c>
      <c r="AI467" s="19">
        <f>INDEX('Actuals Data'!AI$4:AI$427,MATCH($B467,'Actuals Data'!$B$4:$B$427,0))</f>
        <v>0</v>
      </c>
      <c r="AJ467" s="19">
        <f>INDEX('Actuals Data'!AJ$4:AJ$427,MATCH($B467,'Actuals Data'!$B$4:$B$427,0))</f>
        <v>0</v>
      </c>
      <c r="AK467" s="19">
        <f>INDEX('Actuals Data'!AK$4:AK$427,MATCH($B467,'Actuals Data'!$B$4:$B$427,0))</f>
        <v>0</v>
      </c>
      <c r="AL467" s="19">
        <f>INDEX('Actuals Data'!AL$4:AL$427,MATCH($B467,'Actuals Data'!$B$4:$B$427,0))</f>
        <v>0</v>
      </c>
      <c r="AM467" s="19">
        <f>INDEX('Actuals Data'!AM$4:AM$427,MATCH($B467,'Actuals Data'!$B$4:$B$427,0))</f>
        <v>0</v>
      </c>
      <c r="AN467" s="19">
        <f>INDEX('Actuals Data'!AN$4:AN$427,MATCH($B467,'Actuals Data'!$B$4:$B$427,0))</f>
        <v>0</v>
      </c>
      <c r="AO467" s="19">
        <f>INDEX('Actuals Data'!AO$4:AO$427,MATCH($B467,'Actuals Data'!$B$4:$B$427,0))</f>
        <v>0</v>
      </c>
      <c r="AP467" s="19">
        <f>INDEX('Actuals Data'!AP$4:AP$427,MATCH($B467,'Actuals Data'!$B$4:$B$427,0))</f>
        <v>0</v>
      </c>
      <c r="AQ467" s="19">
        <f>INDEX('Actuals Data'!AQ$4:AQ$427,MATCH($B467,'Actuals Data'!$B$4:$B$427,0))</f>
        <v>0</v>
      </c>
      <c r="AR467" s="88">
        <f>INDEX('Actuals Data'!AR$4:AR$427,MATCH($B467,'Actuals Data'!$B$4:$B$427,0))</f>
        <v>-87704.53</v>
      </c>
      <c r="AS467" s="52">
        <f>INDEX('Actuals Data'!AS$4:AS$427,MATCH($B467,'Actuals Data'!$B$4:$B$427,0))</f>
        <v>-87704.53</v>
      </c>
      <c r="AT467" s="19">
        <f>INDEX('Actuals Data'!AT$4:AT$427,MATCH($B467,'Actuals Data'!$B$4:$B$427,0))</f>
        <v>1334100</v>
      </c>
    </row>
    <row r="468" spans="2:46" hidden="1" outlineLevel="2" x14ac:dyDescent="0.25">
      <c r="B468" s="24" t="s">
        <v>730</v>
      </c>
      <c r="C468" s="24">
        <v>790</v>
      </c>
      <c r="D468" s="24" t="s">
        <v>731</v>
      </c>
      <c r="E468" s="19">
        <f>INDEX('Actuals Data'!E$4:E$427,MATCH($B468,'Actuals Data'!$B$4:$B$427,0))</f>
        <v>0</v>
      </c>
      <c r="F468" s="19">
        <f>INDEX('Actuals Data'!F$4:F$427,MATCH($B468,'Actuals Data'!$B$4:$B$427,0))</f>
        <v>0</v>
      </c>
      <c r="G468" s="19">
        <f>INDEX('Actuals Data'!G$4:G$427,MATCH($B468,'Actuals Data'!$B$4:$B$427,0))</f>
        <v>0</v>
      </c>
      <c r="H468" s="19">
        <f>INDEX('Actuals Data'!H$4:H$427,MATCH($B468,'Actuals Data'!$B$4:$B$427,0))</f>
        <v>0</v>
      </c>
      <c r="I468" s="19">
        <f>INDEX('Actuals Data'!I$4:I$427,MATCH($B468,'Actuals Data'!$B$4:$B$427,0))</f>
        <v>0</v>
      </c>
      <c r="J468" s="19">
        <f>INDEX('Actuals Data'!J$4:J$427,MATCH($B468,'Actuals Data'!$B$4:$B$427,0))</f>
        <v>0</v>
      </c>
      <c r="K468" s="19">
        <f>INDEX('Actuals Data'!K$4:K$427,MATCH($B468,'Actuals Data'!$B$4:$B$427,0))</f>
        <v>0</v>
      </c>
      <c r="L468" s="19">
        <f>INDEX('Actuals Data'!L$4:L$427,MATCH($B468,'Actuals Data'!$B$4:$B$427,0))</f>
        <v>0</v>
      </c>
      <c r="M468" s="19">
        <f>INDEX('Actuals Data'!M$4:M$427,MATCH($B468,'Actuals Data'!$B$4:$B$427,0))</f>
        <v>0</v>
      </c>
      <c r="N468" s="19">
        <f>INDEX('Actuals Data'!N$4:N$427,MATCH($B468,'Actuals Data'!$B$4:$B$427,0))</f>
        <v>0</v>
      </c>
      <c r="O468" s="19">
        <f>INDEX('Actuals Data'!O$4:O$427,MATCH($B468,'Actuals Data'!$B$4:$B$427,0))</f>
        <v>0</v>
      </c>
      <c r="P468" s="19">
        <f>INDEX('Actuals Data'!P$4:P$427,MATCH($B468,'Actuals Data'!$B$4:$B$427,0))</f>
        <v>0</v>
      </c>
      <c r="Q468" s="19">
        <f>INDEX('Actuals Data'!Q$4:Q$427,MATCH($B468,'Actuals Data'!$B$4:$B$427,0))</f>
        <v>0</v>
      </c>
      <c r="R468" s="19">
        <f>INDEX('Actuals Data'!R$4:R$427,MATCH($B468,'Actuals Data'!$B$4:$B$427,0))</f>
        <v>0</v>
      </c>
      <c r="S468" s="19">
        <f>INDEX('Actuals Data'!S$4:S$427,MATCH($B468,'Actuals Data'!$B$4:$B$427,0))</f>
        <v>0</v>
      </c>
      <c r="T468" s="19">
        <f>INDEX('Actuals Data'!T$4:T$427,MATCH($B468,'Actuals Data'!$B$4:$B$427,0))</f>
        <v>0</v>
      </c>
      <c r="U468" s="19">
        <f>INDEX('Actuals Data'!U$4:U$427,MATCH($B468,'Actuals Data'!$B$4:$B$427,0))</f>
        <v>0</v>
      </c>
      <c r="V468" s="19">
        <f>INDEX('Actuals Data'!V$4:V$427,MATCH($B468,'Actuals Data'!$B$4:$B$427,0))</f>
        <v>0</v>
      </c>
      <c r="W468" s="19">
        <f>INDEX('Actuals Data'!W$4:W$427,MATCH($B468,'Actuals Data'!$B$4:$B$427,0))</f>
        <v>0</v>
      </c>
      <c r="X468" s="19">
        <f>INDEX('Actuals Data'!X$4:X$427,MATCH($B468,'Actuals Data'!$B$4:$B$427,0))</f>
        <v>0</v>
      </c>
      <c r="Y468" s="19">
        <f>INDEX('Actuals Data'!Y$4:Y$427,MATCH($B468,'Actuals Data'!$B$4:$B$427,0))</f>
        <v>0</v>
      </c>
      <c r="Z468" s="19">
        <f>INDEX('Actuals Data'!Z$4:Z$427,MATCH($B468,'Actuals Data'!$B$4:$B$427,0))</f>
        <v>0</v>
      </c>
      <c r="AA468" s="19">
        <f>INDEX('Actuals Data'!AA$4:AA$427,MATCH($B468,'Actuals Data'!$B$4:$B$427,0))</f>
        <v>0</v>
      </c>
      <c r="AB468" s="19">
        <f>INDEX('Actuals Data'!AB$4:AB$427,MATCH($B468,'Actuals Data'!$B$4:$B$427,0))</f>
        <v>0</v>
      </c>
      <c r="AC468" s="19">
        <f>INDEX('Actuals Data'!AC$4:AC$427,MATCH($B468,'Actuals Data'!$B$4:$B$427,0))</f>
        <v>0</v>
      </c>
      <c r="AD468" s="19">
        <f>INDEX('Actuals Data'!AD$4:AD$427,MATCH($B468,'Actuals Data'!$B$4:$B$427,0))</f>
        <v>0</v>
      </c>
      <c r="AE468" s="19">
        <f>INDEX('Actuals Data'!AE$4:AE$427,MATCH($B468,'Actuals Data'!$B$4:$B$427,0))</f>
        <v>0</v>
      </c>
      <c r="AF468" s="19">
        <f>INDEX('Actuals Data'!AF$4:AF$427,MATCH($B468,'Actuals Data'!$B$4:$B$427,0))</f>
        <v>0</v>
      </c>
      <c r="AG468" s="19">
        <f>INDEX('Actuals Data'!AG$4:AG$427,MATCH($B468,'Actuals Data'!$B$4:$B$427,0))</f>
        <v>0</v>
      </c>
      <c r="AH468" s="19">
        <f>INDEX('Actuals Data'!AH$4:AH$427,MATCH($B468,'Actuals Data'!$B$4:$B$427,0))</f>
        <v>0</v>
      </c>
      <c r="AI468" s="19">
        <f>INDEX('Actuals Data'!AI$4:AI$427,MATCH($B468,'Actuals Data'!$B$4:$B$427,0))</f>
        <v>0</v>
      </c>
      <c r="AJ468" s="19">
        <f>INDEX('Actuals Data'!AJ$4:AJ$427,MATCH($B468,'Actuals Data'!$B$4:$B$427,0))</f>
        <v>0</v>
      </c>
      <c r="AK468" s="19">
        <f>INDEX('Actuals Data'!AK$4:AK$427,MATCH($B468,'Actuals Data'!$B$4:$B$427,0))</f>
        <v>0</v>
      </c>
      <c r="AL468" s="19">
        <f>INDEX('Actuals Data'!AL$4:AL$427,MATCH($B468,'Actuals Data'!$B$4:$B$427,0))</f>
        <v>0</v>
      </c>
      <c r="AM468" s="19">
        <f>INDEX('Actuals Data'!AM$4:AM$427,MATCH($B468,'Actuals Data'!$B$4:$B$427,0))</f>
        <v>0</v>
      </c>
      <c r="AN468" s="19">
        <f>INDEX('Actuals Data'!AN$4:AN$427,MATCH($B468,'Actuals Data'!$B$4:$B$427,0))</f>
        <v>0</v>
      </c>
      <c r="AO468" s="19">
        <f>INDEX('Actuals Data'!AO$4:AO$427,MATCH($B468,'Actuals Data'!$B$4:$B$427,0))</f>
        <v>43490</v>
      </c>
      <c r="AP468" s="19">
        <f>INDEX('Actuals Data'!AP$4:AP$427,MATCH($B468,'Actuals Data'!$B$4:$B$427,0))</f>
        <v>86130</v>
      </c>
      <c r="AQ468" s="19">
        <f>INDEX('Actuals Data'!AQ$4:AQ$427,MATCH($B468,'Actuals Data'!$B$4:$B$427,0))</f>
        <v>111467</v>
      </c>
      <c r="AR468" s="88">
        <f>INDEX('Actuals Data'!AR$4:AR$427,MATCH($B468,'Actuals Data'!$B$4:$B$427,0))</f>
        <v>73310</v>
      </c>
      <c r="AS468" s="52">
        <f>INDEX('Actuals Data'!AS$4:AS$427,MATCH($B468,'Actuals Data'!$B$4:$B$427,0))</f>
        <v>73310</v>
      </c>
      <c r="AT468" s="19">
        <f>INDEX('Actuals Data'!AT$4:AT$427,MATCH($B468,'Actuals Data'!$B$4:$B$427,0))</f>
        <v>0</v>
      </c>
    </row>
    <row r="469" spans="2:46" hidden="1" outlineLevel="2" x14ac:dyDescent="0.25">
      <c r="B469" s="24" t="s">
        <v>926</v>
      </c>
      <c r="E469" s="19">
        <f>INDEX('Actuals Data'!E$4:E$427,MATCH($B469,'Actuals Data'!$B$4:$B$427,0))</f>
        <v>0</v>
      </c>
      <c r="F469" s="19">
        <f>INDEX('Actuals Data'!F$4:F$427,MATCH($B469,'Actuals Data'!$B$4:$B$427,0))</f>
        <v>0</v>
      </c>
      <c r="G469" s="19">
        <f>INDEX('Actuals Data'!G$4:G$427,MATCH($B469,'Actuals Data'!$B$4:$B$427,0))</f>
        <v>0</v>
      </c>
      <c r="H469" s="19">
        <f>INDEX('Actuals Data'!H$4:H$427,MATCH($B469,'Actuals Data'!$B$4:$B$427,0))</f>
        <v>0</v>
      </c>
      <c r="I469" s="19">
        <f>INDEX('Actuals Data'!I$4:I$427,MATCH($B469,'Actuals Data'!$B$4:$B$427,0))</f>
        <v>0</v>
      </c>
      <c r="J469" s="19">
        <f>INDEX('Actuals Data'!J$4:J$427,MATCH($B469,'Actuals Data'!$B$4:$B$427,0))</f>
        <v>0</v>
      </c>
      <c r="K469" s="19">
        <f>INDEX('Actuals Data'!K$4:K$427,MATCH($B469,'Actuals Data'!$B$4:$B$427,0))</f>
        <v>0</v>
      </c>
      <c r="L469" s="19">
        <f>INDEX('Actuals Data'!L$4:L$427,MATCH($B469,'Actuals Data'!$B$4:$B$427,0))</f>
        <v>0</v>
      </c>
      <c r="M469" s="19">
        <f>INDEX('Actuals Data'!M$4:M$427,MATCH($B469,'Actuals Data'!$B$4:$B$427,0))</f>
        <v>0</v>
      </c>
      <c r="N469" s="19">
        <f>INDEX('Actuals Data'!N$4:N$427,MATCH($B469,'Actuals Data'!$B$4:$B$427,0))</f>
        <v>0</v>
      </c>
      <c r="O469" s="19">
        <f>INDEX('Actuals Data'!O$4:O$427,MATCH($B469,'Actuals Data'!$B$4:$B$427,0))</f>
        <v>0</v>
      </c>
      <c r="P469" s="19">
        <f>INDEX('Actuals Data'!P$4:P$427,MATCH($B469,'Actuals Data'!$B$4:$B$427,0))</f>
        <v>0</v>
      </c>
      <c r="Q469" s="19">
        <f>INDEX('Actuals Data'!Q$4:Q$427,MATCH($B469,'Actuals Data'!$B$4:$B$427,0))</f>
        <v>0</v>
      </c>
      <c r="R469" s="19">
        <f>INDEX('Actuals Data'!R$4:R$427,MATCH($B469,'Actuals Data'!$B$4:$B$427,0))</f>
        <v>0</v>
      </c>
      <c r="S469" s="19">
        <f>INDEX('Actuals Data'!S$4:S$427,MATCH($B469,'Actuals Data'!$B$4:$B$427,0))</f>
        <v>0</v>
      </c>
      <c r="T469" s="19">
        <f>INDEX('Actuals Data'!T$4:T$427,MATCH($B469,'Actuals Data'!$B$4:$B$427,0))</f>
        <v>0</v>
      </c>
      <c r="U469" s="19">
        <f>INDEX('Actuals Data'!U$4:U$427,MATCH($B469,'Actuals Data'!$B$4:$B$427,0))</f>
        <v>0</v>
      </c>
      <c r="V469" s="19">
        <f>INDEX('Actuals Data'!V$4:V$427,MATCH($B469,'Actuals Data'!$B$4:$B$427,0))</f>
        <v>0</v>
      </c>
      <c r="W469" s="19">
        <f>INDEX('Actuals Data'!W$4:W$427,MATCH($B469,'Actuals Data'!$B$4:$B$427,0))</f>
        <v>0</v>
      </c>
      <c r="X469" s="19">
        <f>INDEX('Actuals Data'!X$4:X$427,MATCH($B469,'Actuals Data'!$B$4:$B$427,0))</f>
        <v>0</v>
      </c>
      <c r="Y469" s="19">
        <f>INDEX('Actuals Data'!Y$4:Y$427,MATCH($B469,'Actuals Data'!$B$4:$B$427,0))</f>
        <v>0</v>
      </c>
      <c r="Z469" s="19">
        <f>INDEX('Actuals Data'!Z$4:Z$427,MATCH($B469,'Actuals Data'!$B$4:$B$427,0))</f>
        <v>0</v>
      </c>
      <c r="AA469" s="19">
        <f>INDEX('Actuals Data'!AA$4:AA$427,MATCH($B469,'Actuals Data'!$B$4:$B$427,0))</f>
        <v>0</v>
      </c>
      <c r="AB469" s="19">
        <f>INDEX('Actuals Data'!AB$4:AB$427,MATCH($B469,'Actuals Data'!$B$4:$B$427,0))</f>
        <v>0</v>
      </c>
      <c r="AC469" s="19">
        <f>INDEX('Actuals Data'!AC$4:AC$427,MATCH($B469,'Actuals Data'!$B$4:$B$427,0))</f>
        <v>0</v>
      </c>
      <c r="AD469" s="19">
        <f>INDEX('Actuals Data'!AD$4:AD$427,MATCH($B469,'Actuals Data'!$B$4:$B$427,0))</f>
        <v>0</v>
      </c>
      <c r="AE469" s="19">
        <f>INDEX('Actuals Data'!AE$4:AE$427,MATCH($B469,'Actuals Data'!$B$4:$B$427,0))</f>
        <v>0</v>
      </c>
      <c r="AF469" s="19">
        <f>INDEX('Actuals Data'!AF$4:AF$427,MATCH($B469,'Actuals Data'!$B$4:$B$427,0))</f>
        <v>0</v>
      </c>
      <c r="AG469" s="19">
        <f>INDEX('Actuals Data'!AG$4:AG$427,MATCH($B469,'Actuals Data'!$B$4:$B$427,0))</f>
        <v>0</v>
      </c>
      <c r="AH469" s="19">
        <f>INDEX('Actuals Data'!AH$4:AH$427,MATCH($B469,'Actuals Data'!$B$4:$B$427,0))</f>
        <v>0</v>
      </c>
      <c r="AI469" s="19">
        <f>INDEX('Actuals Data'!AI$4:AI$427,MATCH($B469,'Actuals Data'!$B$4:$B$427,0))</f>
        <v>0</v>
      </c>
      <c r="AJ469" s="19">
        <f>INDEX('Actuals Data'!AJ$4:AJ$427,MATCH($B469,'Actuals Data'!$B$4:$B$427,0))</f>
        <v>0</v>
      </c>
      <c r="AK469" s="19">
        <f>INDEX('Actuals Data'!AK$4:AK$427,MATCH($B469,'Actuals Data'!$B$4:$B$427,0))</f>
        <v>0</v>
      </c>
      <c r="AL469" s="19">
        <f>INDEX('Actuals Data'!AL$4:AL$427,MATCH($B469,'Actuals Data'!$B$4:$B$427,0))</f>
        <v>0</v>
      </c>
      <c r="AM469" s="19">
        <f>INDEX('Actuals Data'!AM$4:AM$427,MATCH($B469,'Actuals Data'!$B$4:$B$427,0))</f>
        <v>0</v>
      </c>
      <c r="AN469" s="19">
        <f>INDEX('Actuals Data'!AN$4:AN$427,MATCH($B469,'Actuals Data'!$B$4:$B$427,0))</f>
        <v>0</v>
      </c>
      <c r="AO469" s="19">
        <f>INDEX('Actuals Data'!AO$4:AO$427,MATCH($B469,'Actuals Data'!$B$4:$B$427,0))</f>
        <v>0</v>
      </c>
      <c r="AP469" s="19">
        <f>INDEX('Actuals Data'!AP$4:AP$427,MATCH($B469,'Actuals Data'!$B$4:$B$427,0))</f>
        <v>0</v>
      </c>
      <c r="AQ469" s="19">
        <f>INDEX('Actuals Data'!AQ$4:AQ$427,MATCH($B469,'Actuals Data'!$B$4:$B$427,0))</f>
        <v>0</v>
      </c>
      <c r="AR469" s="88">
        <f>INDEX('Actuals Data'!AR$4:AR$427,MATCH($B469,'Actuals Data'!$B$4:$B$427,0))</f>
        <v>1548</v>
      </c>
      <c r="AS469" s="52">
        <f>INDEX('Actuals Data'!AS$4:AS$427,MATCH($B469,'Actuals Data'!$B$4:$B$427,0))</f>
        <v>1548</v>
      </c>
      <c r="AT469" s="19">
        <f>INDEX('Actuals Data'!AT$4:AT$427,MATCH($B469,'Actuals Data'!$B$4:$B$427,0))</f>
        <v>0</v>
      </c>
    </row>
    <row r="470" spans="2:46" hidden="1" outlineLevel="2" x14ac:dyDescent="0.25">
      <c r="B470" s="24" t="s">
        <v>732</v>
      </c>
      <c r="C470" s="24">
        <v>825</v>
      </c>
      <c r="D470" s="24" t="s">
        <v>733</v>
      </c>
      <c r="E470" s="19">
        <f>INDEX('Actuals Data'!E$4:E$427,MATCH($B470,'Actuals Data'!$B$4:$B$427,0))</f>
        <v>0</v>
      </c>
      <c r="F470" s="19">
        <f>INDEX('Actuals Data'!F$4:F$427,MATCH($B470,'Actuals Data'!$B$4:$B$427,0))</f>
        <v>0</v>
      </c>
      <c r="G470" s="19">
        <f>INDEX('Actuals Data'!G$4:G$427,MATCH($B470,'Actuals Data'!$B$4:$B$427,0))</f>
        <v>0</v>
      </c>
      <c r="H470" s="19">
        <f>INDEX('Actuals Data'!H$4:H$427,MATCH($B470,'Actuals Data'!$B$4:$B$427,0))</f>
        <v>0</v>
      </c>
      <c r="I470" s="19">
        <f>INDEX('Actuals Data'!I$4:I$427,MATCH($B470,'Actuals Data'!$B$4:$B$427,0))</f>
        <v>0</v>
      </c>
      <c r="J470" s="19">
        <f>INDEX('Actuals Data'!J$4:J$427,MATCH($B470,'Actuals Data'!$B$4:$B$427,0))</f>
        <v>0</v>
      </c>
      <c r="K470" s="19">
        <f>INDEX('Actuals Data'!K$4:K$427,MATCH($B470,'Actuals Data'!$B$4:$B$427,0))</f>
        <v>0</v>
      </c>
      <c r="L470" s="19">
        <f>INDEX('Actuals Data'!L$4:L$427,MATCH($B470,'Actuals Data'!$B$4:$B$427,0))</f>
        <v>0</v>
      </c>
      <c r="M470" s="19">
        <f>INDEX('Actuals Data'!M$4:M$427,MATCH($B470,'Actuals Data'!$B$4:$B$427,0))</f>
        <v>0</v>
      </c>
      <c r="N470" s="19">
        <f>INDEX('Actuals Data'!N$4:N$427,MATCH($B470,'Actuals Data'!$B$4:$B$427,0))</f>
        <v>0</v>
      </c>
      <c r="O470" s="19">
        <f>INDEX('Actuals Data'!O$4:O$427,MATCH($B470,'Actuals Data'!$B$4:$B$427,0))</f>
        <v>0</v>
      </c>
      <c r="P470" s="19">
        <f>INDEX('Actuals Data'!P$4:P$427,MATCH($B470,'Actuals Data'!$B$4:$B$427,0))</f>
        <v>0</v>
      </c>
      <c r="Q470" s="19">
        <f>INDEX('Actuals Data'!Q$4:Q$427,MATCH($B470,'Actuals Data'!$B$4:$B$427,0))</f>
        <v>0</v>
      </c>
      <c r="R470" s="19">
        <f>INDEX('Actuals Data'!R$4:R$427,MATCH($B470,'Actuals Data'!$B$4:$B$427,0))</f>
        <v>0</v>
      </c>
      <c r="S470" s="19">
        <f>INDEX('Actuals Data'!S$4:S$427,MATCH($B470,'Actuals Data'!$B$4:$B$427,0))</f>
        <v>0</v>
      </c>
      <c r="T470" s="19">
        <f>INDEX('Actuals Data'!T$4:T$427,MATCH($B470,'Actuals Data'!$B$4:$B$427,0))</f>
        <v>0</v>
      </c>
      <c r="U470" s="19">
        <f>INDEX('Actuals Data'!U$4:U$427,MATCH($B470,'Actuals Data'!$B$4:$B$427,0))</f>
        <v>0</v>
      </c>
      <c r="V470" s="19">
        <f>INDEX('Actuals Data'!V$4:V$427,MATCH($B470,'Actuals Data'!$B$4:$B$427,0))</f>
        <v>0</v>
      </c>
      <c r="W470" s="19">
        <f>INDEX('Actuals Data'!W$4:W$427,MATCH($B470,'Actuals Data'!$B$4:$B$427,0))</f>
        <v>0</v>
      </c>
      <c r="X470" s="19">
        <f>INDEX('Actuals Data'!X$4:X$427,MATCH($B470,'Actuals Data'!$B$4:$B$427,0))</f>
        <v>0</v>
      </c>
      <c r="Y470" s="19">
        <f>INDEX('Actuals Data'!Y$4:Y$427,MATCH($B470,'Actuals Data'!$B$4:$B$427,0))</f>
        <v>0</v>
      </c>
      <c r="Z470" s="19">
        <f>INDEX('Actuals Data'!Z$4:Z$427,MATCH($B470,'Actuals Data'!$B$4:$B$427,0))</f>
        <v>0</v>
      </c>
      <c r="AA470" s="19">
        <f>INDEX('Actuals Data'!AA$4:AA$427,MATCH($B470,'Actuals Data'!$B$4:$B$427,0))</f>
        <v>0</v>
      </c>
      <c r="AB470" s="19">
        <f>INDEX('Actuals Data'!AB$4:AB$427,MATCH($B470,'Actuals Data'!$B$4:$B$427,0))</f>
        <v>0</v>
      </c>
      <c r="AC470" s="19">
        <f>INDEX('Actuals Data'!AC$4:AC$427,MATCH($B470,'Actuals Data'!$B$4:$B$427,0))</f>
        <v>0</v>
      </c>
      <c r="AD470" s="19">
        <f>INDEX('Actuals Data'!AD$4:AD$427,MATCH($B470,'Actuals Data'!$B$4:$B$427,0))</f>
        <v>0</v>
      </c>
      <c r="AE470" s="19">
        <f>INDEX('Actuals Data'!AE$4:AE$427,MATCH($B470,'Actuals Data'!$B$4:$B$427,0))</f>
        <v>0</v>
      </c>
      <c r="AF470" s="19">
        <f>INDEX('Actuals Data'!AF$4:AF$427,MATCH($B470,'Actuals Data'!$B$4:$B$427,0))</f>
        <v>0</v>
      </c>
      <c r="AG470" s="19">
        <f>INDEX('Actuals Data'!AG$4:AG$427,MATCH($B470,'Actuals Data'!$B$4:$B$427,0))</f>
        <v>0</v>
      </c>
      <c r="AH470" s="19">
        <f>INDEX('Actuals Data'!AH$4:AH$427,MATCH($B470,'Actuals Data'!$B$4:$B$427,0))</f>
        <v>0</v>
      </c>
      <c r="AI470" s="19">
        <f>INDEX('Actuals Data'!AI$4:AI$427,MATCH($B470,'Actuals Data'!$B$4:$B$427,0))</f>
        <v>0</v>
      </c>
      <c r="AJ470" s="19">
        <f>INDEX('Actuals Data'!AJ$4:AJ$427,MATCH($B470,'Actuals Data'!$B$4:$B$427,0))</f>
        <v>0</v>
      </c>
      <c r="AK470" s="19">
        <f>INDEX('Actuals Data'!AK$4:AK$427,MATCH($B470,'Actuals Data'!$B$4:$B$427,0))</f>
        <v>0</v>
      </c>
      <c r="AL470" s="19">
        <f>INDEX('Actuals Data'!AL$4:AL$427,MATCH($B470,'Actuals Data'!$B$4:$B$427,0))</f>
        <v>0</v>
      </c>
      <c r="AM470" s="19">
        <f>INDEX('Actuals Data'!AM$4:AM$427,MATCH($B470,'Actuals Data'!$B$4:$B$427,0))</f>
        <v>0</v>
      </c>
      <c r="AN470" s="19">
        <f>INDEX('Actuals Data'!AN$4:AN$427,MATCH($B470,'Actuals Data'!$B$4:$B$427,0))</f>
        <v>0</v>
      </c>
      <c r="AO470" s="19">
        <f>INDEX('Actuals Data'!AO$4:AO$427,MATCH($B470,'Actuals Data'!$B$4:$B$427,0))</f>
        <v>23390581</v>
      </c>
      <c r="AP470" s="19">
        <f>INDEX('Actuals Data'!AP$4:AP$427,MATCH($B470,'Actuals Data'!$B$4:$B$427,0))</f>
        <v>28936919</v>
      </c>
      <c r="AQ470" s="19">
        <f>INDEX('Actuals Data'!AQ$4:AQ$427,MATCH($B470,'Actuals Data'!$B$4:$B$427,0))</f>
        <v>27951712</v>
      </c>
      <c r="AR470" s="88">
        <f>INDEX('Actuals Data'!AR$4:AR$427,MATCH($B470,'Actuals Data'!$B$4:$B$427,0))</f>
        <v>31852843.699999999</v>
      </c>
      <c r="AS470" s="52">
        <f>INDEX('Actuals Data'!AS$4:AS$427,MATCH($B470,'Actuals Data'!$B$4:$B$427,0))</f>
        <v>31852843.699999999</v>
      </c>
      <c r="AT470" s="19">
        <f>INDEX('Actuals Data'!AT$4:AT$427,MATCH($B470,'Actuals Data'!$B$4:$B$427,0))</f>
        <v>29467335</v>
      </c>
    </row>
    <row r="471" spans="2:46" hidden="1" outlineLevel="2" x14ac:dyDescent="0.25">
      <c r="B471" s="24" t="s">
        <v>734</v>
      </c>
      <c r="E471" s="19">
        <f>INDEX('Actuals Data'!E$4:E$427,MATCH($B471,'Actuals Data'!$B$4:$B$427,0))</f>
        <v>0</v>
      </c>
      <c r="F471" s="19">
        <f>INDEX('Actuals Data'!F$4:F$427,MATCH($B471,'Actuals Data'!$B$4:$B$427,0))</f>
        <v>0</v>
      </c>
      <c r="G471" s="19">
        <f>INDEX('Actuals Data'!G$4:G$427,MATCH($B471,'Actuals Data'!$B$4:$B$427,0))</f>
        <v>0</v>
      </c>
      <c r="H471" s="19">
        <f>INDEX('Actuals Data'!H$4:H$427,MATCH($B471,'Actuals Data'!$B$4:$B$427,0))</f>
        <v>0</v>
      </c>
      <c r="I471" s="19">
        <f>INDEX('Actuals Data'!I$4:I$427,MATCH($B471,'Actuals Data'!$B$4:$B$427,0))</f>
        <v>0</v>
      </c>
      <c r="J471" s="19">
        <f>INDEX('Actuals Data'!J$4:J$427,MATCH($B471,'Actuals Data'!$B$4:$B$427,0))</f>
        <v>0</v>
      </c>
      <c r="K471" s="19">
        <f>INDEX('Actuals Data'!K$4:K$427,MATCH($B471,'Actuals Data'!$B$4:$B$427,0))</f>
        <v>0</v>
      </c>
      <c r="L471" s="19">
        <f>INDEX('Actuals Data'!L$4:L$427,MATCH($B471,'Actuals Data'!$B$4:$B$427,0))</f>
        <v>0</v>
      </c>
      <c r="M471" s="19">
        <f>INDEX('Actuals Data'!M$4:M$427,MATCH($B471,'Actuals Data'!$B$4:$B$427,0))</f>
        <v>0</v>
      </c>
      <c r="N471" s="19">
        <f>INDEX('Actuals Data'!N$4:N$427,MATCH($B471,'Actuals Data'!$B$4:$B$427,0))</f>
        <v>0</v>
      </c>
      <c r="O471" s="19">
        <f>INDEX('Actuals Data'!O$4:O$427,MATCH($B471,'Actuals Data'!$B$4:$B$427,0))</f>
        <v>0</v>
      </c>
      <c r="P471" s="19">
        <f>INDEX('Actuals Data'!P$4:P$427,MATCH($B471,'Actuals Data'!$B$4:$B$427,0))</f>
        <v>0</v>
      </c>
      <c r="Q471" s="19">
        <f>INDEX('Actuals Data'!Q$4:Q$427,MATCH($B471,'Actuals Data'!$B$4:$B$427,0))</f>
        <v>0</v>
      </c>
      <c r="R471" s="19">
        <f>INDEX('Actuals Data'!R$4:R$427,MATCH($B471,'Actuals Data'!$B$4:$B$427,0))</f>
        <v>0</v>
      </c>
      <c r="S471" s="19">
        <f>INDEX('Actuals Data'!S$4:S$427,MATCH($B471,'Actuals Data'!$B$4:$B$427,0))</f>
        <v>0</v>
      </c>
      <c r="T471" s="19">
        <f>INDEX('Actuals Data'!T$4:T$427,MATCH($B471,'Actuals Data'!$B$4:$B$427,0))</f>
        <v>0</v>
      </c>
      <c r="U471" s="19">
        <f>INDEX('Actuals Data'!U$4:U$427,MATCH($B471,'Actuals Data'!$B$4:$B$427,0))</f>
        <v>0</v>
      </c>
      <c r="V471" s="19">
        <f>INDEX('Actuals Data'!V$4:V$427,MATCH($B471,'Actuals Data'!$B$4:$B$427,0))</f>
        <v>0</v>
      </c>
      <c r="W471" s="19">
        <f>INDEX('Actuals Data'!W$4:W$427,MATCH($B471,'Actuals Data'!$B$4:$B$427,0))</f>
        <v>0</v>
      </c>
      <c r="X471" s="19">
        <f>INDEX('Actuals Data'!X$4:X$427,MATCH($B471,'Actuals Data'!$B$4:$B$427,0))</f>
        <v>0</v>
      </c>
      <c r="Y471" s="19">
        <f>INDEX('Actuals Data'!Y$4:Y$427,MATCH($B471,'Actuals Data'!$B$4:$B$427,0))</f>
        <v>0</v>
      </c>
      <c r="Z471" s="19">
        <f>INDEX('Actuals Data'!Z$4:Z$427,MATCH($B471,'Actuals Data'!$B$4:$B$427,0))</f>
        <v>0</v>
      </c>
      <c r="AA471" s="19">
        <f>INDEX('Actuals Data'!AA$4:AA$427,MATCH($B471,'Actuals Data'!$B$4:$B$427,0))</f>
        <v>0</v>
      </c>
      <c r="AB471" s="19">
        <f>INDEX('Actuals Data'!AB$4:AB$427,MATCH($B471,'Actuals Data'!$B$4:$B$427,0))</f>
        <v>0</v>
      </c>
      <c r="AC471" s="19">
        <f>INDEX('Actuals Data'!AC$4:AC$427,MATCH($B471,'Actuals Data'!$B$4:$B$427,0))</f>
        <v>0</v>
      </c>
      <c r="AD471" s="19">
        <f>INDEX('Actuals Data'!AD$4:AD$427,MATCH($B471,'Actuals Data'!$B$4:$B$427,0))</f>
        <v>0</v>
      </c>
      <c r="AE471" s="19">
        <f>INDEX('Actuals Data'!AE$4:AE$427,MATCH($B471,'Actuals Data'!$B$4:$B$427,0))</f>
        <v>0</v>
      </c>
      <c r="AF471" s="19">
        <f>INDEX('Actuals Data'!AF$4:AF$427,MATCH($B471,'Actuals Data'!$B$4:$B$427,0))</f>
        <v>0</v>
      </c>
      <c r="AG471" s="19" t="str">
        <f>INDEX('Actuals Data'!AG$4:AG$427,MATCH($B471,'Actuals Data'!$B$4:$B$427,0))</f>
        <v/>
      </c>
      <c r="AH471" s="19" t="str">
        <f>INDEX('Actuals Data'!AH$4:AH$427,MATCH($B471,'Actuals Data'!$B$4:$B$427,0))</f>
        <v/>
      </c>
      <c r="AI471" s="19" t="str">
        <f>INDEX('Actuals Data'!AI$4:AI$427,MATCH($B471,'Actuals Data'!$B$4:$B$427,0))</f>
        <v/>
      </c>
      <c r="AJ471" s="19" t="str">
        <f>INDEX('Actuals Data'!AJ$4:AJ$427,MATCH($B471,'Actuals Data'!$B$4:$B$427,0))</f>
        <v/>
      </c>
      <c r="AK471" s="19" t="str">
        <f>INDEX('Actuals Data'!AK$4:AK$427,MATCH($B471,'Actuals Data'!$B$4:$B$427,0))</f>
        <v/>
      </c>
      <c r="AL471" s="19" t="str">
        <f>INDEX('Actuals Data'!AL$4:AL$427,MATCH($B471,'Actuals Data'!$B$4:$B$427,0))</f>
        <v/>
      </c>
      <c r="AM471" s="19" t="str">
        <f>INDEX('Actuals Data'!AM$4:AM$427,MATCH($B471,'Actuals Data'!$B$4:$B$427,0))</f>
        <v/>
      </c>
      <c r="AN471" s="19" t="str">
        <f>INDEX('Actuals Data'!AN$4:AN$427,MATCH($B471,'Actuals Data'!$B$4:$B$427,0))</f>
        <v/>
      </c>
      <c r="AO471" s="19" t="str">
        <f>INDEX('Actuals Data'!AO$4:AO$427,MATCH($B471,'Actuals Data'!$B$4:$B$427,0))</f>
        <v/>
      </c>
      <c r="AP471" s="19" t="str">
        <f>INDEX('Actuals Data'!AP$4:AP$427,MATCH($B471,'Actuals Data'!$B$4:$B$427,0))</f>
        <v/>
      </c>
      <c r="AQ471" s="19">
        <f>INDEX('Actuals Data'!AQ$4:AQ$427,MATCH($B471,'Actuals Data'!$B$4:$B$427,0))</f>
        <v>18312</v>
      </c>
      <c r="AR471" s="88">
        <f>INDEX('Actuals Data'!AR$4:AR$427,MATCH($B471,'Actuals Data'!$B$4:$B$427,0))</f>
        <v>128752.63</v>
      </c>
      <c r="AS471" s="52">
        <f>INDEX('Actuals Data'!AS$4:AS$427,MATCH($B471,'Actuals Data'!$B$4:$B$427,0))</f>
        <v>128752.63</v>
      </c>
      <c r="AT471" s="19">
        <f>INDEX('Actuals Data'!AT$4:AT$427,MATCH($B471,'Actuals Data'!$B$4:$B$427,0))</f>
        <v>0</v>
      </c>
    </row>
    <row r="472" spans="2:46" hidden="1" outlineLevel="2" x14ac:dyDescent="0.25">
      <c r="D472" s="15" t="s">
        <v>1039</v>
      </c>
      <c r="E472" s="20">
        <f t="shared" ref="E472:AR472" si="201">SUM(E466:E471)</f>
        <v>0</v>
      </c>
      <c r="F472" s="20">
        <f t="shared" si="201"/>
        <v>0</v>
      </c>
      <c r="G472" s="20">
        <f t="shared" si="201"/>
        <v>0</v>
      </c>
      <c r="H472" s="20">
        <f t="shared" si="201"/>
        <v>0</v>
      </c>
      <c r="I472" s="20">
        <f t="shared" si="201"/>
        <v>0</v>
      </c>
      <c r="J472" s="20">
        <f t="shared" si="201"/>
        <v>0</v>
      </c>
      <c r="K472" s="20">
        <f t="shared" si="201"/>
        <v>0</v>
      </c>
      <c r="L472" s="20">
        <f t="shared" si="201"/>
        <v>0</v>
      </c>
      <c r="M472" s="20">
        <f t="shared" si="201"/>
        <v>0</v>
      </c>
      <c r="N472" s="20">
        <f t="shared" si="201"/>
        <v>0</v>
      </c>
      <c r="O472" s="20">
        <f t="shared" si="201"/>
        <v>0</v>
      </c>
      <c r="P472" s="20">
        <f t="shared" si="201"/>
        <v>0</v>
      </c>
      <c r="Q472" s="20">
        <f t="shared" si="201"/>
        <v>0</v>
      </c>
      <c r="R472" s="20">
        <f t="shared" si="201"/>
        <v>0</v>
      </c>
      <c r="S472" s="20">
        <f t="shared" si="201"/>
        <v>0</v>
      </c>
      <c r="T472" s="20">
        <f t="shared" si="201"/>
        <v>0</v>
      </c>
      <c r="U472" s="20">
        <f t="shared" si="201"/>
        <v>0</v>
      </c>
      <c r="V472" s="20">
        <f t="shared" si="201"/>
        <v>0</v>
      </c>
      <c r="W472" s="20">
        <f t="shared" si="201"/>
        <v>0</v>
      </c>
      <c r="X472" s="20">
        <f t="shared" si="201"/>
        <v>0</v>
      </c>
      <c r="Y472" s="20">
        <f t="shared" si="201"/>
        <v>0</v>
      </c>
      <c r="Z472" s="20">
        <f t="shared" si="201"/>
        <v>0</v>
      </c>
      <c r="AA472" s="20">
        <f t="shared" si="201"/>
        <v>0</v>
      </c>
      <c r="AB472" s="20">
        <f t="shared" si="201"/>
        <v>0</v>
      </c>
      <c r="AC472" s="20">
        <f t="shared" si="201"/>
        <v>0</v>
      </c>
      <c r="AD472" s="20">
        <f t="shared" si="201"/>
        <v>0</v>
      </c>
      <c r="AE472" s="20">
        <f t="shared" si="201"/>
        <v>0</v>
      </c>
      <c r="AF472" s="20">
        <f t="shared" si="201"/>
        <v>0</v>
      </c>
      <c r="AG472" s="20">
        <f t="shared" si="201"/>
        <v>0</v>
      </c>
      <c r="AH472" s="20">
        <f t="shared" si="201"/>
        <v>0</v>
      </c>
      <c r="AI472" s="20">
        <f t="shared" si="201"/>
        <v>0</v>
      </c>
      <c r="AJ472" s="20">
        <f t="shared" si="201"/>
        <v>0</v>
      </c>
      <c r="AK472" s="20">
        <f t="shared" si="201"/>
        <v>0</v>
      </c>
      <c r="AL472" s="20">
        <f t="shared" si="201"/>
        <v>0</v>
      </c>
      <c r="AM472" s="20">
        <f t="shared" si="201"/>
        <v>0</v>
      </c>
      <c r="AN472" s="20">
        <f t="shared" si="201"/>
        <v>0</v>
      </c>
      <c r="AO472" s="20">
        <f t="shared" si="201"/>
        <v>23434071</v>
      </c>
      <c r="AP472" s="20">
        <f t="shared" si="201"/>
        <v>29023049</v>
      </c>
      <c r="AQ472" s="20">
        <f t="shared" si="201"/>
        <v>28101591</v>
      </c>
      <c r="AR472" s="89">
        <f t="shared" si="201"/>
        <v>32001449.799999997</v>
      </c>
      <c r="AS472" s="65">
        <f t="shared" ref="AS472" si="202">SUM(AS466:AS471)</f>
        <v>32001449.799999997</v>
      </c>
      <c r="AT472" s="20">
        <f>SUM(AT466:AT471)</f>
        <v>30801435</v>
      </c>
    </row>
    <row r="473" spans="2:46" hidden="1" outlineLevel="2" x14ac:dyDescent="0.25">
      <c r="AQ473" s="34"/>
      <c r="AR473" s="99"/>
      <c r="AS473" s="76"/>
      <c r="AT473" s="34"/>
    </row>
    <row r="474" spans="2:46" hidden="1" outlineLevel="2" x14ac:dyDescent="0.25">
      <c r="D474" s="14" t="s">
        <v>1006</v>
      </c>
      <c r="AQ474" s="34"/>
      <c r="AR474" s="99"/>
      <c r="AS474" s="76"/>
      <c r="AT474" s="34"/>
    </row>
    <row r="475" spans="2:46" hidden="1" outlineLevel="2" x14ac:dyDescent="0.25">
      <c r="B475" s="24" t="s">
        <v>736</v>
      </c>
      <c r="C475" s="24">
        <v>900</v>
      </c>
      <c r="D475" s="24" t="s">
        <v>646</v>
      </c>
      <c r="E475" s="19">
        <f>INDEX('Actuals Data'!E$4:E$427,MATCH($B475,'Actuals Data'!$B$4:$B$427,0))</f>
        <v>0</v>
      </c>
      <c r="F475" s="19">
        <f>INDEX('Actuals Data'!F$4:F$427,MATCH($B475,'Actuals Data'!$B$4:$B$427,0))</f>
        <v>0</v>
      </c>
      <c r="G475" s="19">
        <f>INDEX('Actuals Data'!G$4:G$427,MATCH($B475,'Actuals Data'!$B$4:$B$427,0))</f>
        <v>0</v>
      </c>
      <c r="H475" s="19">
        <f>INDEX('Actuals Data'!H$4:H$427,MATCH($B475,'Actuals Data'!$B$4:$B$427,0))</f>
        <v>0</v>
      </c>
      <c r="I475" s="19">
        <f>INDEX('Actuals Data'!I$4:I$427,MATCH($B475,'Actuals Data'!$B$4:$B$427,0))</f>
        <v>0</v>
      </c>
      <c r="J475" s="19">
        <f>INDEX('Actuals Data'!J$4:J$427,MATCH($B475,'Actuals Data'!$B$4:$B$427,0))</f>
        <v>0</v>
      </c>
      <c r="K475" s="19">
        <f>INDEX('Actuals Data'!K$4:K$427,MATCH($B475,'Actuals Data'!$B$4:$B$427,0))</f>
        <v>0</v>
      </c>
      <c r="L475" s="19">
        <f>INDEX('Actuals Data'!L$4:L$427,MATCH($B475,'Actuals Data'!$B$4:$B$427,0))</f>
        <v>0</v>
      </c>
      <c r="M475" s="19">
        <f>INDEX('Actuals Data'!M$4:M$427,MATCH($B475,'Actuals Data'!$B$4:$B$427,0))</f>
        <v>0</v>
      </c>
      <c r="N475" s="19">
        <f>INDEX('Actuals Data'!N$4:N$427,MATCH($B475,'Actuals Data'!$B$4:$B$427,0))</f>
        <v>0</v>
      </c>
      <c r="O475" s="19">
        <f>INDEX('Actuals Data'!O$4:O$427,MATCH($B475,'Actuals Data'!$B$4:$B$427,0))</f>
        <v>0</v>
      </c>
      <c r="P475" s="19">
        <f>INDEX('Actuals Data'!P$4:P$427,MATCH($B475,'Actuals Data'!$B$4:$B$427,0))</f>
        <v>0</v>
      </c>
      <c r="Q475" s="19">
        <f>INDEX('Actuals Data'!Q$4:Q$427,MATCH($B475,'Actuals Data'!$B$4:$B$427,0))</f>
        <v>0</v>
      </c>
      <c r="R475" s="19">
        <f>INDEX('Actuals Data'!R$4:R$427,MATCH($B475,'Actuals Data'!$B$4:$B$427,0))</f>
        <v>0</v>
      </c>
      <c r="S475" s="19">
        <f>INDEX('Actuals Data'!S$4:S$427,MATCH($B475,'Actuals Data'!$B$4:$B$427,0))</f>
        <v>0</v>
      </c>
      <c r="T475" s="19">
        <f>INDEX('Actuals Data'!T$4:T$427,MATCH($B475,'Actuals Data'!$B$4:$B$427,0))</f>
        <v>0</v>
      </c>
      <c r="U475" s="19">
        <f>INDEX('Actuals Data'!U$4:U$427,MATCH($B475,'Actuals Data'!$B$4:$B$427,0))</f>
        <v>0</v>
      </c>
      <c r="V475" s="19">
        <f>INDEX('Actuals Data'!V$4:V$427,MATCH($B475,'Actuals Data'!$B$4:$B$427,0))</f>
        <v>0</v>
      </c>
      <c r="W475" s="19">
        <f>INDEX('Actuals Data'!W$4:W$427,MATCH($B475,'Actuals Data'!$B$4:$B$427,0))</f>
        <v>0</v>
      </c>
      <c r="X475" s="19">
        <f>INDEX('Actuals Data'!X$4:X$427,MATCH($B475,'Actuals Data'!$B$4:$B$427,0))</f>
        <v>0</v>
      </c>
      <c r="Y475" s="19">
        <f>INDEX('Actuals Data'!Y$4:Y$427,MATCH($B475,'Actuals Data'!$B$4:$B$427,0))</f>
        <v>0</v>
      </c>
      <c r="Z475" s="19">
        <f>INDEX('Actuals Data'!Z$4:Z$427,MATCH($B475,'Actuals Data'!$B$4:$B$427,0))</f>
        <v>0</v>
      </c>
      <c r="AA475" s="19">
        <f>INDEX('Actuals Data'!AA$4:AA$427,MATCH($B475,'Actuals Data'!$B$4:$B$427,0))</f>
        <v>0</v>
      </c>
      <c r="AB475" s="19">
        <f>INDEX('Actuals Data'!AB$4:AB$427,MATCH($B475,'Actuals Data'!$B$4:$B$427,0))</f>
        <v>0</v>
      </c>
      <c r="AC475" s="19">
        <f>INDEX('Actuals Data'!AC$4:AC$427,MATCH($B475,'Actuals Data'!$B$4:$B$427,0))</f>
        <v>0</v>
      </c>
      <c r="AD475" s="19">
        <f>INDEX('Actuals Data'!AD$4:AD$427,MATCH($B475,'Actuals Data'!$B$4:$B$427,0))</f>
        <v>0</v>
      </c>
      <c r="AE475" s="19">
        <f>INDEX('Actuals Data'!AE$4:AE$427,MATCH($B475,'Actuals Data'!$B$4:$B$427,0))</f>
        <v>0</v>
      </c>
      <c r="AF475" s="19">
        <f>INDEX('Actuals Data'!AF$4:AF$427,MATCH($B475,'Actuals Data'!$B$4:$B$427,0))</f>
        <v>0</v>
      </c>
      <c r="AG475" s="19">
        <f>INDEX('Actuals Data'!AG$4:AG$427,MATCH($B475,'Actuals Data'!$B$4:$B$427,0))</f>
        <v>0</v>
      </c>
      <c r="AH475" s="19">
        <f>INDEX('Actuals Data'!AH$4:AH$427,MATCH($B475,'Actuals Data'!$B$4:$B$427,0))</f>
        <v>0</v>
      </c>
      <c r="AI475" s="19">
        <f>INDEX('Actuals Data'!AI$4:AI$427,MATCH($B475,'Actuals Data'!$B$4:$B$427,0))</f>
        <v>0</v>
      </c>
      <c r="AJ475" s="19">
        <f>INDEX('Actuals Data'!AJ$4:AJ$427,MATCH($B475,'Actuals Data'!$B$4:$B$427,0))</f>
        <v>0</v>
      </c>
      <c r="AK475" s="19">
        <f>INDEX('Actuals Data'!AK$4:AK$427,MATCH($B475,'Actuals Data'!$B$4:$B$427,0))</f>
        <v>0</v>
      </c>
      <c r="AL475" s="19">
        <f>INDEX('Actuals Data'!AL$4:AL$427,MATCH($B475,'Actuals Data'!$B$4:$B$427,0))</f>
        <v>0</v>
      </c>
      <c r="AM475" s="19">
        <f>INDEX('Actuals Data'!AM$4:AM$427,MATCH($B475,'Actuals Data'!$B$4:$B$427,0))</f>
        <v>0</v>
      </c>
      <c r="AN475" s="19">
        <f>INDEX('Actuals Data'!AN$4:AN$427,MATCH($B475,'Actuals Data'!$B$4:$B$427,0))</f>
        <v>0</v>
      </c>
      <c r="AO475" s="19">
        <f>INDEX('Actuals Data'!AO$4:AO$427,MATCH($B475,'Actuals Data'!$B$4:$B$427,0))</f>
        <v>0</v>
      </c>
      <c r="AP475" s="19">
        <f>INDEX('Actuals Data'!AP$4:AP$427,MATCH($B475,'Actuals Data'!$B$4:$B$427,0))</f>
        <v>0</v>
      </c>
      <c r="AQ475" s="19">
        <f>INDEX('Actuals Data'!AQ$4:AQ$427,MATCH($B475,'Actuals Data'!$B$4:$B$427,0))</f>
        <v>0</v>
      </c>
      <c r="AR475" s="88">
        <f>INDEX('Actuals Data'!AR$4:AR$427,MATCH($B475,'Actuals Data'!$B$4:$B$427,0))</f>
        <v>0</v>
      </c>
      <c r="AS475" s="52">
        <f>INDEX('Actuals Data'!AS$4:AS$427,MATCH($B475,'Actuals Data'!$B$4:$B$427,0))</f>
        <v>0</v>
      </c>
      <c r="AT475" s="19">
        <f>INDEX('Actuals Data'!AT$4:AT$427,MATCH($B475,'Actuals Data'!$B$4:$B$427,0))</f>
        <v>3888900</v>
      </c>
    </row>
    <row r="476" spans="2:46" hidden="1" outlineLevel="2" x14ac:dyDescent="0.25">
      <c r="B476" s="24" t="s">
        <v>737</v>
      </c>
      <c r="C476" s="24">
        <v>967</v>
      </c>
      <c r="D476" s="24" t="s">
        <v>647</v>
      </c>
      <c r="E476" s="19">
        <f>INDEX('Actuals Data'!E$4:E$427,MATCH($B476,'Actuals Data'!$B$4:$B$427,0))</f>
        <v>0</v>
      </c>
      <c r="F476" s="19">
        <f>INDEX('Actuals Data'!F$4:F$427,MATCH($B476,'Actuals Data'!$B$4:$B$427,0))</f>
        <v>0</v>
      </c>
      <c r="G476" s="19">
        <f>INDEX('Actuals Data'!G$4:G$427,MATCH($B476,'Actuals Data'!$B$4:$B$427,0))</f>
        <v>0</v>
      </c>
      <c r="H476" s="19">
        <f>INDEX('Actuals Data'!H$4:H$427,MATCH($B476,'Actuals Data'!$B$4:$B$427,0))</f>
        <v>0</v>
      </c>
      <c r="I476" s="19">
        <f>INDEX('Actuals Data'!I$4:I$427,MATCH($B476,'Actuals Data'!$B$4:$B$427,0))</f>
        <v>0</v>
      </c>
      <c r="J476" s="19">
        <f>INDEX('Actuals Data'!J$4:J$427,MATCH($B476,'Actuals Data'!$B$4:$B$427,0))</f>
        <v>0</v>
      </c>
      <c r="K476" s="19">
        <f>INDEX('Actuals Data'!K$4:K$427,MATCH($B476,'Actuals Data'!$B$4:$B$427,0))</f>
        <v>0</v>
      </c>
      <c r="L476" s="19">
        <f>INDEX('Actuals Data'!L$4:L$427,MATCH($B476,'Actuals Data'!$B$4:$B$427,0))</f>
        <v>0</v>
      </c>
      <c r="M476" s="19">
        <f>INDEX('Actuals Data'!M$4:M$427,MATCH($B476,'Actuals Data'!$B$4:$B$427,0))</f>
        <v>0</v>
      </c>
      <c r="N476" s="19">
        <f>INDEX('Actuals Data'!N$4:N$427,MATCH($B476,'Actuals Data'!$B$4:$B$427,0))</f>
        <v>0</v>
      </c>
      <c r="O476" s="19">
        <f>INDEX('Actuals Data'!O$4:O$427,MATCH($B476,'Actuals Data'!$B$4:$B$427,0))</f>
        <v>0</v>
      </c>
      <c r="P476" s="19">
        <f>INDEX('Actuals Data'!P$4:P$427,MATCH($B476,'Actuals Data'!$B$4:$B$427,0))</f>
        <v>0</v>
      </c>
      <c r="Q476" s="19">
        <f>INDEX('Actuals Data'!Q$4:Q$427,MATCH($B476,'Actuals Data'!$B$4:$B$427,0))</f>
        <v>0</v>
      </c>
      <c r="R476" s="19">
        <f>INDEX('Actuals Data'!R$4:R$427,MATCH($B476,'Actuals Data'!$B$4:$B$427,0))</f>
        <v>0</v>
      </c>
      <c r="S476" s="19">
        <f>INDEX('Actuals Data'!S$4:S$427,MATCH($B476,'Actuals Data'!$B$4:$B$427,0))</f>
        <v>0</v>
      </c>
      <c r="T476" s="19">
        <f>INDEX('Actuals Data'!T$4:T$427,MATCH($B476,'Actuals Data'!$B$4:$B$427,0))</f>
        <v>0</v>
      </c>
      <c r="U476" s="19">
        <f>INDEX('Actuals Data'!U$4:U$427,MATCH($B476,'Actuals Data'!$B$4:$B$427,0))</f>
        <v>0</v>
      </c>
      <c r="V476" s="19">
        <f>INDEX('Actuals Data'!V$4:V$427,MATCH($B476,'Actuals Data'!$B$4:$B$427,0))</f>
        <v>0</v>
      </c>
      <c r="W476" s="19">
        <f>INDEX('Actuals Data'!W$4:W$427,MATCH($B476,'Actuals Data'!$B$4:$B$427,0))</f>
        <v>0</v>
      </c>
      <c r="X476" s="19">
        <f>INDEX('Actuals Data'!X$4:X$427,MATCH($B476,'Actuals Data'!$B$4:$B$427,0))</f>
        <v>0</v>
      </c>
      <c r="Y476" s="19">
        <f>INDEX('Actuals Data'!Y$4:Y$427,MATCH($B476,'Actuals Data'!$B$4:$B$427,0))</f>
        <v>0</v>
      </c>
      <c r="Z476" s="19">
        <f>INDEX('Actuals Data'!Z$4:Z$427,MATCH($B476,'Actuals Data'!$B$4:$B$427,0))</f>
        <v>0</v>
      </c>
      <c r="AA476" s="19">
        <f>INDEX('Actuals Data'!AA$4:AA$427,MATCH($B476,'Actuals Data'!$B$4:$B$427,0))</f>
        <v>0</v>
      </c>
      <c r="AB476" s="19">
        <f>INDEX('Actuals Data'!AB$4:AB$427,MATCH($B476,'Actuals Data'!$B$4:$B$427,0))</f>
        <v>0</v>
      </c>
      <c r="AC476" s="19">
        <f>INDEX('Actuals Data'!AC$4:AC$427,MATCH($B476,'Actuals Data'!$B$4:$B$427,0))</f>
        <v>0</v>
      </c>
      <c r="AD476" s="19">
        <f>INDEX('Actuals Data'!AD$4:AD$427,MATCH($B476,'Actuals Data'!$B$4:$B$427,0))</f>
        <v>0</v>
      </c>
      <c r="AE476" s="19">
        <f>INDEX('Actuals Data'!AE$4:AE$427,MATCH($B476,'Actuals Data'!$B$4:$B$427,0))</f>
        <v>0</v>
      </c>
      <c r="AF476" s="19">
        <f>INDEX('Actuals Data'!AF$4:AF$427,MATCH($B476,'Actuals Data'!$B$4:$B$427,0))</f>
        <v>0</v>
      </c>
      <c r="AG476" s="19">
        <f>INDEX('Actuals Data'!AG$4:AG$427,MATCH($B476,'Actuals Data'!$B$4:$B$427,0))</f>
        <v>0</v>
      </c>
      <c r="AH476" s="19">
        <f>INDEX('Actuals Data'!AH$4:AH$427,MATCH($B476,'Actuals Data'!$B$4:$B$427,0))</f>
        <v>0</v>
      </c>
      <c r="AI476" s="19">
        <f>INDEX('Actuals Data'!AI$4:AI$427,MATCH($B476,'Actuals Data'!$B$4:$B$427,0))</f>
        <v>0</v>
      </c>
      <c r="AJ476" s="19">
        <f>INDEX('Actuals Data'!AJ$4:AJ$427,MATCH($B476,'Actuals Data'!$B$4:$B$427,0))</f>
        <v>0</v>
      </c>
      <c r="AK476" s="19">
        <f>INDEX('Actuals Data'!AK$4:AK$427,MATCH($B476,'Actuals Data'!$B$4:$B$427,0))</f>
        <v>0</v>
      </c>
      <c r="AL476" s="19">
        <f>INDEX('Actuals Data'!AL$4:AL$427,MATCH($B476,'Actuals Data'!$B$4:$B$427,0))</f>
        <v>0</v>
      </c>
      <c r="AM476" s="19">
        <f>INDEX('Actuals Data'!AM$4:AM$427,MATCH($B476,'Actuals Data'!$B$4:$B$427,0))</f>
        <v>0</v>
      </c>
      <c r="AN476" s="19">
        <f>INDEX('Actuals Data'!AN$4:AN$427,MATCH($B476,'Actuals Data'!$B$4:$B$427,0))</f>
        <v>0</v>
      </c>
      <c r="AO476" s="19">
        <f>INDEX('Actuals Data'!AO$4:AO$427,MATCH($B476,'Actuals Data'!$B$4:$B$427,0))</f>
        <v>0</v>
      </c>
      <c r="AP476" s="19">
        <f>INDEX('Actuals Data'!AP$4:AP$427,MATCH($B476,'Actuals Data'!$B$4:$B$427,0))</f>
        <v>0</v>
      </c>
      <c r="AQ476" s="19">
        <f>INDEX('Actuals Data'!AQ$4:AQ$427,MATCH($B476,'Actuals Data'!$B$4:$B$427,0))</f>
        <v>0</v>
      </c>
      <c r="AR476" s="88">
        <f>INDEX('Actuals Data'!AR$4:AR$427,MATCH($B476,'Actuals Data'!$B$4:$B$427,0))</f>
        <v>-1000000</v>
      </c>
      <c r="AS476" s="52">
        <f>INDEX('Actuals Data'!AS$4:AS$427,MATCH($B476,'Actuals Data'!$B$4:$B$427,0))</f>
        <v>-1000000</v>
      </c>
      <c r="AT476" s="19">
        <f>INDEX('Actuals Data'!AT$4:AT$427,MATCH($B476,'Actuals Data'!$B$4:$B$427,0))</f>
        <v>0</v>
      </c>
    </row>
    <row r="477" spans="2:46" hidden="1" outlineLevel="2" x14ac:dyDescent="0.25">
      <c r="D477" s="15" t="s">
        <v>1041</v>
      </c>
      <c r="E477" s="20">
        <f t="shared" ref="E477:AG477" si="203">SUM(E475:E476)</f>
        <v>0</v>
      </c>
      <c r="F477" s="20">
        <f t="shared" si="203"/>
        <v>0</v>
      </c>
      <c r="G477" s="20">
        <f t="shared" si="203"/>
        <v>0</v>
      </c>
      <c r="H477" s="20">
        <f t="shared" si="203"/>
        <v>0</v>
      </c>
      <c r="I477" s="20">
        <f t="shared" si="203"/>
        <v>0</v>
      </c>
      <c r="J477" s="20">
        <f t="shared" si="203"/>
        <v>0</v>
      </c>
      <c r="K477" s="20">
        <f t="shared" si="203"/>
        <v>0</v>
      </c>
      <c r="L477" s="20">
        <f t="shared" si="203"/>
        <v>0</v>
      </c>
      <c r="M477" s="20">
        <f t="shared" si="203"/>
        <v>0</v>
      </c>
      <c r="N477" s="20">
        <f t="shared" si="203"/>
        <v>0</v>
      </c>
      <c r="O477" s="20">
        <f t="shared" si="203"/>
        <v>0</v>
      </c>
      <c r="P477" s="20">
        <f t="shared" si="203"/>
        <v>0</v>
      </c>
      <c r="Q477" s="20">
        <f t="shared" si="203"/>
        <v>0</v>
      </c>
      <c r="R477" s="20">
        <f t="shared" si="203"/>
        <v>0</v>
      </c>
      <c r="S477" s="20">
        <f t="shared" si="203"/>
        <v>0</v>
      </c>
      <c r="T477" s="20">
        <f t="shared" si="203"/>
        <v>0</v>
      </c>
      <c r="U477" s="20">
        <f t="shared" si="203"/>
        <v>0</v>
      </c>
      <c r="V477" s="20">
        <f t="shared" si="203"/>
        <v>0</v>
      </c>
      <c r="W477" s="20">
        <f t="shared" si="203"/>
        <v>0</v>
      </c>
      <c r="X477" s="20">
        <f t="shared" si="203"/>
        <v>0</v>
      </c>
      <c r="Y477" s="20">
        <f t="shared" si="203"/>
        <v>0</v>
      </c>
      <c r="Z477" s="20">
        <f t="shared" si="203"/>
        <v>0</v>
      </c>
      <c r="AA477" s="20">
        <f t="shared" si="203"/>
        <v>0</v>
      </c>
      <c r="AB477" s="20">
        <f t="shared" si="203"/>
        <v>0</v>
      </c>
      <c r="AC477" s="20">
        <f t="shared" si="203"/>
        <v>0</v>
      </c>
      <c r="AD477" s="20">
        <f t="shared" si="203"/>
        <v>0</v>
      </c>
      <c r="AE477" s="20">
        <f t="shared" si="203"/>
        <v>0</v>
      </c>
      <c r="AF477" s="20">
        <f t="shared" si="203"/>
        <v>0</v>
      </c>
      <c r="AG477" s="20">
        <f t="shared" si="203"/>
        <v>0</v>
      </c>
      <c r="AH477" s="20">
        <f t="shared" ref="AH477:AT477" si="204">SUM(AH475:AH476)</f>
        <v>0</v>
      </c>
      <c r="AI477" s="20">
        <f t="shared" si="204"/>
        <v>0</v>
      </c>
      <c r="AJ477" s="20">
        <f t="shared" si="204"/>
        <v>0</v>
      </c>
      <c r="AK477" s="20">
        <f t="shared" si="204"/>
        <v>0</v>
      </c>
      <c r="AL477" s="20">
        <f t="shared" si="204"/>
        <v>0</v>
      </c>
      <c r="AM477" s="20">
        <f t="shared" si="204"/>
        <v>0</v>
      </c>
      <c r="AN477" s="20">
        <f t="shared" si="204"/>
        <v>0</v>
      </c>
      <c r="AO477" s="20">
        <f t="shared" si="204"/>
        <v>0</v>
      </c>
      <c r="AP477" s="20">
        <f t="shared" si="204"/>
        <v>0</v>
      </c>
      <c r="AQ477" s="20">
        <f t="shared" si="204"/>
        <v>0</v>
      </c>
      <c r="AR477" s="89">
        <f t="shared" ref="AR477:AS477" si="205">SUM(AR475:AR476)</f>
        <v>-1000000</v>
      </c>
      <c r="AS477" s="65">
        <f t="shared" si="205"/>
        <v>-1000000</v>
      </c>
      <c r="AT477" s="20">
        <f t="shared" si="204"/>
        <v>3888900</v>
      </c>
    </row>
    <row r="478" spans="2:46" hidden="1" outlineLevel="2" x14ac:dyDescent="0.25">
      <c r="AQ478" s="34"/>
      <c r="AR478" s="99"/>
      <c r="AS478" s="76"/>
      <c r="AT478" s="34"/>
    </row>
    <row r="479" spans="2:46" hidden="1" outlineLevel="2" x14ac:dyDescent="0.25">
      <c r="D479" s="15" t="s">
        <v>1042</v>
      </c>
      <c r="E479" s="20">
        <f t="shared" ref="E479:AG479" si="206">E472+E477</f>
        <v>0</v>
      </c>
      <c r="F479" s="20">
        <f t="shared" si="206"/>
        <v>0</v>
      </c>
      <c r="G479" s="20">
        <f t="shared" si="206"/>
        <v>0</v>
      </c>
      <c r="H479" s="20">
        <f t="shared" si="206"/>
        <v>0</v>
      </c>
      <c r="I479" s="20">
        <f t="shared" si="206"/>
        <v>0</v>
      </c>
      <c r="J479" s="20">
        <f t="shared" si="206"/>
        <v>0</v>
      </c>
      <c r="K479" s="20">
        <f t="shared" si="206"/>
        <v>0</v>
      </c>
      <c r="L479" s="20">
        <f t="shared" si="206"/>
        <v>0</v>
      </c>
      <c r="M479" s="20">
        <f t="shared" si="206"/>
        <v>0</v>
      </c>
      <c r="N479" s="20">
        <f t="shared" si="206"/>
        <v>0</v>
      </c>
      <c r="O479" s="20">
        <f t="shared" si="206"/>
        <v>0</v>
      </c>
      <c r="P479" s="20">
        <f t="shared" si="206"/>
        <v>0</v>
      </c>
      <c r="Q479" s="20">
        <f t="shared" si="206"/>
        <v>0</v>
      </c>
      <c r="R479" s="20">
        <f t="shared" si="206"/>
        <v>0</v>
      </c>
      <c r="S479" s="20">
        <f t="shared" si="206"/>
        <v>0</v>
      </c>
      <c r="T479" s="20">
        <f t="shared" si="206"/>
        <v>0</v>
      </c>
      <c r="U479" s="20">
        <f t="shared" si="206"/>
        <v>0</v>
      </c>
      <c r="V479" s="20">
        <f t="shared" si="206"/>
        <v>0</v>
      </c>
      <c r="W479" s="20">
        <f t="shared" si="206"/>
        <v>0</v>
      </c>
      <c r="X479" s="20">
        <f t="shared" si="206"/>
        <v>0</v>
      </c>
      <c r="Y479" s="20">
        <f t="shared" si="206"/>
        <v>0</v>
      </c>
      <c r="Z479" s="20">
        <f t="shared" si="206"/>
        <v>0</v>
      </c>
      <c r="AA479" s="20">
        <f t="shared" si="206"/>
        <v>0</v>
      </c>
      <c r="AB479" s="20">
        <f t="shared" si="206"/>
        <v>0</v>
      </c>
      <c r="AC479" s="20">
        <f t="shared" si="206"/>
        <v>0</v>
      </c>
      <c r="AD479" s="20">
        <f t="shared" si="206"/>
        <v>0</v>
      </c>
      <c r="AE479" s="20">
        <f t="shared" si="206"/>
        <v>0</v>
      </c>
      <c r="AF479" s="20">
        <f t="shared" si="206"/>
        <v>0</v>
      </c>
      <c r="AG479" s="20">
        <f t="shared" si="206"/>
        <v>0</v>
      </c>
      <c r="AH479" s="20">
        <f t="shared" ref="AH479:AT479" si="207">AH472+AH477</f>
        <v>0</v>
      </c>
      <c r="AI479" s="20">
        <f t="shared" si="207"/>
        <v>0</v>
      </c>
      <c r="AJ479" s="20">
        <f t="shared" si="207"/>
        <v>0</v>
      </c>
      <c r="AK479" s="20">
        <f t="shared" si="207"/>
        <v>0</v>
      </c>
      <c r="AL479" s="20">
        <f t="shared" si="207"/>
        <v>0</v>
      </c>
      <c r="AM479" s="20">
        <f t="shared" si="207"/>
        <v>0</v>
      </c>
      <c r="AN479" s="20">
        <f t="shared" si="207"/>
        <v>0</v>
      </c>
      <c r="AO479" s="20">
        <f t="shared" si="207"/>
        <v>23434071</v>
      </c>
      <c r="AP479" s="20">
        <f t="shared" si="207"/>
        <v>29023049</v>
      </c>
      <c r="AQ479" s="20">
        <f t="shared" si="207"/>
        <v>28101591</v>
      </c>
      <c r="AR479" s="89">
        <f t="shared" ref="AR479:AS479" si="208">AR472+AR477</f>
        <v>31001449.799999997</v>
      </c>
      <c r="AS479" s="65">
        <f t="shared" si="208"/>
        <v>31001449.799999997</v>
      </c>
      <c r="AT479" s="20">
        <f t="shared" si="207"/>
        <v>34690335</v>
      </c>
    </row>
    <row r="480" spans="2:46" hidden="1" outlineLevel="2" x14ac:dyDescent="0.25">
      <c r="AQ480" s="34"/>
      <c r="AR480" s="99"/>
      <c r="AS480" s="76"/>
      <c r="AT480" s="34"/>
    </row>
    <row r="481" spans="2:46" hidden="1" outlineLevel="2" x14ac:dyDescent="0.25">
      <c r="AQ481" s="34"/>
      <c r="AR481" s="99"/>
      <c r="AS481" s="76"/>
      <c r="AT481" s="34"/>
    </row>
    <row r="482" spans="2:46" hidden="1" outlineLevel="2" x14ac:dyDescent="0.25">
      <c r="B482" s="17" t="s">
        <v>1034</v>
      </c>
      <c r="C482" s="32"/>
      <c r="D482" s="17"/>
      <c r="AQ482" s="34"/>
      <c r="AR482" s="99"/>
      <c r="AS482" s="76"/>
      <c r="AT482" s="34"/>
    </row>
    <row r="483" spans="2:46" hidden="1" outlineLevel="2" x14ac:dyDescent="0.25">
      <c r="AQ483" s="34"/>
      <c r="AR483" s="99"/>
      <c r="AS483" s="76"/>
      <c r="AT483" s="34"/>
    </row>
    <row r="484" spans="2:46" hidden="1" outlineLevel="2" x14ac:dyDescent="0.25">
      <c r="B484" s="24" t="s">
        <v>640</v>
      </c>
      <c r="C484" s="24" t="s">
        <v>641</v>
      </c>
      <c r="D484" s="24" t="s">
        <v>642</v>
      </c>
      <c r="E484" s="19">
        <f>INDEX('Actuals Data'!E$4:E$427,MATCH($B484,'Actuals Data'!$B$4:$B$427,0))</f>
        <v>0</v>
      </c>
      <c r="F484" s="19">
        <f>INDEX('Actuals Data'!F$4:F$427,MATCH($B484,'Actuals Data'!$B$4:$B$427,0))</f>
        <v>0</v>
      </c>
      <c r="G484" s="19">
        <f>INDEX('Actuals Data'!G$4:G$427,MATCH($B484,'Actuals Data'!$B$4:$B$427,0))</f>
        <v>0</v>
      </c>
      <c r="H484" s="19">
        <f>INDEX('Actuals Data'!H$4:H$427,MATCH($B484,'Actuals Data'!$B$4:$B$427,0))</f>
        <v>0</v>
      </c>
      <c r="I484" s="19">
        <f>INDEX('Actuals Data'!I$4:I$427,MATCH($B484,'Actuals Data'!$B$4:$B$427,0))</f>
        <v>0</v>
      </c>
      <c r="J484" s="19">
        <f>INDEX('Actuals Data'!J$4:J$427,MATCH($B484,'Actuals Data'!$B$4:$B$427,0))</f>
        <v>0</v>
      </c>
      <c r="K484" s="19">
        <f>INDEX('Actuals Data'!K$4:K$427,MATCH($B484,'Actuals Data'!$B$4:$B$427,0))</f>
        <v>0</v>
      </c>
      <c r="L484" s="19">
        <f>INDEX('Actuals Data'!L$4:L$427,MATCH($B484,'Actuals Data'!$B$4:$B$427,0))</f>
        <v>0</v>
      </c>
      <c r="M484" s="19">
        <f>INDEX('Actuals Data'!M$4:M$427,MATCH($B484,'Actuals Data'!$B$4:$B$427,0))</f>
        <v>0</v>
      </c>
      <c r="N484" s="19">
        <f>INDEX('Actuals Data'!N$4:N$427,MATCH($B484,'Actuals Data'!$B$4:$B$427,0))</f>
        <v>0</v>
      </c>
      <c r="O484" s="19">
        <f>INDEX('Actuals Data'!O$4:O$427,MATCH($B484,'Actuals Data'!$B$4:$B$427,0))</f>
        <v>0</v>
      </c>
      <c r="P484" s="19">
        <f>INDEX('Actuals Data'!P$4:P$427,MATCH($B484,'Actuals Data'!$B$4:$B$427,0))</f>
        <v>0</v>
      </c>
      <c r="Q484" s="19">
        <f>INDEX('Actuals Data'!Q$4:Q$427,MATCH($B484,'Actuals Data'!$B$4:$B$427,0))</f>
        <v>0</v>
      </c>
      <c r="R484" s="19">
        <f>INDEX('Actuals Data'!R$4:R$427,MATCH($B484,'Actuals Data'!$B$4:$B$427,0))</f>
        <v>0</v>
      </c>
      <c r="S484" s="19">
        <f>INDEX('Actuals Data'!S$4:S$427,MATCH($B484,'Actuals Data'!$B$4:$B$427,0))</f>
        <v>0</v>
      </c>
      <c r="T484" s="19">
        <f>INDEX('Actuals Data'!T$4:T$427,MATCH($B484,'Actuals Data'!$B$4:$B$427,0))</f>
        <v>0</v>
      </c>
      <c r="U484" s="19">
        <f>INDEX('Actuals Data'!U$4:U$427,MATCH($B484,'Actuals Data'!$B$4:$B$427,0))</f>
        <v>0</v>
      </c>
      <c r="V484" s="19">
        <f>INDEX('Actuals Data'!V$4:V$427,MATCH($B484,'Actuals Data'!$B$4:$B$427,0))</f>
        <v>0</v>
      </c>
      <c r="W484" s="19">
        <f>INDEX('Actuals Data'!W$4:W$427,MATCH($B484,'Actuals Data'!$B$4:$B$427,0))</f>
        <v>0</v>
      </c>
      <c r="X484" s="19">
        <f>INDEX('Actuals Data'!X$4:X$427,MATCH($B484,'Actuals Data'!$B$4:$B$427,0))</f>
        <v>0</v>
      </c>
      <c r="Y484" s="19">
        <f>INDEX('Actuals Data'!Y$4:Y$427,MATCH($B484,'Actuals Data'!$B$4:$B$427,0))</f>
        <v>0</v>
      </c>
      <c r="Z484" s="19">
        <f>INDEX('Actuals Data'!Z$4:Z$427,MATCH($B484,'Actuals Data'!$B$4:$B$427,0))</f>
        <v>0</v>
      </c>
      <c r="AA484" s="19">
        <f>INDEX('Actuals Data'!AA$4:AA$427,MATCH($B484,'Actuals Data'!$B$4:$B$427,0))</f>
        <v>0</v>
      </c>
      <c r="AB484" s="19">
        <f>INDEX('Actuals Data'!AB$4:AB$427,MATCH($B484,'Actuals Data'!$B$4:$B$427,0))</f>
        <v>0</v>
      </c>
      <c r="AC484" s="19">
        <f>INDEX('Actuals Data'!AC$4:AC$427,MATCH($B484,'Actuals Data'!$B$4:$B$427,0))</f>
        <v>4257422</v>
      </c>
      <c r="AD484" s="19">
        <f>INDEX('Actuals Data'!AD$4:AD$427,MATCH($B484,'Actuals Data'!$B$4:$B$427,0))</f>
        <v>3776344</v>
      </c>
      <c r="AE484" s="19">
        <f>INDEX('Actuals Data'!AE$4:AE$427,MATCH($B484,'Actuals Data'!$B$4:$B$427,0))</f>
        <v>4227923</v>
      </c>
      <c r="AF484" s="19">
        <f>INDEX('Actuals Data'!AF$4:AF$427,MATCH($B484,'Actuals Data'!$B$4:$B$427,0))</f>
        <v>5468565</v>
      </c>
      <c r="AG484" s="19">
        <f>INDEX('Actuals Data'!AG$4:AG$427,MATCH($B484,'Actuals Data'!$B$4:$B$427,0))</f>
        <v>5336864</v>
      </c>
      <c r="AH484" s="19">
        <f>INDEX('Actuals Data'!AH$4:AH$427,MATCH($B484,'Actuals Data'!$B$4:$B$427,0))</f>
        <v>9326185</v>
      </c>
      <c r="AI484" s="19">
        <f>INDEX('Actuals Data'!AI$4:AI$427,MATCH($B484,'Actuals Data'!$B$4:$B$427,0))</f>
        <v>8068571</v>
      </c>
      <c r="AJ484" s="19">
        <f>INDEX('Actuals Data'!AJ$4:AJ$427,MATCH($B484,'Actuals Data'!$B$4:$B$427,0))</f>
        <v>9318155</v>
      </c>
      <c r="AK484" s="19">
        <f>INDEX('Actuals Data'!AK$4:AK$427,MATCH($B484,'Actuals Data'!$B$4:$B$427,0))</f>
        <v>10304760</v>
      </c>
      <c r="AL484" s="19">
        <f>INDEX('Actuals Data'!AL$4:AL$427,MATCH($B484,'Actuals Data'!$B$4:$B$427,0))</f>
        <v>12882478</v>
      </c>
      <c r="AM484" s="19">
        <f>INDEX('Actuals Data'!AM$4:AM$427,MATCH($B484,'Actuals Data'!$B$4:$B$427,0))</f>
        <v>11893091</v>
      </c>
      <c r="AN484" s="19">
        <f>INDEX('Actuals Data'!AN$4:AN$427,MATCH($B484,'Actuals Data'!$B$4:$B$427,0))</f>
        <v>13778726</v>
      </c>
      <c r="AO484" s="19">
        <f>INDEX('Actuals Data'!AO$4:AO$427,MATCH($B484,'Actuals Data'!$B$4:$B$427,0))</f>
        <v>15790105</v>
      </c>
      <c r="AP484" s="19">
        <f>INDEX('Actuals Data'!AP$4:AP$427,MATCH($B484,'Actuals Data'!$B$4:$B$427,0))</f>
        <v>13158395</v>
      </c>
      <c r="AQ484" s="19">
        <f>INDEX('Actuals Data'!AQ$4:AQ$427,MATCH($B484,'Actuals Data'!$B$4:$B$427,0))</f>
        <v>38722092</v>
      </c>
      <c r="AR484" s="88">
        <f>INDEX('Actuals Data'!AR$4:AR$427,MATCH($B484,'Actuals Data'!$B$4:$B$427,0))</f>
        <v>14765502.949999999</v>
      </c>
      <c r="AS484" s="52">
        <f>INDEX('Actuals Data'!AS$4:AS$427,MATCH($B484,'Actuals Data'!$B$4:$B$427,0))</f>
        <v>14765502.949999999</v>
      </c>
      <c r="AT484" s="19">
        <f>INDEX('Actuals Data'!AT$4:AT$427,MATCH($B484,'Actuals Data'!$B$4:$B$427,0))</f>
        <v>31746671</v>
      </c>
    </row>
    <row r="485" spans="2:46" hidden="1" outlineLevel="2" x14ac:dyDescent="0.25">
      <c r="B485" s="24" t="s">
        <v>643</v>
      </c>
      <c r="C485" s="24" t="s">
        <v>503</v>
      </c>
      <c r="D485" s="24" t="s">
        <v>504</v>
      </c>
      <c r="E485" s="19">
        <f>INDEX('Actuals Data'!E$4:E$427,MATCH($B485,'Actuals Data'!$B$4:$B$427,0))</f>
        <v>0</v>
      </c>
      <c r="F485" s="19">
        <f>INDEX('Actuals Data'!F$4:F$427,MATCH($B485,'Actuals Data'!$B$4:$B$427,0))</f>
        <v>0</v>
      </c>
      <c r="G485" s="19">
        <f>INDEX('Actuals Data'!G$4:G$427,MATCH($B485,'Actuals Data'!$B$4:$B$427,0))</f>
        <v>0</v>
      </c>
      <c r="H485" s="19">
        <f>INDEX('Actuals Data'!H$4:H$427,MATCH($B485,'Actuals Data'!$B$4:$B$427,0))</f>
        <v>0</v>
      </c>
      <c r="I485" s="19">
        <f>INDEX('Actuals Data'!I$4:I$427,MATCH($B485,'Actuals Data'!$B$4:$B$427,0))</f>
        <v>0</v>
      </c>
      <c r="J485" s="19">
        <f>INDEX('Actuals Data'!J$4:J$427,MATCH($B485,'Actuals Data'!$B$4:$B$427,0))</f>
        <v>0</v>
      </c>
      <c r="K485" s="19">
        <f>INDEX('Actuals Data'!K$4:K$427,MATCH($B485,'Actuals Data'!$B$4:$B$427,0))</f>
        <v>0</v>
      </c>
      <c r="L485" s="19">
        <f>INDEX('Actuals Data'!L$4:L$427,MATCH($B485,'Actuals Data'!$B$4:$B$427,0))</f>
        <v>0</v>
      </c>
      <c r="M485" s="19">
        <f>INDEX('Actuals Data'!M$4:M$427,MATCH($B485,'Actuals Data'!$B$4:$B$427,0))</f>
        <v>0</v>
      </c>
      <c r="N485" s="19">
        <f>INDEX('Actuals Data'!N$4:N$427,MATCH($B485,'Actuals Data'!$B$4:$B$427,0))</f>
        <v>0</v>
      </c>
      <c r="O485" s="19">
        <f>INDEX('Actuals Data'!O$4:O$427,MATCH($B485,'Actuals Data'!$B$4:$B$427,0))</f>
        <v>0</v>
      </c>
      <c r="P485" s="19">
        <f>INDEX('Actuals Data'!P$4:P$427,MATCH($B485,'Actuals Data'!$B$4:$B$427,0))</f>
        <v>0</v>
      </c>
      <c r="Q485" s="19">
        <f>INDEX('Actuals Data'!Q$4:Q$427,MATCH($B485,'Actuals Data'!$B$4:$B$427,0))</f>
        <v>0</v>
      </c>
      <c r="R485" s="19">
        <f>INDEX('Actuals Data'!R$4:R$427,MATCH($B485,'Actuals Data'!$B$4:$B$427,0))</f>
        <v>0</v>
      </c>
      <c r="S485" s="19">
        <f>INDEX('Actuals Data'!S$4:S$427,MATCH($B485,'Actuals Data'!$B$4:$B$427,0))</f>
        <v>0</v>
      </c>
      <c r="T485" s="19">
        <f>INDEX('Actuals Data'!T$4:T$427,MATCH($B485,'Actuals Data'!$B$4:$B$427,0))</f>
        <v>0</v>
      </c>
      <c r="U485" s="19">
        <f>INDEX('Actuals Data'!U$4:U$427,MATCH($B485,'Actuals Data'!$B$4:$B$427,0))</f>
        <v>0</v>
      </c>
      <c r="V485" s="19">
        <f>INDEX('Actuals Data'!V$4:V$427,MATCH($B485,'Actuals Data'!$B$4:$B$427,0))</f>
        <v>0</v>
      </c>
      <c r="W485" s="19">
        <f>INDEX('Actuals Data'!W$4:W$427,MATCH($B485,'Actuals Data'!$B$4:$B$427,0))</f>
        <v>0</v>
      </c>
      <c r="X485" s="19">
        <f>INDEX('Actuals Data'!X$4:X$427,MATCH($B485,'Actuals Data'!$B$4:$B$427,0))</f>
        <v>0</v>
      </c>
      <c r="Y485" s="19">
        <f>INDEX('Actuals Data'!Y$4:Y$427,MATCH($B485,'Actuals Data'!$B$4:$B$427,0))</f>
        <v>0</v>
      </c>
      <c r="Z485" s="19">
        <f>INDEX('Actuals Data'!Z$4:Z$427,MATCH($B485,'Actuals Data'!$B$4:$B$427,0))</f>
        <v>0</v>
      </c>
      <c r="AA485" s="19">
        <f>INDEX('Actuals Data'!AA$4:AA$427,MATCH($B485,'Actuals Data'!$B$4:$B$427,0))</f>
        <v>0</v>
      </c>
      <c r="AB485" s="19">
        <f>INDEX('Actuals Data'!AB$4:AB$427,MATCH($B485,'Actuals Data'!$B$4:$B$427,0))</f>
        <v>0</v>
      </c>
      <c r="AC485" s="19">
        <f>INDEX('Actuals Data'!AC$4:AC$427,MATCH($B485,'Actuals Data'!$B$4:$B$427,0))</f>
        <v>0</v>
      </c>
      <c r="AD485" s="19">
        <f>INDEX('Actuals Data'!AD$4:AD$427,MATCH($B485,'Actuals Data'!$B$4:$B$427,0))</f>
        <v>0</v>
      </c>
      <c r="AE485" s="19">
        <f>INDEX('Actuals Data'!AE$4:AE$427,MATCH($B485,'Actuals Data'!$B$4:$B$427,0))</f>
        <v>-114647</v>
      </c>
      <c r="AF485" s="19">
        <f>INDEX('Actuals Data'!AF$4:AF$427,MATCH($B485,'Actuals Data'!$B$4:$B$427,0))</f>
        <v>-186827</v>
      </c>
      <c r="AG485" s="19">
        <f>INDEX('Actuals Data'!AG$4:AG$427,MATCH($B485,'Actuals Data'!$B$4:$B$427,0))</f>
        <v>0</v>
      </c>
      <c r="AH485" s="19">
        <f>INDEX('Actuals Data'!AH$4:AH$427,MATCH($B485,'Actuals Data'!$B$4:$B$427,0))</f>
        <v>-424000</v>
      </c>
      <c r="AI485" s="19">
        <f>INDEX('Actuals Data'!AI$4:AI$427,MATCH($B485,'Actuals Data'!$B$4:$B$427,0))</f>
        <v>0</v>
      </c>
      <c r="AJ485" s="19">
        <f>INDEX('Actuals Data'!AJ$4:AJ$427,MATCH($B485,'Actuals Data'!$B$4:$B$427,0))</f>
        <v>0</v>
      </c>
      <c r="AK485" s="19">
        <f>INDEX('Actuals Data'!AK$4:AK$427,MATCH($B485,'Actuals Data'!$B$4:$B$427,0))</f>
        <v>0</v>
      </c>
      <c r="AL485" s="19">
        <f>INDEX('Actuals Data'!AL$4:AL$427,MATCH($B485,'Actuals Data'!$B$4:$B$427,0))</f>
        <v>0</v>
      </c>
      <c r="AM485" s="19">
        <f>INDEX('Actuals Data'!AM$4:AM$427,MATCH($B485,'Actuals Data'!$B$4:$B$427,0))</f>
        <v>0</v>
      </c>
      <c r="AN485" s="19">
        <f>INDEX('Actuals Data'!AN$4:AN$427,MATCH($B485,'Actuals Data'!$B$4:$B$427,0))</f>
        <v>0</v>
      </c>
      <c r="AO485" s="19">
        <f>INDEX('Actuals Data'!AO$4:AO$427,MATCH($B485,'Actuals Data'!$B$4:$B$427,0))</f>
        <v>0</v>
      </c>
      <c r="AP485" s="19">
        <f>INDEX('Actuals Data'!AP$4:AP$427,MATCH($B485,'Actuals Data'!$B$4:$B$427,0))</f>
        <v>0</v>
      </c>
      <c r="AQ485" s="19">
        <f>INDEX('Actuals Data'!AQ$4:AQ$427,MATCH($B485,'Actuals Data'!$B$4:$B$427,0))</f>
        <v>0</v>
      </c>
      <c r="AR485" s="88">
        <f>INDEX('Actuals Data'!AR$4:AR$427,MATCH($B485,'Actuals Data'!$B$4:$B$427,0))</f>
        <v>0</v>
      </c>
      <c r="AS485" s="52">
        <f>INDEX('Actuals Data'!AS$4:AS$427,MATCH($B485,'Actuals Data'!$B$4:$B$427,0))</f>
        <v>0</v>
      </c>
      <c r="AT485" s="19">
        <f>INDEX('Actuals Data'!AT$4:AT$427,MATCH($B485,'Actuals Data'!$B$4:$B$427,0))</f>
        <v>0</v>
      </c>
    </row>
    <row r="486" spans="2:46" hidden="1" outlineLevel="2" x14ac:dyDescent="0.25">
      <c r="B486" s="24" t="s">
        <v>644</v>
      </c>
      <c r="C486" s="24" t="s">
        <v>645</v>
      </c>
      <c r="D486" s="24" t="s">
        <v>646</v>
      </c>
      <c r="E486" s="19">
        <f>INDEX('Actuals Data'!E$4:E$427,MATCH($B486,'Actuals Data'!$B$4:$B$427,0))</f>
        <v>0</v>
      </c>
      <c r="F486" s="19">
        <f>INDEX('Actuals Data'!F$4:F$427,MATCH($B486,'Actuals Data'!$B$4:$B$427,0))</f>
        <v>0</v>
      </c>
      <c r="G486" s="19">
        <f>INDEX('Actuals Data'!G$4:G$427,MATCH($B486,'Actuals Data'!$B$4:$B$427,0))</f>
        <v>0</v>
      </c>
      <c r="H486" s="19">
        <f>INDEX('Actuals Data'!H$4:H$427,MATCH($B486,'Actuals Data'!$B$4:$B$427,0))</f>
        <v>0</v>
      </c>
      <c r="I486" s="19">
        <f>INDEX('Actuals Data'!I$4:I$427,MATCH($B486,'Actuals Data'!$B$4:$B$427,0))</f>
        <v>0</v>
      </c>
      <c r="J486" s="19">
        <f>INDEX('Actuals Data'!J$4:J$427,MATCH($B486,'Actuals Data'!$B$4:$B$427,0))</f>
        <v>0</v>
      </c>
      <c r="K486" s="19">
        <f>INDEX('Actuals Data'!K$4:K$427,MATCH($B486,'Actuals Data'!$B$4:$B$427,0))</f>
        <v>0</v>
      </c>
      <c r="L486" s="19">
        <f>INDEX('Actuals Data'!L$4:L$427,MATCH($B486,'Actuals Data'!$B$4:$B$427,0))</f>
        <v>0</v>
      </c>
      <c r="M486" s="19">
        <f>INDEX('Actuals Data'!M$4:M$427,MATCH($B486,'Actuals Data'!$B$4:$B$427,0))</f>
        <v>0</v>
      </c>
      <c r="N486" s="19">
        <f>INDEX('Actuals Data'!N$4:N$427,MATCH($B486,'Actuals Data'!$B$4:$B$427,0))</f>
        <v>0</v>
      </c>
      <c r="O486" s="19">
        <f>INDEX('Actuals Data'!O$4:O$427,MATCH($B486,'Actuals Data'!$B$4:$B$427,0))</f>
        <v>0</v>
      </c>
      <c r="P486" s="19">
        <f>INDEX('Actuals Data'!P$4:P$427,MATCH($B486,'Actuals Data'!$B$4:$B$427,0))</f>
        <v>0</v>
      </c>
      <c r="Q486" s="19">
        <f>INDEX('Actuals Data'!Q$4:Q$427,MATCH($B486,'Actuals Data'!$B$4:$B$427,0))</f>
        <v>0</v>
      </c>
      <c r="R486" s="19">
        <f>INDEX('Actuals Data'!R$4:R$427,MATCH($B486,'Actuals Data'!$B$4:$B$427,0))</f>
        <v>0</v>
      </c>
      <c r="S486" s="19">
        <f>INDEX('Actuals Data'!S$4:S$427,MATCH($B486,'Actuals Data'!$B$4:$B$427,0))</f>
        <v>0</v>
      </c>
      <c r="T486" s="19">
        <f>INDEX('Actuals Data'!T$4:T$427,MATCH($B486,'Actuals Data'!$B$4:$B$427,0))</f>
        <v>0</v>
      </c>
      <c r="U486" s="19">
        <f>INDEX('Actuals Data'!U$4:U$427,MATCH($B486,'Actuals Data'!$B$4:$B$427,0))</f>
        <v>0</v>
      </c>
      <c r="V486" s="19">
        <f>INDEX('Actuals Data'!V$4:V$427,MATCH($B486,'Actuals Data'!$B$4:$B$427,0))</f>
        <v>0</v>
      </c>
      <c r="W486" s="19">
        <f>INDEX('Actuals Data'!W$4:W$427,MATCH($B486,'Actuals Data'!$B$4:$B$427,0))</f>
        <v>0</v>
      </c>
      <c r="X486" s="19">
        <f>INDEX('Actuals Data'!X$4:X$427,MATCH($B486,'Actuals Data'!$B$4:$B$427,0))</f>
        <v>0</v>
      </c>
      <c r="Y486" s="19">
        <f>INDEX('Actuals Data'!Y$4:Y$427,MATCH($B486,'Actuals Data'!$B$4:$B$427,0))</f>
        <v>0</v>
      </c>
      <c r="Z486" s="19">
        <f>INDEX('Actuals Data'!Z$4:Z$427,MATCH($B486,'Actuals Data'!$B$4:$B$427,0))</f>
        <v>0</v>
      </c>
      <c r="AA486" s="19">
        <f>INDEX('Actuals Data'!AA$4:AA$427,MATCH($B486,'Actuals Data'!$B$4:$B$427,0))</f>
        <v>0</v>
      </c>
      <c r="AB486" s="19">
        <f>INDEX('Actuals Data'!AB$4:AB$427,MATCH($B486,'Actuals Data'!$B$4:$B$427,0))</f>
        <v>0</v>
      </c>
      <c r="AC486" s="19">
        <f>INDEX('Actuals Data'!AC$4:AC$427,MATCH($B486,'Actuals Data'!$B$4:$B$427,0))</f>
        <v>0</v>
      </c>
      <c r="AD486" s="19">
        <f>INDEX('Actuals Data'!AD$4:AD$427,MATCH($B486,'Actuals Data'!$B$4:$B$427,0))</f>
        <v>0</v>
      </c>
      <c r="AE486" s="19">
        <f>INDEX('Actuals Data'!AE$4:AE$427,MATCH($B486,'Actuals Data'!$B$4:$B$427,0))</f>
        <v>-2296000</v>
      </c>
      <c r="AF486" s="19">
        <f>INDEX('Actuals Data'!AF$4:AF$427,MATCH($B486,'Actuals Data'!$B$4:$B$427,0))</f>
        <v>1878500</v>
      </c>
      <c r="AG486" s="19">
        <f>INDEX('Actuals Data'!AG$4:AG$427,MATCH($B486,'Actuals Data'!$B$4:$B$427,0))</f>
        <v>2728394</v>
      </c>
      <c r="AH486" s="19">
        <f>INDEX('Actuals Data'!AH$4:AH$427,MATCH($B486,'Actuals Data'!$B$4:$B$427,0))</f>
        <v>316000</v>
      </c>
      <c r="AI486" s="19">
        <f>INDEX('Actuals Data'!AI$4:AI$427,MATCH($B486,'Actuals Data'!$B$4:$B$427,0))</f>
        <v>-4000</v>
      </c>
      <c r="AJ486" s="19">
        <f>INDEX('Actuals Data'!AJ$4:AJ$427,MATCH($B486,'Actuals Data'!$B$4:$B$427,0))</f>
        <v>-4000</v>
      </c>
      <c r="AK486" s="19">
        <f>INDEX('Actuals Data'!AK$4:AK$427,MATCH($B486,'Actuals Data'!$B$4:$B$427,0))</f>
        <v>0</v>
      </c>
      <c r="AL486" s="19">
        <f>INDEX('Actuals Data'!AL$4:AL$427,MATCH($B486,'Actuals Data'!$B$4:$B$427,0))</f>
        <v>0</v>
      </c>
      <c r="AM486" s="19">
        <f>INDEX('Actuals Data'!AM$4:AM$427,MATCH($B486,'Actuals Data'!$B$4:$B$427,0))</f>
        <v>0</v>
      </c>
      <c r="AN486" s="19">
        <f>INDEX('Actuals Data'!AN$4:AN$427,MATCH($B486,'Actuals Data'!$B$4:$B$427,0))</f>
        <v>0</v>
      </c>
      <c r="AO486" s="19">
        <f>INDEX('Actuals Data'!AO$4:AO$427,MATCH($B486,'Actuals Data'!$B$4:$B$427,0))</f>
        <v>0</v>
      </c>
      <c r="AP486" s="19">
        <f>INDEX('Actuals Data'!AP$4:AP$427,MATCH($B486,'Actuals Data'!$B$4:$B$427,0))</f>
        <v>0</v>
      </c>
      <c r="AQ486" s="19">
        <f>INDEX('Actuals Data'!AQ$4:AQ$427,MATCH($B486,'Actuals Data'!$B$4:$B$427,0))</f>
        <v>0</v>
      </c>
      <c r="AR486" s="88">
        <f>INDEX('Actuals Data'!AR$4:AR$427,MATCH($B486,'Actuals Data'!$B$4:$B$427,0))</f>
        <v>0</v>
      </c>
      <c r="AS486" s="52">
        <f>INDEX('Actuals Data'!AS$4:AS$427,MATCH($B486,'Actuals Data'!$B$4:$B$427,0))</f>
        <v>0</v>
      </c>
      <c r="AT486" s="19">
        <f>INDEX('Actuals Data'!AT$4:AT$427,MATCH($B486,'Actuals Data'!$B$4:$B$427,0))</f>
        <v>0</v>
      </c>
    </row>
    <row r="487" spans="2:46" hidden="1" outlineLevel="2" x14ac:dyDescent="0.25">
      <c r="B487" s="24" t="s">
        <v>914</v>
      </c>
      <c r="D487" s="24" t="s">
        <v>647</v>
      </c>
      <c r="E487" s="19">
        <f>INDEX('Actuals Data'!E$4:E$427,MATCH($B487,'Actuals Data'!$B$4:$B$427,0))</f>
        <v>0</v>
      </c>
      <c r="F487" s="19">
        <f>INDEX('Actuals Data'!F$4:F$427,MATCH($B487,'Actuals Data'!$B$4:$B$427,0))</f>
        <v>0</v>
      </c>
      <c r="G487" s="19">
        <f>INDEX('Actuals Data'!G$4:G$427,MATCH($B487,'Actuals Data'!$B$4:$B$427,0))</f>
        <v>0</v>
      </c>
      <c r="H487" s="19">
        <f>INDEX('Actuals Data'!H$4:H$427,MATCH($B487,'Actuals Data'!$B$4:$B$427,0))</f>
        <v>0</v>
      </c>
      <c r="I487" s="19">
        <f>INDEX('Actuals Data'!I$4:I$427,MATCH($B487,'Actuals Data'!$B$4:$B$427,0))</f>
        <v>0</v>
      </c>
      <c r="J487" s="19">
        <f>INDEX('Actuals Data'!J$4:J$427,MATCH($B487,'Actuals Data'!$B$4:$B$427,0))</f>
        <v>0</v>
      </c>
      <c r="K487" s="19">
        <f>INDEX('Actuals Data'!K$4:K$427,MATCH($B487,'Actuals Data'!$B$4:$B$427,0))</f>
        <v>0</v>
      </c>
      <c r="L487" s="19">
        <f>INDEX('Actuals Data'!L$4:L$427,MATCH($B487,'Actuals Data'!$B$4:$B$427,0))</f>
        <v>0</v>
      </c>
      <c r="M487" s="19">
        <f>INDEX('Actuals Data'!M$4:M$427,MATCH($B487,'Actuals Data'!$B$4:$B$427,0))</f>
        <v>0</v>
      </c>
      <c r="N487" s="19">
        <f>INDEX('Actuals Data'!N$4:N$427,MATCH($B487,'Actuals Data'!$B$4:$B$427,0))</f>
        <v>0</v>
      </c>
      <c r="O487" s="19">
        <f>INDEX('Actuals Data'!O$4:O$427,MATCH($B487,'Actuals Data'!$B$4:$B$427,0))</f>
        <v>0</v>
      </c>
      <c r="P487" s="19">
        <f>INDEX('Actuals Data'!P$4:P$427,MATCH($B487,'Actuals Data'!$B$4:$B$427,0))</f>
        <v>0</v>
      </c>
      <c r="Q487" s="19">
        <f>INDEX('Actuals Data'!Q$4:Q$427,MATCH($B487,'Actuals Data'!$B$4:$B$427,0))</f>
        <v>0</v>
      </c>
      <c r="R487" s="19">
        <f>INDEX('Actuals Data'!R$4:R$427,MATCH($B487,'Actuals Data'!$B$4:$B$427,0))</f>
        <v>0</v>
      </c>
      <c r="S487" s="19">
        <f>INDEX('Actuals Data'!S$4:S$427,MATCH($B487,'Actuals Data'!$B$4:$B$427,0))</f>
        <v>0</v>
      </c>
      <c r="T487" s="19">
        <f>INDEX('Actuals Data'!T$4:T$427,MATCH($B487,'Actuals Data'!$B$4:$B$427,0))</f>
        <v>0</v>
      </c>
      <c r="U487" s="19">
        <f>INDEX('Actuals Data'!U$4:U$427,MATCH($B487,'Actuals Data'!$B$4:$B$427,0))</f>
        <v>0</v>
      </c>
      <c r="V487" s="19">
        <f>INDEX('Actuals Data'!V$4:V$427,MATCH($B487,'Actuals Data'!$B$4:$B$427,0))</f>
        <v>0</v>
      </c>
      <c r="W487" s="19">
        <f>INDEX('Actuals Data'!W$4:W$427,MATCH($B487,'Actuals Data'!$B$4:$B$427,0))</f>
        <v>0</v>
      </c>
      <c r="X487" s="19">
        <f>INDEX('Actuals Data'!X$4:X$427,MATCH($B487,'Actuals Data'!$B$4:$B$427,0))</f>
        <v>0</v>
      </c>
      <c r="Y487" s="19">
        <f>INDEX('Actuals Data'!Y$4:Y$427,MATCH($B487,'Actuals Data'!$B$4:$B$427,0))</f>
        <v>0</v>
      </c>
      <c r="Z487" s="19">
        <f>INDEX('Actuals Data'!Z$4:Z$427,MATCH($B487,'Actuals Data'!$B$4:$B$427,0))</f>
        <v>0</v>
      </c>
      <c r="AA487" s="19">
        <f>INDEX('Actuals Data'!AA$4:AA$427,MATCH($B487,'Actuals Data'!$B$4:$B$427,0))</f>
        <v>0</v>
      </c>
      <c r="AB487" s="19">
        <f>INDEX('Actuals Data'!AB$4:AB$427,MATCH($B487,'Actuals Data'!$B$4:$B$427,0))</f>
        <v>0</v>
      </c>
      <c r="AC487" s="19">
        <f>INDEX('Actuals Data'!AC$4:AC$427,MATCH($B487,'Actuals Data'!$B$4:$B$427,0))</f>
        <v>0</v>
      </c>
      <c r="AD487" s="19">
        <f>INDEX('Actuals Data'!AD$4:AD$427,MATCH($B487,'Actuals Data'!$B$4:$B$427,0))</f>
        <v>0</v>
      </c>
      <c r="AE487" s="19">
        <f>INDEX('Actuals Data'!AE$4:AE$427,MATCH($B487,'Actuals Data'!$B$4:$B$427,0))</f>
        <v>0</v>
      </c>
      <c r="AF487" s="19">
        <f>INDEX('Actuals Data'!AF$4:AF$427,MATCH($B487,'Actuals Data'!$B$4:$B$427,0))</f>
        <v>0</v>
      </c>
      <c r="AG487" s="19">
        <f>INDEX('Actuals Data'!AG$4:AG$427,MATCH($B487,'Actuals Data'!$B$4:$B$427,0))</f>
        <v>0</v>
      </c>
      <c r="AH487" s="19">
        <f>INDEX('Actuals Data'!AH$4:AH$427,MATCH($B487,'Actuals Data'!$B$4:$B$427,0))</f>
        <v>0</v>
      </c>
      <c r="AI487" s="19">
        <f>INDEX('Actuals Data'!AI$4:AI$427,MATCH($B487,'Actuals Data'!$B$4:$B$427,0))</f>
        <v>0</v>
      </c>
      <c r="AJ487" s="19">
        <f>INDEX('Actuals Data'!AJ$4:AJ$427,MATCH($B487,'Actuals Data'!$B$4:$B$427,0))</f>
        <v>0</v>
      </c>
      <c r="AK487" s="19">
        <f>INDEX('Actuals Data'!AK$4:AK$427,MATCH($B487,'Actuals Data'!$B$4:$B$427,0))</f>
        <v>0</v>
      </c>
      <c r="AL487" s="19">
        <f>INDEX('Actuals Data'!AL$4:AL$427,MATCH($B487,'Actuals Data'!$B$4:$B$427,0))</f>
        <v>0</v>
      </c>
      <c r="AM487" s="19">
        <f>INDEX('Actuals Data'!AM$4:AM$427,MATCH($B487,'Actuals Data'!$B$4:$B$427,0))</f>
        <v>0</v>
      </c>
      <c r="AN487" s="19">
        <f>INDEX('Actuals Data'!AN$4:AN$427,MATCH($B487,'Actuals Data'!$B$4:$B$427,0))</f>
        <v>0</v>
      </c>
      <c r="AO487" s="19">
        <f>INDEX('Actuals Data'!AO$4:AO$427,MATCH($B487,'Actuals Data'!$B$4:$B$427,0))</f>
        <v>-750000</v>
      </c>
      <c r="AP487" s="19">
        <f>INDEX('Actuals Data'!AP$4:AP$427,MATCH($B487,'Actuals Data'!$B$4:$B$427,0))</f>
        <v>-750000</v>
      </c>
      <c r="AQ487" s="19">
        <f>INDEX('Actuals Data'!AQ$4:AQ$427,MATCH($B487,'Actuals Data'!$B$4:$B$427,0))</f>
        <v>0</v>
      </c>
      <c r="AR487" s="88">
        <f>INDEX('Actuals Data'!AR$4:AR$427,MATCH($B487,'Actuals Data'!$B$4:$B$427,0))</f>
        <v>0</v>
      </c>
      <c r="AS487" s="52">
        <f>INDEX('Actuals Data'!AS$4:AS$427,MATCH($B487,'Actuals Data'!$B$4:$B$427,0))</f>
        <v>0</v>
      </c>
      <c r="AT487" s="19">
        <f>INDEX('Actuals Data'!AT$4:AT$427,MATCH($B487,'Actuals Data'!$B$4:$B$427,0))</f>
        <v>0</v>
      </c>
    </row>
    <row r="488" spans="2:46" hidden="1" outlineLevel="2" x14ac:dyDescent="0.25">
      <c r="B488" s="24" t="s">
        <v>1076</v>
      </c>
      <c r="E488" s="19">
        <f>INDEX('Actuals Data'!E$4:E$427,MATCH($B488,'Actuals Data'!$B$4:$B$427,0))</f>
        <v>0</v>
      </c>
      <c r="F488" s="19">
        <f>INDEX('Actuals Data'!F$4:F$427,MATCH($B488,'Actuals Data'!$B$4:$B$427,0))</f>
        <v>0</v>
      </c>
      <c r="G488" s="19">
        <f>INDEX('Actuals Data'!G$4:G$427,MATCH($B488,'Actuals Data'!$B$4:$B$427,0))</f>
        <v>0</v>
      </c>
      <c r="H488" s="19">
        <f>INDEX('Actuals Data'!H$4:H$427,MATCH($B488,'Actuals Data'!$B$4:$B$427,0))</f>
        <v>0</v>
      </c>
      <c r="I488" s="19">
        <f>INDEX('Actuals Data'!I$4:I$427,MATCH($B488,'Actuals Data'!$B$4:$B$427,0))</f>
        <v>0</v>
      </c>
      <c r="J488" s="19">
        <f>INDEX('Actuals Data'!J$4:J$427,MATCH($B488,'Actuals Data'!$B$4:$B$427,0))</f>
        <v>0</v>
      </c>
      <c r="K488" s="19">
        <f>INDEX('Actuals Data'!K$4:K$427,MATCH($B488,'Actuals Data'!$B$4:$B$427,0))</f>
        <v>0</v>
      </c>
      <c r="L488" s="19">
        <f>INDEX('Actuals Data'!L$4:L$427,MATCH($B488,'Actuals Data'!$B$4:$B$427,0))</f>
        <v>0</v>
      </c>
      <c r="M488" s="19">
        <f>INDEX('Actuals Data'!M$4:M$427,MATCH($B488,'Actuals Data'!$B$4:$B$427,0))</f>
        <v>0</v>
      </c>
      <c r="N488" s="19">
        <f>INDEX('Actuals Data'!N$4:N$427,MATCH($B488,'Actuals Data'!$B$4:$B$427,0))</f>
        <v>0</v>
      </c>
      <c r="O488" s="19">
        <f>INDEX('Actuals Data'!O$4:O$427,MATCH($B488,'Actuals Data'!$B$4:$B$427,0))</f>
        <v>0</v>
      </c>
      <c r="P488" s="19">
        <f>INDEX('Actuals Data'!P$4:P$427,MATCH($B488,'Actuals Data'!$B$4:$B$427,0))</f>
        <v>0</v>
      </c>
      <c r="Q488" s="19">
        <f>INDEX('Actuals Data'!Q$4:Q$427,MATCH($B488,'Actuals Data'!$B$4:$B$427,0))</f>
        <v>0</v>
      </c>
      <c r="R488" s="19">
        <f>INDEX('Actuals Data'!R$4:R$427,MATCH($B488,'Actuals Data'!$B$4:$B$427,0))</f>
        <v>0</v>
      </c>
      <c r="S488" s="19">
        <f>INDEX('Actuals Data'!S$4:S$427,MATCH($B488,'Actuals Data'!$B$4:$B$427,0))</f>
        <v>0</v>
      </c>
      <c r="T488" s="19">
        <f>INDEX('Actuals Data'!T$4:T$427,MATCH($B488,'Actuals Data'!$B$4:$B$427,0))</f>
        <v>0</v>
      </c>
      <c r="U488" s="19">
        <f>INDEX('Actuals Data'!U$4:U$427,MATCH($B488,'Actuals Data'!$B$4:$B$427,0))</f>
        <v>0</v>
      </c>
      <c r="V488" s="19">
        <f>INDEX('Actuals Data'!V$4:V$427,MATCH($B488,'Actuals Data'!$B$4:$B$427,0))</f>
        <v>0</v>
      </c>
      <c r="W488" s="19">
        <f>INDEX('Actuals Data'!W$4:W$427,MATCH($B488,'Actuals Data'!$B$4:$B$427,0))</f>
        <v>0</v>
      </c>
      <c r="X488" s="19">
        <f>INDEX('Actuals Data'!X$4:X$427,MATCH($B488,'Actuals Data'!$B$4:$B$427,0))</f>
        <v>0</v>
      </c>
      <c r="Y488" s="19">
        <f>INDEX('Actuals Data'!Y$4:Y$427,MATCH($B488,'Actuals Data'!$B$4:$B$427,0))</f>
        <v>0</v>
      </c>
      <c r="Z488" s="19">
        <f>INDEX('Actuals Data'!Z$4:Z$427,MATCH($B488,'Actuals Data'!$B$4:$B$427,0))</f>
        <v>0</v>
      </c>
      <c r="AA488" s="19">
        <f>INDEX('Actuals Data'!AA$4:AA$427,MATCH($B488,'Actuals Data'!$B$4:$B$427,0))</f>
        <v>0</v>
      </c>
      <c r="AB488" s="19">
        <f>INDEX('Actuals Data'!AB$4:AB$427,MATCH($B488,'Actuals Data'!$B$4:$B$427,0))</f>
        <v>0</v>
      </c>
      <c r="AC488" s="19">
        <f>INDEX('Actuals Data'!AC$4:AC$427,MATCH($B488,'Actuals Data'!$B$4:$B$427,0))</f>
        <v>0</v>
      </c>
      <c r="AD488" s="19">
        <f>INDEX('Actuals Data'!AD$4:AD$427,MATCH($B488,'Actuals Data'!$B$4:$B$427,0))</f>
        <v>-122168</v>
      </c>
      <c r="AE488" s="19">
        <f>INDEX('Actuals Data'!AE$4:AE$427,MATCH($B488,'Actuals Data'!$B$4:$B$427,0))</f>
        <v>0</v>
      </c>
      <c r="AF488" s="19">
        <f>INDEX('Actuals Data'!AF$4:AF$427,MATCH($B488,'Actuals Data'!$B$4:$B$427,0))</f>
        <v>0</v>
      </c>
      <c r="AG488" s="19">
        <f>INDEX('Actuals Data'!AG$4:AG$427,MATCH($B488,'Actuals Data'!$B$4:$B$427,0))</f>
        <v>0</v>
      </c>
      <c r="AH488" s="19">
        <f>INDEX('Actuals Data'!AH$4:AH$427,MATCH($B488,'Actuals Data'!$B$4:$B$427,0))</f>
        <v>0</v>
      </c>
      <c r="AI488" s="19">
        <f>INDEX('Actuals Data'!AI$4:AI$427,MATCH($B488,'Actuals Data'!$B$4:$B$427,0))</f>
        <v>0</v>
      </c>
      <c r="AJ488" s="19">
        <f>INDEX('Actuals Data'!AJ$4:AJ$427,MATCH($B488,'Actuals Data'!$B$4:$B$427,0))</f>
        <v>0</v>
      </c>
      <c r="AK488" s="19">
        <f>INDEX('Actuals Data'!AK$4:AK$427,MATCH($B488,'Actuals Data'!$B$4:$B$427,0))</f>
        <v>0</v>
      </c>
      <c r="AL488" s="19">
        <f>INDEX('Actuals Data'!AL$4:AL$427,MATCH($B488,'Actuals Data'!$B$4:$B$427,0))</f>
        <v>0</v>
      </c>
      <c r="AM488" s="19">
        <f>INDEX('Actuals Data'!AM$4:AM$427,MATCH($B488,'Actuals Data'!$B$4:$B$427,0))</f>
        <v>0</v>
      </c>
      <c r="AN488" s="19">
        <f>INDEX('Actuals Data'!AN$4:AN$427,MATCH($B488,'Actuals Data'!$B$4:$B$427,0))</f>
        <v>0</v>
      </c>
      <c r="AO488" s="19">
        <f>INDEX('Actuals Data'!AO$4:AO$427,MATCH($B488,'Actuals Data'!$B$4:$B$427,0))</f>
        <v>0</v>
      </c>
      <c r="AP488" s="19">
        <f>INDEX('Actuals Data'!AP$4:AP$427,MATCH($B488,'Actuals Data'!$B$4:$B$427,0))</f>
        <v>0</v>
      </c>
      <c r="AQ488" s="19">
        <f>INDEX('Actuals Data'!AQ$4:AQ$427,MATCH($B488,'Actuals Data'!$B$4:$B$427,0))</f>
        <v>-750000</v>
      </c>
      <c r="AR488" s="88">
        <f>INDEX('Actuals Data'!AR$4:AR$427,MATCH($B488,'Actuals Data'!$B$4:$B$427,0))</f>
        <v>0</v>
      </c>
      <c r="AS488" s="52">
        <f>INDEX('Actuals Data'!AS$4:AS$427,MATCH($B488,'Actuals Data'!$B$4:$B$427,0))</f>
        <v>0</v>
      </c>
      <c r="AT488" s="19">
        <f>INDEX('Actuals Data'!AT$4:AT$427,MATCH($B488,'Actuals Data'!$B$4:$B$427,0))</f>
        <v>0</v>
      </c>
    </row>
    <row r="489" spans="2:46" hidden="1" outlineLevel="2" x14ac:dyDescent="0.25">
      <c r="D489" s="15" t="s">
        <v>1035</v>
      </c>
      <c r="E489" s="20">
        <f t="shared" ref="E489:AG489" si="209">SUM(E484:E488)</f>
        <v>0</v>
      </c>
      <c r="F489" s="20">
        <f t="shared" si="209"/>
        <v>0</v>
      </c>
      <c r="G489" s="20">
        <f t="shared" si="209"/>
        <v>0</v>
      </c>
      <c r="H489" s="20">
        <f t="shared" si="209"/>
        <v>0</v>
      </c>
      <c r="I489" s="20">
        <f t="shared" si="209"/>
        <v>0</v>
      </c>
      <c r="J489" s="20">
        <f t="shared" si="209"/>
        <v>0</v>
      </c>
      <c r="K489" s="20">
        <f t="shared" si="209"/>
        <v>0</v>
      </c>
      <c r="L489" s="20">
        <f t="shared" si="209"/>
        <v>0</v>
      </c>
      <c r="M489" s="20">
        <f t="shared" si="209"/>
        <v>0</v>
      </c>
      <c r="N489" s="20">
        <f t="shared" si="209"/>
        <v>0</v>
      </c>
      <c r="O489" s="20">
        <f t="shared" si="209"/>
        <v>0</v>
      </c>
      <c r="P489" s="20">
        <f t="shared" si="209"/>
        <v>0</v>
      </c>
      <c r="Q489" s="20">
        <f t="shared" si="209"/>
        <v>0</v>
      </c>
      <c r="R489" s="20">
        <f t="shared" si="209"/>
        <v>0</v>
      </c>
      <c r="S489" s="20">
        <f t="shared" si="209"/>
        <v>0</v>
      </c>
      <c r="T489" s="20">
        <f t="shared" si="209"/>
        <v>0</v>
      </c>
      <c r="U489" s="20">
        <f t="shared" si="209"/>
        <v>0</v>
      </c>
      <c r="V489" s="20">
        <f t="shared" si="209"/>
        <v>0</v>
      </c>
      <c r="W489" s="20">
        <f t="shared" si="209"/>
        <v>0</v>
      </c>
      <c r="X489" s="20">
        <f t="shared" si="209"/>
        <v>0</v>
      </c>
      <c r="Y489" s="20">
        <f t="shared" si="209"/>
        <v>0</v>
      </c>
      <c r="Z489" s="20">
        <f t="shared" si="209"/>
        <v>0</v>
      </c>
      <c r="AA489" s="20">
        <f t="shared" si="209"/>
        <v>0</v>
      </c>
      <c r="AB489" s="20">
        <f t="shared" si="209"/>
        <v>0</v>
      </c>
      <c r="AC489" s="20">
        <f t="shared" si="209"/>
        <v>4257422</v>
      </c>
      <c r="AD489" s="20">
        <f t="shared" si="209"/>
        <v>3654176</v>
      </c>
      <c r="AE489" s="20">
        <f t="shared" si="209"/>
        <v>1817276</v>
      </c>
      <c r="AF489" s="20">
        <f t="shared" si="209"/>
        <v>7160238</v>
      </c>
      <c r="AG489" s="20">
        <f t="shared" si="209"/>
        <v>8065258</v>
      </c>
      <c r="AH489" s="20">
        <f t="shared" ref="AH489:AI489" si="210">SUM(AH484:AH488)</f>
        <v>9218185</v>
      </c>
      <c r="AI489" s="20">
        <f t="shared" si="210"/>
        <v>8064571</v>
      </c>
      <c r="AJ489" s="20">
        <f t="shared" ref="AJ489" si="211">SUM(AJ484:AJ488)</f>
        <v>9314155</v>
      </c>
      <c r="AK489" s="20">
        <f t="shared" ref="AK489:AL489" si="212">SUM(AK484:AK488)</f>
        <v>10304760</v>
      </c>
      <c r="AL489" s="20">
        <f t="shared" si="212"/>
        <v>12882478</v>
      </c>
      <c r="AM489" s="20">
        <f t="shared" ref="AM489" si="213">SUM(AM484:AM488)</f>
        <v>11893091</v>
      </c>
      <c r="AN489" s="20">
        <f t="shared" ref="AN489:AO489" si="214">SUM(AN484:AN488)</f>
        <v>13778726</v>
      </c>
      <c r="AO489" s="20">
        <f t="shared" si="214"/>
        <v>15040105</v>
      </c>
      <c r="AP489" s="20">
        <f t="shared" ref="AP489" si="215">SUM(AP484:AP488)</f>
        <v>12408395</v>
      </c>
      <c r="AQ489" s="20">
        <f t="shared" ref="AQ489:AR489" si="216">SUM(AQ484:AQ488)</f>
        <v>37972092</v>
      </c>
      <c r="AR489" s="89">
        <f t="shared" si="216"/>
        <v>14765502.949999999</v>
      </c>
      <c r="AS489" s="65">
        <f t="shared" ref="AS489" si="217">SUM(AS484:AS488)</f>
        <v>14765502.949999999</v>
      </c>
      <c r="AT489" s="20">
        <f>SUM(AT484:AT488)</f>
        <v>31746671</v>
      </c>
    </row>
    <row r="490" spans="2:46" hidden="1" outlineLevel="2" x14ac:dyDescent="0.25"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99"/>
      <c r="AS490" s="76"/>
      <c r="AT490" s="34"/>
    </row>
    <row r="491" spans="2:46" hidden="1" outlineLevel="2" x14ac:dyDescent="0.25"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99"/>
      <c r="AS491" s="76"/>
      <c r="AT491" s="34"/>
    </row>
    <row r="492" spans="2:46" hidden="1" outlineLevel="2" x14ac:dyDescent="0.25">
      <c r="B492" s="17" t="s">
        <v>1037</v>
      </c>
      <c r="C492" s="32"/>
      <c r="D492" s="17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99"/>
      <c r="AS492" s="76"/>
      <c r="AT492" s="34"/>
    </row>
    <row r="493" spans="2:46" hidden="1" outlineLevel="2" x14ac:dyDescent="0.25"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99"/>
      <c r="AS493" s="76"/>
      <c r="AT493" s="34"/>
    </row>
    <row r="494" spans="2:46" hidden="1" outlineLevel="2" x14ac:dyDescent="0.25">
      <c r="B494" s="24" t="s">
        <v>738</v>
      </c>
      <c r="C494" s="24" t="s">
        <v>288</v>
      </c>
      <c r="D494" s="24" t="s">
        <v>289</v>
      </c>
      <c r="E494" s="19">
        <f>INDEX('Actuals Data'!E$4:E$427,MATCH($B494,'Actuals Data'!$B$4:$B$427,0))</f>
        <v>0</v>
      </c>
      <c r="F494" s="19">
        <f>INDEX('Actuals Data'!F$4:F$427,MATCH($B494,'Actuals Data'!$B$4:$B$427,0))</f>
        <v>0</v>
      </c>
      <c r="G494" s="19">
        <f>INDEX('Actuals Data'!G$4:G$427,MATCH($B494,'Actuals Data'!$B$4:$B$427,0))</f>
        <v>0</v>
      </c>
      <c r="H494" s="19">
        <f>INDEX('Actuals Data'!H$4:H$427,MATCH($B494,'Actuals Data'!$B$4:$B$427,0))</f>
        <v>0</v>
      </c>
      <c r="I494" s="19">
        <f>INDEX('Actuals Data'!I$4:I$427,MATCH($B494,'Actuals Data'!$B$4:$B$427,0))</f>
        <v>0</v>
      </c>
      <c r="J494" s="19">
        <f>INDEX('Actuals Data'!J$4:J$427,MATCH($B494,'Actuals Data'!$B$4:$B$427,0))</f>
        <v>0</v>
      </c>
      <c r="K494" s="19">
        <f>INDEX('Actuals Data'!K$4:K$427,MATCH($B494,'Actuals Data'!$B$4:$B$427,0))</f>
        <v>0</v>
      </c>
      <c r="L494" s="19">
        <f>INDEX('Actuals Data'!L$4:L$427,MATCH($B494,'Actuals Data'!$B$4:$B$427,0))</f>
        <v>0</v>
      </c>
      <c r="M494" s="19">
        <f>INDEX('Actuals Data'!M$4:M$427,MATCH($B494,'Actuals Data'!$B$4:$B$427,0))</f>
        <v>0</v>
      </c>
      <c r="N494" s="19">
        <f>INDEX('Actuals Data'!N$4:N$427,MATCH($B494,'Actuals Data'!$B$4:$B$427,0))</f>
        <v>0</v>
      </c>
      <c r="O494" s="19">
        <f>INDEX('Actuals Data'!O$4:O$427,MATCH($B494,'Actuals Data'!$B$4:$B$427,0))</f>
        <v>0</v>
      </c>
      <c r="P494" s="19">
        <f>INDEX('Actuals Data'!P$4:P$427,MATCH($B494,'Actuals Data'!$B$4:$B$427,0))</f>
        <v>1804192</v>
      </c>
      <c r="Q494" s="19">
        <f>INDEX('Actuals Data'!Q$4:Q$427,MATCH($B494,'Actuals Data'!$B$4:$B$427,0))</f>
        <v>1447141</v>
      </c>
      <c r="R494" s="19">
        <f>INDEX('Actuals Data'!R$4:R$427,MATCH($B494,'Actuals Data'!$B$4:$B$427,0))</f>
        <v>1624576</v>
      </c>
      <c r="S494" s="19">
        <f>INDEX('Actuals Data'!S$4:S$427,MATCH($B494,'Actuals Data'!$B$4:$B$427,0))</f>
        <v>1634401</v>
      </c>
      <c r="T494" s="19">
        <f>INDEX('Actuals Data'!T$4:T$427,MATCH($B494,'Actuals Data'!$B$4:$B$427,0))</f>
        <v>1469756</v>
      </c>
      <c r="U494" s="19">
        <f>INDEX('Actuals Data'!U$4:U$427,MATCH($B494,'Actuals Data'!$B$4:$B$427,0))</f>
        <v>1069463</v>
      </c>
      <c r="V494" s="19">
        <f>INDEX('Actuals Data'!V$4:V$427,MATCH($B494,'Actuals Data'!$B$4:$B$427,0))</f>
        <v>1345965</v>
      </c>
      <c r="W494" s="19">
        <f>INDEX('Actuals Data'!W$4:W$427,MATCH($B494,'Actuals Data'!$B$4:$B$427,0))</f>
        <v>1186471</v>
      </c>
      <c r="X494" s="19">
        <f>INDEX('Actuals Data'!X$4:X$427,MATCH($B494,'Actuals Data'!$B$4:$B$427,0))</f>
        <v>1129686</v>
      </c>
      <c r="Y494" s="19">
        <f>INDEX('Actuals Data'!Y$4:Y$427,MATCH($B494,'Actuals Data'!$B$4:$B$427,0))</f>
        <v>1173948</v>
      </c>
      <c r="Z494" s="19">
        <f>INDEX('Actuals Data'!Z$4:Z$427,MATCH($B494,'Actuals Data'!$B$4:$B$427,0))</f>
        <v>1011394</v>
      </c>
      <c r="AA494" s="19">
        <f>INDEX('Actuals Data'!AA$4:AA$427,MATCH($B494,'Actuals Data'!$B$4:$B$427,0))</f>
        <v>947915</v>
      </c>
      <c r="AB494" s="19">
        <f>INDEX('Actuals Data'!AB$4:AB$427,MATCH($B494,'Actuals Data'!$B$4:$B$427,0))</f>
        <v>983273</v>
      </c>
      <c r="AC494" s="19">
        <f>INDEX('Actuals Data'!AC$4:AC$427,MATCH($B494,'Actuals Data'!$B$4:$B$427,0))</f>
        <v>527657</v>
      </c>
      <c r="AD494" s="19">
        <f>INDEX('Actuals Data'!AD$4:AD$427,MATCH($B494,'Actuals Data'!$B$4:$B$427,0))</f>
        <v>262930</v>
      </c>
      <c r="AE494" s="19">
        <f>INDEX('Actuals Data'!AE$4:AE$427,MATCH($B494,'Actuals Data'!$B$4:$B$427,0))</f>
        <v>82285</v>
      </c>
      <c r="AF494" s="19">
        <f>INDEX('Actuals Data'!AF$4:AF$427,MATCH($B494,'Actuals Data'!$B$4:$B$427,0))</f>
        <v>235437</v>
      </c>
      <c r="AG494" s="19">
        <f>INDEX('Actuals Data'!AG$4:AG$427,MATCH($B494,'Actuals Data'!$B$4:$B$427,0))</f>
        <v>439836</v>
      </c>
      <c r="AH494" s="19">
        <f>INDEX('Actuals Data'!AH$4:AH$427,MATCH($B494,'Actuals Data'!$B$4:$B$427,0))</f>
        <v>504355</v>
      </c>
      <c r="AI494" s="19">
        <f>INDEX('Actuals Data'!AI$4:AI$427,MATCH($B494,'Actuals Data'!$B$4:$B$427,0))</f>
        <v>264085</v>
      </c>
      <c r="AJ494" s="19">
        <f>INDEX('Actuals Data'!AJ$4:AJ$427,MATCH($B494,'Actuals Data'!$B$4:$B$427,0))</f>
        <v>79271</v>
      </c>
      <c r="AK494" s="19">
        <f>INDEX('Actuals Data'!AK$4:AK$427,MATCH($B494,'Actuals Data'!$B$4:$B$427,0))</f>
        <v>12171</v>
      </c>
      <c r="AL494" s="19">
        <f>INDEX('Actuals Data'!AL$4:AL$427,MATCH($B494,'Actuals Data'!$B$4:$B$427,0))</f>
        <v>10313</v>
      </c>
      <c r="AM494" s="19">
        <f>INDEX('Actuals Data'!AM$4:AM$427,MATCH($B494,'Actuals Data'!$B$4:$B$427,0))</f>
        <v>3728</v>
      </c>
      <c r="AN494" s="19">
        <f>INDEX('Actuals Data'!AN$4:AN$427,MATCH($B494,'Actuals Data'!$B$4:$B$427,0))</f>
        <v>648</v>
      </c>
      <c r="AO494" s="19">
        <f>INDEX('Actuals Data'!AO$4:AO$427,MATCH($B494,'Actuals Data'!$B$4:$B$427,0))</f>
        <v>660</v>
      </c>
      <c r="AP494" s="19">
        <f>INDEX('Actuals Data'!AP$4:AP$427,MATCH($B494,'Actuals Data'!$B$4:$B$427,0))</f>
        <v>202</v>
      </c>
      <c r="AQ494" s="19">
        <f>INDEX('Actuals Data'!AQ$4:AQ$427,MATCH($B494,'Actuals Data'!$B$4:$B$427,0))</f>
        <v>3857</v>
      </c>
      <c r="AR494" s="88">
        <f>INDEX('Actuals Data'!AR$4:AR$427,MATCH($B494,'Actuals Data'!$B$4:$B$427,0))</f>
        <v>15617.65</v>
      </c>
      <c r="AS494" s="52">
        <f>INDEX('Actuals Data'!AS$4:AS$427,MATCH($B494,'Actuals Data'!$B$4:$B$427,0))</f>
        <v>15617.65</v>
      </c>
      <c r="AT494" s="19">
        <f>INDEX('Actuals Data'!AT$4:AT$427,MATCH($B494,'Actuals Data'!$B$4:$B$427,0))</f>
        <v>0</v>
      </c>
    </row>
    <row r="495" spans="2:46" hidden="1" outlineLevel="2" x14ac:dyDescent="0.25">
      <c r="B495" s="24" t="s">
        <v>739</v>
      </c>
      <c r="C495" s="24" t="s">
        <v>291</v>
      </c>
      <c r="D495" s="24" t="s">
        <v>740</v>
      </c>
      <c r="E495" s="19">
        <f>INDEX('Actuals Data'!E$4:E$427,MATCH($B495,'Actuals Data'!$B$4:$B$427,0))</f>
        <v>0</v>
      </c>
      <c r="F495" s="19">
        <f>INDEX('Actuals Data'!F$4:F$427,MATCH($B495,'Actuals Data'!$B$4:$B$427,0))</f>
        <v>0</v>
      </c>
      <c r="G495" s="19">
        <f>INDEX('Actuals Data'!G$4:G$427,MATCH($B495,'Actuals Data'!$B$4:$B$427,0))</f>
        <v>0</v>
      </c>
      <c r="H495" s="19">
        <f>INDEX('Actuals Data'!H$4:H$427,MATCH($B495,'Actuals Data'!$B$4:$B$427,0))</f>
        <v>0</v>
      </c>
      <c r="I495" s="19">
        <f>INDEX('Actuals Data'!I$4:I$427,MATCH($B495,'Actuals Data'!$B$4:$B$427,0))</f>
        <v>0</v>
      </c>
      <c r="J495" s="19">
        <f>INDEX('Actuals Data'!J$4:J$427,MATCH($B495,'Actuals Data'!$B$4:$B$427,0))</f>
        <v>0</v>
      </c>
      <c r="K495" s="19">
        <f>INDEX('Actuals Data'!K$4:K$427,MATCH($B495,'Actuals Data'!$B$4:$B$427,0))</f>
        <v>0</v>
      </c>
      <c r="L495" s="19">
        <f>INDEX('Actuals Data'!L$4:L$427,MATCH($B495,'Actuals Data'!$B$4:$B$427,0))</f>
        <v>0</v>
      </c>
      <c r="M495" s="19">
        <f>INDEX('Actuals Data'!M$4:M$427,MATCH($B495,'Actuals Data'!$B$4:$B$427,0))</f>
        <v>0</v>
      </c>
      <c r="N495" s="19">
        <f>INDEX('Actuals Data'!N$4:N$427,MATCH($B495,'Actuals Data'!$B$4:$B$427,0))</f>
        <v>0</v>
      </c>
      <c r="O495" s="19">
        <f>INDEX('Actuals Data'!O$4:O$427,MATCH($B495,'Actuals Data'!$B$4:$B$427,0))</f>
        <v>0</v>
      </c>
      <c r="P495" s="19">
        <f>INDEX('Actuals Data'!P$4:P$427,MATCH($B495,'Actuals Data'!$B$4:$B$427,0))</f>
        <v>833372</v>
      </c>
      <c r="Q495" s="19">
        <f>INDEX('Actuals Data'!Q$4:Q$427,MATCH($B495,'Actuals Data'!$B$4:$B$427,0))</f>
        <v>1122628</v>
      </c>
      <c r="R495" s="19">
        <f>INDEX('Actuals Data'!R$4:R$427,MATCH($B495,'Actuals Data'!$B$4:$B$427,0))</f>
        <v>465449</v>
      </c>
      <c r="S495" s="19">
        <f>INDEX('Actuals Data'!S$4:S$427,MATCH($B495,'Actuals Data'!$B$4:$B$427,0))</f>
        <v>537722</v>
      </c>
      <c r="T495" s="19">
        <f>INDEX('Actuals Data'!T$4:T$427,MATCH($B495,'Actuals Data'!$B$4:$B$427,0))</f>
        <v>447734</v>
      </c>
      <c r="U495" s="19">
        <f>INDEX('Actuals Data'!U$4:U$427,MATCH($B495,'Actuals Data'!$B$4:$B$427,0))</f>
        <v>444038</v>
      </c>
      <c r="V495" s="19">
        <f>INDEX('Actuals Data'!V$4:V$427,MATCH($B495,'Actuals Data'!$B$4:$B$427,0))</f>
        <v>463271</v>
      </c>
      <c r="W495" s="19">
        <f>INDEX('Actuals Data'!W$4:W$427,MATCH($B495,'Actuals Data'!$B$4:$B$427,0))</f>
        <v>315326</v>
      </c>
      <c r="X495" s="19">
        <f>INDEX('Actuals Data'!X$4:X$427,MATCH($B495,'Actuals Data'!$B$4:$B$427,0))</f>
        <v>190572</v>
      </c>
      <c r="Y495" s="19">
        <f>INDEX('Actuals Data'!Y$4:Y$427,MATCH($B495,'Actuals Data'!$B$4:$B$427,0))</f>
        <v>65573</v>
      </c>
      <c r="Z495" s="19">
        <f>INDEX('Actuals Data'!Z$4:Z$427,MATCH($B495,'Actuals Data'!$B$4:$B$427,0))</f>
        <v>201314</v>
      </c>
      <c r="AA495" s="19">
        <f>INDEX('Actuals Data'!AA$4:AA$427,MATCH($B495,'Actuals Data'!$B$4:$B$427,0))</f>
        <v>191571</v>
      </c>
      <c r="AB495" s="19">
        <f>INDEX('Actuals Data'!AB$4:AB$427,MATCH($B495,'Actuals Data'!$B$4:$B$427,0))</f>
        <v>208383</v>
      </c>
      <c r="AC495" s="19">
        <f>INDEX('Actuals Data'!AC$4:AC$427,MATCH($B495,'Actuals Data'!$B$4:$B$427,0))</f>
        <v>282142</v>
      </c>
      <c r="AD495" s="19">
        <f>INDEX('Actuals Data'!AD$4:AD$427,MATCH($B495,'Actuals Data'!$B$4:$B$427,0))</f>
        <v>125000</v>
      </c>
      <c r="AE495" s="19">
        <f>INDEX('Actuals Data'!AE$4:AE$427,MATCH($B495,'Actuals Data'!$B$4:$B$427,0))</f>
        <v>250000</v>
      </c>
      <c r="AF495" s="19">
        <f>INDEX('Actuals Data'!AF$4:AF$427,MATCH($B495,'Actuals Data'!$B$4:$B$427,0))</f>
        <v>0</v>
      </c>
      <c r="AG495" s="19">
        <f>INDEX('Actuals Data'!AG$4:AG$427,MATCH($B495,'Actuals Data'!$B$4:$B$427,0))</f>
        <v>125000</v>
      </c>
      <c r="AH495" s="19">
        <f>INDEX('Actuals Data'!AH$4:AH$427,MATCH($B495,'Actuals Data'!$B$4:$B$427,0))</f>
        <v>125000</v>
      </c>
      <c r="AI495" s="19">
        <f>INDEX('Actuals Data'!AI$4:AI$427,MATCH($B495,'Actuals Data'!$B$4:$B$427,0))</f>
        <v>125000</v>
      </c>
      <c r="AJ495" s="19">
        <f>INDEX('Actuals Data'!AJ$4:AJ$427,MATCH($B495,'Actuals Data'!$B$4:$B$427,0))</f>
        <v>125000</v>
      </c>
      <c r="AK495" s="19">
        <f>INDEX('Actuals Data'!AK$4:AK$427,MATCH($B495,'Actuals Data'!$B$4:$B$427,0))</f>
        <v>125000</v>
      </c>
      <c r="AL495" s="19">
        <f>INDEX('Actuals Data'!AL$4:AL$427,MATCH($B495,'Actuals Data'!$B$4:$B$427,0))</f>
        <v>125000</v>
      </c>
      <c r="AM495" s="19">
        <f>INDEX('Actuals Data'!AM$4:AM$427,MATCH($B495,'Actuals Data'!$B$4:$B$427,0))</f>
        <v>125000</v>
      </c>
      <c r="AN495" s="19">
        <f>INDEX('Actuals Data'!AN$4:AN$427,MATCH($B495,'Actuals Data'!$B$4:$B$427,0))</f>
        <v>250000</v>
      </c>
      <c r="AO495" s="19">
        <f>INDEX('Actuals Data'!AO$4:AO$427,MATCH($B495,'Actuals Data'!$B$4:$B$427,0))</f>
        <v>0</v>
      </c>
      <c r="AP495" s="19">
        <f>INDEX('Actuals Data'!AP$4:AP$427,MATCH($B495,'Actuals Data'!$B$4:$B$427,0))</f>
        <v>125000</v>
      </c>
      <c r="AQ495" s="19">
        <f>INDEX('Actuals Data'!AQ$4:AQ$427,MATCH($B495,'Actuals Data'!$B$4:$B$427,0))</f>
        <v>0</v>
      </c>
      <c r="AR495" s="88">
        <f>INDEX('Actuals Data'!AR$4:AR$427,MATCH($B495,'Actuals Data'!$B$4:$B$427,0))</f>
        <v>0</v>
      </c>
      <c r="AS495" s="52">
        <f>INDEX('Actuals Data'!AS$4:AS$427,MATCH($B495,'Actuals Data'!$B$4:$B$427,0))</f>
        <v>0</v>
      </c>
      <c r="AT495" s="19">
        <f>INDEX('Actuals Data'!AT$4:AT$427,MATCH($B495,'Actuals Data'!$B$4:$B$427,0))</f>
        <v>0</v>
      </c>
    </row>
    <row r="496" spans="2:46" hidden="1" outlineLevel="2" x14ac:dyDescent="0.25">
      <c r="B496" s="24" t="s">
        <v>741</v>
      </c>
      <c r="C496" s="24" t="s">
        <v>294</v>
      </c>
      <c r="D496" s="24" t="s">
        <v>742</v>
      </c>
      <c r="E496" s="19">
        <f>INDEX('Actuals Data'!E$4:E$427,MATCH($B496,'Actuals Data'!$B$4:$B$427,0))</f>
        <v>0</v>
      </c>
      <c r="F496" s="19">
        <f>INDEX('Actuals Data'!F$4:F$427,MATCH($B496,'Actuals Data'!$B$4:$B$427,0))</f>
        <v>0</v>
      </c>
      <c r="G496" s="19">
        <f>INDEX('Actuals Data'!G$4:G$427,MATCH($B496,'Actuals Data'!$B$4:$B$427,0))</f>
        <v>0</v>
      </c>
      <c r="H496" s="19">
        <f>INDEX('Actuals Data'!H$4:H$427,MATCH($B496,'Actuals Data'!$B$4:$B$427,0))</f>
        <v>0</v>
      </c>
      <c r="I496" s="19">
        <f>INDEX('Actuals Data'!I$4:I$427,MATCH($B496,'Actuals Data'!$B$4:$B$427,0))</f>
        <v>0</v>
      </c>
      <c r="J496" s="19">
        <f>INDEX('Actuals Data'!J$4:J$427,MATCH($B496,'Actuals Data'!$B$4:$B$427,0))</f>
        <v>0</v>
      </c>
      <c r="K496" s="19">
        <f>INDEX('Actuals Data'!K$4:K$427,MATCH($B496,'Actuals Data'!$B$4:$B$427,0))</f>
        <v>0</v>
      </c>
      <c r="L496" s="19">
        <f>INDEX('Actuals Data'!L$4:L$427,MATCH($B496,'Actuals Data'!$B$4:$B$427,0))</f>
        <v>0</v>
      </c>
      <c r="M496" s="19">
        <f>INDEX('Actuals Data'!M$4:M$427,MATCH($B496,'Actuals Data'!$B$4:$B$427,0))</f>
        <v>0</v>
      </c>
      <c r="N496" s="19">
        <f>INDEX('Actuals Data'!N$4:N$427,MATCH($B496,'Actuals Data'!$B$4:$B$427,0))</f>
        <v>0</v>
      </c>
      <c r="O496" s="19">
        <f>INDEX('Actuals Data'!O$4:O$427,MATCH($B496,'Actuals Data'!$B$4:$B$427,0))</f>
        <v>0</v>
      </c>
      <c r="P496" s="19">
        <f>INDEX('Actuals Data'!P$4:P$427,MATCH($B496,'Actuals Data'!$B$4:$B$427,0))</f>
        <v>2791271</v>
      </c>
      <c r="Q496" s="19">
        <f>INDEX('Actuals Data'!Q$4:Q$427,MATCH($B496,'Actuals Data'!$B$4:$B$427,0))</f>
        <v>1455487</v>
      </c>
      <c r="R496" s="19">
        <f>INDEX('Actuals Data'!R$4:R$427,MATCH($B496,'Actuals Data'!$B$4:$B$427,0))</f>
        <v>1627623</v>
      </c>
      <c r="S496" s="19">
        <f>INDEX('Actuals Data'!S$4:S$427,MATCH($B496,'Actuals Data'!$B$4:$B$427,0))</f>
        <v>1584493</v>
      </c>
      <c r="T496" s="19">
        <f>INDEX('Actuals Data'!T$4:T$427,MATCH($B496,'Actuals Data'!$B$4:$B$427,0))</f>
        <v>844706</v>
      </c>
      <c r="U496" s="19">
        <f>INDEX('Actuals Data'!U$4:U$427,MATCH($B496,'Actuals Data'!$B$4:$B$427,0))</f>
        <v>120937</v>
      </c>
      <c r="V496" s="19">
        <f>INDEX('Actuals Data'!V$4:V$427,MATCH($B496,'Actuals Data'!$B$4:$B$427,0))</f>
        <v>103514</v>
      </c>
      <c r="W496" s="19">
        <f>INDEX('Actuals Data'!W$4:W$427,MATCH($B496,'Actuals Data'!$B$4:$B$427,0))</f>
        <v>61740</v>
      </c>
      <c r="X496" s="19">
        <f>INDEX('Actuals Data'!X$4:X$427,MATCH($B496,'Actuals Data'!$B$4:$B$427,0))</f>
        <v>35855</v>
      </c>
      <c r="Y496" s="19">
        <f>INDEX('Actuals Data'!Y$4:Y$427,MATCH($B496,'Actuals Data'!$B$4:$B$427,0))</f>
        <v>48328</v>
      </c>
      <c r="Z496" s="19">
        <f>INDEX('Actuals Data'!Z$4:Z$427,MATCH($B496,'Actuals Data'!$B$4:$B$427,0))</f>
        <v>31230</v>
      </c>
      <c r="AA496" s="19">
        <f>INDEX('Actuals Data'!AA$4:AA$427,MATCH($B496,'Actuals Data'!$B$4:$B$427,0))</f>
        <v>33695</v>
      </c>
      <c r="AB496" s="19">
        <f>INDEX('Actuals Data'!AB$4:AB$427,MATCH($B496,'Actuals Data'!$B$4:$B$427,0))</f>
        <v>32066</v>
      </c>
      <c r="AC496" s="19">
        <f>INDEX('Actuals Data'!AC$4:AC$427,MATCH($B496,'Actuals Data'!$B$4:$B$427,0))</f>
        <v>27342</v>
      </c>
      <c r="AD496" s="19">
        <f>INDEX('Actuals Data'!AD$4:AD$427,MATCH($B496,'Actuals Data'!$B$4:$B$427,0))</f>
        <v>31622</v>
      </c>
      <c r="AE496" s="19">
        <f>INDEX('Actuals Data'!AE$4:AE$427,MATCH($B496,'Actuals Data'!$B$4:$B$427,0))</f>
        <v>30849</v>
      </c>
      <c r="AF496" s="19">
        <f>INDEX('Actuals Data'!AF$4:AF$427,MATCH($B496,'Actuals Data'!$B$4:$B$427,0))</f>
        <v>30031</v>
      </c>
      <c r="AG496" s="19">
        <f>INDEX('Actuals Data'!AG$4:AG$427,MATCH($B496,'Actuals Data'!$B$4:$B$427,0))</f>
        <v>23586</v>
      </c>
      <c r="AH496" s="19">
        <f>INDEX('Actuals Data'!AH$4:AH$427,MATCH($B496,'Actuals Data'!$B$4:$B$427,0))</f>
        <v>227942</v>
      </c>
      <c r="AI496" s="19">
        <f>INDEX('Actuals Data'!AI$4:AI$427,MATCH($B496,'Actuals Data'!$B$4:$B$427,0))</f>
        <v>-98654</v>
      </c>
      <c r="AJ496" s="19">
        <f>INDEX('Actuals Data'!AJ$4:AJ$427,MATCH($B496,'Actuals Data'!$B$4:$B$427,0))</f>
        <v>61525</v>
      </c>
      <c r="AK496" s="19">
        <f>INDEX('Actuals Data'!AK$4:AK$427,MATCH($B496,'Actuals Data'!$B$4:$B$427,0))</f>
        <v>25085</v>
      </c>
      <c r="AL496" s="19">
        <f>INDEX('Actuals Data'!AL$4:AL$427,MATCH($B496,'Actuals Data'!$B$4:$B$427,0))</f>
        <v>0</v>
      </c>
      <c r="AM496" s="19">
        <f>INDEX('Actuals Data'!AM$4:AM$427,MATCH($B496,'Actuals Data'!$B$4:$B$427,0))</f>
        <v>11246</v>
      </c>
      <c r="AN496" s="19">
        <f>INDEX('Actuals Data'!AN$4:AN$427,MATCH($B496,'Actuals Data'!$B$4:$B$427,0))</f>
        <v>-20962</v>
      </c>
      <c r="AO496" s="19">
        <f>INDEX('Actuals Data'!AO$4:AO$427,MATCH($B496,'Actuals Data'!$B$4:$B$427,0))</f>
        <v>0</v>
      </c>
      <c r="AP496" s="19">
        <f>INDEX('Actuals Data'!AP$4:AP$427,MATCH($B496,'Actuals Data'!$B$4:$B$427,0))</f>
        <v>0</v>
      </c>
      <c r="AQ496" s="19">
        <f>INDEX('Actuals Data'!AQ$4:AQ$427,MATCH($B496,'Actuals Data'!$B$4:$B$427,0))</f>
        <v>43730</v>
      </c>
      <c r="AR496" s="88">
        <f>INDEX('Actuals Data'!AR$4:AR$427,MATCH($B496,'Actuals Data'!$B$4:$B$427,0))</f>
        <v>42999.68</v>
      </c>
      <c r="AS496" s="52">
        <f>INDEX('Actuals Data'!AS$4:AS$427,MATCH($B496,'Actuals Data'!$B$4:$B$427,0))</f>
        <v>42999.68</v>
      </c>
      <c r="AT496" s="19">
        <f>INDEX('Actuals Data'!AT$4:AT$427,MATCH($B496,'Actuals Data'!$B$4:$B$427,0))</f>
        <v>12743</v>
      </c>
    </row>
    <row r="497" spans="2:48" hidden="1" outlineLevel="2" x14ac:dyDescent="0.25">
      <c r="B497" s="24" t="s">
        <v>743</v>
      </c>
      <c r="C497" s="24" t="s">
        <v>592</v>
      </c>
      <c r="D497" s="24" t="s">
        <v>593</v>
      </c>
      <c r="E497" s="19">
        <f>INDEX('Actuals Data'!E$4:E$427,MATCH($B497,'Actuals Data'!$B$4:$B$427,0))</f>
        <v>0</v>
      </c>
      <c r="F497" s="19">
        <f>INDEX('Actuals Data'!F$4:F$427,MATCH($B497,'Actuals Data'!$B$4:$B$427,0))</f>
        <v>0</v>
      </c>
      <c r="G497" s="19">
        <f>INDEX('Actuals Data'!G$4:G$427,MATCH($B497,'Actuals Data'!$B$4:$B$427,0))</f>
        <v>0</v>
      </c>
      <c r="H497" s="19">
        <f>INDEX('Actuals Data'!H$4:H$427,MATCH($B497,'Actuals Data'!$B$4:$B$427,0))</f>
        <v>0</v>
      </c>
      <c r="I497" s="19">
        <f>INDEX('Actuals Data'!I$4:I$427,MATCH($B497,'Actuals Data'!$B$4:$B$427,0))</f>
        <v>0</v>
      </c>
      <c r="J497" s="19">
        <f>INDEX('Actuals Data'!J$4:J$427,MATCH($B497,'Actuals Data'!$B$4:$B$427,0))</f>
        <v>0</v>
      </c>
      <c r="K497" s="19">
        <f>INDEX('Actuals Data'!K$4:K$427,MATCH($B497,'Actuals Data'!$B$4:$B$427,0))</f>
        <v>0</v>
      </c>
      <c r="L497" s="19">
        <f>INDEX('Actuals Data'!L$4:L$427,MATCH($B497,'Actuals Data'!$B$4:$B$427,0))</f>
        <v>0</v>
      </c>
      <c r="M497" s="19">
        <f>INDEX('Actuals Data'!M$4:M$427,MATCH($B497,'Actuals Data'!$B$4:$B$427,0))</f>
        <v>0</v>
      </c>
      <c r="N497" s="19">
        <f>INDEX('Actuals Data'!N$4:N$427,MATCH($B497,'Actuals Data'!$B$4:$B$427,0))</f>
        <v>0</v>
      </c>
      <c r="O497" s="19">
        <f>INDEX('Actuals Data'!O$4:O$427,MATCH($B497,'Actuals Data'!$B$4:$B$427,0))</f>
        <v>0</v>
      </c>
      <c r="P497" s="19">
        <f>INDEX('Actuals Data'!P$4:P$427,MATCH($B497,'Actuals Data'!$B$4:$B$427,0))</f>
        <v>378224</v>
      </c>
      <c r="Q497" s="19">
        <f>INDEX('Actuals Data'!Q$4:Q$427,MATCH($B497,'Actuals Data'!$B$4:$B$427,0))</f>
        <v>454216</v>
      </c>
      <c r="R497" s="19">
        <f>INDEX('Actuals Data'!R$4:R$427,MATCH($B497,'Actuals Data'!$B$4:$B$427,0))</f>
        <v>388281</v>
      </c>
      <c r="S497" s="19">
        <f>INDEX('Actuals Data'!S$4:S$427,MATCH($B497,'Actuals Data'!$B$4:$B$427,0))</f>
        <v>125453</v>
      </c>
      <c r="T497" s="19">
        <f>INDEX('Actuals Data'!T$4:T$427,MATCH($B497,'Actuals Data'!$B$4:$B$427,0))</f>
        <v>142471</v>
      </c>
      <c r="U497" s="19">
        <f>INDEX('Actuals Data'!U$4:U$427,MATCH($B497,'Actuals Data'!$B$4:$B$427,0))</f>
        <v>65955</v>
      </c>
      <c r="V497" s="19">
        <f>INDEX('Actuals Data'!V$4:V$427,MATCH($B497,'Actuals Data'!$B$4:$B$427,0))</f>
        <v>42246</v>
      </c>
      <c r="W497" s="19">
        <f>INDEX('Actuals Data'!W$4:W$427,MATCH($B497,'Actuals Data'!$B$4:$B$427,0))</f>
        <v>110390</v>
      </c>
      <c r="X497" s="19">
        <f>INDEX('Actuals Data'!X$4:X$427,MATCH($B497,'Actuals Data'!$B$4:$B$427,0))</f>
        <v>100232</v>
      </c>
      <c r="Y497" s="19">
        <f>INDEX('Actuals Data'!Y$4:Y$427,MATCH($B497,'Actuals Data'!$B$4:$B$427,0))</f>
        <v>2386698</v>
      </c>
      <c r="Z497" s="19">
        <f>INDEX('Actuals Data'!Z$4:Z$427,MATCH($B497,'Actuals Data'!$B$4:$B$427,0))</f>
        <v>118051</v>
      </c>
      <c r="AA497" s="19">
        <f>INDEX('Actuals Data'!AA$4:AA$427,MATCH($B497,'Actuals Data'!$B$4:$B$427,0))</f>
        <v>47183</v>
      </c>
      <c r="AB497" s="19">
        <f>INDEX('Actuals Data'!AB$4:AB$427,MATCH($B497,'Actuals Data'!$B$4:$B$427,0))</f>
        <v>57843</v>
      </c>
      <c r="AC497" s="19">
        <f>INDEX('Actuals Data'!AC$4:AC$427,MATCH($B497,'Actuals Data'!$B$4:$B$427,0))</f>
        <v>132522</v>
      </c>
      <c r="AD497" s="19">
        <f>INDEX('Actuals Data'!AD$4:AD$427,MATCH($B497,'Actuals Data'!$B$4:$B$427,0))</f>
        <v>2387605</v>
      </c>
      <c r="AE497" s="19">
        <f>INDEX('Actuals Data'!AE$4:AE$427,MATCH($B497,'Actuals Data'!$B$4:$B$427,0))</f>
        <v>68814</v>
      </c>
      <c r="AF497" s="19">
        <f>INDEX('Actuals Data'!AF$4:AF$427,MATCH($B497,'Actuals Data'!$B$4:$B$427,0))</f>
        <v>8680</v>
      </c>
      <c r="AG497" s="19">
        <f>INDEX('Actuals Data'!AG$4:AG$427,MATCH($B497,'Actuals Data'!$B$4:$B$427,0))</f>
        <v>1139</v>
      </c>
      <c r="AH497" s="19">
        <f>INDEX('Actuals Data'!AH$4:AH$427,MATCH($B497,'Actuals Data'!$B$4:$B$427,0))</f>
        <v>26593</v>
      </c>
      <c r="AI497" s="19">
        <f>INDEX('Actuals Data'!AI$4:AI$427,MATCH($B497,'Actuals Data'!$B$4:$B$427,0))</f>
        <v>33329</v>
      </c>
      <c r="AJ497" s="19">
        <f>INDEX('Actuals Data'!AJ$4:AJ$427,MATCH($B497,'Actuals Data'!$B$4:$B$427,0))</f>
        <v>348</v>
      </c>
      <c r="AK497" s="19">
        <f>INDEX('Actuals Data'!AK$4:AK$427,MATCH($B497,'Actuals Data'!$B$4:$B$427,0))</f>
        <v>0</v>
      </c>
      <c r="AL497" s="19">
        <f>INDEX('Actuals Data'!AL$4:AL$427,MATCH($B497,'Actuals Data'!$B$4:$B$427,0))</f>
        <v>596</v>
      </c>
      <c r="AM497" s="19">
        <f>INDEX('Actuals Data'!AM$4:AM$427,MATCH($B497,'Actuals Data'!$B$4:$B$427,0))</f>
        <v>221768</v>
      </c>
      <c r="AN497" s="19">
        <f>INDEX('Actuals Data'!AN$4:AN$427,MATCH($B497,'Actuals Data'!$B$4:$B$427,0))</f>
        <v>56160</v>
      </c>
      <c r="AO497" s="19">
        <f>INDEX('Actuals Data'!AO$4:AO$427,MATCH($B497,'Actuals Data'!$B$4:$B$427,0))</f>
        <v>0</v>
      </c>
      <c r="AP497" s="19">
        <f>INDEX('Actuals Data'!AP$4:AP$427,MATCH($B497,'Actuals Data'!$B$4:$B$427,0))</f>
        <v>0</v>
      </c>
      <c r="AQ497" s="19">
        <f>INDEX('Actuals Data'!AQ$4:AQ$427,MATCH($B497,'Actuals Data'!$B$4:$B$427,0))</f>
        <v>0</v>
      </c>
      <c r="AR497" s="88">
        <f>INDEX('Actuals Data'!AR$4:AR$427,MATCH($B497,'Actuals Data'!$B$4:$B$427,0))</f>
        <v>0</v>
      </c>
      <c r="AS497" s="52">
        <f>INDEX('Actuals Data'!AS$4:AS$427,MATCH($B497,'Actuals Data'!$B$4:$B$427,0))</f>
        <v>0</v>
      </c>
      <c r="AT497" s="19">
        <f>INDEX('Actuals Data'!AT$4:AT$427,MATCH($B497,'Actuals Data'!$B$4:$B$427,0))</f>
        <v>0</v>
      </c>
    </row>
    <row r="498" spans="2:48" hidden="1" outlineLevel="2" x14ac:dyDescent="0.25">
      <c r="B498" s="24" t="s">
        <v>744</v>
      </c>
      <c r="C498" s="24" t="s">
        <v>745</v>
      </c>
      <c r="D498" s="24" t="s">
        <v>646</v>
      </c>
      <c r="E498" s="19">
        <f>INDEX('Actuals Data'!E$4:E$427,MATCH($B498,'Actuals Data'!$B$4:$B$427,0))</f>
        <v>0</v>
      </c>
      <c r="F498" s="19">
        <f>INDEX('Actuals Data'!F$4:F$427,MATCH($B498,'Actuals Data'!$B$4:$B$427,0))</f>
        <v>0</v>
      </c>
      <c r="G498" s="19">
        <f>INDEX('Actuals Data'!G$4:G$427,MATCH($B498,'Actuals Data'!$B$4:$B$427,0))</f>
        <v>0</v>
      </c>
      <c r="H498" s="19">
        <f>INDEX('Actuals Data'!H$4:H$427,MATCH($B498,'Actuals Data'!$B$4:$B$427,0))</f>
        <v>0</v>
      </c>
      <c r="I498" s="19">
        <f>INDEX('Actuals Data'!I$4:I$427,MATCH($B498,'Actuals Data'!$B$4:$B$427,0))</f>
        <v>0</v>
      </c>
      <c r="J498" s="19">
        <f>INDEX('Actuals Data'!J$4:J$427,MATCH($B498,'Actuals Data'!$B$4:$B$427,0))</f>
        <v>0</v>
      </c>
      <c r="K498" s="19">
        <f>INDEX('Actuals Data'!K$4:K$427,MATCH($B498,'Actuals Data'!$B$4:$B$427,0))</f>
        <v>0</v>
      </c>
      <c r="L498" s="19">
        <f>INDEX('Actuals Data'!L$4:L$427,MATCH($B498,'Actuals Data'!$B$4:$B$427,0))</f>
        <v>0</v>
      </c>
      <c r="M498" s="19">
        <f>INDEX('Actuals Data'!M$4:M$427,MATCH($B498,'Actuals Data'!$B$4:$B$427,0))</f>
        <v>0</v>
      </c>
      <c r="N498" s="19">
        <f>INDEX('Actuals Data'!N$4:N$427,MATCH($B498,'Actuals Data'!$B$4:$B$427,0))</f>
        <v>0</v>
      </c>
      <c r="O498" s="19">
        <f>INDEX('Actuals Data'!O$4:O$427,MATCH($B498,'Actuals Data'!$B$4:$B$427,0))</f>
        <v>0</v>
      </c>
      <c r="P498" s="19">
        <f>INDEX('Actuals Data'!P$4:P$427,MATCH($B498,'Actuals Data'!$B$4:$B$427,0))</f>
        <v>0</v>
      </c>
      <c r="Q498" s="19">
        <f>INDEX('Actuals Data'!Q$4:Q$427,MATCH($B498,'Actuals Data'!$B$4:$B$427,0))</f>
        <v>0</v>
      </c>
      <c r="R498" s="19">
        <f>INDEX('Actuals Data'!R$4:R$427,MATCH($B498,'Actuals Data'!$B$4:$B$427,0))</f>
        <v>0</v>
      </c>
      <c r="S498" s="19">
        <f>INDEX('Actuals Data'!S$4:S$427,MATCH($B498,'Actuals Data'!$B$4:$B$427,0))</f>
        <v>0</v>
      </c>
      <c r="T498" s="19">
        <f>INDEX('Actuals Data'!T$4:T$427,MATCH($B498,'Actuals Data'!$B$4:$B$427,0))</f>
        <v>0</v>
      </c>
      <c r="U498" s="19">
        <f>INDEX('Actuals Data'!U$4:U$427,MATCH($B498,'Actuals Data'!$B$4:$B$427,0))</f>
        <v>0</v>
      </c>
      <c r="V498" s="19">
        <f>INDEX('Actuals Data'!V$4:V$427,MATCH($B498,'Actuals Data'!$B$4:$B$427,0))</f>
        <v>0</v>
      </c>
      <c r="W498" s="19">
        <f>INDEX('Actuals Data'!W$4:W$427,MATCH($B498,'Actuals Data'!$B$4:$B$427,0))</f>
        <v>0</v>
      </c>
      <c r="X498" s="19">
        <f>INDEX('Actuals Data'!X$4:X$427,MATCH($B498,'Actuals Data'!$B$4:$B$427,0))</f>
        <v>0</v>
      </c>
      <c r="Y498" s="19">
        <f>INDEX('Actuals Data'!Y$4:Y$427,MATCH($B498,'Actuals Data'!$B$4:$B$427,0))</f>
        <v>0</v>
      </c>
      <c r="Z498" s="19">
        <f>INDEX('Actuals Data'!Z$4:Z$427,MATCH($B498,'Actuals Data'!$B$4:$B$427,0))</f>
        <v>2853000</v>
      </c>
      <c r="AA498" s="19">
        <f>INDEX('Actuals Data'!AA$4:AA$427,MATCH($B498,'Actuals Data'!$B$4:$B$427,0))</f>
        <v>1939601</v>
      </c>
      <c r="AB498" s="19">
        <f>INDEX('Actuals Data'!AB$4:AB$427,MATCH($B498,'Actuals Data'!$B$4:$B$427,0))</f>
        <v>0</v>
      </c>
      <c r="AC498" s="19">
        <f>INDEX('Actuals Data'!AC$4:AC$427,MATCH($B498,'Actuals Data'!$B$4:$B$427,0))</f>
        <v>0</v>
      </c>
      <c r="AD498" s="19">
        <f>INDEX('Actuals Data'!AD$4:AD$427,MATCH($B498,'Actuals Data'!$B$4:$B$427,0))</f>
        <v>0</v>
      </c>
      <c r="AE498" s="19">
        <f>INDEX('Actuals Data'!AE$4:AE$427,MATCH($B498,'Actuals Data'!$B$4:$B$427,0))</f>
        <v>0</v>
      </c>
      <c r="AF498" s="19">
        <f>INDEX('Actuals Data'!AF$4:AF$427,MATCH($B498,'Actuals Data'!$B$4:$B$427,0))</f>
        <v>0</v>
      </c>
      <c r="AG498" s="19">
        <f>INDEX('Actuals Data'!AG$4:AG$427,MATCH($B498,'Actuals Data'!$B$4:$B$427,0))</f>
        <v>0</v>
      </c>
      <c r="AH498" s="19">
        <f>INDEX('Actuals Data'!AH$4:AH$427,MATCH($B498,'Actuals Data'!$B$4:$B$427,0))</f>
        <v>1736000</v>
      </c>
      <c r="AI498" s="19">
        <f>INDEX('Actuals Data'!AI$4:AI$427,MATCH($B498,'Actuals Data'!$B$4:$B$427,0))</f>
        <v>4198000</v>
      </c>
      <c r="AJ498" s="19">
        <f>INDEX('Actuals Data'!AJ$4:AJ$427,MATCH($B498,'Actuals Data'!$B$4:$B$427,0))</f>
        <v>0</v>
      </c>
      <c r="AK498" s="19">
        <f>INDEX('Actuals Data'!AK$4:AK$427,MATCH($B498,'Actuals Data'!$B$4:$B$427,0))</f>
        <v>2194000</v>
      </c>
      <c r="AL498" s="19">
        <f>INDEX('Actuals Data'!AL$4:AL$427,MATCH($B498,'Actuals Data'!$B$4:$B$427,0))</f>
        <v>925104</v>
      </c>
      <c r="AM498" s="19">
        <f>INDEX('Actuals Data'!AM$4:AM$427,MATCH($B498,'Actuals Data'!$B$4:$B$427,0))</f>
        <v>925104</v>
      </c>
      <c r="AN498" s="19">
        <f>INDEX('Actuals Data'!AN$4:AN$427,MATCH($B498,'Actuals Data'!$B$4:$B$427,0))</f>
        <v>2358932</v>
      </c>
      <c r="AO498" s="19">
        <f>INDEX('Actuals Data'!AO$4:AO$427,MATCH($B498,'Actuals Data'!$B$4:$B$427,0))</f>
        <v>0</v>
      </c>
      <c r="AP498" s="19">
        <f>INDEX('Actuals Data'!AP$4:AP$427,MATCH($B498,'Actuals Data'!$B$4:$B$427,0))</f>
        <v>0</v>
      </c>
      <c r="AQ498" s="19">
        <f>INDEX('Actuals Data'!AQ$4:AQ$427,MATCH($B498,'Actuals Data'!$B$4:$B$427,0))</f>
        <v>0</v>
      </c>
      <c r="AR498" s="88">
        <f>INDEX('Actuals Data'!AR$4:AR$427,MATCH($B498,'Actuals Data'!$B$4:$B$427,0))</f>
        <v>0</v>
      </c>
      <c r="AS498" s="52">
        <f>INDEX('Actuals Data'!AS$4:AS$427,MATCH($B498,'Actuals Data'!$B$4:$B$427,0))</f>
        <v>0</v>
      </c>
      <c r="AT498" s="19">
        <f>INDEX('Actuals Data'!AT$4:AT$427,MATCH($B498,'Actuals Data'!$B$4:$B$427,0))</f>
        <v>0</v>
      </c>
    </row>
    <row r="499" spans="2:48" hidden="1" outlineLevel="2" x14ac:dyDescent="0.25">
      <c r="B499" s="24" t="s">
        <v>746</v>
      </c>
      <c r="C499" s="24" t="s">
        <v>610</v>
      </c>
      <c r="D499" s="24" t="s">
        <v>647</v>
      </c>
      <c r="E499" s="19">
        <f>INDEX('Actuals Data'!E$4:E$427,MATCH($B499,'Actuals Data'!$B$4:$B$427,0))</f>
        <v>0</v>
      </c>
      <c r="F499" s="19">
        <f>INDEX('Actuals Data'!F$4:F$427,MATCH($B499,'Actuals Data'!$B$4:$B$427,0))</f>
        <v>0</v>
      </c>
      <c r="G499" s="19">
        <f>INDEX('Actuals Data'!G$4:G$427,MATCH($B499,'Actuals Data'!$B$4:$B$427,0))</f>
        <v>0</v>
      </c>
      <c r="H499" s="19">
        <f>INDEX('Actuals Data'!H$4:H$427,MATCH($B499,'Actuals Data'!$B$4:$B$427,0))</f>
        <v>0</v>
      </c>
      <c r="I499" s="19">
        <f>INDEX('Actuals Data'!I$4:I$427,MATCH($B499,'Actuals Data'!$B$4:$B$427,0))</f>
        <v>0</v>
      </c>
      <c r="J499" s="19">
        <f>INDEX('Actuals Data'!J$4:J$427,MATCH($B499,'Actuals Data'!$B$4:$B$427,0))</f>
        <v>0</v>
      </c>
      <c r="K499" s="19">
        <f>INDEX('Actuals Data'!K$4:K$427,MATCH($B499,'Actuals Data'!$B$4:$B$427,0))</f>
        <v>0</v>
      </c>
      <c r="L499" s="19">
        <f>INDEX('Actuals Data'!L$4:L$427,MATCH($B499,'Actuals Data'!$B$4:$B$427,0))</f>
        <v>0</v>
      </c>
      <c r="M499" s="19">
        <f>INDEX('Actuals Data'!M$4:M$427,MATCH($B499,'Actuals Data'!$B$4:$B$427,0))</f>
        <v>0</v>
      </c>
      <c r="N499" s="19">
        <f>INDEX('Actuals Data'!N$4:N$427,MATCH($B499,'Actuals Data'!$B$4:$B$427,0))</f>
        <v>0</v>
      </c>
      <c r="O499" s="19">
        <f>INDEX('Actuals Data'!O$4:O$427,MATCH($B499,'Actuals Data'!$B$4:$B$427,0))</f>
        <v>0</v>
      </c>
      <c r="P499" s="19">
        <f>INDEX('Actuals Data'!P$4:P$427,MATCH($B499,'Actuals Data'!$B$4:$B$427,0))</f>
        <v>0</v>
      </c>
      <c r="Q499" s="19">
        <f>INDEX('Actuals Data'!Q$4:Q$427,MATCH($B499,'Actuals Data'!$B$4:$B$427,0))</f>
        <v>0</v>
      </c>
      <c r="R499" s="19">
        <f>INDEX('Actuals Data'!R$4:R$427,MATCH($B499,'Actuals Data'!$B$4:$B$427,0))</f>
        <v>0</v>
      </c>
      <c r="S499" s="19">
        <f>INDEX('Actuals Data'!S$4:S$427,MATCH($B499,'Actuals Data'!$B$4:$B$427,0))</f>
        <v>-357436</v>
      </c>
      <c r="T499" s="19">
        <f>INDEX('Actuals Data'!T$4:T$427,MATCH($B499,'Actuals Data'!$B$4:$B$427,0))</f>
        <v>676923</v>
      </c>
      <c r="U499" s="19">
        <f>INDEX('Actuals Data'!U$4:U$427,MATCH($B499,'Actuals Data'!$B$4:$B$427,0))</f>
        <v>1994000</v>
      </c>
      <c r="V499" s="19">
        <f>INDEX('Actuals Data'!V$4:V$427,MATCH($B499,'Actuals Data'!$B$4:$B$427,0))</f>
        <v>1723000</v>
      </c>
      <c r="W499" s="19">
        <f>INDEX('Actuals Data'!W$4:W$427,MATCH($B499,'Actuals Data'!$B$4:$B$427,0))</f>
        <v>1893000</v>
      </c>
      <c r="X499" s="19">
        <f>INDEX('Actuals Data'!X$4:X$427,MATCH($B499,'Actuals Data'!$B$4:$B$427,0))</f>
        <v>2393000</v>
      </c>
      <c r="Y499" s="19">
        <f>INDEX('Actuals Data'!Y$4:Y$427,MATCH($B499,'Actuals Data'!$B$4:$B$427,0))</f>
        <v>1726987</v>
      </c>
      <c r="Z499" s="19">
        <f>INDEX('Actuals Data'!Z$4:Z$427,MATCH($B499,'Actuals Data'!$B$4:$B$427,0))</f>
        <v>0</v>
      </c>
      <c r="AA499" s="19">
        <f>INDEX('Actuals Data'!AA$4:AA$427,MATCH($B499,'Actuals Data'!$B$4:$B$427,0))</f>
        <v>0</v>
      </c>
      <c r="AB499" s="19">
        <f>INDEX('Actuals Data'!AB$4:AB$427,MATCH($B499,'Actuals Data'!$B$4:$B$427,0))</f>
        <v>1799447</v>
      </c>
      <c r="AC499" s="19">
        <f>INDEX('Actuals Data'!AC$4:AC$427,MATCH($B499,'Actuals Data'!$B$4:$B$427,0))</f>
        <v>2264067</v>
      </c>
      <c r="AD499" s="19">
        <f>INDEX('Actuals Data'!AD$4:AD$427,MATCH($B499,'Actuals Data'!$B$4:$B$427,0))</f>
        <v>421945</v>
      </c>
      <c r="AE499" s="19">
        <f>INDEX('Actuals Data'!AE$4:AE$427,MATCH($B499,'Actuals Data'!$B$4:$B$427,0))</f>
        <v>3075905</v>
      </c>
      <c r="AF499" s="19">
        <f>INDEX('Actuals Data'!AF$4:AF$427,MATCH($B499,'Actuals Data'!$B$4:$B$427,0))</f>
        <v>2897882</v>
      </c>
      <c r="AG499" s="19">
        <f>INDEX('Actuals Data'!AG$4:AG$427,MATCH($B499,'Actuals Data'!$B$4:$B$427,0))</f>
        <v>1495000</v>
      </c>
      <c r="AH499" s="19">
        <f>INDEX('Actuals Data'!AH$4:AH$427,MATCH($B499,'Actuals Data'!$B$4:$B$427,0))</f>
        <v>1500000</v>
      </c>
      <c r="AI499" s="19">
        <f>INDEX('Actuals Data'!AI$4:AI$427,MATCH($B499,'Actuals Data'!$B$4:$B$427,0))</f>
        <v>1365000</v>
      </c>
      <c r="AJ499" s="19">
        <f>INDEX('Actuals Data'!AJ$4:AJ$427,MATCH($B499,'Actuals Data'!$B$4:$B$427,0))</f>
        <v>1365000</v>
      </c>
      <c r="AK499" s="19">
        <f>INDEX('Actuals Data'!AK$4:AK$427,MATCH($B499,'Actuals Data'!$B$4:$B$427,0))</f>
        <v>1365000</v>
      </c>
      <c r="AL499" s="19">
        <f>INDEX('Actuals Data'!AL$4:AL$427,MATCH($B499,'Actuals Data'!$B$4:$B$427,0))</f>
        <v>2730000</v>
      </c>
      <c r="AM499" s="19">
        <f>INDEX('Actuals Data'!AM$4:AM$427,MATCH($B499,'Actuals Data'!$B$4:$B$427,0))</f>
        <v>0</v>
      </c>
      <c r="AN499" s="19">
        <f>INDEX('Actuals Data'!AN$4:AN$427,MATCH($B499,'Actuals Data'!$B$4:$B$427,0))</f>
        <v>1737779</v>
      </c>
      <c r="AO499" s="19">
        <f>INDEX('Actuals Data'!AO$4:AO$427,MATCH($B499,'Actuals Data'!$B$4:$B$427,0))</f>
        <v>6783835</v>
      </c>
      <c r="AP499" s="19">
        <f>INDEX('Actuals Data'!AP$4:AP$427,MATCH($B499,'Actuals Data'!$B$4:$B$427,0))</f>
        <v>3365000</v>
      </c>
      <c r="AQ499" s="19">
        <f>INDEX('Actuals Data'!AQ$4:AQ$427,MATCH($B499,'Actuals Data'!$B$4:$B$427,0))</f>
        <v>500000</v>
      </c>
      <c r="AR499" s="88">
        <f>INDEX('Actuals Data'!AR$4:AR$427,MATCH($B499,'Actuals Data'!$B$4:$B$427,0))</f>
        <v>500000</v>
      </c>
      <c r="AS499" s="52">
        <f>INDEX('Actuals Data'!AS$4:AS$427,MATCH($B499,'Actuals Data'!$B$4:$B$427,0))</f>
        <v>500000</v>
      </c>
      <c r="AT499" s="19">
        <f>INDEX('Actuals Data'!AT$4:AT$427,MATCH($B499,'Actuals Data'!$B$4:$B$427,0))</f>
        <v>500000</v>
      </c>
    </row>
    <row r="500" spans="2:48" hidden="1" outlineLevel="2" x14ac:dyDescent="0.25"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105"/>
      <c r="AS500" s="82"/>
      <c r="AT500" s="33"/>
    </row>
    <row r="501" spans="2:48" hidden="1" outlineLevel="2" x14ac:dyDescent="0.25">
      <c r="D501" s="15" t="s">
        <v>1036</v>
      </c>
      <c r="E501" s="20">
        <f t="shared" ref="E501:AG501" si="218">SUM(E494:E500)</f>
        <v>0</v>
      </c>
      <c r="F501" s="20">
        <f t="shared" si="218"/>
        <v>0</v>
      </c>
      <c r="G501" s="20">
        <f t="shared" si="218"/>
        <v>0</v>
      </c>
      <c r="H501" s="20">
        <f t="shared" si="218"/>
        <v>0</v>
      </c>
      <c r="I501" s="20">
        <f t="shared" si="218"/>
        <v>0</v>
      </c>
      <c r="J501" s="20">
        <f t="shared" si="218"/>
        <v>0</v>
      </c>
      <c r="K501" s="20">
        <f t="shared" si="218"/>
        <v>0</v>
      </c>
      <c r="L501" s="20">
        <f t="shared" si="218"/>
        <v>0</v>
      </c>
      <c r="M501" s="20">
        <f t="shared" si="218"/>
        <v>0</v>
      </c>
      <c r="N501" s="20">
        <f t="shared" si="218"/>
        <v>0</v>
      </c>
      <c r="O501" s="20">
        <f t="shared" si="218"/>
        <v>0</v>
      </c>
      <c r="P501" s="20">
        <f t="shared" si="218"/>
        <v>5807059</v>
      </c>
      <c r="Q501" s="20">
        <f t="shared" si="218"/>
        <v>4479472</v>
      </c>
      <c r="R501" s="20">
        <f t="shared" si="218"/>
        <v>4105929</v>
      </c>
      <c r="S501" s="20">
        <f t="shared" si="218"/>
        <v>3524633</v>
      </c>
      <c r="T501" s="20">
        <f t="shared" si="218"/>
        <v>3581590</v>
      </c>
      <c r="U501" s="20">
        <f t="shared" si="218"/>
        <v>3694393</v>
      </c>
      <c r="V501" s="20">
        <f t="shared" si="218"/>
        <v>3677996</v>
      </c>
      <c r="W501" s="20">
        <f t="shared" si="218"/>
        <v>3566927</v>
      </c>
      <c r="X501" s="20">
        <f t="shared" si="218"/>
        <v>3849345</v>
      </c>
      <c r="Y501" s="20">
        <f t="shared" si="218"/>
        <v>5401534</v>
      </c>
      <c r="Z501" s="20">
        <f t="shared" si="218"/>
        <v>4214989</v>
      </c>
      <c r="AA501" s="20">
        <f t="shared" si="218"/>
        <v>3159965</v>
      </c>
      <c r="AB501" s="20">
        <f t="shared" si="218"/>
        <v>3081012</v>
      </c>
      <c r="AC501" s="20">
        <f t="shared" si="218"/>
        <v>3233730</v>
      </c>
      <c r="AD501" s="20">
        <f t="shared" si="218"/>
        <v>3229102</v>
      </c>
      <c r="AE501" s="20">
        <f t="shared" si="218"/>
        <v>3507853</v>
      </c>
      <c r="AF501" s="20">
        <f t="shared" si="218"/>
        <v>3172030</v>
      </c>
      <c r="AG501" s="20">
        <f t="shared" si="218"/>
        <v>2084561</v>
      </c>
      <c r="AH501" s="20">
        <f t="shared" ref="AH501:AI501" si="219">SUM(AH494:AH500)</f>
        <v>4119890</v>
      </c>
      <c r="AI501" s="20">
        <f t="shared" si="219"/>
        <v>5886760</v>
      </c>
      <c r="AJ501" s="20">
        <f t="shared" ref="AJ501" si="220">SUM(AJ494:AJ500)</f>
        <v>1631144</v>
      </c>
      <c r="AK501" s="20">
        <f t="shared" ref="AK501:AL501" si="221">SUM(AK494:AK500)</f>
        <v>3721256</v>
      </c>
      <c r="AL501" s="20">
        <f t="shared" si="221"/>
        <v>3791013</v>
      </c>
      <c r="AM501" s="20">
        <f t="shared" ref="AM501" si="222">SUM(AM494:AM500)</f>
        <v>1286846</v>
      </c>
      <c r="AN501" s="20">
        <f t="shared" ref="AN501:AO501" si="223">SUM(AN494:AN500)</f>
        <v>4382557</v>
      </c>
      <c r="AO501" s="20">
        <f t="shared" si="223"/>
        <v>6784495</v>
      </c>
      <c r="AP501" s="20">
        <f t="shared" ref="AP501" si="224">SUM(AP494:AP500)</f>
        <v>3490202</v>
      </c>
      <c r="AQ501" s="20">
        <f t="shared" ref="AQ501:AR501" si="225">SUM(AQ494:AQ500)</f>
        <v>547587</v>
      </c>
      <c r="AR501" s="89">
        <f t="shared" si="225"/>
        <v>558617.32999999996</v>
      </c>
      <c r="AS501" s="65">
        <f t="shared" ref="AS501" si="226">SUM(AS494:AS500)</f>
        <v>558617.32999999996</v>
      </c>
      <c r="AT501" s="20">
        <f>SUM(AT494:AT500)</f>
        <v>512743</v>
      </c>
    </row>
    <row r="502" spans="2:48" outlineLevel="1" collapsed="1" x14ac:dyDescent="0.25">
      <c r="AQ502" s="34"/>
      <c r="AR502" s="99"/>
      <c r="AS502" s="76"/>
      <c r="AT502" s="34"/>
    </row>
    <row r="503" spans="2:48" outlineLevel="1" x14ac:dyDescent="0.25">
      <c r="AQ503" s="34"/>
      <c r="AR503" s="99"/>
      <c r="AS503" s="76"/>
      <c r="AT503" s="34"/>
    </row>
    <row r="504" spans="2:48" outlineLevel="1" x14ac:dyDescent="0.25">
      <c r="B504" s="17" t="s">
        <v>1043</v>
      </c>
      <c r="C504" s="32"/>
      <c r="D504" s="17"/>
      <c r="AQ504" s="34"/>
      <c r="AR504" s="99"/>
      <c r="AS504" s="76"/>
      <c r="AT504" s="34"/>
    </row>
    <row r="505" spans="2:48" outlineLevel="1" x14ac:dyDescent="0.25"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99"/>
      <c r="AS505" s="76"/>
      <c r="AT505" s="34"/>
    </row>
    <row r="506" spans="2:48" outlineLevel="1" x14ac:dyDescent="0.25">
      <c r="D506" s="31" t="s">
        <v>1026</v>
      </c>
      <c r="E506" s="41">
        <f t="shared" ref="E506:AG506" si="227">E337</f>
        <v>344742509</v>
      </c>
      <c r="F506" s="41">
        <f t="shared" si="227"/>
        <v>341664473</v>
      </c>
      <c r="G506" s="41">
        <f t="shared" si="227"/>
        <v>367762291</v>
      </c>
      <c r="H506" s="41">
        <f t="shared" si="227"/>
        <v>396508598</v>
      </c>
      <c r="I506" s="41">
        <f t="shared" si="227"/>
        <v>423069712</v>
      </c>
      <c r="J506" s="41">
        <f t="shared" si="227"/>
        <v>437143745</v>
      </c>
      <c r="K506" s="41">
        <f t="shared" si="227"/>
        <v>458773565</v>
      </c>
      <c r="L506" s="41">
        <f t="shared" si="227"/>
        <v>505518687</v>
      </c>
      <c r="M506" s="41">
        <f t="shared" si="227"/>
        <v>579169743</v>
      </c>
      <c r="N506" s="41">
        <f t="shared" si="227"/>
        <v>612133095</v>
      </c>
      <c r="O506" s="41">
        <f t="shared" si="227"/>
        <v>663201041</v>
      </c>
      <c r="P506" s="41">
        <f t="shared" si="227"/>
        <v>682777235</v>
      </c>
      <c r="Q506" s="41">
        <f t="shared" si="227"/>
        <v>713543124</v>
      </c>
      <c r="R506" s="41">
        <f t="shared" si="227"/>
        <v>731388373</v>
      </c>
      <c r="S506" s="41">
        <f t="shared" si="227"/>
        <v>758599889</v>
      </c>
      <c r="T506" s="41">
        <f t="shared" si="227"/>
        <v>759853943</v>
      </c>
      <c r="U506" s="41">
        <f t="shared" si="227"/>
        <v>809841234</v>
      </c>
      <c r="V506" s="41">
        <f t="shared" si="227"/>
        <v>800258951</v>
      </c>
      <c r="W506" s="41">
        <f t="shared" si="227"/>
        <v>795491082</v>
      </c>
      <c r="X506" s="41">
        <f t="shared" si="227"/>
        <v>817246194</v>
      </c>
      <c r="Y506" s="41">
        <f t="shared" si="227"/>
        <v>1009011611</v>
      </c>
      <c r="Z506" s="41">
        <f t="shared" si="227"/>
        <v>1049202310</v>
      </c>
      <c r="AA506" s="41">
        <f t="shared" si="227"/>
        <v>1070203843</v>
      </c>
      <c r="AB506" s="41">
        <f t="shared" si="227"/>
        <v>1119473997</v>
      </c>
      <c r="AC506" s="41">
        <f t="shared" si="227"/>
        <v>1156011861</v>
      </c>
      <c r="AD506" s="41">
        <f t="shared" si="227"/>
        <v>1187422847</v>
      </c>
      <c r="AE506" s="41">
        <f t="shared" si="227"/>
        <v>1234349707</v>
      </c>
      <c r="AF506" s="41">
        <f t="shared" si="227"/>
        <v>1332146707</v>
      </c>
      <c r="AG506" s="41">
        <f t="shared" si="227"/>
        <v>1487849774</v>
      </c>
      <c r="AH506" s="41">
        <f t="shared" ref="AH506:AT506" si="228">AH337</f>
        <v>1524427636</v>
      </c>
      <c r="AI506" s="41">
        <f t="shared" si="228"/>
        <v>1564535562</v>
      </c>
      <c r="AJ506" s="41">
        <f t="shared" si="228"/>
        <v>1534218367</v>
      </c>
      <c r="AK506" s="41">
        <f t="shared" si="228"/>
        <v>1546857740</v>
      </c>
      <c r="AL506" s="41">
        <f t="shared" si="228"/>
        <v>1579438552</v>
      </c>
      <c r="AM506" s="41">
        <f t="shared" si="228"/>
        <v>1592013569</v>
      </c>
      <c r="AN506" s="41">
        <f t="shared" si="228"/>
        <v>1605988598</v>
      </c>
      <c r="AO506" s="41">
        <f t="shared" si="228"/>
        <v>1677159851</v>
      </c>
      <c r="AP506" s="41">
        <f t="shared" si="228"/>
        <v>1690239576</v>
      </c>
      <c r="AQ506" s="41">
        <f t="shared" si="228"/>
        <v>1863975671</v>
      </c>
      <c r="AR506" s="106">
        <f t="shared" ref="AR506:AS506" si="229">AR337</f>
        <v>1797941670.8900001</v>
      </c>
      <c r="AS506" s="83">
        <f t="shared" si="229"/>
        <v>1817095131.3399975</v>
      </c>
      <c r="AT506" s="41">
        <f t="shared" si="228"/>
        <v>1834900000</v>
      </c>
      <c r="AU506" s="42"/>
      <c r="AV506" s="40"/>
    </row>
    <row r="507" spans="2:48" outlineLevel="1" x14ac:dyDescent="0.25">
      <c r="D507" s="24" t="s">
        <v>1022</v>
      </c>
      <c r="E507" s="40">
        <f t="shared" ref="E507:AG507" si="230">E362</f>
        <v>0</v>
      </c>
      <c r="F507" s="40">
        <f t="shared" si="230"/>
        <v>0</v>
      </c>
      <c r="G507" s="40">
        <f t="shared" si="230"/>
        <v>0</v>
      </c>
      <c r="H507" s="40">
        <f t="shared" si="230"/>
        <v>0</v>
      </c>
      <c r="I507" s="40">
        <f t="shared" si="230"/>
        <v>0</v>
      </c>
      <c r="J507" s="40">
        <f t="shared" si="230"/>
        <v>0</v>
      </c>
      <c r="K507" s="40">
        <f t="shared" si="230"/>
        <v>0</v>
      </c>
      <c r="L507" s="40">
        <f t="shared" si="230"/>
        <v>0</v>
      </c>
      <c r="M507" s="40">
        <f t="shared" si="230"/>
        <v>0</v>
      </c>
      <c r="N507" s="40">
        <f t="shared" si="230"/>
        <v>0</v>
      </c>
      <c r="O507" s="40">
        <f t="shared" si="230"/>
        <v>0</v>
      </c>
      <c r="P507" s="40">
        <f t="shared" si="230"/>
        <v>0</v>
      </c>
      <c r="Q507" s="40">
        <f t="shared" si="230"/>
        <v>0</v>
      </c>
      <c r="R507" s="40">
        <f t="shared" si="230"/>
        <v>0</v>
      </c>
      <c r="S507" s="40">
        <f t="shared" si="230"/>
        <v>7065644</v>
      </c>
      <c r="T507" s="40">
        <f t="shared" si="230"/>
        <v>6759892</v>
      </c>
      <c r="U507" s="40">
        <f t="shared" si="230"/>
        <v>7848894</v>
      </c>
      <c r="V507" s="40">
        <f t="shared" si="230"/>
        <v>7496101</v>
      </c>
      <c r="W507" s="40">
        <f t="shared" si="230"/>
        <v>7698341</v>
      </c>
      <c r="X507" s="40">
        <f t="shared" si="230"/>
        <v>7696664</v>
      </c>
      <c r="Y507" s="40">
        <f t="shared" si="230"/>
        <v>7878621</v>
      </c>
      <c r="Z507" s="40">
        <f t="shared" si="230"/>
        <v>8327314</v>
      </c>
      <c r="AA507" s="40">
        <f t="shared" si="230"/>
        <v>9258009</v>
      </c>
      <c r="AB507" s="40">
        <f t="shared" si="230"/>
        <v>7964854</v>
      </c>
      <c r="AC507" s="40">
        <f t="shared" si="230"/>
        <v>8528980</v>
      </c>
      <c r="AD507" s="40">
        <f t="shared" si="230"/>
        <v>9012987</v>
      </c>
      <c r="AE507" s="40">
        <f t="shared" si="230"/>
        <v>9534364</v>
      </c>
      <c r="AF507" s="40">
        <f t="shared" si="230"/>
        <v>10135898</v>
      </c>
      <c r="AG507" s="40">
        <f t="shared" si="230"/>
        <v>11352115</v>
      </c>
      <c r="AH507" s="40">
        <f t="shared" ref="AH507:AT507" si="231">AH362</f>
        <v>12836430</v>
      </c>
      <c r="AI507" s="40">
        <f t="shared" si="231"/>
        <v>14205820</v>
      </c>
      <c r="AJ507" s="40">
        <f t="shared" si="231"/>
        <v>14668485</v>
      </c>
      <c r="AK507" s="40">
        <f t="shared" si="231"/>
        <v>15757843</v>
      </c>
      <c r="AL507" s="40">
        <f t="shared" si="231"/>
        <v>15700157</v>
      </c>
      <c r="AM507" s="40">
        <f t="shared" si="231"/>
        <v>17721319</v>
      </c>
      <c r="AN507" s="40">
        <f t="shared" si="231"/>
        <v>17534190</v>
      </c>
      <c r="AO507" s="40">
        <f t="shared" si="231"/>
        <v>19578058</v>
      </c>
      <c r="AP507" s="40">
        <f t="shared" si="231"/>
        <v>24257776</v>
      </c>
      <c r="AQ507" s="40">
        <f t="shared" si="231"/>
        <v>23449325</v>
      </c>
      <c r="AR507" s="107">
        <f t="shared" ref="AR507:AS507" si="232">AR362</f>
        <v>22872972.090000004</v>
      </c>
      <c r="AS507" s="84">
        <f t="shared" si="232"/>
        <v>22872972.090000004</v>
      </c>
      <c r="AT507" s="40">
        <f t="shared" si="231"/>
        <v>25642970</v>
      </c>
    </row>
    <row r="508" spans="2:48" outlineLevel="1" x14ac:dyDescent="0.25">
      <c r="D508" s="24" t="s">
        <v>1023</v>
      </c>
      <c r="E508" s="40">
        <f t="shared" ref="E508:AG508" si="233">E392</f>
        <v>6964202</v>
      </c>
      <c r="F508" s="40">
        <f t="shared" si="233"/>
        <v>7437919</v>
      </c>
      <c r="G508" s="40">
        <f t="shared" si="233"/>
        <v>7213804</v>
      </c>
      <c r="H508" s="40">
        <f t="shared" si="233"/>
        <v>8662881</v>
      </c>
      <c r="I508" s="40">
        <f t="shared" si="233"/>
        <v>9781429</v>
      </c>
      <c r="J508" s="40">
        <f t="shared" si="233"/>
        <v>10390166</v>
      </c>
      <c r="K508" s="40">
        <f t="shared" si="233"/>
        <v>10874097</v>
      </c>
      <c r="L508" s="40">
        <f t="shared" si="233"/>
        <v>12806485</v>
      </c>
      <c r="M508" s="40">
        <f t="shared" si="233"/>
        <v>14452851</v>
      </c>
      <c r="N508" s="40">
        <f t="shared" si="233"/>
        <v>15420758</v>
      </c>
      <c r="O508" s="40">
        <f t="shared" si="233"/>
        <v>19088001</v>
      </c>
      <c r="P508" s="40">
        <f t="shared" si="233"/>
        <v>24391308</v>
      </c>
      <c r="Q508" s="40">
        <f t="shared" si="233"/>
        <v>28178901</v>
      </c>
      <c r="R508" s="40">
        <f t="shared" si="233"/>
        <v>30973113</v>
      </c>
      <c r="S508" s="40">
        <f t="shared" si="233"/>
        <v>9861594</v>
      </c>
      <c r="T508" s="40">
        <f t="shared" si="233"/>
        <v>13078615</v>
      </c>
      <c r="U508" s="40">
        <f t="shared" si="233"/>
        <v>12726027</v>
      </c>
      <c r="V508" s="40">
        <f t="shared" si="233"/>
        <v>10863244</v>
      </c>
      <c r="W508" s="40">
        <f t="shared" si="233"/>
        <v>12734049</v>
      </c>
      <c r="X508" s="40">
        <f t="shared" si="233"/>
        <v>12202040</v>
      </c>
      <c r="Y508" s="40">
        <f t="shared" si="233"/>
        <v>13057003</v>
      </c>
      <c r="Z508" s="40">
        <f t="shared" si="233"/>
        <v>13807720</v>
      </c>
      <c r="AA508" s="40">
        <f t="shared" si="233"/>
        <v>15204591</v>
      </c>
      <c r="AB508" s="40">
        <f t="shared" si="233"/>
        <v>17580509</v>
      </c>
      <c r="AC508" s="40">
        <f t="shared" si="233"/>
        <v>17630241</v>
      </c>
      <c r="AD508" s="40">
        <f t="shared" si="233"/>
        <v>19396383</v>
      </c>
      <c r="AE508" s="40">
        <f t="shared" si="233"/>
        <v>24200000</v>
      </c>
      <c r="AF508" s="40">
        <f t="shared" si="233"/>
        <v>23751383</v>
      </c>
      <c r="AG508" s="40">
        <f t="shared" si="233"/>
        <v>27271958</v>
      </c>
      <c r="AH508" s="40">
        <f t="shared" ref="AH508:AT508" si="234">AH392</f>
        <v>29794064</v>
      </c>
      <c r="AI508" s="40">
        <f t="shared" si="234"/>
        <v>32368691</v>
      </c>
      <c r="AJ508" s="40">
        <f t="shared" si="234"/>
        <v>30869164</v>
      </c>
      <c r="AK508" s="40">
        <f t="shared" si="234"/>
        <v>28394362</v>
      </c>
      <c r="AL508" s="40">
        <f t="shared" si="234"/>
        <v>27637875</v>
      </c>
      <c r="AM508" s="40">
        <f t="shared" si="234"/>
        <v>34374705</v>
      </c>
      <c r="AN508" s="40">
        <f t="shared" si="234"/>
        <v>39740284</v>
      </c>
      <c r="AO508" s="40">
        <f t="shared" si="234"/>
        <v>30605343</v>
      </c>
      <c r="AP508" s="40">
        <f t="shared" si="234"/>
        <v>31267259</v>
      </c>
      <c r="AQ508" s="40">
        <f t="shared" si="234"/>
        <v>24068119</v>
      </c>
      <c r="AR508" s="107">
        <f t="shared" ref="AR508:AS508" si="235">AR392</f>
        <v>34616955.600000001</v>
      </c>
      <c r="AS508" s="84">
        <f t="shared" si="235"/>
        <v>34616955.600000001</v>
      </c>
      <c r="AT508" s="40">
        <f t="shared" si="234"/>
        <v>33222138</v>
      </c>
    </row>
    <row r="509" spans="2:48" outlineLevel="1" x14ac:dyDescent="0.25">
      <c r="D509" s="24" t="s">
        <v>1024</v>
      </c>
      <c r="E509" s="40">
        <f t="shared" ref="E509:AG509" si="236">E399</f>
        <v>0</v>
      </c>
      <c r="F509" s="40">
        <f t="shared" si="236"/>
        <v>0</v>
      </c>
      <c r="G509" s="40">
        <f t="shared" si="236"/>
        <v>0</v>
      </c>
      <c r="H509" s="40">
        <f t="shared" si="236"/>
        <v>0</v>
      </c>
      <c r="I509" s="40">
        <f t="shared" si="236"/>
        <v>0</v>
      </c>
      <c r="J509" s="40">
        <f t="shared" si="236"/>
        <v>0</v>
      </c>
      <c r="K509" s="40">
        <f t="shared" si="236"/>
        <v>0</v>
      </c>
      <c r="L509" s="40">
        <f t="shared" si="236"/>
        <v>0</v>
      </c>
      <c r="M509" s="40">
        <f t="shared" si="236"/>
        <v>0</v>
      </c>
      <c r="N509" s="40">
        <f t="shared" si="236"/>
        <v>0</v>
      </c>
      <c r="O509" s="40">
        <f t="shared" si="236"/>
        <v>0</v>
      </c>
      <c r="P509" s="40">
        <f t="shared" si="236"/>
        <v>0</v>
      </c>
      <c r="Q509" s="40">
        <f t="shared" si="236"/>
        <v>0</v>
      </c>
      <c r="R509" s="40">
        <f t="shared" si="236"/>
        <v>0</v>
      </c>
      <c r="S509" s="40">
        <f t="shared" si="236"/>
        <v>0</v>
      </c>
      <c r="T509" s="40">
        <f t="shared" si="236"/>
        <v>0</v>
      </c>
      <c r="U509" s="40">
        <f t="shared" si="236"/>
        <v>0</v>
      </c>
      <c r="V509" s="40">
        <f t="shared" si="236"/>
        <v>0</v>
      </c>
      <c r="W509" s="40">
        <f t="shared" si="236"/>
        <v>0</v>
      </c>
      <c r="X509" s="40">
        <f t="shared" si="236"/>
        <v>0</v>
      </c>
      <c r="Y509" s="40">
        <f t="shared" si="236"/>
        <v>3653863</v>
      </c>
      <c r="Z509" s="40">
        <f t="shared" si="236"/>
        <v>3861030</v>
      </c>
      <c r="AA509" s="40">
        <f t="shared" si="236"/>
        <v>4566862</v>
      </c>
      <c r="AB509" s="40">
        <f t="shared" si="236"/>
        <v>4630876</v>
      </c>
      <c r="AC509" s="40">
        <f t="shared" si="236"/>
        <v>4635734</v>
      </c>
      <c r="AD509" s="40">
        <f t="shared" si="236"/>
        <v>4637000</v>
      </c>
      <c r="AE509" s="40">
        <f t="shared" si="236"/>
        <v>4546874</v>
      </c>
      <c r="AF509" s="40">
        <f t="shared" si="236"/>
        <v>5170454</v>
      </c>
      <c r="AG509" s="40">
        <f t="shared" si="236"/>
        <v>3626087</v>
      </c>
      <c r="AH509" s="40">
        <f t="shared" ref="AH509:AT509" si="237">AH399</f>
        <v>4642466</v>
      </c>
      <c r="AI509" s="40">
        <f t="shared" si="237"/>
        <v>4516290</v>
      </c>
      <c r="AJ509" s="40">
        <f t="shared" si="237"/>
        <v>4463061</v>
      </c>
      <c r="AK509" s="40">
        <f t="shared" si="237"/>
        <v>4344317</v>
      </c>
      <c r="AL509" s="40">
        <f t="shared" si="237"/>
        <v>4654131</v>
      </c>
      <c r="AM509" s="40">
        <f t="shared" si="237"/>
        <v>4654771</v>
      </c>
      <c r="AN509" s="40">
        <f t="shared" si="237"/>
        <v>4546582</v>
      </c>
      <c r="AO509" s="40">
        <f t="shared" si="237"/>
        <v>4559888</v>
      </c>
      <c r="AP509" s="40">
        <f t="shared" si="237"/>
        <v>5967883</v>
      </c>
      <c r="AQ509" s="40">
        <f t="shared" si="237"/>
        <v>4517359</v>
      </c>
      <c r="AR509" s="107">
        <f t="shared" ref="AR509:AS509" si="238">AR399</f>
        <v>4118041.0399999991</v>
      </c>
      <c r="AS509" s="84">
        <f t="shared" si="238"/>
        <v>2472881.2300000004</v>
      </c>
      <c r="AT509" s="40">
        <f t="shared" si="237"/>
        <v>4580088</v>
      </c>
    </row>
    <row r="510" spans="2:48" outlineLevel="2" x14ac:dyDescent="0.25">
      <c r="D510" s="24" t="s">
        <v>1030</v>
      </c>
      <c r="E510" s="40">
        <f t="shared" ref="E510:AG510" si="239">E432</f>
        <v>24171619</v>
      </c>
      <c r="F510" s="40">
        <f t="shared" si="239"/>
        <v>32613651</v>
      </c>
      <c r="G510" s="40">
        <f t="shared" si="239"/>
        <v>29238697</v>
      </c>
      <c r="H510" s="40">
        <f t="shared" si="239"/>
        <v>31446190</v>
      </c>
      <c r="I510" s="40">
        <f t="shared" si="239"/>
        <v>35469292</v>
      </c>
      <c r="J510" s="40">
        <f t="shared" si="239"/>
        <v>36766069</v>
      </c>
      <c r="K510" s="40">
        <f t="shared" si="239"/>
        <v>38929067</v>
      </c>
      <c r="L510" s="40">
        <f t="shared" si="239"/>
        <v>44040893</v>
      </c>
      <c r="M510" s="40">
        <f t="shared" si="239"/>
        <v>46703843</v>
      </c>
      <c r="N510" s="40">
        <f t="shared" si="239"/>
        <v>46281864</v>
      </c>
      <c r="O510" s="40">
        <f t="shared" si="239"/>
        <v>47745751</v>
      </c>
      <c r="P510" s="40">
        <f t="shared" si="239"/>
        <v>45963483</v>
      </c>
      <c r="Q510" s="40">
        <f t="shared" si="239"/>
        <v>51329685</v>
      </c>
      <c r="R510" s="40">
        <f t="shared" si="239"/>
        <v>51830940</v>
      </c>
      <c r="S510" s="40">
        <f t="shared" si="239"/>
        <v>54088255</v>
      </c>
      <c r="T510" s="40">
        <f t="shared" si="239"/>
        <v>58607508</v>
      </c>
      <c r="U510" s="40">
        <f t="shared" si="239"/>
        <v>51351513</v>
      </c>
      <c r="V510" s="40">
        <f t="shared" si="239"/>
        <v>68886700</v>
      </c>
      <c r="W510" s="40">
        <f t="shared" si="239"/>
        <v>70144785</v>
      </c>
      <c r="X510" s="40">
        <f t="shared" si="239"/>
        <v>69625773</v>
      </c>
      <c r="Y510" s="40">
        <f t="shared" si="239"/>
        <v>69042101</v>
      </c>
      <c r="Z510" s="40">
        <f t="shared" si="239"/>
        <v>76056022</v>
      </c>
      <c r="AA510" s="40">
        <f t="shared" si="239"/>
        <v>79899440</v>
      </c>
      <c r="AB510" s="40">
        <f t="shared" si="239"/>
        <v>80665669</v>
      </c>
      <c r="AC510" s="40">
        <f t="shared" si="239"/>
        <v>82278882</v>
      </c>
      <c r="AD510" s="40">
        <f t="shared" si="239"/>
        <v>91305700</v>
      </c>
      <c r="AE510" s="40">
        <f t="shared" si="239"/>
        <v>100408354</v>
      </c>
      <c r="AF510" s="40">
        <f t="shared" si="239"/>
        <v>105073178</v>
      </c>
      <c r="AG510" s="40">
        <f t="shared" si="239"/>
        <v>107989518</v>
      </c>
      <c r="AH510" s="40">
        <f t="shared" ref="AH510:AT510" si="240">AH432</f>
        <v>115759373</v>
      </c>
      <c r="AI510" s="40">
        <f t="shared" si="240"/>
        <v>123585444</v>
      </c>
      <c r="AJ510" s="40">
        <f t="shared" si="240"/>
        <v>135812184</v>
      </c>
      <c r="AK510" s="40">
        <f t="shared" si="240"/>
        <v>130615295</v>
      </c>
      <c r="AL510" s="40">
        <f t="shared" si="240"/>
        <v>132797021</v>
      </c>
      <c r="AM510" s="40">
        <f t="shared" si="240"/>
        <v>140930307</v>
      </c>
      <c r="AN510" s="40">
        <f t="shared" si="240"/>
        <v>152416573</v>
      </c>
      <c r="AO510" s="40">
        <f t="shared" si="240"/>
        <v>165543489</v>
      </c>
      <c r="AP510" s="40">
        <f t="shared" si="240"/>
        <v>175794913</v>
      </c>
      <c r="AQ510" s="40">
        <f t="shared" si="240"/>
        <v>195162117</v>
      </c>
      <c r="AR510" s="107">
        <f t="shared" ref="AR510:AS510" si="241">AR432</f>
        <v>156876989.38</v>
      </c>
      <c r="AS510" s="84">
        <f t="shared" si="241"/>
        <v>156876989.38</v>
      </c>
      <c r="AT510" s="40">
        <f t="shared" si="240"/>
        <v>202771223</v>
      </c>
    </row>
    <row r="511" spans="2:48" outlineLevel="2" x14ac:dyDescent="0.25">
      <c r="D511" s="24" t="s">
        <v>1031</v>
      </c>
      <c r="E511" s="40">
        <f t="shared" ref="E511:AG511" si="242">E460</f>
        <v>19318474</v>
      </c>
      <c r="F511" s="40">
        <f t="shared" si="242"/>
        <v>20444775</v>
      </c>
      <c r="G511" s="40">
        <f t="shared" si="242"/>
        <v>20792348</v>
      </c>
      <c r="H511" s="40">
        <f t="shared" si="242"/>
        <v>24441659</v>
      </c>
      <c r="I511" s="40">
        <f t="shared" si="242"/>
        <v>33760675</v>
      </c>
      <c r="J511" s="40">
        <f t="shared" si="242"/>
        <v>42597768</v>
      </c>
      <c r="K511" s="40">
        <f t="shared" si="242"/>
        <v>46753035</v>
      </c>
      <c r="L511" s="40">
        <f t="shared" si="242"/>
        <v>53434658</v>
      </c>
      <c r="M511" s="40">
        <f t="shared" si="242"/>
        <v>58268704</v>
      </c>
      <c r="N511" s="40">
        <f t="shared" si="242"/>
        <v>60947896</v>
      </c>
      <c r="O511" s="40">
        <f t="shared" si="242"/>
        <v>64503255</v>
      </c>
      <c r="P511" s="40">
        <f t="shared" si="242"/>
        <v>70427381</v>
      </c>
      <c r="Q511" s="40">
        <f t="shared" si="242"/>
        <v>82320585</v>
      </c>
      <c r="R511" s="40">
        <f t="shared" si="242"/>
        <v>72996225</v>
      </c>
      <c r="S511" s="40">
        <f t="shared" si="242"/>
        <v>75980894</v>
      </c>
      <c r="T511" s="40">
        <f t="shared" si="242"/>
        <v>85760994</v>
      </c>
      <c r="U511" s="40">
        <f t="shared" si="242"/>
        <v>85989047</v>
      </c>
      <c r="V511" s="40">
        <f t="shared" si="242"/>
        <v>87152252</v>
      </c>
      <c r="W511" s="40">
        <f t="shared" si="242"/>
        <v>96446032</v>
      </c>
      <c r="X511" s="40">
        <f t="shared" si="242"/>
        <v>99262169</v>
      </c>
      <c r="Y511" s="40">
        <f t="shared" si="242"/>
        <v>107645995</v>
      </c>
      <c r="Z511" s="40">
        <f t="shared" si="242"/>
        <v>110087115</v>
      </c>
      <c r="AA511" s="40">
        <f t="shared" si="242"/>
        <v>117305587</v>
      </c>
      <c r="AB511" s="40">
        <f t="shared" si="242"/>
        <v>113980972</v>
      </c>
      <c r="AC511" s="40">
        <f t="shared" si="242"/>
        <v>115813826</v>
      </c>
      <c r="AD511" s="40">
        <f t="shared" si="242"/>
        <v>125884863</v>
      </c>
      <c r="AE511" s="40">
        <f t="shared" si="242"/>
        <v>133642281</v>
      </c>
      <c r="AF511" s="40">
        <f t="shared" si="242"/>
        <v>140152966</v>
      </c>
      <c r="AG511" s="40">
        <f t="shared" si="242"/>
        <v>142836698</v>
      </c>
      <c r="AH511" s="40">
        <f t="shared" ref="AH511:AT511" si="243">AH460</f>
        <v>149724680</v>
      </c>
      <c r="AI511" s="40">
        <f t="shared" si="243"/>
        <v>158958939</v>
      </c>
      <c r="AJ511" s="40">
        <f t="shared" si="243"/>
        <v>185236806</v>
      </c>
      <c r="AK511" s="40">
        <f t="shared" si="243"/>
        <v>170205005</v>
      </c>
      <c r="AL511" s="40">
        <f t="shared" si="243"/>
        <v>177588943</v>
      </c>
      <c r="AM511" s="40">
        <f t="shared" si="243"/>
        <v>173810305</v>
      </c>
      <c r="AN511" s="40">
        <f t="shared" si="243"/>
        <v>183647339</v>
      </c>
      <c r="AO511" s="40">
        <f t="shared" si="243"/>
        <v>206206859</v>
      </c>
      <c r="AP511" s="40">
        <f t="shared" si="243"/>
        <v>207335885</v>
      </c>
      <c r="AQ511" s="40">
        <f t="shared" si="243"/>
        <v>244685868</v>
      </c>
      <c r="AR511" s="107">
        <f t="shared" ref="AR511:AS511" si="244">AR460</f>
        <v>212454812.78999996</v>
      </c>
      <c r="AS511" s="84">
        <f t="shared" si="244"/>
        <v>212454812.78999996</v>
      </c>
      <c r="AT511" s="40">
        <f t="shared" si="243"/>
        <v>284596071</v>
      </c>
    </row>
    <row r="512" spans="2:48" outlineLevel="2" x14ac:dyDescent="0.25">
      <c r="D512" s="24" t="s">
        <v>1033</v>
      </c>
      <c r="E512" s="40">
        <f t="shared" ref="E512:AG512" si="245">E479</f>
        <v>0</v>
      </c>
      <c r="F512" s="40">
        <f t="shared" si="245"/>
        <v>0</v>
      </c>
      <c r="G512" s="40">
        <f t="shared" si="245"/>
        <v>0</v>
      </c>
      <c r="H512" s="40">
        <f t="shared" si="245"/>
        <v>0</v>
      </c>
      <c r="I512" s="40">
        <f t="shared" si="245"/>
        <v>0</v>
      </c>
      <c r="J512" s="40">
        <f t="shared" si="245"/>
        <v>0</v>
      </c>
      <c r="K512" s="40">
        <f t="shared" si="245"/>
        <v>0</v>
      </c>
      <c r="L512" s="40">
        <f t="shared" si="245"/>
        <v>0</v>
      </c>
      <c r="M512" s="40">
        <f t="shared" si="245"/>
        <v>0</v>
      </c>
      <c r="N512" s="40">
        <f t="shared" si="245"/>
        <v>0</v>
      </c>
      <c r="O512" s="40">
        <f t="shared" si="245"/>
        <v>0</v>
      </c>
      <c r="P512" s="40">
        <f t="shared" si="245"/>
        <v>0</v>
      </c>
      <c r="Q512" s="40">
        <f t="shared" si="245"/>
        <v>0</v>
      </c>
      <c r="R512" s="40">
        <f t="shared" si="245"/>
        <v>0</v>
      </c>
      <c r="S512" s="40">
        <f t="shared" si="245"/>
        <v>0</v>
      </c>
      <c r="T512" s="40">
        <f t="shared" si="245"/>
        <v>0</v>
      </c>
      <c r="U512" s="40">
        <f t="shared" si="245"/>
        <v>0</v>
      </c>
      <c r="V512" s="40">
        <f t="shared" si="245"/>
        <v>0</v>
      </c>
      <c r="W512" s="40">
        <f t="shared" si="245"/>
        <v>0</v>
      </c>
      <c r="X512" s="40">
        <f t="shared" si="245"/>
        <v>0</v>
      </c>
      <c r="Y512" s="40">
        <f t="shared" si="245"/>
        <v>0</v>
      </c>
      <c r="Z512" s="40">
        <f t="shared" si="245"/>
        <v>0</v>
      </c>
      <c r="AA512" s="40">
        <f t="shared" si="245"/>
        <v>0</v>
      </c>
      <c r="AB512" s="40">
        <f t="shared" si="245"/>
        <v>0</v>
      </c>
      <c r="AC512" s="40">
        <f t="shared" si="245"/>
        <v>0</v>
      </c>
      <c r="AD512" s="40">
        <f t="shared" si="245"/>
        <v>0</v>
      </c>
      <c r="AE512" s="40">
        <f t="shared" si="245"/>
        <v>0</v>
      </c>
      <c r="AF512" s="40">
        <f t="shared" si="245"/>
        <v>0</v>
      </c>
      <c r="AG512" s="40">
        <f t="shared" si="245"/>
        <v>0</v>
      </c>
      <c r="AH512" s="40">
        <f t="shared" ref="AH512:AT512" si="246">AH479</f>
        <v>0</v>
      </c>
      <c r="AI512" s="40">
        <f t="shared" si="246"/>
        <v>0</v>
      </c>
      <c r="AJ512" s="40">
        <f t="shared" si="246"/>
        <v>0</v>
      </c>
      <c r="AK512" s="40">
        <f t="shared" si="246"/>
        <v>0</v>
      </c>
      <c r="AL512" s="40">
        <f t="shared" si="246"/>
        <v>0</v>
      </c>
      <c r="AM512" s="40">
        <f t="shared" si="246"/>
        <v>0</v>
      </c>
      <c r="AN512" s="40">
        <f t="shared" si="246"/>
        <v>0</v>
      </c>
      <c r="AO512" s="40">
        <f t="shared" si="246"/>
        <v>23434071</v>
      </c>
      <c r="AP512" s="40">
        <f t="shared" si="246"/>
        <v>29023049</v>
      </c>
      <c r="AQ512" s="40">
        <f t="shared" si="246"/>
        <v>28101591</v>
      </c>
      <c r="AR512" s="107">
        <f t="shared" ref="AR512:AS512" si="247">AR479</f>
        <v>31001449.799999997</v>
      </c>
      <c r="AS512" s="84">
        <f t="shared" si="247"/>
        <v>31001449.799999997</v>
      </c>
      <c r="AT512" s="40">
        <f t="shared" si="246"/>
        <v>34690335</v>
      </c>
    </row>
    <row r="513" spans="4:46" outlineLevel="2" x14ac:dyDescent="0.25">
      <c r="D513" s="24" t="s">
        <v>1034</v>
      </c>
      <c r="E513" s="40">
        <f t="shared" ref="E513:AG513" si="248">E489</f>
        <v>0</v>
      </c>
      <c r="F513" s="40">
        <f t="shared" si="248"/>
        <v>0</v>
      </c>
      <c r="G513" s="40">
        <f t="shared" si="248"/>
        <v>0</v>
      </c>
      <c r="H513" s="40">
        <f t="shared" si="248"/>
        <v>0</v>
      </c>
      <c r="I513" s="40">
        <f t="shared" si="248"/>
        <v>0</v>
      </c>
      <c r="J513" s="40">
        <f t="shared" si="248"/>
        <v>0</v>
      </c>
      <c r="K513" s="40">
        <f t="shared" si="248"/>
        <v>0</v>
      </c>
      <c r="L513" s="40">
        <f t="shared" si="248"/>
        <v>0</v>
      </c>
      <c r="M513" s="40">
        <f t="shared" si="248"/>
        <v>0</v>
      </c>
      <c r="N513" s="40">
        <f t="shared" si="248"/>
        <v>0</v>
      </c>
      <c r="O513" s="40">
        <f t="shared" si="248"/>
        <v>0</v>
      </c>
      <c r="P513" s="40">
        <f t="shared" si="248"/>
        <v>0</v>
      </c>
      <c r="Q513" s="40">
        <f t="shared" si="248"/>
        <v>0</v>
      </c>
      <c r="R513" s="40">
        <f t="shared" si="248"/>
        <v>0</v>
      </c>
      <c r="S513" s="40">
        <f t="shared" si="248"/>
        <v>0</v>
      </c>
      <c r="T513" s="40">
        <f t="shared" si="248"/>
        <v>0</v>
      </c>
      <c r="U513" s="40">
        <f t="shared" si="248"/>
        <v>0</v>
      </c>
      <c r="V513" s="40">
        <f t="shared" si="248"/>
        <v>0</v>
      </c>
      <c r="W513" s="40">
        <f t="shared" si="248"/>
        <v>0</v>
      </c>
      <c r="X513" s="40">
        <f t="shared" si="248"/>
        <v>0</v>
      </c>
      <c r="Y513" s="40">
        <f t="shared" si="248"/>
        <v>0</v>
      </c>
      <c r="Z513" s="40">
        <f t="shared" si="248"/>
        <v>0</v>
      </c>
      <c r="AA513" s="40">
        <f t="shared" si="248"/>
        <v>0</v>
      </c>
      <c r="AB513" s="40">
        <f t="shared" si="248"/>
        <v>0</v>
      </c>
      <c r="AC513" s="40">
        <f t="shared" si="248"/>
        <v>4257422</v>
      </c>
      <c r="AD513" s="40">
        <f t="shared" si="248"/>
        <v>3654176</v>
      </c>
      <c r="AE513" s="40">
        <f t="shared" si="248"/>
        <v>1817276</v>
      </c>
      <c r="AF513" s="40">
        <f t="shared" si="248"/>
        <v>7160238</v>
      </c>
      <c r="AG513" s="40">
        <f t="shared" si="248"/>
        <v>8065258</v>
      </c>
      <c r="AH513" s="40">
        <f t="shared" ref="AH513:AT513" si="249">AH489</f>
        <v>9218185</v>
      </c>
      <c r="AI513" s="40">
        <f t="shared" si="249"/>
        <v>8064571</v>
      </c>
      <c r="AJ513" s="40">
        <f t="shared" si="249"/>
        <v>9314155</v>
      </c>
      <c r="AK513" s="40">
        <f t="shared" si="249"/>
        <v>10304760</v>
      </c>
      <c r="AL513" s="40">
        <f t="shared" si="249"/>
        <v>12882478</v>
      </c>
      <c r="AM513" s="40">
        <f t="shared" si="249"/>
        <v>11893091</v>
      </c>
      <c r="AN513" s="40">
        <f t="shared" si="249"/>
        <v>13778726</v>
      </c>
      <c r="AO513" s="40">
        <f t="shared" si="249"/>
        <v>15040105</v>
      </c>
      <c r="AP513" s="40">
        <f t="shared" si="249"/>
        <v>12408395</v>
      </c>
      <c r="AQ513" s="40">
        <f t="shared" si="249"/>
        <v>37972092</v>
      </c>
      <c r="AR513" s="107">
        <f t="shared" ref="AR513:AS513" si="250">AR489</f>
        <v>14765502.949999999</v>
      </c>
      <c r="AS513" s="84">
        <f t="shared" si="250"/>
        <v>14765502.949999999</v>
      </c>
      <c r="AT513" s="40">
        <f t="shared" si="249"/>
        <v>31746671</v>
      </c>
    </row>
    <row r="514" spans="4:46" outlineLevel="2" x14ac:dyDescent="0.25">
      <c r="D514" s="24" t="s">
        <v>1037</v>
      </c>
      <c r="E514" s="40">
        <f t="shared" ref="E514:AG514" si="251">E501</f>
        <v>0</v>
      </c>
      <c r="F514" s="40">
        <f t="shared" si="251"/>
        <v>0</v>
      </c>
      <c r="G514" s="40">
        <f t="shared" si="251"/>
        <v>0</v>
      </c>
      <c r="H514" s="40">
        <f t="shared" si="251"/>
        <v>0</v>
      </c>
      <c r="I514" s="40">
        <f t="shared" si="251"/>
        <v>0</v>
      </c>
      <c r="J514" s="40">
        <f t="shared" si="251"/>
        <v>0</v>
      </c>
      <c r="K514" s="40">
        <f t="shared" si="251"/>
        <v>0</v>
      </c>
      <c r="L514" s="40">
        <f t="shared" si="251"/>
        <v>0</v>
      </c>
      <c r="M514" s="40">
        <f t="shared" si="251"/>
        <v>0</v>
      </c>
      <c r="N514" s="40">
        <f t="shared" si="251"/>
        <v>0</v>
      </c>
      <c r="O514" s="40">
        <f t="shared" si="251"/>
        <v>0</v>
      </c>
      <c r="P514" s="40">
        <f t="shared" si="251"/>
        <v>5807059</v>
      </c>
      <c r="Q514" s="40">
        <f t="shared" si="251"/>
        <v>4479472</v>
      </c>
      <c r="R514" s="40">
        <f t="shared" si="251"/>
        <v>4105929</v>
      </c>
      <c r="S514" s="40">
        <f t="shared" si="251"/>
        <v>3524633</v>
      </c>
      <c r="T514" s="40">
        <f t="shared" si="251"/>
        <v>3581590</v>
      </c>
      <c r="U514" s="40">
        <f t="shared" si="251"/>
        <v>3694393</v>
      </c>
      <c r="V514" s="40">
        <f t="shared" si="251"/>
        <v>3677996</v>
      </c>
      <c r="W514" s="40">
        <f t="shared" si="251"/>
        <v>3566927</v>
      </c>
      <c r="X514" s="40">
        <f t="shared" si="251"/>
        <v>3849345</v>
      </c>
      <c r="Y514" s="40">
        <f t="shared" si="251"/>
        <v>5401534</v>
      </c>
      <c r="Z514" s="40">
        <f t="shared" si="251"/>
        <v>4214989</v>
      </c>
      <c r="AA514" s="40">
        <f t="shared" si="251"/>
        <v>3159965</v>
      </c>
      <c r="AB514" s="40">
        <f t="shared" si="251"/>
        <v>3081012</v>
      </c>
      <c r="AC514" s="40">
        <f t="shared" si="251"/>
        <v>3233730</v>
      </c>
      <c r="AD514" s="40">
        <f t="shared" si="251"/>
        <v>3229102</v>
      </c>
      <c r="AE514" s="40">
        <f t="shared" si="251"/>
        <v>3507853</v>
      </c>
      <c r="AF514" s="40">
        <f t="shared" si="251"/>
        <v>3172030</v>
      </c>
      <c r="AG514" s="40">
        <f t="shared" si="251"/>
        <v>2084561</v>
      </c>
      <c r="AH514" s="40">
        <f t="shared" ref="AH514:AT514" si="252">AH501</f>
        <v>4119890</v>
      </c>
      <c r="AI514" s="40">
        <f t="shared" si="252"/>
        <v>5886760</v>
      </c>
      <c r="AJ514" s="40">
        <f t="shared" si="252"/>
        <v>1631144</v>
      </c>
      <c r="AK514" s="40">
        <f t="shared" si="252"/>
        <v>3721256</v>
      </c>
      <c r="AL514" s="40">
        <f t="shared" si="252"/>
        <v>3791013</v>
      </c>
      <c r="AM514" s="40">
        <f t="shared" si="252"/>
        <v>1286846</v>
      </c>
      <c r="AN514" s="40">
        <f t="shared" si="252"/>
        <v>4382557</v>
      </c>
      <c r="AO514" s="40">
        <f t="shared" si="252"/>
        <v>6784495</v>
      </c>
      <c r="AP514" s="40">
        <f t="shared" si="252"/>
        <v>3490202</v>
      </c>
      <c r="AQ514" s="40">
        <f t="shared" si="252"/>
        <v>547587</v>
      </c>
      <c r="AR514" s="107">
        <f t="shared" ref="AR514:AS514" si="253">AR501</f>
        <v>558617.32999999996</v>
      </c>
      <c r="AS514" s="84">
        <f t="shared" si="253"/>
        <v>558617.32999999996</v>
      </c>
      <c r="AT514" s="40">
        <f t="shared" si="252"/>
        <v>512743</v>
      </c>
    </row>
    <row r="515" spans="4:46" outlineLevel="1" x14ac:dyDescent="0.25"/>
  </sheetData>
  <mergeCells count="3">
    <mergeCell ref="B2:B3"/>
    <mergeCell ref="C2:C3"/>
    <mergeCell ref="D2:D3"/>
  </mergeCells>
  <pageMargins left="0.7" right="0.7" top="0.75" bottom="0.75" header="0.3" footer="0.3"/>
  <pageSetup scale="15" fitToHeight="0" orientation="landscape" r:id="rId1"/>
  <headerFooter>
    <oddHeader>&amp;C&amp;"-,Bold"&amp;14Fiscal 2018 - CLS&amp;"-,Regular"&amp;11
Revenues
General Fund - Parking Funds - Convention Center Bond Fund</oddHeader>
    <oddFooter>&amp;R&amp;P</oddFooter>
  </headerFooter>
  <rowBreaks count="11" manualBreakCount="11">
    <brk id="53" max="17" man="1"/>
    <brk id="84" max="17" man="1"/>
    <brk id="133" max="17" man="1"/>
    <brk id="180" max="17" man="1"/>
    <brk id="221" max="17" man="1"/>
    <brk id="280" max="17" man="1"/>
    <brk id="338" max="17" man="1"/>
    <brk id="363" max="17" man="1"/>
    <brk id="400" max="17" man="1"/>
    <brk id="433" max="17" man="1"/>
    <brk id="490" max="17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16"/>
  <sheetViews>
    <sheetView showGridLines="0" zoomScale="80" zoomScaleNormal="80" workbookViewId="0">
      <pane xSplit="4" ySplit="3" topLeftCell="AM404" activePane="bottomRight" state="frozen"/>
      <selection pane="topRight" activeCell="E1" sqref="E1"/>
      <selection pane="bottomLeft" activeCell="A4" sqref="A4"/>
      <selection pane="bottomRight" activeCell="AQ343" sqref="AQ343"/>
    </sheetView>
  </sheetViews>
  <sheetFormatPr defaultRowHeight="15.75" outlineLevelCol="1" x14ac:dyDescent="0.25"/>
  <cols>
    <col min="1" max="1" width="4.7109375" style="1" hidden="1" customWidth="1" outlineLevel="1"/>
    <col min="2" max="2" width="10.28515625" style="1" bestFit="1" customWidth="1" collapsed="1"/>
    <col min="3" max="3" width="16.7109375" style="1" hidden="1" customWidth="1" outlineLevel="1"/>
    <col min="4" max="4" width="51.85546875" style="1" bestFit="1" customWidth="1" collapsed="1"/>
    <col min="5" max="42" width="19.28515625" style="1" customWidth="1"/>
    <col min="43" max="45" width="20.42578125" style="1" customWidth="1"/>
    <col min="46" max="46" width="17.28515625" style="1" bestFit="1" customWidth="1"/>
    <col min="48" max="48" width="15.5703125" style="1" bestFit="1" customWidth="1"/>
    <col min="49" max="49" width="18.85546875" style="1" customWidth="1"/>
    <col min="50" max="16384" width="9.140625" style="1"/>
  </cols>
  <sheetData>
    <row r="1" spans="1:53" x14ac:dyDescent="0.25">
      <c r="AN1" s="6"/>
    </row>
    <row r="2" spans="1:53" x14ac:dyDescent="0.25">
      <c r="A2" s="43"/>
      <c r="B2" s="43"/>
      <c r="C2" s="43"/>
      <c r="D2" s="43"/>
      <c r="E2" s="5" t="s">
        <v>808</v>
      </c>
      <c r="F2" s="5" t="s">
        <v>808</v>
      </c>
      <c r="G2" s="5" t="s">
        <v>808</v>
      </c>
      <c r="H2" s="5" t="s">
        <v>808</v>
      </c>
      <c r="I2" s="5" t="s">
        <v>808</v>
      </c>
      <c r="J2" s="5" t="s">
        <v>808</v>
      </c>
      <c r="K2" s="5" t="s">
        <v>808</v>
      </c>
      <c r="L2" s="5" t="s">
        <v>808</v>
      </c>
      <c r="M2" s="5" t="s">
        <v>808</v>
      </c>
      <c r="N2" s="5" t="s">
        <v>808</v>
      </c>
      <c r="O2" s="5" t="s">
        <v>808</v>
      </c>
      <c r="P2" s="5" t="s">
        <v>808</v>
      </c>
      <c r="Q2" s="5" t="s">
        <v>808</v>
      </c>
      <c r="R2" s="5" t="s">
        <v>808</v>
      </c>
      <c r="S2" s="5" t="s">
        <v>808</v>
      </c>
      <c r="T2" s="5" t="s">
        <v>808</v>
      </c>
      <c r="U2" s="5" t="s">
        <v>808</v>
      </c>
      <c r="V2" s="5" t="s">
        <v>808</v>
      </c>
      <c r="W2" s="5" t="s">
        <v>808</v>
      </c>
      <c r="X2" s="5" t="s">
        <v>808</v>
      </c>
      <c r="Y2" s="5" t="s">
        <v>808</v>
      </c>
      <c r="Z2" s="5" t="s">
        <v>808</v>
      </c>
      <c r="AA2" s="5" t="s">
        <v>808</v>
      </c>
      <c r="AB2" s="5" t="s">
        <v>808</v>
      </c>
      <c r="AC2" s="5" t="s">
        <v>808</v>
      </c>
      <c r="AD2" s="5" t="s">
        <v>808</v>
      </c>
      <c r="AE2" s="5" t="s">
        <v>808</v>
      </c>
      <c r="AF2" s="5" t="s">
        <v>808</v>
      </c>
      <c r="AG2" s="5" t="s">
        <v>808</v>
      </c>
      <c r="AH2" s="5" t="s">
        <v>808</v>
      </c>
      <c r="AI2" s="5" t="s">
        <v>808</v>
      </c>
      <c r="AJ2" s="5" t="s">
        <v>808</v>
      </c>
      <c r="AK2" s="5" t="s">
        <v>808</v>
      </c>
      <c r="AL2" s="5" t="s">
        <v>808</v>
      </c>
      <c r="AM2" s="5" t="s">
        <v>808</v>
      </c>
      <c r="AN2" s="5" t="s">
        <v>808</v>
      </c>
      <c r="AO2" s="5" t="s">
        <v>808</v>
      </c>
      <c r="AP2" s="5" t="s">
        <v>808</v>
      </c>
      <c r="AQ2" s="5" t="s">
        <v>808</v>
      </c>
      <c r="AR2" s="58" t="s">
        <v>1078</v>
      </c>
      <c r="AS2" s="60" t="s">
        <v>808</v>
      </c>
      <c r="AT2" s="5" t="s">
        <v>1080</v>
      </c>
    </row>
    <row r="3" spans="1:53" x14ac:dyDescent="0.25">
      <c r="A3" s="3" t="s">
        <v>797</v>
      </c>
      <c r="B3" s="4" t="s">
        <v>0</v>
      </c>
      <c r="C3" s="4" t="s">
        <v>788</v>
      </c>
      <c r="D3" s="4" t="s">
        <v>1</v>
      </c>
      <c r="E3" s="5" t="s">
        <v>1048</v>
      </c>
      <c r="F3" s="5" t="s">
        <v>1049</v>
      </c>
      <c r="G3" s="5" t="s">
        <v>1050</v>
      </c>
      <c r="H3" s="5" t="s">
        <v>1051</v>
      </c>
      <c r="I3" s="5" t="s">
        <v>1052</v>
      </c>
      <c r="J3" s="5" t="s">
        <v>1053</v>
      </c>
      <c r="K3" s="5" t="s">
        <v>1054</v>
      </c>
      <c r="L3" s="5" t="s">
        <v>1055</v>
      </c>
      <c r="M3" s="5" t="s">
        <v>1056</v>
      </c>
      <c r="N3" s="5" t="s">
        <v>1057</v>
      </c>
      <c r="O3" s="5" t="s">
        <v>1058</v>
      </c>
      <c r="P3" s="5" t="s">
        <v>1059</v>
      </c>
      <c r="Q3" s="5" t="s">
        <v>1060</v>
      </c>
      <c r="R3" s="5" t="s">
        <v>1061</v>
      </c>
      <c r="S3" s="5" t="s">
        <v>1062</v>
      </c>
      <c r="T3" s="5" t="s">
        <v>1063</v>
      </c>
      <c r="U3" s="5" t="s">
        <v>1064</v>
      </c>
      <c r="V3" s="5" t="s">
        <v>1065</v>
      </c>
      <c r="W3" s="5" t="s">
        <v>1066</v>
      </c>
      <c r="X3" s="5" t="s">
        <v>1067</v>
      </c>
      <c r="Y3" s="5" t="s">
        <v>1068</v>
      </c>
      <c r="Z3" s="5" t="s">
        <v>1069</v>
      </c>
      <c r="AA3" s="5" t="s">
        <v>1070</v>
      </c>
      <c r="AB3" s="5" t="s">
        <v>1071</v>
      </c>
      <c r="AC3" s="5" t="s">
        <v>1072</v>
      </c>
      <c r="AD3" s="5" t="s">
        <v>1073</v>
      </c>
      <c r="AE3" s="5" t="s">
        <v>1074</v>
      </c>
      <c r="AF3" s="5" t="s">
        <v>1075</v>
      </c>
      <c r="AG3" s="5" t="s">
        <v>798</v>
      </c>
      <c r="AH3" s="5" t="s">
        <v>799</v>
      </c>
      <c r="AI3" s="5" t="s">
        <v>800</v>
      </c>
      <c r="AJ3" s="5" t="s">
        <v>801</v>
      </c>
      <c r="AK3" s="5" t="s">
        <v>802</v>
      </c>
      <c r="AL3" s="5" t="s">
        <v>803</v>
      </c>
      <c r="AM3" s="5" t="s">
        <v>804</v>
      </c>
      <c r="AN3" s="5" t="s">
        <v>805</v>
      </c>
      <c r="AO3" s="5" t="s">
        <v>806</v>
      </c>
      <c r="AP3" s="5" t="s">
        <v>807</v>
      </c>
      <c r="AQ3" s="5" t="s">
        <v>785</v>
      </c>
      <c r="AR3" s="58" t="s">
        <v>1079</v>
      </c>
      <c r="AS3" s="60" t="s">
        <v>786</v>
      </c>
      <c r="AT3" s="5" t="s">
        <v>1077</v>
      </c>
    </row>
    <row r="4" spans="1:53" x14ac:dyDescent="0.25">
      <c r="A4" s="9">
        <v>1</v>
      </c>
      <c r="B4" s="9" t="s">
        <v>2</v>
      </c>
      <c r="C4" s="1" t="s">
        <v>789</v>
      </c>
      <c r="D4" s="1" t="s">
        <v>4</v>
      </c>
      <c r="E4" s="2">
        <v>163965816</v>
      </c>
      <c r="F4" s="2">
        <v>165111092</v>
      </c>
      <c r="G4" s="2">
        <v>178903590</v>
      </c>
      <c r="H4" s="2">
        <v>185564404</v>
      </c>
      <c r="I4" s="2">
        <v>200991563</v>
      </c>
      <c r="J4" s="2">
        <v>217397642</v>
      </c>
      <c r="K4" s="2">
        <v>233078593</v>
      </c>
      <c r="L4" s="2">
        <v>256506569</v>
      </c>
      <c r="M4" s="2">
        <v>277965954</v>
      </c>
      <c r="N4" s="2">
        <v>302882137</v>
      </c>
      <c r="O4" s="2">
        <v>330050542</v>
      </c>
      <c r="P4" s="2">
        <v>354707193</v>
      </c>
      <c r="Q4" s="2">
        <v>372735025</v>
      </c>
      <c r="R4" s="2">
        <v>383309562</v>
      </c>
      <c r="S4" s="2">
        <v>393535163</v>
      </c>
      <c r="T4" s="2">
        <v>407103601</v>
      </c>
      <c r="U4" s="2">
        <v>411126853</v>
      </c>
      <c r="V4" s="2">
        <v>404920328</v>
      </c>
      <c r="W4" s="2">
        <v>398125703</v>
      </c>
      <c r="X4" s="2">
        <v>396828496</v>
      </c>
      <c r="Y4" s="2">
        <v>395342537</v>
      </c>
      <c r="Z4" s="2">
        <v>392995380</v>
      </c>
      <c r="AA4" s="2">
        <v>395239351</v>
      </c>
      <c r="AB4" s="2">
        <v>392177258</v>
      </c>
      <c r="AC4" s="2">
        <v>401055584</v>
      </c>
      <c r="AD4" s="2">
        <v>413693874</v>
      </c>
      <c r="AE4" s="2">
        <v>427788601</v>
      </c>
      <c r="AF4" s="2">
        <v>449977508</v>
      </c>
      <c r="AG4" s="2">
        <v>482502819</v>
      </c>
      <c r="AH4" s="2">
        <v>524483392</v>
      </c>
      <c r="AI4" s="2">
        <v>594401698</v>
      </c>
      <c r="AJ4" s="2">
        <v>699055826</v>
      </c>
      <c r="AK4" s="2">
        <v>787408147</v>
      </c>
      <c r="AL4" s="2">
        <v>814868078</v>
      </c>
      <c r="AM4" s="2">
        <v>789577186</v>
      </c>
      <c r="AN4" s="2">
        <v>754741990</v>
      </c>
      <c r="AO4" s="2">
        <v>743300936</v>
      </c>
      <c r="AP4" s="2">
        <v>750731064</v>
      </c>
      <c r="AQ4" s="2">
        <v>780845981</v>
      </c>
      <c r="AR4" s="59">
        <v>807923851.63999999</v>
      </c>
      <c r="AS4" s="61">
        <v>815792722.73000002</v>
      </c>
      <c r="AT4" s="2">
        <v>827380448</v>
      </c>
    </row>
    <row r="5" spans="1:53" x14ac:dyDescent="0.25">
      <c r="A5" s="9">
        <v>2</v>
      </c>
      <c r="B5" s="9" t="s">
        <v>809</v>
      </c>
      <c r="C5" s="1" t="s">
        <v>789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59">
        <v>0</v>
      </c>
      <c r="AS5" s="61">
        <v>0</v>
      </c>
      <c r="AT5" s="2">
        <v>0</v>
      </c>
    </row>
    <row r="6" spans="1:53" x14ac:dyDescent="0.25">
      <c r="A6" s="9">
        <v>3</v>
      </c>
      <c r="B6" s="9" t="s">
        <v>5</v>
      </c>
      <c r="C6" s="1" t="s">
        <v>789</v>
      </c>
      <c r="D6" s="1" t="s">
        <v>7</v>
      </c>
      <c r="E6" s="2">
        <v>37124208</v>
      </c>
      <c r="F6" s="2">
        <v>34056159</v>
      </c>
      <c r="G6" s="2">
        <v>33366659</v>
      </c>
      <c r="H6" s="2">
        <v>15270467</v>
      </c>
      <c r="I6" s="2">
        <v>17003620</v>
      </c>
      <c r="J6" s="2">
        <v>17423652</v>
      </c>
      <c r="K6" s="2">
        <v>17606388</v>
      </c>
      <c r="L6" s="2">
        <v>24150454</v>
      </c>
      <c r="M6" s="2">
        <v>27707185</v>
      </c>
      <c r="N6" s="2">
        <v>31454612</v>
      </c>
      <c r="O6" s="2">
        <v>31851075</v>
      </c>
      <c r="P6" s="2">
        <v>34573001</v>
      </c>
      <c r="Q6" s="2">
        <v>34808178</v>
      </c>
      <c r="R6" s="2">
        <v>37440039</v>
      </c>
      <c r="S6" s="2">
        <v>37326996</v>
      </c>
      <c r="T6" s="2">
        <v>34970455</v>
      </c>
      <c r="U6" s="2">
        <v>36636241</v>
      </c>
      <c r="V6" s="2">
        <v>37830960</v>
      </c>
      <c r="W6" s="2">
        <v>38825340</v>
      </c>
      <c r="X6" s="2">
        <v>41240596</v>
      </c>
      <c r="Y6" s="2">
        <v>40291715</v>
      </c>
      <c r="Z6" s="2">
        <v>40935598</v>
      </c>
      <c r="AA6" s="2">
        <v>45527775</v>
      </c>
      <c r="AB6" s="2">
        <v>46807624</v>
      </c>
      <c r="AC6" s="2">
        <v>45820582</v>
      </c>
      <c r="AD6" s="2">
        <v>48459447</v>
      </c>
      <c r="AE6" s="2">
        <v>45893085</v>
      </c>
      <c r="AF6" s="2">
        <v>45111255</v>
      </c>
      <c r="AG6" s="2">
        <v>44409356</v>
      </c>
      <c r="AH6" s="2">
        <v>46085269</v>
      </c>
      <c r="AI6" s="2">
        <v>48267879</v>
      </c>
      <c r="AJ6" s="2">
        <v>47809669</v>
      </c>
      <c r="AK6" s="2">
        <v>50341875</v>
      </c>
      <c r="AL6" s="2">
        <v>50480784</v>
      </c>
      <c r="AM6" s="2">
        <v>56216332</v>
      </c>
      <c r="AN6" s="2">
        <v>54362403</v>
      </c>
      <c r="AO6" s="2">
        <v>53850102</v>
      </c>
      <c r="AP6" s="2">
        <v>51426228</v>
      </c>
      <c r="AQ6" s="2">
        <v>53324083</v>
      </c>
      <c r="AR6" s="59">
        <v>51184319.960000001</v>
      </c>
      <c r="AS6" s="61">
        <v>51184319.959999897</v>
      </c>
      <c r="AT6" s="2">
        <v>54381863</v>
      </c>
    </row>
    <row r="7" spans="1:53" x14ac:dyDescent="0.25">
      <c r="A7" s="9">
        <v>4</v>
      </c>
      <c r="B7" s="9" t="s">
        <v>8</v>
      </c>
      <c r="C7" s="1" t="s">
        <v>789</v>
      </c>
      <c r="D7" s="1" t="s">
        <v>10</v>
      </c>
      <c r="E7" s="2">
        <v>1309934</v>
      </c>
      <c r="F7" s="2">
        <v>1417205</v>
      </c>
      <c r="G7" s="2">
        <v>1295135</v>
      </c>
      <c r="H7" s="2">
        <v>1436846</v>
      </c>
      <c r="I7" s="2">
        <v>1786117</v>
      </c>
      <c r="J7" s="2">
        <v>2728365</v>
      </c>
      <c r="K7" s="2">
        <v>2409602</v>
      </c>
      <c r="L7" s="2">
        <v>2711384</v>
      </c>
      <c r="M7" s="2">
        <v>3132217</v>
      </c>
      <c r="N7" s="2">
        <v>3515502</v>
      </c>
      <c r="O7" s="2">
        <v>4254404</v>
      </c>
      <c r="P7" s="2">
        <v>5435329</v>
      </c>
      <c r="Q7" s="2">
        <v>6517982</v>
      </c>
      <c r="R7" s="2">
        <v>6640518</v>
      </c>
      <c r="S7" s="2">
        <v>6749036</v>
      </c>
      <c r="T7" s="2">
        <v>4614830</v>
      </c>
      <c r="U7" s="2">
        <v>4585573</v>
      </c>
      <c r="V7" s="2">
        <v>4894861</v>
      </c>
      <c r="W7" s="2">
        <v>3885993</v>
      </c>
      <c r="X7" s="2">
        <v>2246571</v>
      </c>
      <c r="Y7" s="2">
        <v>1560875</v>
      </c>
      <c r="Z7" s="2">
        <v>2358298</v>
      </c>
      <c r="AA7" s="2">
        <v>1312219</v>
      </c>
      <c r="AB7" s="2">
        <v>2193107</v>
      </c>
      <c r="AC7" s="2">
        <v>1894892</v>
      </c>
      <c r="AD7" s="2">
        <v>1706593</v>
      </c>
      <c r="AE7" s="2">
        <v>2092143</v>
      </c>
      <c r="AF7" s="2">
        <v>1530061</v>
      </c>
      <c r="AG7" s="2">
        <v>1275026</v>
      </c>
      <c r="AH7" s="2">
        <v>1426582</v>
      </c>
      <c r="AI7" s="2">
        <v>611326</v>
      </c>
      <c r="AJ7" s="2">
        <v>1351722</v>
      </c>
      <c r="AK7" s="2">
        <v>988741</v>
      </c>
      <c r="AL7" s="2">
        <v>1421488</v>
      </c>
      <c r="AM7" s="2">
        <v>748360</v>
      </c>
      <c r="AN7" s="2">
        <v>1015234</v>
      </c>
      <c r="AO7" s="2">
        <v>1240093</v>
      </c>
      <c r="AP7" s="2">
        <v>672559</v>
      </c>
      <c r="AQ7" s="2">
        <v>1637208</v>
      </c>
      <c r="AR7" s="59">
        <v>370623.93</v>
      </c>
      <c r="AS7" s="61">
        <v>370623.929999999</v>
      </c>
      <c r="AT7" s="2">
        <v>1722000</v>
      </c>
    </row>
    <row r="8" spans="1:53" x14ac:dyDescent="0.25">
      <c r="A8" s="9">
        <v>5</v>
      </c>
      <c r="B8" s="9" t="s">
        <v>11</v>
      </c>
      <c r="C8" s="1" t="s">
        <v>789</v>
      </c>
      <c r="D8" s="1" t="s">
        <v>13</v>
      </c>
      <c r="E8" s="2">
        <v>0</v>
      </c>
      <c r="F8" s="2">
        <v>0</v>
      </c>
      <c r="G8" s="2">
        <v>0</v>
      </c>
      <c r="H8" s="2">
        <v>16414138</v>
      </c>
      <c r="I8" s="2">
        <v>16818265</v>
      </c>
      <c r="J8" s="2">
        <v>16848511</v>
      </c>
      <c r="K8" s="2">
        <v>17621580</v>
      </c>
      <c r="L8" s="2">
        <v>17592699</v>
      </c>
      <c r="M8" s="2">
        <v>16885340</v>
      </c>
      <c r="N8" s="2">
        <v>16374416</v>
      </c>
      <c r="O8" s="2">
        <v>18733070</v>
      </c>
      <c r="P8" s="2">
        <v>19522479</v>
      </c>
      <c r="Q8" s="2">
        <v>20609198</v>
      </c>
      <c r="R8" s="2">
        <v>22493146</v>
      </c>
      <c r="S8" s="2">
        <v>28446634</v>
      </c>
      <c r="T8" s="2">
        <v>30242102</v>
      </c>
      <c r="U8" s="2">
        <v>28822163</v>
      </c>
      <c r="V8" s="2">
        <v>30309873</v>
      </c>
      <c r="W8" s="2">
        <v>29863004</v>
      </c>
      <c r="X8" s="2">
        <v>31813989</v>
      </c>
      <c r="Y8" s="2">
        <v>28875629</v>
      </c>
      <c r="Z8" s="2">
        <v>36232998</v>
      </c>
      <c r="AA8" s="2">
        <v>42532797</v>
      </c>
      <c r="AB8" s="2">
        <v>50885182</v>
      </c>
      <c r="AC8" s="2">
        <v>50385524</v>
      </c>
      <c r="AD8" s="2">
        <v>46418867</v>
      </c>
      <c r="AE8" s="2">
        <v>53062892</v>
      </c>
      <c r="AF8" s="2">
        <v>54364913</v>
      </c>
      <c r="AG8" s="2">
        <v>48976780</v>
      </c>
      <c r="AH8" s="2">
        <v>49583646</v>
      </c>
      <c r="AI8" s="2">
        <v>46863481</v>
      </c>
      <c r="AJ8" s="2">
        <v>43353144</v>
      </c>
      <c r="AK8" s="2">
        <v>45544693</v>
      </c>
      <c r="AL8" s="2">
        <v>46347602</v>
      </c>
      <c r="AM8" s="2">
        <v>49230415</v>
      </c>
      <c r="AN8" s="2">
        <v>48601593</v>
      </c>
      <c r="AO8" s="2">
        <v>49358038</v>
      </c>
      <c r="AP8" s="2">
        <v>54400571</v>
      </c>
      <c r="AQ8" s="2">
        <v>50423663</v>
      </c>
      <c r="AR8" s="59">
        <v>51653940.240000002</v>
      </c>
      <c r="AS8" s="61">
        <v>51653928.210000001</v>
      </c>
      <c r="AT8" s="2">
        <v>52420000</v>
      </c>
    </row>
    <row r="9" spans="1:53" x14ac:dyDescent="0.25">
      <c r="A9" s="9">
        <v>6</v>
      </c>
      <c r="B9" s="9" t="s">
        <v>14</v>
      </c>
      <c r="C9" s="1" t="s">
        <v>789</v>
      </c>
      <c r="D9" s="1" t="s">
        <v>4</v>
      </c>
      <c r="E9" s="2">
        <v>342579</v>
      </c>
      <c r="F9" s="2">
        <v>343804</v>
      </c>
      <c r="G9" s="2">
        <v>597514</v>
      </c>
      <c r="H9" s="2">
        <v>669181</v>
      </c>
      <c r="I9" s="2">
        <v>1108484</v>
      </c>
      <c r="J9" s="2">
        <v>580421</v>
      </c>
      <c r="K9" s="2">
        <v>1903975</v>
      </c>
      <c r="L9" s="2">
        <v>2527850</v>
      </c>
      <c r="M9" s="2">
        <v>2621899</v>
      </c>
      <c r="N9" s="2">
        <v>94314</v>
      </c>
      <c r="O9" s="2">
        <v>-174975</v>
      </c>
      <c r="P9" s="2">
        <v>801125</v>
      </c>
      <c r="Q9" s="2">
        <v>2161841</v>
      </c>
      <c r="R9" s="2">
        <v>2497868</v>
      </c>
      <c r="S9" s="2">
        <v>534365</v>
      </c>
      <c r="T9" s="2">
        <v>5732239</v>
      </c>
      <c r="U9" s="2">
        <v>1006963</v>
      </c>
      <c r="V9" s="2">
        <v>-353436</v>
      </c>
      <c r="W9" s="2">
        <v>-695952</v>
      </c>
      <c r="X9" s="2">
        <v>2543436</v>
      </c>
      <c r="Y9" s="2">
        <v>3697055</v>
      </c>
      <c r="Z9" s="2">
        <v>4074902</v>
      </c>
      <c r="AA9" s="2">
        <v>5532723</v>
      </c>
      <c r="AB9" s="2">
        <v>7903163</v>
      </c>
      <c r="AC9" s="2">
        <v>7552675</v>
      </c>
      <c r="AD9" s="2">
        <v>6811005</v>
      </c>
      <c r="AE9" s="2">
        <v>7261239</v>
      </c>
      <c r="AF9" s="2">
        <v>4091587</v>
      </c>
      <c r="AG9" s="2">
        <v>7054788</v>
      </c>
      <c r="AH9" s="2">
        <v>5536109</v>
      </c>
      <c r="AI9" s="2">
        <v>8516147</v>
      </c>
      <c r="AJ9" s="2">
        <v>14460818</v>
      </c>
      <c r="AK9" s="2">
        <v>9124054</v>
      </c>
      <c r="AL9" s="2">
        <v>21291533</v>
      </c>
      <c r="AM9" s="2">
        <v>5568868</v>
      </c>
      <c r="AN9" s="2">
        <v>3433695</v>
      </c>
      <c r="AO9" s="2">
        <v>3869685</v>
      </c>
      <c r="AP9" s="2">
        <v>14204194</v>
      </c>
      <c r="AQ9" s="2">
        <v>12600010</v>
      </c>
      <c r="AR9" s="59">
        <v>1932238.93</v>
      </c>
      <c r="AS9" s="61">
        <v>4269803.07</v>
      </c>
      <c r="AT9" s="2">
        <v>1500000</v>
      </c>
    </row>
    <row r="10" spans="1:53" x14ac:dyDescent="0.25">
      <c r="A10" s="9">
        <v>7</v>
      </c>
      <c r="B10" s="9" t="s">
        <v>16</v>
      </c>
      <c r="C10" s="1" t="s">
        <v>789</v>
      </c>
      <c r="D10" s="1" t="s">
        <v>18</v>
      </c>
      <c r="E10" s="2">
        <v>9549131</v>
      </c>
      <c r="F10" s="2">
        <v>1675727</v>
      </c>
      <c r="G10" s="2">
        <v>1484338</v>
      </c>
      <c r="H10" s="2">
        <v>1477575</v>
      </c>
      <c r="I10" s="2">
        <v>842413</v>
      </c>
      <c r="J10" s="2">
        <v>1452891</v>
      </c>
      <c r="K10" s="2">
        <v>-497909</v>
      </c>
      <c r="L10" s="2">
        <v>2267127</v>
      </c>
      <c r="M10" s="2">
        <v>7044325</v>
      </c>
      <c r="N10" s="2">
        <v>968164</v>
      </c>
      <c r="O10" s="2">
        <v>3975289</v>
      </c>
      <c r="P10" s="2">
        <v>2158285</v>
      </c>
      <c r="Q10" s="2">
        <v>2985411</v>
      </c>
      <c r="R10" s="2">
        <v>4161279</v>
      </c>
      <c r="S10" s="2">
        <v>2249854</v>
      </c>
      <c r="T10" s="2">
        <v>389980</v>
      </c>
      <c r="U10" s="2">
        <v>3122177</v>
      </c>
      <c r="V10" s="2">
        <v>3689779</v>
      </c>
      <c r="W10" s="2">
        <v>1221527</v>
      </c>
      <c r="X10" s="2">
        <v>4947187</v>
      </c>
      <c r="Y10" s="2">
        <v>5542129</v>
      </c>
      <c r="Z10" s="2">
        <v>5531755</v>
      </c>
      <c r="AA10" s="2">
        <v>6400321</v>
      </c>
      <c r="AB10" s="2">
        <v>4017899</v>
      </c>
      <c r="AC10" s="2">
        <v>895577</v>
      </c>
      <c r="AD10" s="2">
        <v>3401469</v>
      </c>
      <c r="AE10" s="2">
        <v>4275718</v>
      </c>
      <c r="AF10" s="2">
        <v>203278</v>
      </c>
      <c r="AG10" s="2">
        <v>-241498</v>
      </c>
      <c r="AH10" s="2">
        <v>2095880</v>
      </c>
      <c r="AI10" s="2">
        <v>4352970</v>
      </c>
      <c r="AJ10" s="2">
        <v>6963964</v>
      </c>
      <c r="AK10" s="2">
        <v>7895530</v>
      </c>
      <c r="AL10" s="2">
        <v>8355318</v>
      </c>
      <c r="AM10" s="2">
        <v>5073754</v>
      </c>
      <c r="AN10" s="2">
        <v>4234359</v>
      </c>
      <c r="AO10" s="2">
        <v>7091146</v>
      </c>
      <c r="AP10" s="2">
        <v>58563</v>
      </c>
      <c r="AQ10" s="2">
        <v>-539190</v>
      </c>
      <c r="AR10" s="59">
        <v>-992566.9</v>
      </c>
      <c r="AS10" s="61">
        <v>-992566.89999999886</v>
      </c>
      <c r="AT10" s="2">
        <v>2200000</v>
      </c>
    </row>
    <row r="11" spans="1:53" x14ac:dyDescent="0.25">
      <c r="A11" s="9">
        <v>8</v>
      </c>
      <c r="B11" s="9" t="s">
        <v>19</v>
      </c>
      <c r="C11" s="1" t="s">
        <v>789</v>
      </c>
      <c r="D11" s="1" t="s">
        <v>21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4000000</v>
      </c>
      <c r="AQ11" s="2">
        <v>9561331</v>
      </c>
      <c r="AR11" s="59">
        <v>9900000</v>
      </c>
      <c r="AS11" s="61">
        <v>9900000</v>
      </c>
      <c r="AT11" s="2">
        <v>11250000</v>
      </c>
    </row>
    <row r="12" spans="1:53" x14ac:dyDescent="0.25">
      <c r="A12" s="9">
        <v>9</v>
      </c>
      <c r="B12" s="9" t="s">
        <v>22</v>
      </c>
      <c r="C12" s="1" t="s">
        <v>789</v>
      </c>
      <c r="D12" s="1" t="s">
        <v>24</v>
      </c>
      <c r="E12" s="2">
        <v>886475</v>
      </c>
      <c r="F12" s="2">
        <v>1117916</v>
      </c>
      <c r="G12" s="2">
        <v>840550</v>
      </c>
      <c r="H12" s="2">
        <v>946576</v>
      </c>
      <c r="I12" s="2">
        <v>1295234</v>
      </c>
      <c r="J12" s="2">
        <v>1735260</v>
      </c>
      <c r="K12" s="2">
        <v>1379914</v>
      </c>
      <c r="L12" s="2">
        <v>2615424</v>
      </c>
      <c r="M12" s="2">
        <v>2378177</v>
      </c>
      <c r="N12" s="2">
        <v>2365930</v>
      </c>
      <c r="O12" s="2">
        <v>3306809</v>
      </c>
      <c r="P12" s="2">
        <v>3194745</v>
      </c>
      <c r="Q12" s="2">
        <v>3496869</v>
      </c>
      <c r="R12" s="2">
        <v>4071970</v>
      </c>
      <c r="S12" s="2">
        <v>3272225</v>
      </c>
      <c r="T12" s="2">
        <v>3688373</v>
      </c>
      <c r="U12" s="2">
        <v>4216375</v>
      </c>
      <c r="V12" s="2">
        <v>4658417</v>
      </c>
      <c r="W12" s="2">
        <v>3181088</v>
      </c>
      <c r="X12" s="2">
        <v>6226781</v>
      </c>
      <c r="Y12" s="2">
        <v>4741233</v>
      </c>
      <c r="Z12" s="2">
        <v>5510483</v>
      </c>
      <c r="AA12" s="2">
        <v>7395132</v>
      </c>
      <c r="AB12" s="2">
        <v>6036175</v>
      </c>
      <c r="AC12" s="2">
        <v>6727838</v>
      </c>
      <c r="AD12" s="2">
        <v>6119726</v>
      </c>
      <c r="AE12" s="2">
        <v>7251658</v>
      </c>
      <c r="AF12" s="2">
        <v>6353292</v>
      </c>
      <c r="AG12" s="2">
        <v>7612200</v>
      </c>
      <c r="AH12" s="2">
        <v>7353009</v>
      </c>
      <c r="AI12" s="2">
        <v>6611799</v>
      </c>
      <c r="AJ12" s="2">
        <v>7466777</v>
      </c>
      <c r="AK12" s="2">
        <v>7971760</v>
      </c>
      <c r="AL12" s="2">
        <v>8415465</v>
      </c>
      <c r="AM12" s="2">
        <v>7332324</v>
      </c>
      <c r="AN12" s="2">
        <v>6682832</v>
      </c>
      <c r="AO12" s="2">
        <v>6922036</v>
      </c>
      <c r="AP12" s="2">
        <v>6734601</v>
      </c>
      <c r="AQ12" s="2">
        <v>5773486</v>
      </c>
      <c r="AR12" s="59">
        <v>5912758.8099999996</v>
      </c>
      <c r="AS12" s="61">
        <v>6447269.4499999871</v>
      </c>
      <c r="AT12" s="2">
        <v>6200000</v>
      </c>
    </row>
    <row r="13" spans="1:53" x14ac:dyDescent="0.25">
      <c r="A13" s="9">
        <v>10</v>
      </c>
      <c r="B13" s="9" t="s">
        <v>25</v>
      </c>
      <c r="C13" s="1" t="s">
        <v>789</v>
      </c>
      <c r="D13" s="1" t="s">
        <v>27</v>
      </c>
      <c r="E13" s="2">
        <v>-894059</v>
      </c>
      <c r="F13" s="2">
        <v>-958467</v>
      </c>
      <c r="G13" s="2">
        <v>-1021691</v>
      </c>
      <c r="H13" s="2">
        <v>-940044</v>
      </c>
      <c r="I13" s="2">
        <v>-969935</v>
      </c>
      <c r="J13" s="2">
        <v>-1028098</v>
      </c>
      <c r="K13" s="2">
        <v>-1179791</v>
      </c>
      <c r="L13" s="2">
        <v>-1274631</v>
      </c>
      <c r="M13" s="2">
        <v>-1635289</v>
      </c>
      <c r="N13" s="2">
        <v>-1710702</v>
      </c>
      <c r="O13" s="2">
        <v>-1853527</v>
      </c>
      <c r="P13" s="2">
        <v>-2042745</v>
      </c>
      <c r="Q13" s="2">
        <v>-2242693</v>
      </c>
      <c r="R13" s="2">
        <v>-2363030</v>
      </c>
      <c r="S13" s="2">
        <v>-2380708</v>
      </c>
      <c r="T13" s="2">
        <v>-2916773</v>
      </c>
      <c r="U13" s="2">
        <v>-3011802</v>
      </c>
      <c r="V13" s="2">
        <v>-2983684</v>
      </c>
      <c r="W13" s="2">
        <v>-3017260</v>
      </c>
      <c r="X13" s="2">
        <v>-3021368</v>
      </c>
      <c r="Y13" s="2">
        <v>-3044325</v>
      </c>
      <c r="Z13" s="2">
        <v>-2798616</v>
      </c>
      <c r="AA13" s="2">
        <v>-2829054</v>
      </c>
      <c r="AB13" s="2">
        <v>-2202592</v>
      </c>
      <c r="AC13" s="2">
        <v>-2249147</v>
      </c>
      <c r="AD13" s="2">
        <v>-2583085</v>
      </c>
      <c r="AE13" s="2">
        <v>-2640041</v>
      </c>
      <c r="AF13" s="2">
        <v>-2722762</v>
      </c>
      <c r="AG13" s="2">
        <v>-2795310</v>
      </c>
      <c r="AH13" s="2">
        <v>-3103360</v>
      </c>
      <c r="AI13" s="2">
        <v>-3559593</v>
      </c>
      <c r="AJ13" s="2">
        <v>-3902169</v>
      </c>
      <c r="AK13" s="2">
        <v>-3848857</v>
      </c>
      <c r="AL13" s="2">
        <v>-1904143</v>
      </c>
      <c r="AM13" s="2">
        <v>-1507322</v>
      </c>
      <c r="AN13" s="2">
        <v>-2051214</v>
      </c>
      <c r="AO13" s="2">
        <v>-1867276</v>
      </c>
      <c r="AP13" s="2">
        <v>-1973515</v>
      </c>
      <c r="AQ13" s="2">
        <v>-2023899</v>
      </c>
      <c r="AR13" s="59">
        <v>-2049878.7</v>
      </c>
      <c r="AS13" s="61">
        <v>-2049878.7</v>
      </c>
      <c r="AT13" s="2">
        <v>-2000000</v>
      </c>
    </row>
    <row r="14" spans="1:53" x14ac:dyDescent="0.25">
      <c r="A14" s="9">
        <v>11</v>
      </c>
      <c r="B14" s="9" t="s">
        <v>810</v>
      </c>
      <c r="C14" s="1" t="s">
        <v>789</v>
      </c>
      <c r="D14" s="1" t="s">
        <v>1044</v>
      </c>
      <c r="E14" s="2">
        <v>-204268</v>
      </c>
      <c r="F14" s="2">
        <v>-97354</v>
      </c>
      <c r="G14" s="2">
        <v>-72526</v>
      </c>
      <c r="H14" s="2">
        <v>-68991</v>
      </c>
      <c r="I14" s="2">
        <v>-61677</v>
      </c>
      <c r="J14" s="2">
        <v>-42287</v>
      </c>
      <c r="K14" s="2">
        <v>-25146</v>
      </c>
      <c r="L14" s="2">
        <v>-23316</v>
      </c>
      <c r="M14" s="2">
        <v>-15692</v>
      </c>
      <c r="N14" s="2">
        <v>-10693</v>
      </c>
      <c r="O14" s="2">
        <v>-6727</v>
      </c>
      <c r="P14" s="2">
        <v>-5416</v>
      </c>
      <c r="Q14" s="2">
        <v>-4943</v>
      </c>
      <c r="R14" s="2">
        <v>-3143</v>
      </c>
      <c r="S14" s="2">
        <v>-3689</v>
      </c>
      <c r="T14" s="2">
        <v>-3664</v>
      </c>
      <c r="U14" s="2">
        <v>-2406</v>
      </c>
      <c r="V14" s="2">
        <v>-1492</v>
      </c>
      <c r="W14" s="2">
        <v>-806</v>
      </c>
      <c r="X14" s="2">
        <v>-716</v>
      </c>
      <c r="Y14" s="2">
        <v>-167</v>
      </c>
      <c r="Z14" s="2">
        <v>-367</v>
      </c>
      <c r="AA14" s="2">
        <v>261</v>
      </c>
      <c r="AB14" s="2">
        <v>-1728</v>
      </c>
      <c r="AC14" s="2">
        <v>0</v>
      </c>
      <c r="AD14" s="2">
        <v>-16</v>
      </c>
      <c r="AE14" s="2">
        <v>-1593</v>
      </c>
      <c r="AF14" s="2">
        <v>-77</v>
      </c>
      <c r="AG14" s="2">
        <v>-76</v>
      </c>
      <c r="AH14" s="2">
        <v>-1129</v>
      </c>
      <c r="AI14" s="2">
        <v>-146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59">
        <v>0</v>
      </c>
      <c r="AS14" s="61">
        <v>0</v>
      </c>
      <c r="AT14" s="2">
        <v>-4500000</v>
      </c>
      <c r="AV14" s="7"/>
      <c r="AW14" s="7"/>
      <c r="AX14" s="7"/>
      <c r="AY14" s="7"/>
      <c r="AZ14" s="7"/>
      <c r="BA14" s="7"/>
    </row>
    <row r="15" spans="1:53" x14ac:dyDescent="0.25">
      <c r="A15" s="9">
        <v>12</v>
      </c>
      <c r="B15" s="9" t="s">
        <v>28</v>
      </c>
      <c r="C15" s="1" t="s">
        <v>789</v>
      </c>
      <c r="D15" s="1" t="s">
        <v>30</v>
      </c>
      <c r="E15" s="2">
        <v>-1663419</v>
      </c>
      <c r="F15" s="2">
        <v>291788</v>
      </c>
      <c r="G15" s="2">
        <v>-434695</v>
      </c>
      <c r="H15" s="2">
        <v>72502</v>
      </c>
      <c r="I15" s="2">
        <v>-904968</v>
      </c>
      <c r="J15" s="2">
        <v>184027</v>
      </c>
      <c r="K15" s="2">
        <v>867502</v>
      </c>
      <c r="L15" s="2">
        <v>-2554857</v>
      </c>
      <c r="M15" s="2">
        <v>39890</v>
      </c>
      <c r="N15" s="2">
        <v>-644048</v>
      </c>
      <c r="O15" s="2">
        <v>-1834910</v>
      </c>
      <c r="P15" s="2">
        <v>-1193831</v>
      </c>
      <c r="Q15" s="2">
        <v>-2699114</v>
      </c>
      <c r="R15" s="2">
        <v>-2279053</v>
      </c>
      <c r="S15" s="2">
        <v>-2466970</v>
      </c>
      <c r="T15" s="2">
        <v>-1654207</v>
      </c>
      <c r="U15" s="2">
        <v>-3599064</v>
      </c>
      <c r="V15" s="2">
        <v>-5363446</v>
      </c>
      <c r="W15" s="2">
        <v>-2958910</v>
      </c>
      <c r="X15" s="2">
        <v>-6117337</v>
      </c>
      <c r="Y15" s="2">
        <v>-5418537</v>
      </c>
      <c r="Z15" s="2">
        <v>-3987936</v>
      </c>
      <c r="AA15" s="2">
        <v>-13763863</v>
      </c>
      <c r="AB15" s="2">
        <v>-9342901</v>
      </c>
      <c r="AC15" s="2">
        <v>-10904104</v>
      </c>
      <c r="AD15" s="2">
        <v>1998749</v>
      </c>
      <c r="AE15" s="2">
        <v>4309809</v>
      </c>
      <c r="AF15" s="2">
        <v>7510248</v>
      </c>
      <c r="AG15" s="2">
        <v>3858911</v>
      </c>
      <c r="AH15" s="2">
        <v>9516004</v>
      </c>
      <c r="AI15" s="2">
        <v>1772099</v>
      </c>
      <c r="AJ15" s="2">
        <v>1800384</v>
      </c>
      <c r="AK15" s="2">
        <v>9805601</v>
      </c>
      <c r="AL15" s="2">
        <v>-483</v>
      </c>
      <c r="AM15" s="2">
        <v>-1222</v>
      </c>
      <c r="AN15" s="2">
        <v>0</v>
      </c>
      <c r="AO15" s="2">
        <v>0</v>
      </c>
      <c r="AP15" s="2">
        <v>-37758</v>
      </c>
      <c r="AQ15" s="2">
        <v>2889116</v>
      </c>
      <c r="AR15" s="59">
        <v>-0.06</v>
      </c>
      <c r="AS15" s="61">
        <v>651730.43999999901</v>
      </c>
      <c r="AT15" s="2">
        <v>0</v>
      </c>
      <c r="AV15" s="8"/>
      <c r="AW15" s="8"/>
      <c r="AX15" s="8"/>
      <c r="AY15" s="8"/>
      <c r="AZ15" s="8"/>
      <c r="BA15" s="8"/>
    </row>
    <row r="16" spans="1:53" x14ac:dyDescent="0.25">
      <c r="A16" s="9">
        <v>13</v>
      </c>
      <c r="B16" s="9" t="s">
        <v>31</v>
      </c>
      <c r="C16" s="1" t="s">
        <v>789</v>
      </c>
      <c r="D16" s="1" t="s">
        <v>33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-229664</v>
      </c>
      <c r="Z16" s="2">
        <v>-309238</v>
      </c>
      <c r="AA16" s="2">
        <v>-330748</v>
      </c>
      <c r="AB16" s="2">
        <v>-418921</v>
      </c>
      <c r="AC16" s="2">
        <v>-481491</v>
      </c>
      <c r="AD16" s="2">
        <v>-704261</v>
      </c>
      <c r="AE16" s="2">
        <v>-1120122</v>
      </c>
      <c r="AF16" s="2">
        <v>-1471194</v>
      </c>
      <c r="AG16" s="2">
        <v>-1653005</v>
      </c>
      <c r="AH16" s="2">
        <v>-2837490</v>
      </c>
      <c r="AI16" s="2">
        <v>-2848550</v>
      </c>
      <c r="AJ16" s="2">
        <v>-3999694</v>
      </c>
      <c r="AK16" s="2">
        <v>-5002670</v>
      </c>
      <c r="AL16" s="2">
        <v>-4016030</v>
      </c>
      <c r="AM16" s="2">
        <v>-3164268</v>
      </c>
      <c r="AN16" s="2">
        <v>-3619532</v>
      </c>
      <c r="AO16" s="2">
        <v>-3147838</v>
      </c>
      <c r="AP16" s="2">
        <v>-2823800</v>
      </c>
      <c r="AQ16" s="2">
        <v>-2354271</v>
      </c>
      <c r="AR16" s="59">
        <v>-2296387.08</v>
      </c>
      <c r="AS16" s="61">
        <v>-2296387.08</v>
      </c>
      <c r="AT16" s="2">
        <v>-2297000</v>
      </c>
    </row>
    <row r="17" spans="1:46" x14ac:dyDescent="0.25">
      <c r="A17" s="9">
        <v>14</v>
      </c>
      <c r="B17" s="9" t="s">
        <v>34</v>
      </c>
      <c r="C17" s="1" t="s">
        <v>789</v>
      </c>
      <c r="D17" s="1" t="s">
        <v>36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-1077</v>
      </c>
      <c r="R17" s="2">
        <v>-1123</v>
      </c>
      <c r="S17" s="2">
        <v>-1175</v>
      </c>
      <c r="T17" s="2">
        <v>-1016</v>
      </c>
      <c r="U17" s="2">
        <v>0</v>
      </c>
      <c r="V17" s="2">
        <v>-2176</v>
      </c>
      <c r="W17" s="2">
        <v>2760</v>
      </c>
      <c r="X17" s="2">
        <v>0</v>
      </c>
      <c r="Y17" s="2">
        <v>0</v>
      </c>
      <c r="Z17" s="2">
        <v>-244</v>
      </c>
      <c r="AA17" s="2">
        <v>0</v>
      </c>
      <c r="AB17" s="2">
        <v>-1038</v>
      </c>
      <c r="AC17" s="2">
        <v>0</v>
      </c>
      <c r="AD17" s="2">
        <v>-138</v>
      </c>
      <c r="AE17" s="2">
        <v>-2002</v>
      </c>
      <c r="AF17" s="2">
        <v>0</v>
      </c>
      <c r="AG17" s="2">
        <v>0</v>
      </c>
      <c r="AH17" s="2">
        <v>0</v>
      </c>
      <c r="AI17" s="2">
        <v>0</v>
      </c>
      <c r="AJ17" s="2">
        <v>-280054</v>
      </c>
      <c r="AK17" s="2">
        <v>0</v>
      </c>
      <c r="AL17" s="2">
        <v>-6664</v>
      </c>
      <c r="AM17" s="2">
        <v>-8686</v>
      </c>
      <c r="AN17" s="2">
        <v>0</v>
      </c>
      <c r="AO17" s="2">
        <v>0</v>
      </c>
      <c r="AP17" s="2">
        <v>-4514</v>
      </c>
      <c r="AQ17" s="2">
        <v>0</v>
      </c>
      <c r="AR17" s="59">
        <v>-0.46</v>
      </c>
      <c r="AS17" s="61">
        <v>-0.46</v>
      </c>
      <c r="AT17" s="2">
        <v>0</v>
      </c>
    </row>
    <row r="18" spans="1:46" x14ac:dyDescent="0.25">
      <c r="A18" s="9">
        <v>15</v>
      </c>
      <c r="B18" s="9" t="s">
        <v>37</v>
      </c>
      <c r="C18" s="1" t="s">
        <v>789</v>
      </c>
      <c r="D18" s="1" t="s">
        <v>39</v>
      </c>
      <c r="E18" s="2">
        <v>-1037798</v>
      </c>
      <c r="F18" s="2">
        <v>-720488</v>
      </c>
      <c r="G18" s="2">
        <v>-3027948</v>
      </c>
      <c r="H18" s="2">
        <v>-1834483</v>
      </c>
      <c r="I18" s="2">
        <v>-2598812</v>
      </c>
      <c r="J18" s="2">
        <v>-3869516</v>
      </c>
      <c r="K18" s="2">
        <v>-4244147</v>
      </c>
      <c r="L18" s="2">
        <v>-4025191</v>
      </c>
      <c r="M18" s="2">
        <v>-3107434</v>
      </c>
      <c r="N18" s="2">
        <v>-2512245</v>
      </c>
      <c r="O18" s="2">
        <v>-1838033</v>
      </c>
      <c r="P18" s="2">
        <v>-1534932</v>
      </c>
      <c r="Q18" s="2">
        <v>-1524806</v>
      </c>
      <c r="R18" s="2">
        <v>-1162071</v>
      </c>
      <c r="S18" s="2">
        <v>-3885325</v>
      </c>
      <c r="T18" s="2">
        <v>-6546851</v>
      </c>
      <c r="U18" s="2">
        <v>-7858126</v>
      </c>
      <c r="V18" s="2">
        <v>-7727596</v>
      </c>
      <c r="W18" s="2">
        <v>-5743619</v>
      </c>
      <c r="X18" s="2">
        <v>-4543942</v>
      </c>
      <c r="Y18" s="2">
        <v>-4037211</v>
      </c>
      <c r="Z18" s="2">
        <v>-4022063</v>
      </c>
      <c r="AA18" s="2">
        <v>-4085633</v>
      </c>
      <c r="AB18" s="2">
        <v>-5152916</v>
      </c>
      <c r="AC18" s="2">
        <v>-6662875</v>
      </c>
      <c r="AD18" s="2">
        <v>-8100425</v>
      </c>
      <c r="AE18" s="2">
        <v>-12245810</v>
      </c>
      <c r="AF18" s="2">
        <v>-17391716</v>
      </c>
      <c r="AG18" s="2">
        <v>-25123675</v>
      </c>
      <c r="AH18" s="2">
        <v>-36871391</v>
      </c>
      <c r="AI18" s="2">
        <v>-67018073</v>
      </c>
      <c r="AJ18" s="2">
        <v>-108538179</v>
      </c>
      <c r="AK18" s="2">
        <v>-147206052</v>
      </c>
      <c r="AL18" s="2">
        <v>-142631417</v>
      </c>
      <c r="AM18" s="2">
        <v>-118209701</v>
      </c>
      <c r="AN18" s="2">
        <v>-93333936</v>
      </c>
      <c r="AO18" s="2">
        <v>-65808978</v>
      </c>
      <c r="AP18" s="2">
        <v>-45641154</v>
      </c>
      <c r="AQ18" s="2">
        <v>-38198509</v>
      </c>
      <c r="AR18" s="59">
        <v>-35078678.859999999</v>
      </c>
      <c r="AS18" s="61">
        <v>-35078678.859999903</v>
      </c>
      <c r="AT18" s="2">
        <v>-33214408</v>
      </c>
    </row>
    <row r="19" spans="1:46" x14ac:dyDescent="0.25">
      <c r="A19" s="9">
        <v>16</v>
      </c>
      <c r="B19" s="9" t="s">
        <v>40</v>
      </c>
      <c r="C19" s="1" t="s">
        <v>789</v>
      </c>
      <c r="D19" s="1" t="s">
        <v>42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-20925</v>
      </c>
      <c r="X19" s="2">
        <v>-135333</v>
      </c>
      <c r="Y19" s="2">
        <v>-39389</v>
      </c>
      <c r="Z19" s="2">
        <v>-37699</v>
      </c>
      <c r="AA19" s="2">
        <v>-21768</v>
      </c>
      <c r="AB19" s="2">
        <v>-176553</v>
      </c>
      <c r="AC19" s="2">
        <v>-143549</v>
      </c>
      <c r="AD19" s="2">
        <v>-143337</v>
      </c>
      <c r="AE19" s="2">
        <v>-167026</v>
      </c>
      <c r="AF19" s="2">
        <v>-131853</v>
      </c>
      <c r="AG19" s="2">
        <v>-307001</v>
      </c>
      <c r="AH19" s="2">
        <v>-598461</v>
      </c>
      <c r="AI19" s="2">
        <v>-197838</v>
      </c>
      <c r="AJ19" s="2">
        <v>-255578</v>
      </c>
      <c r="AK19" s="2">
        <v>-820005</v>
      </c>
      <c r="AL19" s="2">
        <v>-1369027</v>
      </c>
      <c r="AM19" s="2">
        <v>-2672376</v>
      </c>
      <c r="AN19" s="2">
        <v>-3017124</v>
      </c>
      <c r="AO19" s="2">
        <v>-3631431</v>
      </c>
      <c r="AP19" s="2">
        <v>-9251638</v>
      </c>
      <c r="AQ19" s="2">
        <v>-7590474</v>
      </c>
      <c r="AR19" s="59">
        <v>-9194713.4800000004</v>
      </c>
      <c r="AS19" s="61">
        <v>-9194713.4800000004</v>
      </c>
      <c r="AT19" s="2">
        <v>-9036080</v>
      </c>
    </row>
    <row r="20" spans="1:46" x14ac:dyDescent="0.25">
      <c r="A20" s="9">
        <v>17</v>
      </c>
      <c r="B20" s="9" t="s">
        <v>43</v>
      </c>
      <c r="C20" s="1" t="s">
        <v>789</v>
      </c>
      <c r="D20" s="1" t="s">
        <v>45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-62814</v>
      </c>
      <c r="L20" s="2">
        <v>-32649</v>
      </c>
      <c r="M20" s="2">
        <v>-45208</v>
      </c>
      <c r="N20" s="2">
        <v>-43531</v>
      </c>
      <c r="O20" s="2">
        <v>-538445</v>
      </c>
      <c r="P20" s="2">
        <v>-421620</v>
      </c>
      <c r="Q20" s="2">
        <v>-432436</v>
      </c>
      <c r="R20" s="2">
        <v>-332404</v>
      </c>
      <c r="S20" s="2">
        <v>-1173623</v>
      </c>
      <c r="T20" s="2">
        <v>-725534</v>
      </c>
      <c r="U20" s="2">
        <v>-939382</v>
      </c>
      <c r="V20" s="2">
        <v>-641278</v>
      </c>
      <c r="W20" s="2">
        <v>-541811</v>
      </c>
      <c r="X20" s="2">
        <v>-366245</v>
      </c>
      <c r="Y20" s="2">
        <v>-770866</v>
      </c>
      <c r="Z20" s="2">
        <v>-410351</v>
      </c>
      <c r="AA20" s="2">
        <v>-821219</v>
      </c>
      <c r="AB20" s="2">
        <v>-212042</v>
      </c>
      <c r="AC20" s="2">
        <v>-1030387</v>
      </c>
      <c r="AD20" s="2">
        <v>-2104348</v>
      </c>
      <c r="AE20" s="2">
        <v>-2466953</v>
      </c>
      <c r="AF20" s="2">
        <v>-2324187</v>
      </c>
      <c r="AG20" s="2">
        <v>-3144933</v>
      </c>
      <c r="AH20" s="2">
        <v>-1401776</v>
      </c>
      <c r="AI20" s="2">
        <v>-3016964</v>
      </c>
      <c r="AJ20" s="2">
        <v>-5009605</v>
      </c>
      <c r="AK20" s="2">
        <v>-676572</v>
      </c>
      <c r="AL20" s="2">
        <v>-6646281</v>
      </c>
      <c r="AM20" s="2">
        <v>-18032930</v>
      </c>
      <c r="AN20" s="2">
        <v>-5296303</v>
      </c>
      <c r="AO20" s="2">
        <v>-12253774</v>
      </c>
      <c r="AP20" s="2">
        <v>-16517996</v>
      </c>
      <c r="AQ20" s="2">
        <v>-14920059</v>
      </c>
      <c r="AR20" s="59">
        <v>-17731716.5</v>
      </c>
      <c r="AS20" s="61">
        <v>-17239669.649999991</v>
      </c>
      <c r="AT20" s="2">
        <v>-14218000</v>
      </c>
    </row>
    <row r="21" spans="1:46" x14ac:dyDescent="0.25">
      <c r="A21" s="9">
        <v>18</v>
      </c>
      <c r="B21" s="9" t="s">
        <v>46</v>
      </c>
      <c r="C21" s="1" t="s">
        <v>789</v>
      </c>
      <c r="D21" s="1" t="s">
        <v>48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-2413</v>
      </c>
      <c r="O21" s="2">
        <v>-1762</v>
      </c>
      <c r="P21" s="2">
        <v>-3051</v>
      </c>
      <c r="Q21" s="2">
        <v>-3934</v>
      </c>
      <c r="R21" s="2">
        <v>-1645</v>
      </c>
      <c r="S21" s="2">
        <v>-3983</v>
      </c>
      <c r="T21" s="2">
        <v>-6865</v>
      </c>
      <c r="U21" s="2">
        <v>-6533</v>
      </c>
      <c r="V21" s="2">
        <v>37037</v>
      </c>
      <c r="W21" s="2">
        <v>-8159</v>
      </c>
      <c r="X21" s="2">
        <v>-8574</v>
      </c>
      <c r="Y21" s="2">
        <v>-8159</v>
      </c>
      <c r="Z21" s="2">
        <v>-8721</v>
      </c>
      <c r="AA21" s="2">
        <v>-8720</v>
      </c>
      <c r="AB21" s="2">
        <v>-5297</v>
      </c>
      <c r="AC21" s="2">
        <v>-8380</v>
      </c>
      <c r="AD21" s="2">
        <v>-5367</v>
      </c>
      <c r="AE21" s="2">
        <v>-5365</v>
      </c>
      <c r="AF21" s="2">
        <v>-1553</v>
      </c>
      <c r="AG21" s="2">
        <v>-5211</v>
      </c>
      <c r="AH21" s="2">
        <v>-867</v>
      </c>
      <c r="AI21" s="2">
        <v>-2525</v>
      </c>
      <c r="AJ21" s="2">
        <v>-1921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59">
        <v>0</v>
      </c>
      <c r="AS21" s="61">
        <v>0</v>
      </c>
      <c r="AT21" s="2">
        <v>0</v>
      </c>
    </row>
    <row r="22" spans="1:46" x14ac:dyDescent="0.25">
      <c r="A22" s="9">
        <v>19</v>
      </c>
      <c r="B22" s="9" t="s">
        <v>811</v>
      </c>
      <c r="C22" s="1" t="s">
        <v>789</v>
      </c>
      <c r="D22" s="1" t="s">
        <v>1045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-4816653</v>
      </c>
      <c r="T22" s="2">
        <v>-143519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6641255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59">
        <v>0</v>
      </c>
      <c r="AS22" s="61">
        <v>0</v>
      </c>
      <c r="AT22" s="2">
        <v>-300000</v>
      </c>
    </row>
    <row r="23" spans="1:46" x14ac:dyDescent="0.25">
      <c r="A23" s="9">
        <v>20</v>
      </c>
      <c r="B23" s="9" t="s">
        <v>49</v>
      </c>
      <c r="C23" s="1" t="s">
        <v>789</v>
      </c>
      <c r="D23" s="1" t="s">
        <v>51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-83970</v>
      </c>
      <c r="AA23" s="2">
        <v>-426005</v>
      </c>
      <c r="AB23" s="2">
        <v>-428413</v>
      </c>
      <c r="AC23" s="2">
        <v>-597084</v>
      </c>
      <c r="AD23" s="2">
        <v>-1294944</v>
      </c>
      <c r="AE23" s="2">
        <v>-1459506</v>
      </c>
      <c r="AF23" s="2">
        <v>-2006543</v>
      </c>
      <c r="AG23" s="2">
        <v>-2449907</v>
      </c>
      <c r="AH23" s="2">
        <v>-3648031</v>
      </c>
      <c r="AI23" s="2">
        <v>-5281391</v>
      </c>
      <c r="AJ23" s="2">
        <v>-5231586</v>
      </c>
      <c r="AK23" s="2">
        <v>-7084075</v>
      </c>
      <c r="AL23" s="2">
        <v>-8258227</v>
      </c>
      <c r="AM23" s="2">
        <v>-9170767</v>
      </c>
      <c r="AN23" s="2">
        <v>-6422665</v>
      </c>
      <c r="AO23" s="2">
        <v>-6356060</v>
      </c>
      <c r="AP23" s="2">
        <v>-6763488</v>
      </c>
      <c r="AQ23" s="2">
        <v>-7774025</v>
      </c>
      <c r="AR23" s="59">
        <v>-9420623.9000000004</v>
      </c>
      <c r="AS23" s="61">
        <v>-9420623.8999999892</v>
      </c>
      <c r="AT23" s="2">
        <v>-10909000</v>
      </c>
    </row>
    <row r="24" spans="1:46" x14ac:dyDescent="0.25">
      <c r="A24" s="9">
        <v>21</v>
      </c>
      <c r="B24" s="9" t="s">
        <v>52</v>
      </c>
      <c r="C24" s="1" t="s">
        <v>789</v>
      </c>
      <c r="D24" s="1" t="s">
        <v>54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135995</v>
      </c>
      <c r="AH24" s="2">
        <v>0</v>
      </c>
      <c r="AI24" s="2">
        <v>4821000</v>
      </c>
      <c r="AJ24" s="2">
        <v>4513592</v>
      </c>
      <c r="AK24" s="2">
        <v>6668267</v>
      </c>
      <c r="AL24" s="2">
        <v>7368818</v>
      </c>
      <c r="AM24" s="2">
        <v>10432692</v>
      </c>
      <c r="AN24" s="2">
        <v>9975062</v>
      </c>
      <c r="AO24" s="2">
        <v>9808285</v>
      </c>
      <c r="AP24" s="2">
        <v>10159379</v>
      </c>
      <c r="AQ24" s="2">
        <v>11345154</v>
      </c>
      <c r="AR24" s="59">
        <v>11952722.27</v>
      </c>
      <c r="AS24" s="61">
        <v>11952722.27</v>
      </c>
      <c r="AT24" s="2">
        <v>20489020</v>
      </c>
    </row>
    <row r="25" spans="1:46" x14ac:dyDescent="0.25">
      <c r="A25" s="9">
        <v>22</v>
      </c>
      <c r="B25" s="9" t="s">
        <v>55</v>
      </c>
      <c r="C25" s="1" t="s">
        <v>789</v>
      </c>
      <c r="D25" s="1" t="s">
        <v>57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-3520189</v>
      </c>
      <c r="AO25" s="2">
        <v>-15101706</v>
      </c>
      <c r="AP25" s="2">
        <v>-19549417</v>
      </c>
      <c r="AQ25" s="2">
        <v>-22627705</v>
      </c>
      <c r="AR25" s="59">
        <v>-26288024.690000001</v>
      </c>
      <c r="AS25" s="61">
        <v>-26288024.690000001</v>
      </c>
      <c r="AT25" s="2">
        <v>-26078000</v>
      </c>
    </row>
    <row r="26" spans="1:46" x14ac:dyDescent="0.25">
      <c r="A26" s="9">
        <v>23</v>
      </c>
      <c r="B26" s="9" t="s">
        <v>58</v>
      </c>
      <c r="C26" s="1" t="s">
        <v>789</v>
      </c>
      <c r="D26" s="1" t="s">
        <v>60</v>
      </c>
      <c r="E26" s="2" t="s">
        <v>308</v>
      </c>
      <c r="F26" s="2" t="s">
        <v>308</v>
      </c>
      <c r="G26" s="2" t="s">
        <v>308</v>
      </c>
      <c r="H26" s="2" t="s">
        <v>308</v>
      </c>
      <c r="I26" s="2" t="s">
        <v>308</v>
      </c>
      <c r="J26" s="2" t="s">
        <v>308</v>
      </c>
      <c r="K26" s="2" t="s">
        <v>308</v>
      </c>
      <c r="L26" s="2" t="s">
        <v>308</v>
      </c>
      <c r="M26" s="2" t="s">
        <v>308</v>
      </c>
      <c r="N26" s="2" t="s">
        <v>308</v>
      </c>
      <c r="O26" s="2" t="s">
        <v>308</v>
      </c>
      <c r="P26" s="2" t="s">
        <v>308</v>
      </c>
      <c r="Q26" s="2" t="s">
        <v>308</v>
      </c>
      <c r="R26" s="2" t="s">
        <v>308</v>
      </c>
      <c r="S26" s="2" t="s">
        <v>308</v>
      </c>
      <c r="T26" s="2" t="s">
        <v>308</v>
      </c>
      <c r="U26" s="2" t="s">
        <v>308</v>
      </c>
      <c r="V26" s="2" t="s">
        <v>308</v>
      </c>
      <c r="W26" s="2" t="s">
        <v>308</v>
      </c>
      <c r="X26" s="2" t="s">
        <v>308</v>
      </c>
      <c r="Y26" s="2" t="s">
        <v>308</v>
      </c>
      <c r="Z26" s="2" t="s">
        <v>308</v>
      </c>
      <c r="AA26" s="2" t="s">
        <v>308</v>
      </c>
      <c r="AB26" s="2" t="s">
        <v>308</v>
      </c>
      <c r="AC26" s="2" t="s">
        <v>308</v>
      </c>
      <c r="AD26" s="2" t="s">
        <v>308</v>
      </c>
      <c r="AE26" s="2" t="s">
        <v>308</v>
      </c>
      <c r="AF26" s="2" t="s">
        <v>308</v>
      </c>
      <c r="AG26" s="2" t="s">
        <v>308</v>
      </c>
      <c r="AH26" s="2" t="s">
        <v>308</v>
      </c>
      <c r="AI26" s="2" t="s">
        <v>308</v>
      </c>
      <c r="AJ26" s="2" t="s">
        <v>308</v>
      </c>
      <c r="AK26" s="2" t="s">
        <v>308</v>
      </c>
      <c r="AL26" s="2" t="s">
        <v>308</v>
      </c>
      <c r="AM26" s="2">
        <v>0</v>
      </c>
      <c r="AN26" s="2">
        <v>0</v>
      </c>
      <c r="AO26" s="2">
        <v>1000</v>
      </c>
      <c r="AP26" s="2">
        <v>-3500</v>
      </c>
      <c r="AQ26" s="2">
        <v>-373314</v>
      </c>
      <c r="AR26" s="59">
        <v>-2567501.1800000002</v>
      </c>
      <c r="AS26" s="61">
        <v>-2567501.1799999899</v>
      </c>
      <c r="AT26" s="2">
        <v>-3445000</v>
      </c>
    </row>
    <row r="27" spans="1:46" x14ac:dyDescent="0.25">
      <c r="A27" s="9">
        <v>24</v>
      </c>
      <c r="B27" s="9" t="s">
        <v>61</v>
      </c>
      <c r="C27" s="1" t="s">
        <v>789</v>
      </c>
      <c r="D27" s="1" t="s">
        <v>63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32605</v>
      </c>
      <c r="AO27" s="2">
        <v>105063</v>
      </c>
      <c r="AP27" s="2">
        <v>210614</v>
      </c>
      <c r="AQ27" s="2">
        <v>51794</v>
      </c>
      <c r="AR27" s="59">
        <v>178337.32</v>
      </c>
      <c r="AS27" s="61">
        <v>178337.32</v>
      </c>
      <c r="AT27" s="2">
        <v>100000</v>
      </c>
    </row>
    <row r="28" spans="1:46" x14ac:dyDescent="0.25">
      <c r="A28" s="9">
        <v>25</v>
      </c>
      <c r="B28" s="9" t="s">
        <v>812</v>
      </c>
      <c r="C28" s="1" t="s">
        <v>789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373960</v>
      </c>
      <c r="AB28" s="2">
        <v>69995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59">
        <v>0</v>
      </c>
      <c r="AS28" s="61">
        <v>0</v>
      </c>
      <c r="AT28" s="2">
        <v>0</v>
      </c>
    </row>
    <row r="29" spans="1:46" x14ac:dyDescent="0.25">
      <c r="A29" s="9">
        <v>26</v>
      </c>
      <c r="B29" s="9" t="s">
        <v>64</v>
      </c>
      <c r="C29" s="1" t="s">
        <v>789</v>
      </c>
      <c r="D29" s="1" t="s">
        <v>66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3477019</v>
      </c>
      <c r="R29" s="2">
        <v>7195879</v>
      </c>
      <c r="S29" s="2">
        <v>6986675</v>
      </c>
      <c r="T29" s="2">
        <v>6266121</v>
      </c>
      <c r="U29" s="2">
        <v>5986436</v>
      </c>
      <c r="V29" s="2">
        <v>6074166</v>
      </c>
      <c r="W29" s="2">
        <v>5215984</v>
      </c>
      <c r="X29" s="2">
        <v>2426490</v>
      </c>
      <c r="Y29" s="2">
        <v>251489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4726433</v>
      </c>
      <c r="AM29" s="2">
        <v>5396758</v>
      </c>
      <c r="AN29" s="2">
        <v>4452565</v>
      </c>
      <c r="AO29" s="2">
        <v>0</v>
      </c>
      <c r="AP29" s="2">
        <v>0</v>
      </c>
      <c r="AQ29" s="2">
        <v>0</v>
      </c>
      <c r="AR29" s="59">
        <v>0</v>
      </c>
      <c r="AS29" s="61">
        <v>0</v>
      </c>
      <c r="AT29" s="2">
        <v>0</v>
      </c>
    </row>
    <row r="30" spans="1:46" x14ac:dyDescent="0.25">
      <c r="A30" s="9">
        <v>27</v>
      </c>
      <c r="B30" s="9" t="s">
        <v>813</v>
      </c>
      <c r="C30" s="1" t="s">
        <v>789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9750</v>
      </c>
      <c r="Q30" s="2">
        <v>0</v>
      </c>
      <c r="R30" s="2">
        <v>0</v>
      </c>
      <c r="S30" s="2">
        <v>6360</v>
      </c>
      <c r="T30" s="2">
        <v>16456</v>
      </c>
      <c r="U30" s="2">
        <v>3521</v>
      </c>
      <c r="V30" s="2">
        <v>1600</v>
      </c>
      <c r="W30" s="2">
        <v>1465</v>
      </c>
      <c r="X30" s="2">
        <v>1734</v>
      </c>
      <c r="Y30" s="2">
        <v>2394</v>
      </c>
      <c r="Z30" s="2">
        <v>0</v>
      </c>
      <c r="AA30" s="2">
        <v>3260</v>
      </c>
      <c r="AB30" s="2">
        <v>9110</v>
      </c>
      <c r="AC30" s="2">
        <v>12896</v>
      </c>
      <c r="AD30" s="2">
        <v>8000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59">
        <v>0</v>
      </c>
      <c r="AS30" s="61">
        <v>0</v>
      </c>
      <c r="AT30" s="2">
        <v>0</v>
      </c>
    </row>
    <row r="31" spans="1:46" x14ac:dyDescent="0.25">
      <c r="A31" s="9">
        <v>28</v>
      </c>
      <c r="B31" s="9" t="s">
        <v>67</v>
      </c>
      <c r="C31" s="1" t="s">
        <v>789</v>
      </c>
      <c r="D31" s="1" t="s">
        <v>69</v>
      </c>
      <c r="E31" s="2">
        <v>3283596</v>
      </c>
      <c r="F31" s="2">
        <v>3619922</v>
      </c>
      <c r="G31" s="2">
        <v>4409316</v>
      </c>
      <c r="H31" s="2">
        <v>5328427</v>
      </c>
      <c r="I31" s="2">
        <v>6501161</v>
      </c>
      <c r="J31" s="2">
        <v>6944878</v>
      </c>
      <c r="K31" s="2">
        <v>6315041</v>
      </c>
      <c r="L31" s="2">
        <v>4309589</v>
      </c>
      <c r="M31" s="2">
        <v>3638601</v>
      </c>
      <c r="N31" s="2">
        <v>2780143</v>
      </c>
      <c r="O31" s="2">
        <v>2269123</v>
      </c>
      <c r="P31" s="2">
        <v>2174071</v>
      </c>
      <c r="Q31" s="2">
        <v>2453250</v>
      </c>
      <c r="R31" s="2">
        <v>1941178</v>
      </c>
      <c r="S31" s="2">
        <v>1850547</v>
      </c>
      <c r="T31" s="2">
        <v>2108554</v>
      </c>
      <c r="U31" s="2">
        <v>2216697</v>
      </c>
      <c r="V31" s="2">
        <v>1646636</v>
      </c>
      <c r="W31" s="2">
        <v>2051621</v>
      </c>
      <c r="X31" s="2">
        <v>2155394</v>
      </c>
      <c r="Y31" s="2">
        <v>2145363</v>
      </c>
      <c r="Z31" s="2">
        <v>2023479</v>
      </c>
      <c r="AA31" s="2">
        <v>2129567</v>
      </c>
      <c r="AB31" s="2">
        <v>2305961</v>
      </c>
      <c r="AC31" s="2">
        <v>2305301</v>
      </c>
      <c r="AD31" s="2">
        <v>3481711</v>
      </c>
      <c r="AE31" s="2">
        <v>2903980</v>
      </c>
      <c r="AF31" s="2">
        <v>8436004</v>
      </c>
      <c r="AG31" s="2">
        <v>9482526</v>
      </c>
      <c r="AH31" s="2">
        <v>8760816</v>
      </c>
      <c r="AI31" s="2">
        <v>8671577</v>
      </c>
      <c r="AJ31" s="2">
        <v>9418949</v>
      </c>
      <c r="AK31" s="2">
        <v>9142842</v>
      </c>
      <c r="AL31" s="2">
        <v>11718674</v>
      </c>
      <c r="AM31" s="2">
        <v>10219813</v>
      </c>
      <c r="AN31" s="2">
        <v>12792175</v>
      </c>
      <c r="AO31" s="2">
        <v>13845629</v>
      </c>
      <c r="AP31" s="2">
        <v>13987152</v>
      </c>
      <c r="AQ31" s="2">
        <v>12278209</v>
      </c>
      <c r="AR31" s="59">
        <v>12588949.859999999</v>
      </c>
      <c r="AS31" s="61">
        <v>12477477.859999901</v>
      </c>
      <c r="AT31" s="2">
        <v>12632000</v>
      </c>
    </row>
    <row r="32" spans="1:46" x14ac:dyDescent="0.25">
      <c r="A32" s="9">
        <v>29</v>
      </c>
      <c r="B32" s="9" t="s">
        <v>70</v>
      </c>
      <c r="C32" s="1" t="s">
        <v>789</v>
      </c>
      <c r="D32" s="1" t="s">
        <v>72</v>
      </c>
      <c r="E32" s="2">
        <v>8857249</v>
      </c>
      <c r="F32" s="2">
        <v>10594125</v>
      </c>
      <c r="G32" s="2">
        <v>10104350</v>
      </c>
      <c r="H32" s="2">
        <v>10540101</v>
      </c>
      <c r="I32" s="2">
        <v>10490441</v>
      </c>
      <c r="J32" s="2">
        <v>10877379</v>
      </c>
      <c r="K32" s="2">
        <v>11268696</v>
      </c>
      <c r="L32" s="2">
        <v>12237216</v>
      </c>
      <c r="M32" s="2">
        <v>12860063</v>
      </c>
      <c r="N32" s="2">
        <v>12790149</v>
      </c>
      <c r="O32" s="2">
        <v>12166666</v>
      </c>
      <c r="P32" s="2">
        <v>11760712</v>
      </c>
      <c r="Q32" s="2">
        <v>12236557</v>
      </c>
      <c r="R32" s="2">
        <v>12414322</v>
      </c>
      <c r="S32" s="2">
        <v>12753166</v>
      </c>
      <c r="T32" s="2">
        <v>11418928</v>
      </c>
      <c r="U32" s="2">
        <v>10934439</v>
      </c>
      <c r="V32" s="2">
        <v>9819497</v>
      </c>
      <c r="W32" s="2">
        <v>9734762</v>
      </c>
      <c r="X32" s="2">
        <v>9797577</v>
      </c>
      <c r="Y32" s="2">
        <v>9387278</v>
      </c>
      <c r="Z32" s="2">
        <v>9676275</v>
      </c>
      <c r="AA32" s="2">
        <v>10251213</v>
      </c>
      <c r="AB32" s="2">
        <v>10467547</v>
      </c>
      <c r="AC32" s="2">
        <v>10982690</v>
      </c>
      <c r="AD32" s="2">
        <v>10688142</v>
      </c>
      <c r="AE32" s="2">
        <v>10565038</v>
      </c>
      <c r="AF32" s="2">
        <v>13764768</v>
      </c>
      <c r="AG32" s="2">
        <v>18112919</v>
      </c>
      <c r="AH32" s="2">
        <v>18654296</v>
      </c>
      <c r="AI32" s="2">
        <v>19054092</v>
      </c>
      <c r="AJ32" s="2">
        <v>19397523</v>
      </c>
      <c r="AK32" s="2">
        <v>19793135</v>
      </c>
      <c r="AL32" s="2">
        <v>24241425</v>
      </c>
      <c r="AM32" s="2">
        <v>24075834</v>
      </c>
      <c r="AN32" s="2">
        <v>25022509</v>
      </c>
      <c r="AO32" s="2">
        <v>25398317</v>
      </c>
      <c r="AP32" s="2">
        <v>26288599</v>
      </c>
      <c r="AQ32" s="2">
        <v>27505994</v>
      </c>
      <c r="AR32" s="59">
        <v>26499948.280000001</v>
      </c>
      <c r="AS32" s="61">
        <v>26527984.100000001</v>
      </c>
      <c r="AT32" s="2">
        <v>27646315</v>
      </c>
    </row>
    <row r="33" spans="1:49" x14ac:dyDescent="0.25">
      <c r="A33" s="9">
        <v>30</v>
      </c>
      <c r="B33" s="9" t="s">
        <v>73</v>
      </c>
      <c r="C33" s="1" t="s">
        <v>789</v>
      </c>
      <c r="D33" s="1" t="s">
        <v>75</v>
      </c>
      <c r="E33" s="2">
        <v>4672012</v>
      </c>
      <c r="F33" s="2">
        <v>4518764</v>
      </c>
      <c r="G33" s="2">
        <v>5007097</v>
      </c>
      <c r="H33" s="2">
        <v>4541272</v>
      </c>
      <c r="I33" s="2">
        <v>3115623</v>
      </c>
      <c r="J33" s="2">
        <v>3170997</v>
      </c>
      <c r="K33" s="2">
        <v>3041563</v>
      </c>
      <c r="L33" s="2">
        <v>1958424</v>
      </c>
      <c r="M33" s="2">
        <v>1103673</v>
      </c>
      <c r="N33" s="2">
        <v>901304</v>
      </c>
      <c r="O33" s="2">
        <v>761453</v>
      </c>
      <c r="P33" s="2">
        <v>704631</v>
      </c>
      <c r="Q33" s="2">
        <v>921910</v>
      </c>
      <c r="R33" s="2">
        <v>479780</v>
      </c>
      <c r="S33" s="2">
        <v>525200</v>
      </c>
      <c r="T33" s="2">
        <v>470788</v>
      </c>
      <c r="U33" s="2">
        <v>609453</v>
      </c>
      <c r="V33" s="2">
        <v>259022</v>
      </c>
      <c r="W33" s="2">
        <v>441835</v>
      </c>
      <c r="X33" s="2">
        <v>286508</v>
      </c>
      <c r="Y33" s="2">
        <v>283669</v>
      </c>
      <c r="Z33" s="2">
        <v>203835</v>
      </c>
      <c r="AA33" s="2">
        <v>298895</v>
      </c>
      <c r="AB33" s="2">
        <v>547191</v>
      </c>
      <c r="AC33" s="2">
        <v>159289</v>
      </c>
      <c r="AD33" s="2">
        <v>397109</v>
      </c>
      <c r="AE33" s="2">
        <v>377244</v>
      </c>
      <c r="AF33" s="2">
        <v>1027179</v>
      </c>
      <c r="AG33" s="2">
        <v>1107644</v>
      </c>
      <c r="AH33" s="2">
        <v>578391</v>
      </c>
      <c r="AI33" s="2">
        <v>464157</v>
      </c>
      <c r="AJ33" s="2">
        <v>588258</v>
      </c>
      <c r="AK33" s="2">
        <v>424374</v>
      </c>
      <c r="AL33" s="2">
        <v>534666</v>
      </c>
      <c r="AM33" s="2">
        <v>396682</v>
      </c>
      <c r="AN33" s="2">
        <v>515130</v>
      </c>
      <c r="AO33" s="2">
        <v>551363</v>
      </c>
      <c r="AP33" s="2">
        <v>380391</v>
      </c>
      <c r="AQ33" s="2">
        <v>270239</v>
      </c>
      <c r="AR33" s="59">
        <v>229786.66</v>
      </c>
      <c r="AS33" s="61">
        <v>229786.65999999901</v>
      </c>
      <c r="AT33" s="2">
        <v>250000</v>
      </c>
    </row>
    <row r="34" spans="1:49" x14ac:dyDescent="0.25">
      <c r="A34" s="9">
        <v>31</v>
      </c>
      <c r="B34" s="9" t="s">
        <v>76</v>
      </c>
      <c r="C34" s="1" t="s">
        <v>789</v>
      </c>
      <c r="D34" s="1" t="s">
        <v>78</v>
      </c>
      <c r="E34" s="2">
        <v>841112</v>
      </c>
      <c r="F34" s="2">
        <v>838122</v>
      </c>
      <c r="G34" s="2">
        <v>718959</v>
      </c>
      <c r="H34" s="2">
        <v>671738</v>
      </c>
      <c r="I34" s="2">
        <v>678393</v>
      </c>
      <c r="J34" s="2">
        <v>637678</v>
      </c>
      <c r="K34" s="2">
        <v>758157</v>
      </c>
      <c r="L34" s="2">
        <v>661871</v>
      </c>
      <c r="M34" s="2">
        <v>561202</v>
      </c>
      <c r="N34" s="2">
        <v>486572</v>
      </c>
      <c r="O34" s="2">
        <v>493229</v>
      </c>
      <c r="P34" s="2">
        <v>452731</v>
      </c>
      <c r="Q34" s="2">
        <v>422538</v>
      </c>
      <c r="R34" s="2">
        <v>553775</v>
      </c>
      <c r="S34" s="2">
        <v>486332</v>
      </c>
      <c r="T34" s="2">
        <v>465802</v>
      </c>
      <c r="U34" s="2">
        <v>491030</v>
      </c>
      <c r="V34" s="2">
        <v>434893</v>
      </c>
      <c r="W34" s="2">
        <v>520870</v>
      </c>
      <c r="X34" s="2">
        <v>522552</v>
      </c>
      <c r="Y34" s="2">
        <v>441816</v>
      </c>
      <c r="Z34" s="2">
        <v>453072</v>
      </c>
      <c r="AA34" s="2">
        <v>398273</v>
      </c>
      <c r="AB34" s="2">
        <v>409136</v>
      </c>
      <c r="AC34" s="2">
        <v>369903</v>
      </c>
      <c r="AD34" s="2">
        <v>579709</v>
      </c>
      <c r="AE34" s="2">
        <v>400957</v>
      </c>
      <c r="AF34" s="2">
        <v>569846</v>
      </c>
      <c r="AG34" s="2">
        <v>771589</v>
      </c>
      <c r="AH34" s="2">
        <v>576347</v>
      </c>
      <c r="AI34" s="2">
        <v>846450</v>
      </c>
      <c r="AJ34" s="2">
        <v>886086</v>
      </c>
      <c r="AK34" s="2">
        <v>802855</v>
      </c>
      <c r="AL34" s="2">
        <v>1037658</v>
      </c>
      <c r="AM34" s="2">
        <v>991806</v>
      </c>
      <c r="AN34" s="2">
        <v>1174606</v>
      </c>
      <c r="AO34" s="2">
        <v>1202102</v>
      </c>
      <c r="AP34" s="2">
        <v>1234975</v>
      </c>
      <c r="AQ34" s="2">
        <v>1054446</v>
      </c>
      <c r="AR34" s="59">
        <v>993101.88</v>
      </c>
      <c r="AS34" s="61">
        <v>993101.88</v>
      </c>
      <c r="AT34" s="2">
        <v>1189400</v>
      </c>
    </row>
    <row r="35" spans="1:49" x14ac:dyDescent="0.25">
      <c r="A35" s="9">
        <v>32</v>
      </c>
      <c r="B35" s="9" t="s">
        <v>79</v>
      </c>
      <c r="C35" s="1" t="s">
        <v>789</v>
      </c>
      <c r="D35" s="1" t="s">
        <v>81</v>
      </c>
      <c r="E35" s="2">
        <v>8440839</v>
      </c>
      <c r="F35" s="2">
        <v>8836864</v>
      </c>
      <c r="G35" s="2">
        <v>8886296</v>
      </c>
      <c r="H35" s="2">
        <v>8757359</v>
      </c>
      <c r="I35" s="2">
        <v>8731584</v>
      </c>
      <c r="J35" s="2">
        <v>9301313</v>
      </c>
      <c r="K35" s="2">
        <v>9561481</v>
      </c>
      <c r="L35" s="2">
        <v>10251721</v>
      </c>
      <c r="M35" s="2">
        <v>11002082</v>
      </c>
      <c r="N35" s="2">
        <v>11557574</v>
      </c>
      <c r="O35" s="2">
        <v>12042688</v>
      </c>
      <c r="P35" s="2">
        <v>12378414</v>
      </c>
      <c r="Q35" s="2">
        <v>12818379</v>
      </c>
      <c r="R35" s="2">
        <v>13058637</v>
      </c>
      <c r="S35" s="2">
        <v>13085294</v>
      </c>
      <c r="T35" s="2">
        <v>13154711</v>
      </c>
      <c r="U35" s="2">
        <v>13036656</v>
      </c>
      <c r="V35" s="2">
        <v>13517761</v>
      </c>
      <c r="W35" s="2">
        <v>13952747</v>
      </c>
      <c r="X35" s="2">
        <v>14239904</v>
      </c>
      <c r="Y35" s="2">
        <v>11989558</v>
      </c>
      <c r="Z35" s="2">
        <v>11939022</v>
      </c>
      <c r="AA35" s="2">
        <v>12188744</v>
      </c>
      <c r="AB35" s="2">
        <v>12488427</v>
      </c>
      <c r="AC35" s="2">
        <v>12184893</v>
      </c>
      <c r="AD35" s="2">
        <v>12396666</v>
      </c>
      <c r="AE35" s="2">
        <v>12973061</v>
      </c>
      <c r="AF35" s="2">
        <v>25403091</v>
      </c>
      <c r="AG35" s="2">
        <v>29069808</v>
      </c>
      <c r="AH35" s="2">
        <v>29945838</v>
      </c>
      <c r="AI35" s="2">
        <v>29374462</v>
      </c>
      <c r="AJ35" s="2">
        <v>29126965</v>
      </c>
      <c r="AK35" s="2">
        <v>26291934</v>
      </c>
      <c r="AL35" s="2">
        <v>34937114</v>
      </c>
      <c r="AM35" s="2">
        <v>34016980</v>
      </c>
      <c r="AN35" s="2">
        <v>33289930</v>
      </c>
      <c r="AO35" s="2">
        <v>33389054</v>
      </c>
      <c r="AP35" s="2">
        <v>33637912</v>
      </c>
      <c r="AQ35" s="2">
        <v>33836903</v>
      </c>
      <c r="AR35" s="59">
        <v>34424617.140000001</v>
      </c>
      <c r="AS35" s="61">
        <v>35772513.840000004</v>
      </c>
      <c r="AT35" s="2">
        <v>34063000</v>
      </c>
    </row>
    <row r="36" spans="1:49" x14ac:dyDescent="0.25">
      <c r="A36" s="9">
        <v>33</v>
      </c>
      <c r="B36" s="9" t="s">
        <v>82</v>
      </c>
      <c r="C36" s="1" t="s">
        <v>789</v>
      </c>
      <c r="D36" s="1" t="s">
        <v>84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59643</v>
      </c>
      <c r="P36" s="2">
        <v>81780</v>
      </c>
      <c r="Q36" s="2">
        <v>94886</v>
      </c>
      <c r="R36" s="2">
        <v>87319</v>
      </c>
      <c r="S36" s="2">
        <v>79387</v>
      </c>
      <c r="T36" s="2">
        <v>74613</v>
      </c>
      <c r="U36" s="2">
        <v>70861</v>
      </c>
      <c r="V36" s="2">
        <v>99413</v>
      </c>
      <c r="W36" s="2">
        <v>98159</v>
      </c>
      <c r="X36" s="2">
        <v>90847</v>
      </c>
      <c r="Y36" s="2">
        <v>140902</v>
      </c>
      <c r="Z36" s="2">
        <v>183766</v>
      </c>
      <c r="AA36" s="2">
        <v>230668</v>
      </c>
      <c r="AB36" s="2">
        <v>227844</v>
      </c>
      <c r="AC36" s="2">
        <v>292861</v>
      </c>
      <c r="AD36" s="2">
        <v>282630</v>
      </c>
      <c r="AE36" s="2">
        <v>339217</v>
      </c>
      <c r="AF36" s="2">
        <v>390452</v>
      </c>
      <c r="AG36" s="2">
        <v>416017</v>
      </c>
      <c r="AH36" s="2">
        <v>504967</v>
      </c>
      <c r="AI36" s="2">
        <v>569393</v>
      </c>
      <c r="AJ36" s="2">
        <v>413009</v>
      </c>
      <c r="AK36" s="2">
        <v>347263</v>
      </c>
      <c r="AL36" s="2">
        <v>374818</v>
      </c>
      <c r="AM36" s="2">
        <v>374438</v>
      </c>
      <c r="AN36" s="2">
        <v>375900</v>
      </c>
      <c r="AO36" s="2">
        <v>451627</v>
      </c>
      <c r="AP36" s="2">
        <v>376610</v>
      </c>
      <c r="AQ36" s="2">
        <v>467823</v>
      </c>
      <c r="AR36" s="59">
        <v>465156</v>
      </c>
      <c r="AS36" s="61">
        <v>465156</v>
      </c>
      <c r="AT36" s="2">
        <v>700000</v>
      </c>
    </row>
    <row r="37" spans="1:49" x14ac:dyDescent="0.25">
      <c r="A37" s="9">
        <v>34</v>
      </c>
      <c r="B37" s="9" t="s">
        <v>85</v>
      </c>
      <c r="C37" s="1" t="s">
        <v>789</v>
      </c>
      <c r="D37" s="1" t="s">
        <v>87</v>
      </c>
      <c r="E37" s="2">
        <v>388722</v>
      </c>
      <c r="F37" s="2">
        <v>486651</v>
      </c>
      <c r="G37" s="2">
        <v>532462</v>
      </c>
      <c r="H37" s="2">
        <v>1058622</v>
      </c>
      <c r="I37" s="2">
        <v>1432943</v>
      </c>
      <c r="J37" s="2">
        <v>1951794</v>
      </c>
      <c r="K37" s="2">
        <v>2436548</v>
      </c>
      <c r="L37" s="2">
        <v>2845544</v>
      </c>
      <c r="M37" s="2">
        <v>3690504</v>
      </c>
      <c r="N37" s="2">
        <v>4403679</v>
      </c>
      <c r="O37" s="2">
        <v>4927278</v>
      </c>
      <c r="P37" s="2">
        <v>6119418</v>
      </c>
      <c r="Q37" s="2">
        <v>7003299</v>
      </c>
      <c r="R37" s="2">
        <v>7247939</v>
      </c>
      <c r="S37" s="2">
        <v>7796756</v>
      </c>
      <c r="T37" s="2">
        <v>8079760</v>
      </c>
      <c r="U37" s="2">
        <v>8419852</v>
      </c>
      <c r="V37" s="2">
        <v>8721478</v>
      </c>
      <c r="W37" s="2">
        <v>9590638</v>
      </c>
      <c r="X37" s="2">
        <v>11068349</v>
      </c>
      <c r="Y37" s="2">
        <v>9122641</v>
      </c>
      <c r="Z37" s="2">
        <v>9826048</v>
      </c>
      <c r="AA37" s="2">
        <v>9925743</v>
      </c>
      <c r="AB37" s="2">
        <v>11608920</v>
      </c>
      <c r="AC37" s="2">
        <v>13482922</v>
      </c>
      <c r="AD37" s="2">
        <v>12635998</v>
      </c>
      <c r="AE37" s="2">
        <v>12214613</v>
      </c>
      <c r="AF37" s="2">
        <v>13951176</v>
      </c>
      <c r="AG37" s="2">
        <v>16883874</v>
      </c>
      <c r="AH37" s="2">
        <v>15856630</v>
      </c>
      <c r="AI37" s="2">
        <v>17195252</v>
      </c>
      <c r="AJ37" s="2">
        <v>16197092</v>
      </c>
      <c r="AK37" s="2">
        <v>14693436</v>
      </c>
      <c r="AL37" s="2">
        <v>22495695</v>
      </c>
      <c r="AM37" s="2">
        <v>27904964</v>
      </c>
      <c r="AN37" s="2">
        <v>25932350</v>
      </c>
      <c r="AO37" s="2">
        <v>26744860</v>
      </c>
      <c r="AP37" s="2">
        <v>26698367</v>
      </c>
      <c r="AQ37" s="2">
        <v>29629899</v>
      </c>
      <c r="AR37" s="59">
        <v>30462289.859999999</v>
      </c>
      <c r="AS37" s="61">
        <v>30462289.859999899</v>
      </c>
      <c r="AT37" s="2">
        <v>29145912</v>
      </c>
    </row>
    <row r="38" spans="1:49" x14ac:dyDescent="0.25">
      <c r="A38" s="9">
        <v>35</v>
      </c>
      <c r="B38" s="9" t="s">
        <v>88</v>
      </c>
      <c r="C38" s="1" t="s">
        <v>789</v>
      </c>
      <c r="D38" s="1" t="s">
        <v>90</v>
      </c>
      <c r="E38" s="2">
        <v>4744667</v>
      </c>
      <c r="F38" s="2">
        <v>5592159</v>
      </c>
      <c r="G38" s="2">
        <v>6172884</v>
      </c>
      <c r="H38" s="2">
        <v>6784102</v>
      </c>
      <c r="I38" s="2">
        <v>5965254</v>
      </c>
      <c r="J38" s="2">
        <v>6580960</v>
      </c>
      <c r="K38" s="2">
        <v>10077652</v>
      </c>
      <c r="L38" s="2">
        <v>10363444</v>
      </c>
      <c r="M38" s="2">
        <v>10116244</v>
      </c>
      <c r="N38" s="2">
        <v>14030161</v>
      </c>
      <c r="O38" s="2">
        <v>12376920</v>
      </c>
      <c r="P38" s="2">
        <v>13852984</v>
      </c>
      <c r="Q38" s="2">
        <v>12199078</v>
      </c>
      <c r="R38" s="2">
        <v>9839088</v>
      </c>
      <c r="S38" s="2">
        <v>9487945</v>
      </c>
      <c r="T38" s="2">
        <v>9502337</v>
      </c>
      <c r="U38" s="2">
        <v>10577019</v>
      </c>
      <c r="V38" s="2">
        <v>9985349</v>
      </c>
      <c r="W38" s="2">
        <v>11185654</v>
      </c>
      <c r="X38" s="2">
        <v>15237357</v>
      </c>
      <c r="Y38" s="2">
        <v>16469668</v>
      </c>
      <c r="Z38" s="2">
        <v>18228597</v>
      </c>
      <c r="AA38" s="2">
        <v>19799825</v>
      </c>
      <c r="AB38" s="2">
        <v>18468131</v>
      </c>
      <c r="AC38" s="2">
        <v>20546244</v>
      </c>
      <c r="AD38" s="2">
        <v>25977911</v>
      </c>
      <c r="AE38" s="2">
        <v>31209314</v>
      </c>
      <c r="AF38" s="2">
        <v>46423968</v>
      </c>
      <c r="AG38" s="2">
        <v>61123554</v>
      </c>
      <c r="AH38" s="2">
        <v>52725582</v>
      </c>
      <c r="AI38" s="2">
        <v>36495044</v>
      </c>
      <c r="AJ38" s="2">
        <v>23388979</v>
      </c>
      <c r="AK38" s="2">
        <v>26022597</v>
      </c>
      <c r="AL38" s="2">
        <v>21844845</v>
      </c>
      <c r="AM38" s="2">
        <v>22840024</v>
      </c>
      <c r="AN38" s="2">
        <v>27506213</v>
      </c>
      <c r="AO38" s="2">
        <v>36767342</v>
      </c>
      <c r="AP38" s="2">
        <v>36801231</v>
      </c>
      <c r="AQ38" s="2">
        <v>47642256</v>
      </c>
      <c r="AR38" s="59">
        <v>48179233.640000001</v>
      </c>
      <c r="AS38" s="61">
        <v>48179233.640000001</v>
      </c>
      <c r="AT38" s="2">
        <v>34059048</v>
      </c>
      <c r="AV38" s="7"/>
      <c r="AW38" s="7"/>
    </row>
    <row r="39" spans="1:49" x14ac:dyDescent="0.25">
      <c r="A39" s="9">
        <v>36</v>
      </c>
      <c r="B39" s="9" t="s">
        <v>91</v>
      </c>
      <c r="C39" s="1" t="s">
        <v>789</v>
      </c>
      <c r="D39" s="1" t="s">
        <v>93</v>
      </c>
      <c r="E39" s="2">
        <v>92822</v>
      </c>
      <c r="F39" s="2">
        <v>48667</v>
      </c>
      <c r="G39" s="2">
        <v>351113</v>
      </c>
      <c r="H39" s="2">
        <v>435586</v>
      </c>
      <c r="I39" s="2">
        <v>339213</v>
      </c>
      <c r="J39" s="2">
        <v>318368</v>
      </c>
      <c r="K39" s="2">
        <v>240561</v>
      </c>
      <c r="L39" s="2">
        <v>31214</v>
      </c>
      <c r="M39" s="2">
        <v>28523</v>
      </c>
      <c r="N39" s="2">
        <v>37742</v>
      </c>
      <c r="O39" s="2">
        <v>31565</v>
      </c>
      <c r="P39" s="2">
        <v>27025</v>
      </c>
      <c r="Q39" s="2">
        <v>18437</v>
      </c>
      <c r="R39" s="2">
        <v>12586</v>
      </c>
      <c r="S39" s="2">
        <v>10631</v>
      </c>
      <c r="T39" s="2">
        <v>32325</v>
      </c>
      <c r="U39" s="2">
        <v>29738</v>
      </c>
      <c r="V39" s="2">
        <v>31770</v>
      </c>
      <c r="W39" s="2">
        <v>38832</v>
      </c>
      <c r="X39" s="2">
        <v>36205</v>
      </c>
      <c r="Y39" s="2">
        <v>33527</v>
      </c>
      <c r="Z39" s="2">
        <v>36819</v>
      </c>
      <c r="AA39" s="2">
        <v>36490</v>
      </c>
      <c r="AB39" s="2">
        <v>53584</v>
      </c>
      <c r="AC39" s="2">
        <v>24531</v>
      </c>
      <c r="AD39" s="2">
        <v>0</v>
      </c>
      <c r="AE39" s="2">
        <v>0</v>
      </c>
      <c r="AF39" s="2">
        <v>101103</v>
      </c>
      <c r="AG39" s="2">
        <v>88141</v>
      </c>
      <c r="AH39" s="2">
        <v>66058</v>
      </c>
      <c r="AI39" s="2">
        <v>75505</v>
      </c>
      <c r="AJ39" s="2">
        <v>71660</v>
      </c>
      <c r="AK39" s="2">
        <v>73367</v>
      </c>
      <c r="AL39" s="2">
        <v>72596</v>
      </c>
      <c r="AM39" s="2">
        <v>56975</v>
      </c>
      <c r="AN39" s="2">
        <v>59860</v>
      </c>
      <c r="AO39" s="2">
        <v>83291</v>
      </c>
      <c r="AP39" s="2">
        <v>81777</v>
      </c>
      <c r="AQ39" s="2">
        <v>93410</v>
      </c>
      <c r="AR39" s="59">
        <v>124639.17</v>
      </c>
      <c r="AS39" s="61">
        <v>124639.17</v>
      </c>
      <c r="AT39" s="2">
        <v>90000</v>
      </c>
    </row>
    <row r="40" spans="1:49" x14ac:dyDescent="0.25">
      <c r="A40" s="9">
        <v>37</v>
      </c>
      <c r="B40" s="9" t="s">
        <v>94</v>
      </c>
      <c r="C40" s="1" t="s">
        <v>789</v>
      </c>
      <c r="D40" s="1" t="s">
        <v>96</v>
      </c>
      <c r="E40" s="2">
        <v>-33308</v>
      </c>
      <c r="F40" s="2">
        <v>-34853</v>
      </c>
      <c r="G40" s="2">
        <v>-82157</v>
      </c>
      <c r="H40" s="2">
        <v>-67978</v>
      </c>
      <c r="I40" s="2">
        <v>-107210</v>
      </c>
      <c r="J40" s="2">
        <v>-276424</v>
      </c>
      <c r="K40" s="2">
        <v>-171164</v>
      </c>
      <c r="L40" s="2">
        <v>-242810</v>
      </c>
      <c r="M40" s="2">
        <v>-131260</v>
      </c>
      <c r="N40" s="2">
        <v>-117402</v>
      </c>
      <c r="O40" s="2">
        <v>-96172</v>
      </c>
      <c r="P40" s="2">
        <v>-82306</v>
      </c>
      <c r="Q40" s="2">
        <v>-102390</v>
      </c>
      <c r="R40" s="2">
        <v>-97454</v>
      </c>
      <c r="S40" s="2">
        <v>-91972</v>
      </c>
      <c r="T40" s="2">
        <v>-87633</v>
      </c>
      <c r="U40" s="2">
        <v>-94567</v>
      </c>
      <c r="V40" s="2">
        <v>-92102</v>
      </c>
      <c r="W40" s="2">
        <v>-75793</v>
      </c>
      <c r="X40" s="2">
        <v>-118605</v>
      </c>
      <c r="Y40" s="2">
        <v>-139315</v>
      </c>
      <c r="Z40" s="2">
        <v>-35517</v>
      </c>
      <c r="AA40" s="2">
        <v>-58044</v>
      </c>
      <c r="AB40" s="2">
        <v>-103252</v>
      </c>
      <c r="AC40" s="2">
        <v>-65621</v>
      </c>
      <c r="AD40" s="2">
        <v>-58361</v>
      </c>
      <c r="AE40" s="2">
        <v>-167171</v>
      </c>
      <c r="AF40" s="2">
        <v>-115834</v>
      </c>
      <c r="AG40" s="2">
        <v>-297189</v>
      </c>
      <c r="AH40" s="2">
        <v>-65295</v>
      </c>
      <c r="AI40" s="2">
        <v>-80479</v>
      </c>
      <c r="AJ40" s="2">
        <v>-191540</v>
      </c>
      <c r="AK40" s="2">
        <v>-146044</v>
      </c>
      <c r="AL40" s="2">
        <v>-120730</v>
      </c>
      <c r="AM40" s="2">
        <v>-120114</v>
      </c>
      <c r="AN40" s="2">
        <v>-94003</v>
      </c>
      <c r="AO40" s="2">
        <v>-66066</v>
      </c>
      <c r="AP40" s="2">
        <v>-90343</v>
      </c>
      <c r="AQ40" s="2">
        <v>-11825</v>
      </c>
      <c r="AR40" s="59">
        <v>-229543</v>
      </c>
      <c r="AS40" s="61">
        <v>-229543</v>
      </c>
      <c r="AT40" s="2">
        <v>-65559</v>
      </c>
    </row>
    <row r="41" spans="1:49" x14ac:dyDescent="0.25">
      <c r="A41" s="9">
        <v>38</v>
      </c>
      <c r="B41" s="9" t="s">
        <v>97</v>
      </c>
      <c r="C41" s="1" t="s">
        <v>789</v>
      </c>
      <c r="D41" s="1" t="s">
        <v>99</v>
      </c>
      <c r="E41" s="2">
        <v>-116872</v>
      </c>
      <c r="F41" s="2">
        <v>-122328</v>
      </c>
      <c r="G41" s="2">
        <v>-335470</v>
      </c>
      <c r="H41" s="2">
        <v>-232530</v>
      </c>
      <c r="I41" s="2">
        <v>-152927</v>
      </c>
      <c r="J41" s="2">
        <v>-185930</v>
      </c>
      <c r="K41" s="2">
        <v>-157932</v>
      </c>
      <c r="L41" s="2">
        <v>-167704</v>
      </c>
      <c r="M41" s="2">
        <v>-157294</v>
      </c>
      <c r="N41" s="2">
        <v>-144452</v>
      </c>
      <c r="O41" s="2">
        <v>-167992</v>
      </c>
      <c r="P41" s="2">
        <v>-166364</v>
      </c>
      <c r="Q41" s="2">
        <v>-160426</v>
      </c>
      <c r="R41" s="2">
        <v>-155853</v>
      </c>
      <c r="S41" s="2">
        <v>-236749</v>
      </c>
      <c r="T41" s="2">
        <v>-175168</v>
      </c>
      <c r="U41" s="2">
        <v>-168941</v>
      </c>
      <c r="V41" s="2">
        <v>-181637</v>
      </c>
      <c r="W41" s="2">
        <v>-162568</v>
      </c>
      <c r="X41" s="2">
        <v>-263425</v>
      </c>
      <c r="Y41" s="2">
        <v>-223272</v>
      </c>
      <c r="Z41" s="2">
        <v>-167576</v>
      </c>
      <c r="AA41" s="2">
        <v>-152382</v>
      </c>
      <c r="AB41" s="2">
        <v>-206403</v>
      </c>
      <c r="AC41" s="2">
        <v>-71417</v>
      </c>
      <c r="AD41" s="2">
        <v>-113159</v>
      </c>
      <c r="AE41" s="2">
        <v>-196975</v>
      </c>
      <c r="AF41" s="2">
        <v>-13559</v>
      </c>
      <c r="AG41" s="2">
        <v>-1146667</v>
      </c>
      <c r="AH41" s="2">
        <v>-109407</v>
      </c>
      <c r="AI41" s="2">
        <v>-142528</v>
      </c>
      <c r="AJ41" s="2">
        <v>-525968</v>
      </c>
      <c r="AK41" s="2">
        <v>-323295</v>
      </c>
      <c r="AL41" s="2">
        <v>-229772</v>
      </c>
      <c r="AM41" s="2">
        <v>-194766</v>
      </c>
      <c r="AN41" s="2">
        <v>-173308</v>
      </c>
      <c r="AO41" s="2">
        <v>-151075</v>
      </c>
      <c r="AP41" s="2">
        <v>-159707</v>
      </c>
      <c r="AQ41" s="2">
        <v>-15920</v>
      </c>
      <c r="AR41" s="59">
        <v>-495007.64</v>
      </c>
      <c r="AS41" s="61">
        <v>-495007.64</v>
      </c>
      <c r="AT41" s="2">
        <v>-161400</v>
      </c>
    </row>
    <row r="42" spans="1:49" x14ac:dyDescent="0.25">
      <c r="A42" s="9">
        <v>39</v>
      </c>
      <c r="B42" s="9" t="s">
        <v>100</v>
      </c>
      <c r="C42" s="1" t="s">
        <v>789</v>
      </c>
      <c r="D42" s="1" t="s">
        <v>102</v>
      </c>
      <c r="E42" s="2">
        <v>-118454</v>
      </c>
      <c r="F42" s="2">
        <v>-115476</v>
      </c>
      <c r="G42" s="2">
        <v>-125864</v>
      </c>
      <c r="H42" s="2">
        <v>-155749</v>
      </c>
      <c r="I42" s="2">
        <v>-80636</v>
      </c>
      <c r="J42" s="2">
        <v>-58726</v>
      </c>
      <c r="K42" s="2">
        <v>-53169</v>
      </c>
      <c r="L42" s="2">
        <v>-50367</v>
      </c>
      <c r="M42" s="2">
        <v>-37450</v>
      </c>
      <c r="N42" s="2">
        <v>-19264</v>
      </c>
      <c r="O42" s="2">
        <v>-19801</v>
      </c>
      <c r="P42" s="2">
        <v>-15519</v>
      </c>
      <c r="Q42" s="2">
        <v>-26685</v>
      </c>
      <c r="R42" s="2">
        <v>-18263</v>
      </c>
      <c r="S42" s="2">
        <v>-10130</v>
      </c>
      <c r="T42" s="2">
        <v>-14431</v>
      </c>
      <c r="U42" s="2">
        <v>-11910</v>
      </c>
      <c r="V42" s="2">
        <v>-14586</v>
      </c>
      <c r="W42" s="2">
        <v>-15911</v>
      </c>
      <c r="X42" s="2">
        <v>-19010</v>
      </c>
      <c r="Y42" s="2">
        <v>-1608</v>
      </c>
      <c r="Z42" s="2">
        <v>-672</v>
      </c>
      <c r="AA42" s="2">
        <v>-434</v>
      </c>
      <c r="AB42" s="2">
        <v>-45100</v>
      </c>
      <c r="AC42" s="2">
        <v>-2317</v>
      </c>
      <c r="AD42" s="2">
        <v>-143308</v>
      </c>
      <c r="AE42" s="2">
        <v>-23568</v>
      </c>
      <c r="AF42" s="2">
        <v>-325</v>
      </c>
      <c r="AG42" s="2">
        <v>-27280</v>
      </c>
      <c r="AH42" s="2">
        <v>-617</v>
      </c>
      <c r="AI42" s="2">
        <v>-6014</v>
      </c>
      <c r="AJ42" s="2">
        <v>-243923</v>
      </c>
      <c r="AK42" s="2">
        <v>-4006</v>
      </c>
      <c r="AL42" s="2">
        <v>-868</v>
      </c>
      <c r="AM42" s="2">
        <v>0</v>
      </c>
      <c r="AN42" s="2">
        <v>0</v>
      </c>
      <c r="AO42" s="2">
        <v>0</v>
      </c>
      <c r="AP42" s="2">
        <v>-11742</v>
      </c>
      <c r="AQ42" s="2">
        <v>0</v>
      </c>
      <c r="AR42" s="59">
        <v>0</v>
      </c>
      <c r="AS42" s="61">
        <v>0</v>
      </c>
      <c r="AT42" s="2">
        <v>0</v>
      </c>
    </row>
    <row r="43" spans="1:49" x14ac:dyDescent="0.25">
      <c r="A43" s="9">
        <v>40</v>
      </c>
      <c r="B43" s="9" t="s">
        <v>814</v>
      </c>
      <c r="C43" s="1" t="s">
        <v>789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59">
        <v>0</v>
      </c>
      <c r="AS43" s="61">
        <v>0</v>
      </c>
      <c r="AT43" s="2">
        <v>0</v>
      </c>
    </row>
    <row r="44" spans="1:49" x14ac:dyDescent="0.25">
      <c r="A44" s="9">
        <v>41</v>
      </c>
      <c r="B44" s="9" t="s">
        <v>815</v>
      </c>
      <c r="C44" s="1" t="s">
        <v>789</v>
      </c>
      <c r="E44" s="2">
        <v>-1614</v>
      </c>
      <c r="F44" s="2">
        <v>-2028</v>
      </c>
      <c r="G44" s="2">
        <v>-21633</v>
      </c>
      <c r="H44" s="2">
        <v>-3205</v>
      </c>
      <c r="I44" s="2">
        <v>-24295</v>
      </c>
      <c r="J44" s="2">
        <v>-29891</v>
      </c>
      <c r="K44" s="2">
        <v>-13932</v>
      </c>
      <c r="L44" s="2">
        <v>-4660</v>
      </c>
      <c r="M44" s="2">
        <v>-1425</v>
      </c>
      <c r="N44" s="2">
        <v>-2914</v>
      </c>
      <c r="O44" s="2">
        <v>-4053</v>
      </c>
      <c r="P44" s="2">
        <v>-5879</v>
      </c>
      <c r="Q44" s="2">
        <v>178</v>
      </c>
      <c r="R44" s="2">
        <v>-1835</v>
      </c>
      <c r="S44" s="2">
        <v>-4627</v>
      </c>
      <c r="T44" s="2">
        <v>-4532</v>
      </c>
      <c r="U44" s="2">
        <v>-1901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-68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59">
        <v>0</v>
      </c>
      <c r="AS44" s="61">
        <v>0</v>
      </c>
      <c r="AT44" s="2">
        <v>0</v>
      </c>
    </row>
    <row r="45" spans="1:49" x14ac:dyDescent="0.25">
      <c r="A45" s="9">
        <v>42</v>
      </c>
      <c r="B45" s="9" t="s">
        <v>103</v>
      </c>
      <c r="C45" s="1" t="s">
        <v>789</v>
      </c>
      <c r="D45" s="1" t="s">
        <v>105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314096</v>
      </c>
      <c r="O45" s="2">
        <v>400000</v>
      </c>
      <c r="P45" s="2">
        <v>993283</v>
      </c>
      <c r="Q45" s="2">
        <v>820814</v>
      </c>
      <c r="R45" s="2">
        <v>758334</v>
      </c>
      <c r="S45" s="2">
        <v>751980</v>
      </c>
      <c r="T45" s="2">
        <v>650962</v>
      </c>
      <c r="U45" s="2">
        <v>363098</v>
      </c>
      <c r="V45" s="2">
        <v>346970</v>
      </c>
      <c r="W45" s="2">
        <v>720923</v>
      </c>
      <c r="X45" s="2">
        <v>366250</v>
      </c>
      <c r="Y45" s="2">
        <v>518014</v>
      </c>
      <c r="Z45" s="2">
        <v>498740</v>
      </c>
      <c r="AA45" s="2">
        <v>628127</v>
      </c>
      <c r="AB45" s="2">
        <v>674296</v>
      </c>
      <c r="AC45" s="2">
        <v>327411</v>
      </c>
      <c r="AD45" s="2">
        <v>622522</v>
      </c>
      <c r="AE45" s="2">
        <v>375598</v>
      </c>
      <c r="AF45" s="2">
        <v>402046</v>
      </c>
      <c r="AG45" s="2">
        <v>0</v>
      </c>
      <c r="AH45" s="2">
        <v>0</v>
      </c>
      <c r="AI45" s="2">
        <v>16646</v>
      </c>
      <c r="AJ45" s="2">
        <v>117680</v>
      </c>
      <c r="AK45" s="2">
        <v>0</v>
      </c>
      <c r="AL45" s="2">
        <v>743198</v>
      </c>
      <c r="AM45" s="2">
        <v>370122</v>
      </c>
      <c r="AN45" s="2">
        <v>732186</v>
      </c>
      <c r="AO45" s="2">
        <v>707860</v>
      </c>
      <c r="AP45" s="2">
        <v>457489</v>
      </c>
      <c r="AQ45" s="2">
        <v>331915</v>
      </c>
      <c r="AR45" s="59">
        <v>637111.04000000004</v>
      </c>
      <c r="AS45" s="61">
        <v>637111.04000000004</v>
      </c>
      <c r="AT45" s="2">
        <v>450000</v>
      </c>
    </row>
    <row r="46" spans="1:49" x14ac:dyDescent="0.25">
      <c r="A46" s="9">
        <v>43</v>
      </c>
      <c r="B46" s="9" t="s">
        <v>816</v>
      </c>
      <c r="C46" s="1" t="s">
        <v>789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59">
        <v>0</v>
      </c>
      <c r="AS46" s="61">
        <v>0</v>
      </c>
      <c r="AT46" s="2">
        <v>0</v>
      </c>
    </row>
    <row r="47" spans="1:49" x14ac:dyDescent="0.25">
      <c r="A47" s="9">
        <v>44</v>
      </c>
      <c r="B47" s="9" t="s">
        <v>106</v>
      </c>
      <c r="C47" s="1" t="s">
        <v>789</v>
      </c>
      <c r="D47" s="1" t="s">
        <v>108</v>
      </c>
      <c r="E47" s="2">
        <v>97494</v>
      </c>
      <c r="F47" s="2">
        <v>163915</v>
      </c>
      <c r="G47" s="2">
        <v>132190</v>
      </c>
      <c r="H47" s="2">
        <v>57656</v>
      </c>
      <c r="I47" s="2">
        <v>163095</v>
      </c>
      <c r="J47" s="2">
        <v>127109</v>
      </c>
      <c r="K47" s="2">
        <v>122462</v>
      </c>
      <c r="L47" s="2">
        <v>211170</v>
      </c>
      <c r="M47" s="2">
        <v>276747</v>
      </c>
      <c r="N47" s="2">
        <v>128503</v>
      </c>
      <c r="O47" s="2">
        <v>79234</v>
      </c>
      <c r="P47" s="2">
        <v>79311</v>
      </c>
      <c r="Q47" s="2">
        <v>326221</v>
      </c>
      <c r="R47" s="2">
        <v>36631</v>
      </c>
      <c r="S47" s="2">
        <v>48345</v>
      </c>
      <c r="T47" s="2">
        <v>11937</v>
      </c>
      <c r="U47" s="2">
        <v>35343</v>
      </c>
      <c r="V47" s="2">
        <v>144901</v>
      </c>
      <c r="W47" s="2">
        <v>133454</v>
      </c>
      <c r="X47" s="2">
        <v>488735</v>
      </c>
      <c r="Y47" s="2">
        <v>41923</v>
      </c>
      <c r="Z47" s="2">
        <v>38529</v>
      </c>
      <c r="AA47" s="2">
        <v>103045</v>
      </c>
      <c r="AB47" s="2">
        <v>69325</v>
      </c>
      <c r="AC47" s="2">
        <v>65062</v>
      </c>
      <c r="AD47" s="2">
        <v>29240</v>
      </c>
      <c r="AE47" s="2">
        <v>65036</v>
      </c>
      <c r="AF47" s="2">
        <v>35727</v>
      </c>
      <c r="AG47" s="2">
        <v>192757</v>
      </c>
      <c r="AH47" s="2">
        <v>39054</v>
      </c>
      <c r="AI47" s="2">
        <v>24960</v>
      </c>
      <c r="AJ47" s="2">
        <v>37343</v>
      </c>
      <c r="AK47" s="2">
        <v>96169</v>
      </c>
      <c r="AL47" s="2">
        <v>43101</v>
      </c>
      <c r="AM47" s="2">
        <v>82447</v>
      </c>
      <c r="AN47" s="2">
        <v>70068</v>
      </c>
      <c r="AO47" s="2">
        <v>119005</v>
      </c>
      <c r="AP47" s="2">
        <v>122208</v>
      </c>
      <c r="AQ47" s="2">
        <v>107872</v>
      </c>
      <c r="AR47" s="59">
        <v>145179.26999999999</v>
      </c>
      <c r="AS47" s="61">
        <v>145179.269999999</v>
      </c>
      <c r="AT47" s="2">
        <v>105000</v>
      </c>
    </row>
    <row r="48" spans="1:49" x14ac:dyDescent="0.25">
      <c r="A48" s="9">
        <v>45</v>
      </c>
      <c r="B48" s="9" t="s">
        <v>109</v>
      </c>
      <c r="C48" s="1" t="s">
        <v>789</v>
      </c>
      <c r="D48" s="1" t="s">
        <v>111</v>
      </c>
      <c r="E48" s="2">
        <v>144230</v>
      </c>
      <c r="F48" s="2">
        <v>136662</v>
      </c>
      <c r="G48" s="2">
        <v>106006</v>
      </c>
      <c r="H48" s="2">
        <v>104787</v>
      </c>
      <c r="I48" s="2">
        <v>213873</v>
      </c>
      <c r="J48" s="2">
        <v>160045</v>
      </c>
      <c r="K48" s="2">
        <v>126225</v>
      </c>
      <c r="L48" s="2">
        <v>128812</v>
      </c>
      <c r="M48" s="2">
        <v>131447</v>
      </c>
      <c r="N48" s="2">
        <v>141784</v>
      </c>
      <c r="O48" s="2">
        <v>191413</v>
      </c>
      <c r="P48" s="2">
        <v>278812</v>
      </c>
      <c r="Q48" s="2">
        <v>264884</v>
      </c>
      <c r="R48" s="2">
        <v>1172556</v>
      </c>
      <c r="S48" s="2">
        <v>476963</v>
      </c>
      <c r="T48" s="2">
        <v>246863</v>
      </c>
      <c r="U48" s="2">
        <v>859206</v>
      </c>
      <c r="V48" s="2">
        <v>691560</v>
      </c>
      <c r="W48" s="2">
        <v>1025816</v>
      </c>
      <c r="X48" s="2">
        <v>493129</v>
      </c>
      <c r="Y48" s="2">
        <v>626206</v>
      </c>
      <c r="Z48" s="2">
        <v>625742</v>
      </c>
      <c r="AA48" s="2">
        <v>186913</v>
      </c>
      <c r="AB48" s="2">
        <v>1318290</v>
      </c>
      <c r="AC48" s="2">
        <v>1602813</v>
      </c>
      <c r="AD48" s="2">
        <v>638565</v>
      </c>
      <c r="AE48" s="2">
        <v>859855</v>
      </c>
      <c r="AF48" s="2">
        <v>856028</v>
      </c>
      <c r="AG48" s="2">
        <v>726955</v>
      </c>
      <c r="AH48" s="2">
        <v>1156015</v>
      </c>
      <c r="AI48" s="2">
        <v>718110</v>
      </c>
      <c r="AJ48" s="2">
        <v>281211</v>
      </c>
      <c r="AK48" s="2">
        <v>1182273</v>
      </c>
      <c r="AL48" s="2">
        <v>703359</v>
      </c>
      <c r="AM48" s="2">
        <v>722000</v>
      </c>
      <c r="AN48" s="2">
        <v>718201</v>
      </c>
      <c r="AO48" s="2">
        <v>720234</v>
      </c>
      <c r="AP48" s="2">
        <v>2450687</v>
      </c>
      <c r="AQ48" s="2">
        <v>277738</v>
      </c>
      <c r="AR48" s="59">
        <v>753861.36</v>
      </c>
      <c r="AS48" s="61">
        <v>753861.35999998869</v>
      </c>
      <c r="AT48" s="2">
        <v>705000</v>
      </c>
    </row>
    <row r="49" spans="1:49" x14ac:dyDescent="0.25">
      <c r="A49" s="9">
        <v>46</v>
      </c>
      <c r="B49" s="9" t="s">
        <v>112</v>
      </c>
      <c r="C49" s="1" t="s">
        <v>789</v>
      </c>
      <c r="D49" s="1" t="s">
        <v>114</v>
      </c>
      <c r="E49" s="2">
        <v>102700</v>
      </c>
      <c r="F49" s="2">
        <v>102700</v>
      </c>
      <c r="G49" s="2">
        <v>108992</v>
      </c>
      <c r="H49" s="2">
        <v>119264</v>
      </c>
      <c r="I49" s="2">
        <v>106742</v>
      </c>
      <c r="J49" s="2">
        <v>106742</v>
      </c>
      <c r="K49" s="2">
        <v>106742</v>
      </c>
      <c r="L49" s="2">
        <v>106129</v>
      </c>
      <c r="M49" s="2">
        <v>106129</v>
      </c>
      <c r="N49" s="2">
        <v>106129</v>
      </c>
      <c r="O49" s="2">
        <v>90586</v>
      </c>
      <c r="P49" s="2">
        <v>99912</v>
      </c>
      <c r="Q49" s="2">
        <v>99912</v>
      </c>
      <c r="R49" s="2">
        <v>99912</v>
      </c>
      <c r="S49" s="2">
        <v>99912</v>
      </c>
      <c r="T49" s="2">
        <v>99912</v>
      </c>
      <c r="U49" s="2">
        <v>99912</v>
      </c>
      <c r="V49" s="2">
        <v>206574</v>
      </c>
      <c r="W49" s="2">
        <v>229010</v>
      </c>
      <c r="X49" s="2">
        <v>100755</v>
      </c>
      <c r="Y49" s="2">
        <v>644770</v>
      </c>
      <c r="Z49" s="2">
        <v>660063</v>
      </c>
      <c r="AA49" s="2">
        <v>652535</v>
      </c>
      <c r="AB49" s="2">
        <v>777694</v>
      </c>
      <c r="AC49" s="2">
        <v>1075928</v>
      </c>
      <c r="AD49" s="2">
        <v>1026062</v>
      </c>
      <c r="AE49" s="2">
        <v>961697</v>
      </c>
      <c r="AF49" s="2">
        <v>968915</v>
      </c>
      <c r="AG49" s="2">
        <v>746598</v>
      </c>
      <c r="AH49" s="2">
        <v>744598</v>
      </c>
      <c r="AI49" s="2">
        <v>740371</v>
      </c>
      <c r="AJ49" s="2">
        <v>964153</v>
      </c>
      <c r="AK49" s="2">
        <v>1930564</v>
      </c>
      <c r="AL49" s="2">
        <v>1204836</v>
      </c>
      <c r="AM49" s="2">
        <v>1038669</v>
      </c>
      <c r="AN49" s="2">
        <v>1029696</v>
      </c>
      <c r="AO49" s="2">
        <v>1002175</v>
      </c>
      <c r="AP49" s="2">
        <v>1007243</v>
      </c>
      <c r="AQ49" s="2">
        <v>1555195</v>
      </c>
      <c r="AR49" s="59">
        <v>964458.54</v>
      </c>
      <c r="AS49" s="61">
        <v>964458.53999999992</v>
      </c>
      <c r="AT49" s="2">
        <v>995492</v>
      </c>
    </row>
    <row r="50" spans="1:49" x14ac:dyDescent="0.25">
      <c r="A50" s="9">
        <v>47</v>
      </c>
      <c r="B50" s="9" t="s">
        <v>115</v>
      </c>
      <c r="C50" s="1" t="s">
        <v>789</v>
      </c>
      <c r="D50" s="1" t="s">
        <v>117</v>
      </c>
      <c r="E50" s="2">
        <v>263267</v>
      </c>
      <c r="F50" s="2">
        <v>542005</v>
      </c>
      <c r="G50" s="2">
        <v>952218</v>
      </c>
      <c r="H50" s="2">
        <v>893156</v>
      </c>
      <c r="I50" s="2">
        <v>985944</v>
      </c>
      <c r="J50" s="2">
        <v>1847326</v>
      </c>
      <c r="K50" s="2">
        <v>1580041</v>
      </c>
      <c r="L50" s="2">
        <v>1894306</v>
      </c>
      <c r="M50" s="2">
        <v>1780966</v>
      </c>
      <c r="N50" s="2">
        <v>2054570</v>
      </c>
      <c r="O50" s="2">
        <v>2369005</v>
      </c>
      <c r="P50" s="2">
        <v>2370385</v>
      </c>
      <c r="Q50" s="2">
        <v>2670046</v>
      </c>
      <c r="R50" s="2">
        <v>2825898</v>
      </c>
      <c r="S50" s="2">
        <v>2924927</v>
      </c>
      <c r="T50" s="2">
        <v>3203073</v>
      </c>
      <c r="U50" s="2">
        <v>3245224</v>
      </c>
      <c r="V50" s="2">
        <v>3344509</v>
      </c>
      <c r="W50" s="2">
        <v>3377939</v>
      </c>
      <c r="X50" s="2">
        <v>3316515</v>
      </c>
      <c r="Y50" s="2">
        <v>3677462</v>
      </c>
      <c r="Z50" s="2">
        <v>3317810</v>
      </c>
      <c r="AA50" s="2">
        <v>3979579</v>
      </c>
      <c r="AB50" s="2">
        <v>3476888</v>
      </c>
      <c r="AC50" s="2">
        <v>3631990</v>
      </c>
      <c r="AD50" s="2">
        <v>3687991</v>
      </c>
      <c r="AE50" s="2">
        <v>3407630</v>
      </c>
      <c r="AF50" s="2">
        <v>3304411</v>
      </c>
      <c r="AG50" s="2">
        <v>3427013</v>
      </c>
      <c r="AH50" s="2">
        <v>3256040</v>
      </c>
      <c r="AI50" s="2">
        <v>3681081</v>
      </c>
      <c r="AJ50" s="2">
        <v>3482013</v>
      </c>
      <c r="AK50" s="2">
        <v>3475215</v>
      </c>
      <c r="AL50" s="2">
        <v>3502437</v>
      </c>
      <c r="AM50" s="2">
        <v>2352559</v>
      </c>
      <c r="AN50" s="2">
        <v>3184383</v>
      </c>
      <c r="AO50" s="2">
        <v>3889827</v>
      </c>
      <c r="AP50" s="2">
        <v>3449032</v>
      </c>
      <c r="AQ50" s="2">
        <v>3624259</v>
      </c>
      <c r="AR50" s="59">
        <v>4363342.04</v>
      </c>
      <c r="AS50" s="61">
        <v>4350884.5499999933</v>
      </c>
      <c r="AT50" s="2">
        <v>3372612</v>
      </c>
    </row>
    <row r="51" spans="1:49" x14ac:dyDescent="0.25">
      <c r="A51" s="9">
        <v>48</v>
      </c>
      <c r="B51" s="9" t="s">
        <v>118</v>
      </c>
      <c r="C51" s="1" t="s">
        <v>789</v>
      </c>
      <c r="D51" s="1" t="s">
        <v>120</v>
      </c>
      <c r="E51" s="2">
        <v>312835</v>
      </c>
      <c r="F51" s="2">
        <v>415749</v>
      </c>
      <c r="G51" s="2">
        <v>429973</v>
      </c>
      <c r="H51" s="2">
        <v>518221</v>
      </c>
      <c r="I51" s="2">
        <v>477738</v>
      </c>
      <c r="J51" s="2">
        <v>560307</v>
      </c>
      <c r="K51" s="2">
        <v>555731</v>
      </c>
      <c r="L51" s="2">
        <v>484960</v>
      </c>
      <c r="M51" s="2">
        <v>488191</v>
      </c>
      <c r="N51" s="2">
        <v>520358</v>
      </c>
      <c r="O51" s="2">
        <v>156802</v>
      </c>
      <c r="P51" s="2">
        <v>362294</v>
      </c>
      <c r="Q51" s="2">
        <v>326476</v>
      </c>
      <c r="R51" s="2">
        <v>283485</v>
      </c>
      <c r="S51" s="2">
        <v>264878</v>
      </c>
      <c r="T51" s="2">
        <v>271110</v>
      </c>
      <c r="U51" s="2">
        <v>218355</v>
      </c>
      <c r="V51" s="2">
        <v>220191</v>
      </c>
      <c r="W51" s="2">
        <v>106779</v>
      </c>
      <c r="X51" s="2">
        <v>517341</v>
      </c>
      <c r="Y51" s="2">
        <v>96243</v>
      </c>
      <c r="Z51" s="2">
        <v>76728</v>
      </c>
      <c r="AA51" s="2">
        <v>47841</v>
      </c>
      <c r="AB51" s="2">
        <v>163436</v>
      </c>
      <c r="AC51" s="2">
        <v>57283</v>
      </c>
      <c r="AD51" s="2">
        <v>97966</v>
      </c>
      <c r="AE51" s="2">
        <v>192652</v>
      </c>
      <c r="AF51" s="2">
        <v>272843</v>
      </c>
      <c r="AG51" s="2">
        <v>457010</v>
      </c>
      <c r="AH51" s="2">
        <v>722017</v>
      </c>
      <c r="AI51" s="2">
        <v>895381</v>
      </c>
      <c r="AJ51" s="2">
        <v>798966</v>
      </c>
      <c r="AK51" s="2">
        <v>970179</v>
      </c>
      <c r="AL51" s="2">
        <v>904627</v>
      </c>
      <c r="AM51" s="2">
        <v>1021058</v>
      </c>
      <c r="AN51" s="2">
        <v>1098191</v>
      </c>
      <c r="AO51" s="2">
        <v>1068349</v>
      </c>
      <c r="AP51" s="2">
        <v>1494685</v>
      </c>
      <c r="AQ51" s="2">
        <v>1858064</v>
      </c>
      <c r="AR51" s="59">
        <v>1460841.5</v>
      </c>
      <c r="AS51" s="61">
        <v>1460841.4999999988</v>
      </c>
      <c r="AT51" s="2">
        <v>1500000</v>
      </c>
    </row>
    <row r="52" spans="1:49" x14ac:dyDescent="0.25">
      <c r="A52" s="9">
        <v>49</v>
      </c>
      <c r="B52" s="9" t="s">
        <v>121</v>
      </c>
      <c r="C52" s="1" t="s">
        <v>789</v>
      </c>
      <c r="D52" s="1" t="s">
        <v>123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5400002</v>
      </c>
      <c r="AM52" s="2">
        <v>5400000</v>
      </c>
      <c r="AN52" s="2">
        <v>2941022</v>
      </c>
      <c r="AO52" s="2">
        <v>2389287</v>
      </c>
      <c r="AP52" s="2">
        <v>2411533</v>
      </c>
      <c r="AQ52" s="2">
        <v>1061713</v>
      </c>
      <c r="AR52" s="59">
        <v>6000000</v>
      </c>
      <c r="AS52" s="61">
        <v>6325491.2800000003</v>
      </c>
      <c r="AT52" s="2">
        <v>6000000</v>
      </c>
    </row>
    <row r="53" spans="1:49" x14ac:dyDescent="0.25">
      <c r="A53" s="9">
        <v>50</v>
      </c>
      <c r="B53" s="9" t="s">
        <v>124</v>
      </c>
      <c r="C53" s="1" t="s">
        <v>789</v>
      </c>
      <c r="D53" s="1" t="s">
        <v>126</v>
      </c>
      <c r="E53" s="2">
        <v>386081</v>
      </c>
      <c r="F53" s="2">
        <v>278817</v>
      </c>
      <c r="G53" s="2">
        <v>209613</v>
      </c>
      <c r="H53" s="2">
        <v>242636</v>
      </c>
      <c r="I53" s="2">
        <v>244009</v>
      </c>
      <c r="J53" s="2">
        <v>268744</v>
      </c>
      <c r="K53" s="2">
        <v>61348</v>
      </c>
      <c r="L53" s="2">
        <v>419433</v>
      </c>
      <c r="M53" s="2">
        <v>310766</v>
      </c>
      <c r="N53" s="2">
        <v>308095</v>
      </c>
      <c r="O53" s="2">
        <v>369014</v>
      </c>
      <c r="P53" s="2">
        <v>410986</v>
      </c>
      <c r="Q53" s="2">
        <v>518960</v>
      </c>
      <c r="R53" s="2">
        <v>614282</v>
      </c>
      <c r="S53" s="2">
        <v>823542</v>
      </c>
      <c r="T53" s="2">
        <v>920299</v>
      </c>
      <c r="U53" s="2">
        <v>896580</v>
      </c>
      <c r="V53" s="2">
        <v>1272406</v>
      </c>
      <c r="W53" s="2">
        <v>1025184</v>
      </c>
      <c r="X53" s="2">
        <v>1135389</v>
      </c>
      <c r="Y53" s="2">
        <v>934559</v>
      </c>
      <c r="Z53" s="2">
        <v>1434995</v>
      </c>
      <c r="AA53" s="2">
        <v>1183589</v>
      </c>
      <c r="AB53" s="2">
        <v>1546785</v>
      </c>
      <c r="AC53" s="2">
        <v>1192225</v>
      </c>
      <c r="AD53" s="2">
        <v>498143</v>
      </c>
      <c r="AE53" s="2">
        <v>434811</v>
      </c>
      <c r="AF53" s="2">
        <v>518928</v>
      </c>
      <c r="AG53" s="2">
        <v>791698</v>
      </c>
      <c r="AH53" s="2">
        <v>460094</v>
      </c>
      <c r="AI53" s="2">
        <v>242325</v>
      </c>
      <c r="AJ53" s="2">
        <v>209736</v>
      </c>
      <c r="AK53" s="2">
        <v>1420028</v>
      </c>
      <c r="AL53" s="2">
        <v>1179761</v>
      </c>
      <c r="AM53" s="2">
        <v>385447</v>
      </c>
      <c r="AN53" s="2">
        <v>260269</v>
      </c>
      <c r="AO53" s="2">
        <v>532083</v>
      </c>
      <c r="AP53" s="2">
        <v>61018</v>
      </c>
      <c r="AQ53" s="2">
        <v>493193</v>
      </c>
      <c r="AR53" s="59">
        <v>595901.28</v>
      </c>
      <c r="AS53" s="61">
        <v>595901.28</v>
      </c>
      <c r="AT53" s="2">
        <v>400000</v>
      </c>
    </row>
    <row r="54" spans="1:49" x14ac:dyDescent="0.25">
      <c r="A54" s="9">
        <v>51</v>
      </c>
      <c r="B54" s="9" t="s">
        <v>127</v>
      </c>
      <c r="C54" s="1" t="s">
        <v>789</v>
      </c>
      <c r="D54" s="1" t="s">
        <v>129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854878</v>
      </c>
      <c r="AM54" s="2">
        <v>1066225</v>
      </c>
      <c r="AN54" s="2">
        <v>178435</v>
      </c>
      <c r="AO54" s="2">
        <v>634245</v>
      </c>
      <c r="AP54" s="2">
        <v>1751633</v>
      </c>
      <c r="AQ54" s="2">
        <v>1324839</v>
      </c>
      <c r="AR54" s="59">
        <v>1058050.1000000001</v>
      </c>
      <c r="AS54" s="61">
        <v>1058050.1000000001</v>
      </c>
      <c r="AT54" s="2">
        <v>1000000</v>
      </c>
    </row>
    <row r="55" spans="1:49" x14ac:dyDescent="0.25">
      <c r="A55" s="9">
        <v>52</v>
      </c>
      <c r="B55" s="9" t="s">
        <v>130</v>
      </c>
      <c r="C55" s="1" t="s">
        <v>789</v>
      </c>
      <c r="D55" s="1" t="s">
        <v>132</v>
      </c>
      <c r="E55" s="2" t="s">
        <v>308</v>
      </c>
      <c r="F55" s="2" t="s">
        <v>308</v>
      </c>
      <c r="G55" s="2" t="s">
        <v>308</v>
      </c>
      <c r="H55" s="2" t="s">
        <v>308</v>
      </c>
      <c r="I55" s="2" t="s">
        <v>308</v>
      </c>
      <c r="J55" s="2" t="s">
        <v>308</v>
      </c>
      <c r="K55" s="2" t="s">
        <v>308</v>
      </c>
      <c r="L55" s="2" t="s">
        <v>308</v>
      </c>
      <c r="M55" s="2" t="s">
        <v>308</v>
      </c>
      <c r="N55" s="2" t="s">
        <v>308</v>
      </c>
      <c r="O55" s="2" t="s">
        <v>308</v>
      </c>
      <c r="P55" s="2" t="s">
        <v>308</v>
      </c>
      <c r="Q55" s="2" t="s">
        <v>308</v>
      </c>
      <c r="R55" s="2" t="s">
        <v>308</v>
      </c>
      <c r="S55" s="2" t="s">
        <v>308</v>
      </c>
      <c r="T55" s="2" t="s">
        <v>308</v>
      </c>
      <c r="U55" s="2" t="s">
        <v>308</v>
      </c>
      <c r="V55" s="2" t="s">
        <v>308</v>
      </c>
      <c r="W55" s="2" t="s">
        <v>308</v>
      </c>
      <c r="X55" s="2" t="s">
        <v>308</v>
      </c>
      <c r="Y55" s="2" t="s">
        <v>308</v>
      </c>
      <c r="Z55" s="2" t="s">
        <v>308</v>
      </c>
      <c r="AA55" s="2" t="s">
        <v>308</v>
      </c>
      <c r="AB55" s="2" t="s">
        <v>308</v>
      </c>
      <c r="AC55" s="2" t="s">
        <v>308</v>
      </c>
      <c r="AD55" s="2" t="s">
        <v>308</v>
      </c>
      <c r="AE55" s="2" t="s">
        <v>308</v>
      </c>
      <c r="AF55" s="2" t="s">
        <v>308</v>
      </c>
      <c r="AG55" s="2" t="s">
        <v>308</v>
      </c>
      <c r="AH55" s="2" t="s">
        <v>308</v>
      </c>
      <c r="AI55" s="2" t="s">
        <v>308</v>
      </c>
      <c r="AJ55" s="2" t="s">
        <v>308</v>
      </c>
      <c r="AK55" s="2" t="s">
        <v>308</v>
      </c>
      <c r="AL55" s="2" t="s">
        <v>308</v>
      </c>
      <c r="AM55" s="2">
        <v>0</v>
      </c>
      <c r="AN55" s="2">
        <v>0</v>
      </c>
      <c r="AO55" s="2">
        <v>100000</v>
      </c>
      <c r="AP55" s="2">
        <v>0</v>
      </c>
      <c r="AQ55" s="2">
        <v>4525725</v>
      </c>
      <c r="AR55" s="59">
        <v>1672850.7</v>
      </c>
      <c r="AS55" s="61">
        <v>1673235</v>
      </c>
      <c r="AT55" s="2">
        <v>1700000</v>
      </c>
    </row>
    <row r="56" spans="1:49" x14ac:dyDescent="0.25">
      <c r="A56" s="9">
        <v>53</v>
      </c>
      <c r="B56" s="9" t="s">
        <v>133</v>
      </c>
      <c r="C56" s="1" t="s">
        <v>789</v>
      </c>
      <c r="D56" s="1" t="s">
        <v>135</v>
      </c>
      <c r="E56" s="2" t="s">
        <v>308</v>
      </c>
      <c r="F56" s="2" t="s">
        <v>308</v>
      </c>
      <c r="G56" s="2" t="s">
        <v>308</v>
      </c>
      <c r="H56" s="2" t="s">
        <v>308</v>
      </c>
      <c r="I56" s="2" t="s">
        <v>308</v>
      </c>
      <c r="J56" s="2" t="s">
        <v>308</v>
      </c>
      <c r="K56" s="2" t="s">
        <v>308</v>
      </c>
      <c r="L56" s="2" t="s">
        <v>308</v>
      </c>
      <c r="M56" s="2" t="s">
        <v>308</v>
      </c>
      <c r="N56" s="2" t="s">
        <v>308</v>
      </c>
      <c r="O56" s="2" t="s">
        <v>308</v>
      </c>
      <c r="P56" s="2" t="s">
        <v>308</v>
      </c>
      <c r="Q56" s="2" t="s">
        <v>308</v>
      </c>
      <c r="R56" s="2" t="s">
        <v>308</v>
      </c>
      <c r="S56" s="2" t="s">
        <v>308</v>
      </c>
      <c r="T56" s="2" t="s">
        <v>308</v>
      </c>
      <c r="U56" s="2" t="s">
        <v>308</v>
      </c>
      <c r="V56" s="2" t="s">
        <v>308</v>
      </c>
      <c r="W56" s="2" t="s">
        <v>308</v>
      </c>
      <c r="X56" s="2" t="s">
        <v>308</v>
      </c>
      <c r="Y56" s="2" t="s">
        <v>308</v>
      </c>
      <c r="Z56" s="2" t="s">
        <v>308</v>
      </c>
      <c r="AA56" s="2" t="s">
        <v>308</v>
      </c>
      <c r="AB56" s="2" t="s">
        <v>308</v>
      </c>
      <c r="AC56" s="2" t="s">
        <v>308</v>
      </c>
      <c r="AD56" s="2" t="s">
        <v>308</v>
      </c>
      <c r="AE56" s="2" t="s">
        <v>308</v>
      </c>
      <c r="AF56" s="2" t="s">
        <v>308</v>
      </c>
      <c r="AG56" s="2" t="s">
        <v>308</v>
      </c>
      <c r="AH56" s="2" t="s">
        <v>308</v>
      </c>
      <c r="AI56" s="2" t="s">
        <v>308</v>
      </c>
      <c r="AJ56" s="2" t="s">
        <v>308</v>
      </c>
      <c r="AK56" s="2" t="s">
        <v>308</v>
      </c>
      <c r="AL56" s="2" t="s">
        <v>308</v>
      </c>
      <c r="AM56" s="2">
        <v>0</v>
      </c>
      <c r="AN56" s="2">
        <v>0</v>
      </c>
      <c r="AO56" s="2">
        <v>57362</v>
      </c>
      <c r="AP56" s="2">
        <v>135802</v>
      </c>
      <c r="AQ56" s="2">
        <v>45617</v>
      </c>
      <c r="AR56" s="59">
        <v>25495.32</v>
      </c>
      <c r="AS56" s="61">
        <v>25495.32</v>
      </c>
      <c r="AT56" s="2">
        <v>50000</v>
      </c>
    </row>
    <row r="57" spans="1:49" x14ac:dyDescent="0.25">
      <c r="A57" s="9">
        <v>54</v>
      </c>
      <c r="B57" s="9" t="s">
        <v>136</v>
      </c>
      <c r="C57" s="1" t="s">
        <v>789</v>
      </c>
      <c r="D57" s="1" t="s">
        <v>138</v>
      </c>
      <c r="E57" s="2">
        <v>57969520</v>
      </c>
      <c r="F57" s="2">
        <v>57596601</v>
      </c>
      <c r="G57" s="2">
        <v>67439211</v>
      </c>
      <c r="H57" s="2">
        <v>72519733</v>
      </c>
      <c r="I57" s="2">
        <v>78099713</v>
      </c>
      <c r="J57" s="2">
        <v>80153044</v>
      </c>
      <c r="K57" s="2">
        <v>83262539</v>
      </c>
      <c r="L57" s="2">
        <v>90646650</v>
      </c>
      <c r="M57" s="2">
        <v>96550990</v>
      </c>
      <c r="N57" s="2">
        <v>100721253</v>
      </c>
      <c r="O57" s="2">
        <v>113445780</v>
      </c>
      <c r="P57" s="2">
        <v>105430798</v>
      </c>
      <c r="Q57" s="2">
        <v>113468464</v>
      </c>
      <c r="R57" s="2">
        <v>117877558</v>
      </c>
      <c r="S57" s="2">
        <v>114696658</v>
      </c>
      <c r="T57" s="2">
        <v>117019648</v>
      </c>
      <c r="U57" s="2">
        <v>119326796</v>
      </c>
      <c r="V57" s="2">
        <v>113168384</v>
      </c>
      <c r="W57" s="2">
        <v>115102802</v>
      </c>
      <c r="X57" s="2">
        <v>121077459</v>
      </c>
      <c r="Y57" s="2">
        <v>130862223</v>
      </c>
      <c r="Z57" s="2">
        <v>138354250</v>
      </c>
      <c r="AA57" s="2">
        <v>139119994</v>
      </c>
      <c r="AB57" s="2">
        <v>149782645</v>
      </c>
      <c r="AC57" s="2">
        <v>166173478</v>
      </c>
      <c r="AD57" s="2">
        <v>164396261</v>
      </c>
      <c r="AE57" s="2">
        <v>173254387</v>
      </c>
      <c r="AF57" s="2">
        <v>188222096</v>
      </c>
      <c r="AG57" s="2">
        <v>206262389</v>
      </c>
      <c r="AH57" s="2">
        <v>229015908</v>
      </c>
      <c r="AI57" s="2">
        <v>251640756</v>
      </c>
      <c r="AJ57" s="2">
        <v>250162547</v>
      </c>
      <c r="AK57" s="2">
        <v>208714274</v>
      </c>
      <c r="AL57" s="2">
        <v>224463361</v>
      </c>
      <c r="AM57" s="2">
        <v>249042604</v>
      </c>
      <c r="AN57" s="2">
        <v>265351167</v>
      </c>
      <c r="AO57" s="2">
        <v>270817755</v>
      </c>
      <c r="AP57" s="2">
        <v>291089345</v>
      </c>
      <c r="AQ57" s="2">
        <v>327337285</v>
      </c>
      <c r="AR57" s="59">
        <v>318077636.38999999</v>
      </c>
      <c r="AS57" s="61">
        <v>317749559.94999897</v>
      </c>
      <c r="AT57" s="2">
        <v>332808000</v>
      </c>
    </row>
    <row r="58" spans="1:49" x14ac:dyDescent="0.25">
      <c r="A58" s="9">
        <v>55</v>
      </c>
      <c r="B58" s="9" t="s">
        <v>139</v>
      </c>
      <c r="C58" s="1" t="s">
        <v>789</v>
      </c>
      <c r="D58" s="1" t="s">
        <v>141</v>
      </c>
      <c r="E58" s="2">
        <v>0</v>
      </c>
      <c r="F58" s="2">
        <v>0</v>
      </c>
      <c r="G58" s="2">
        <v>744623</v>
      </c>
      <c r="H58" s="2">
        <v>826327</v>
      </c>
      <c r="I58" s="2">
        <v>1008832</v>
      </c>
      <c r="J58" s="2">
        <v>930058</v>
      </c>
      <c r="K58" s="2">
        <v>988954</v>
      </c>
      <c r="L58" s="2">
        <v>1363313</v>
      </c>
      <c r="M58" s="2">
        <v>1295583</v>
      </c>
      <c r="N58" s="2">
        <v>1464378</v>
      </c>
      <c r="O58" s="2">
        <v>1686456</v>
      </c>
      <c r="P58" s="2">
        <v>1935027</v>
      </c>
      <c r="Q58" s="2">
        <v>2041337</v>
      </c>
      <c r="R58" s="2">
        <v>2441592</v>
      </c>
      <c r="S58" s="2">
        <v>2695692</v>
      </c>
      <c r="T58" s="2">
        <v>2642949</v>
      </c>
      <c r="U58" s="2">
        <v>3401433</v>
      </c>
      <c r="V58" s="2">
        <v>2919092</v>
      </c>
      <c r="W58" s="2">
        <v>2867498</v>
      </c>
      <c r="X58" s="2">
        <v>2944568</v>
      </c>
      <c r="Y58" s="2">
        <v>3023966</v>
      </c>
      <c r="Z58" s="2">
        <v>2939029</v>
      </c>
      <c r="AA58" s="2">
        <v>3075557</v>
      </c>
      <c r="AB58" s="2">
        <v>3086628</v>
      </c>
      <c r="AC58" s="2">
        <v>3079018</v>
      </c>
      <c r="AD58" s="2">
        <v>3455535</v>
      </c>
      <c r="AE58" s="2">
        <v>3840624</v>
      </c>
      <c r="AF58" s="2">
        <v>5663849</v>
      </c>
      <c r="AG58" s="2">
        <v>5901969</v>
      </c>
      <c r="AH58" s="2">
        <v>7691249</v>
      </c>
      <c r="AI58" s="2">
        <v>7515995</v>
      </c>
      <c r="AJ58" s="2">
        <v>15402484</v>
      </c>
      <c r="AK58" s="2">
        <v>9314325</v>
      </c>
      <c r="AL58" s="2">
        <v>9291861</v>
      </c>
      <c r="AM58" s="2">
        <v>9178516</v>
      </c>
      <c r="AN58" s="2">
        <v>9079307</v>
      </c>
      <c r="AO58" s="2">
        <v>6942867</v>
      </c>
      <c r="AP58" s="2">
        <v>8637916</v>
      </c>
      <c r="AQ58" s="2">
        <v>8851259</v>
      </c>
      <c r="AR58" s="59">
        <v>8842340.3800000008</v>
      </c>
      <c r="AS58" s="61">
        <v>8842340.3800000008</v>
      </c>
      <c r="AT58" s="2">
        <v>8500000</v>
      </c>
    </row>
    <row r="59" spans="1:49" x14ac:dyDescent="0.25">
      <c r="A59" s="9">
        <v>56</v>
      </c>
      <c r="B59" s="9" t="s">
        <v>142</v>
      </c>
      <c r="C59" s="1" t="s">
        <v>789</v>
      </c>
      <c r="D59" s="1" t="s">
        <v>144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8142827</v>
      </c>
      <c r="P59" s="2">
        <v>3354651</v>
      </c>
      <c r="Q59" s="2">
        <v>2379389</v>
      </c>
      <c r="R59" s="2">
        <v>3140932</v>
      </c>
      <c r="S59" s="2">
        <v>2449993</v>
      </c>
      <c r="T59" s="2">
        <v>2379333</v>
      </c>
      <c r="U59" s="2">
        <v>3129797</v>
      </c>
      <c r="V59" s="2">
        <v>2857621</v>
      </c>
      <c r="W59" s="2">
        <v>3221566</v>
      </c>
      <c r="X59" s="2">
        <v>2452836</v>
      </c>
      <c r="Y59" s="2">
        <v>3861491</v>
      </c>
      <c r="Z59" s="2">
        <v>3976483</v>
      </c>
      <c r="AA59" s="2">
        <v>4611879</v>
      </c>
      <c r="AB59" s="2">
        <v>17976059</v>
      </c>
      <c r="AC59" s="2">
        <v>12321163</v>
      </c>
      <c r="AD59" s="2">
        <v>7718386</v>
      </c>
      <c r="AE59" s="2">
        <v>5411328</v>
      </c>
      <c r="AF59" s="2">
        <v>5749292</v>
      </c>
      <c r="AG59" s="2">
        <v>13085496</v>
      </c>
      <c r="AH59" s="2">
        <v>6903725</v>
      </c>
      <c r="AI59" s="2">
        <v>8468188</v>
      </c>
      <c r="AJ59" s="2">
        <v>5037462</v>
      </c>
      <c r="AK59" s="2">
        <v>4347118</v>
      </c>
      <c r="AL59" s="2">
        <v>1199789</v>
      </c>
      <c r="AM59" s="2">
        <v>3954769</v>
      </c>
      <c r="AN59" s="2">
        <v>4038776</v>
      </c>
      <c r="AO59" s="2">
        <v>6676867</v>
      </c>
      <c r="AP59" s="2">
        <v>8036761</v>
      </c>
      <c r="AQ59" s="2">
        <v>10538720</v>
      </c>
      <c r="AR59" s="59">
        <v>8259114.79</v>
      </c>
      <c r="AS59" s="61">
        <v>8259114.79</v>
      </c>
      <c r="AT59" s="2">
        <v>9500000</v>
      </c>
    </row>
    <row r="60" spans="1:49" x14ac:dyDescent="0.25">
      <c r="A60" s="9">
        <v>57</v>
      </c>
      <c r="B60" s="9" t="s">
        <v>145</v>
      </c>
      <c r="C60" s="1" t="s">
        <v>789</v>
      </c>
      <c r="D60" s="1" t="s">
        <v>147</v>
      </c>
      <c r="E60" s="2">
        <v>2758139</v>
      </c>
      <c r="F60" s="2">
        <v>2029259</v>
      </c>
      <c r="G60" s="2">
        <v>2799588</v>
      </c>
      <c r="H60" s="2">
        <v>2375127</v>
      </c>
      <c r="I60" s="2">
        <v>2851313</v>
      </c>
      <c r="J60" s="2">
        <v>2958324</v>
      </c>
      <c r="K60" s="2">
        <v>4421136</v>
      </c>
      <c r="L60" s="2">
        <v>3413295</v>
      </c>
      <c r="M60" s="2">
        <v>4107334</v>
      </c>
      <c r="N60" s="2">
        <v>4114478</v>
      </c>
      <c r="O60" s="2">
        <v>4369267</v>
      </c>
      <c r="P60" s="2">
        <v>4595238</v>
      </c>
      <c r="Q60" s="2">
        <v>5586639</v>
      </c>
      <c r="R60" s="2">
        <v>5288311</v>
      </c>
      <c r="S60" s="2">
        <v>4489073</v>
      </c>
      <c r="T60" s="2">
        <v>4377318</v>
      </c>
      <c r="U60" s="2">
        <v>4760373</v>
      </c>
      <c r="V60" s="2">
        <v>4452451</v>
      </c>
      <c r="W60" s="2">
        <v>4363203</v>
      </c>
      <c r="X60" s="2">
        <v>6159901</v>
      </c>
      <c r="Y60" s="2">
        <v>6849891</v>
      </c>
      <c r="Z60" s="2">
        <v>6208547</v>
      </c>
      <c r="AA60" s="2">
        <v>7250310</v>
      </c>
      <c r="AB60" s="2">
        <v>7353152</v>
      </c>
      <c r="AC60" s="2">
        <v>7563496</v>
      </c>
      <c r="AD60" s="2">
        <v>8121311</v>
      </c>
      <c r="AE60" s="2">
        <v>7906266</v>
      </c>
      <c r="AF60" s="2">
        <v>8485184</v>
      </c>
      <c r="AG60" s="2">
        <v>8562237</v>
      </c>
      <c r="AH60" s="2">
        <v>9188315</v>
      </c>
      <c r="AI60" s="2">
        <v>9775308</v>
      </c>
      <c r="AJ60" s="2">
        <v>9432565</v>
      </c>
      <c r="AK60" s="2">
        <v>7475230</v>
      </c>
      <c r="AL60" s="2">
        <v>8184509</v>
      </c>
      <c r="AM60" s="2">
        <v>7581026</v>
      </c>
      <c r="AN60" s="2">
        <v>9161053</v>
      </c>
      <c r="AO60" s="2">
        <v>7460404</v>
      </c>
      <c r="AP60" s="2">
        <v>8235793</v>
      </c>
      <c r="AQ60" s="2">
        <v>7813165</v>
      </c>
      <c r="AR60" s="59">
        <v>9050608.0399999991</v>
      </c>
      <c r="AS60" s="61">
        <v>9050608.0399999991</v>
      </c>
      <c r="AT60" s="2">
        <v>8008856</v>
      </c>
    </row>
    <row r="61" spans="1:49" x14ac:dyDescent="0.25">
      <c r="A61" s="9">
        <v>58</v>
      </c>
      <c r="B61" s="9" t="s">
        <v>148</v>
      </c>
      <c r="C61" s="1" t="s">
        <v>789</v>
      </c>
      <c r="D61" s="1" t="s">
        <v>150</v>
      </c>
      <c r="E61" s="2">
        <v>2478493</v>
      </c>
      <c r="F61" s="2">
        <v>2371386</v>
      </c>
      <c r="G61" s="2">
        <v>2567508</v>
      </c>
      <c r="H61" s="2">
        <v>2800617</v>
      </c>
      <c r="I61" s="2">
        <v>2238069</v>
      </c>
      <c r="J61" s="2">
        <v>3348160</v>
      </c>
      <c r="K61" s="2">
        <v>5094377</v>
      </c>
      <c r="L61" s="2">
        <v>6476146</v>
      </c>
      <c r="M61" s="2">
        <v>6761571</v>
      </c>
      <c r="N61" s="2">
        <v>8905168</v>
      </c>
      <c r="O61" s="2">
        <v>7891563</v>
      </c>
      <c r="P61" s="2">
        <v>8210318</v>
      </c>
      <c r="Q61" s="2">
        <v>7267321</v>
      </c>
      <c r="R61" s="2">
        <v>5908387</v>
      </c>
      <c r="S61" s="2">
        <v>5561579</v>
      </c>
      <c r="T61" s="2">
        <v>5993219</v>
      </c>
      <c r="U61" s="2">
        <v>6391292</v>
      </c>
      <c r="V61" s="2">
        <v>6052301</v>
      </c>
      <c r="W61" s="2">
        <v>6316545</v>
      </c>
      <c r="X61" s="2">
        <v>8365745</v>
      </c>
      <c r="Y61" s="2">
        <v>9429066</v>
      </c>
      <c r="Z61" s="2">
        <v>10286135</v>
      </c>
      <c r="AA61" s="2">
        <v>10049724</v>
      </c>
      <c r="AB61" s="2">
        <v>9965394</v>
      </c>
      <c r="AC61" s="2">
        <v>12385604</v>
      </c>
      <c r="AD61" s="2">
        <v>13883662</v>
      </c>
      <c r="AE61" s="2">
        <v>17990206</v>
      </c>
      <c r="AF61" s="2">
        <v>36581644</v>
      </c>
      <c r="AG61" s="2">
        <v>55610381</v>
      </c>
      <c r="AH61" s="2">
        <v>52662603</v>
      </c>
      <c r="AI61" s="2">
        <v>39186697</v>
      </c>
      <c r="AJ61" s="2">
        <v>22779063</v>
      </c>
      <c r="AK61" s="2">
        <v>20942367</v>
      </c>
      <c r="AL61" s="2">
        <v>19425608</v>
      </c>
      <c r="AM61" s="2">
        <v>20137264</v>
      </c>
      <c r="AN61" s="2">
        <v>28424774</v>
      </c>
      <c r="AO61" s="2">
        <v>37777173</v>
      </c>
      <c r="AP61" s="2">
        <v>34111424</v>
      </c>
      <c r="AQ61" s="2">
        <v>44273451</v>
      </c>
      <c r="AR61" s="59">
        <v>42241474.340000004</v>
      </c>
      <c r="AS61" s="61">
        <v>42241474.339999899</v>
      </c>
      <c r="AT61" s="2">
        <v>33641294</v>
      </c>
      <c r="AV61" s="7"/>
      <c r="AW61" s="7"/>
    </row>
    <row r="62" spans="1:49" x14ac:dyDescent="0.25">
      <c r="A62" s="9">
        <v>59</v>
      </c>
      <c r="B62" s="9" t="s">
        <v>817</v>
      </c>
      <c r="C62" s="1" t="s">
        <v>789</v>
      </c>
      <c r="E62" s="2">
        <v>1140288</v>
      </c>
      <c r="F62" s="2">
        <v>930458</v>
      </c>
      <c r="G62" s="2">
        <v>889642</v>
      </c>
      <c r="H62" s="2">
        <v>884839</v>
      </c>
      <c r="I62" s="2">
        <v>871326</v>
      </c>
      <c r="J62" s="2">
        <v>871799</v>
      </c>
      <c r="K62" s="2">
        <v>878810</v>
      </c>
      <c r="L62" s="2">
        <v>851028</v>
      </c>
      <c r="M62" s="2">
        <v>883528</v>
      </c>
      <c r="N62" s="2">
        <v>813935</v>
      </c>
      <c r="O62" s="2">
        <v>833656</v>
      </c>
      <c r="P62" s="2">
        <v>820022</v>
      </c>
      <c r="Q62" s="2">
        <v>787804</v>
      </c>
      <c r="R62" s="2">
        <v>740380</v>
      </c>
      <c r="S62" s="2">
        <v>513931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59">
        <v>0</v>
      </c>
      <c r="AS62" s="61">
        <v>0</v>
      </c>
      <c r="AT62" s="2">
        <v>0</v>
      </c>
    </row>
    <row r="63" spans="1:49" x14ac:dyDescent="0.25">
      <c r="A63" s="9">
        <v>60</v>
      </c>
      <c r="B63" s="9" t="s">
        <v>818</v>
      </c>
      <c r="C63" s="1" t="s">
        <v>789</v>
      </c>
      <c r="E63" s="2">
        <v>417416</v>
      </c>
      <c r="F63" s="2">
        <v>186156</v>
      </c>
      <c r="G63" s="2">
        <v>240798</v>
      </c>
      <c r="H63" s="2">
        <v>236943</v>
      </c>
      <c r="I63" s="2">
        <v>254655</v>
      </c>
      <c r="J63" s="2">
        <v>264356</v>
      </c>
      <c r="K63" s="2">
        <v>290200</v>
      </c>
      <c r="L63" s="2">
        <v>225538</v>
      </c>
      <c r="M63" s="2">
        <v>282703</v>
      </c>
      <c r="N63" s="2">
        <v>275523</v>
      </c>
      <c r="O63" s="2">
        <v>288734</v>
      </c>
      <c r="P63" s="2">
        <v>354154</v>
      </c>
      <c r="Q63" s="2">
        <v>337013</v>
      </c>
      <c r="R63" s="2">
        <v>300231</v>
      </c>
      <c r="S63" s="2">
        <v>276463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59">
        <v>0</v>
      </c>
      <c r="AS63" s="61">
        <v>0</v>
      </c>
      <c r="AT63" s="2">
        <v>0</v>
      </c>
    </row>
    <row r="64" spans="1:49" x14ac:dyDescent="0.25">
      <c r="A64" s="9">
        <v>61</v>
      </c>
      <c r="B64" s="9" t="s">
        <v>819</v>
      </c>
      <c r="C64" s="1" t="s">
        <v>789</v>
      </c>
      <c r="E64" s="2">
        <v>1498794</v>
      </c>
      <c r="F64" s="2">
        <v>1205745</v>
      </c>
      <c r="G64" s="2">
        <v>1232230</v>
      </c>
      <c r="H64" s="2">
        <v>1195751</v>
      </c>
      <c r="I64" s="2">
        <v>1138383</v>
      </c>
      <c r="J64" s="2">
        <v>1091985</v>
      </c>
      <c r="K64" s="2">
        <v>1057129</v>
      </c>
      <c r="L64" s="2">
        <v>1006190</v>
      </c>
      <c r="M64" s="2">
        <v>989944</v>
      </c>
      <c r="N64" s="2">
        <v>947623</v>
      </c>
      <c r="O64" s="2">
        <v>950661</v>
      </c>
      <c r="P64" s="2">
        <v>885205</v>
      </c>
      <c r="Q64" s="2">
        <v>879117</v>
      </c>
      <c r="R64" s="2">
        <v>815466</v>
      </c>
      <c r="S64" s="2">
        <v>516895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59">
        <v>0</v>
      </c>
      <c r="AS64" s="61">
        <v>0</v>
      </c>
      <c r="AT64" s="2">
        <v>0</v>
      </c>
    </row>
    <row r="65" spans="1:46" x14ac:dyDescent="0.25">
      <c r="A65" s="9">
        <v>62</v>
      </c>
      <c r="B65" s="9" t="s">
        <v>820</v>
      </c>
      <c r="C65" s="1" t="s">
        <v>789</v>
      </c>
      <c r="E65" s="2">
        <v>4506695</v>
      </c>
      <c r="F65" s="2">
        <v>3605356</v>
      </c>
      <c r="G65" s="2">
        <v>3605355</v>
      </c>
      <c r="H65" s="2">
        <v>3605357</v>
      </c>
      <c r="I65" s="2">
        <v>3605356</v>
      </c>
      <c r="J65" s="2">
        <v>3605355</v>
      </c>
      <c r="K65" s="2">
        <v>3605357</v>
      </c>
      <c r="L65" s="2">
        <v>3605356</v>
      </c>
      <c r="M65" s="2">
        <v>3605356</v>
      </c>
      <c r="N65" s="2">
        <v>3605356</v>
      </c>
      <c r="O65" s="2">
        <v>3605406</v>
      </c>
      <c r="P65" s="2">
        <v>3605306</v>
      </c>
      <c r="Q65" s="2">
        <v>3605356</v>
      </c>
      <c r="R65" s="2">
        <v>3605356</v>
      </c>
      <c r="S65" s="2">
        <v>2704123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59">
        <v>0</v>
      </c>
      <c r="AS65" s="61">
        <v>0</v>
      </c>
      <c r="AT65" s="2">
        <v>0</v>
      </c>
    </row>
    <row r="66" spans="1:46" x14ac:dyDescent="0.25">
      <c r="A66" s="9">
        <v>63</v>
      </c>
      <c r="B66" s="9" t="s">
        <v>821</v>
      </c>
      <c r="C66" s="1" t="s">
        <v>789</v>
      </c>
      <c r="E66" s="2">
        <v>1353556</v>
      </c>
      <c r="F66" s="2">
        <v>1387485</v>
      </c>
      <c r="G66" s="2">
        <v>1321669</v>
      </c>
      <c r="H66" s="2">
        <v>1308750</v>
      </c>
      <c r="I66" s="2">
        <v>1454254</v>
      </c>
      <c r="J66" s="2">
        <v>918476</v>
      </c>
      <c r="K66" s="2">
        <v>815858</v>
      </c>
      <c r="L66" s="2">
        <v>815780</v>
      </c>
      <c r="M66" s="2">
        <v>1131459</v>
      </c>
      <c r="N66" s="2">
        <v>1314186</v>
      </c>
      <c r="O66" s="2">
        <v>2000000</v>
      </c>
      <c r="P66" s="2">
        <v>1513645</v>
      </c>
      <c r="Q66" s="2">
        <v>1250000</v>
      </c>
      <c r="R66" s="2">
        <v>1018141</v>
      </c>
      <c r="S66" s="2">
        <v>834571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59">
        <v>0</v>
      </c>
      <c r="AS66" s="61">
        <v>0</v>
      </c>
      <c r="AT66" s="2">
        <v>0</v>
      </c>
    </row>
    <row r="67" spans="1:46" x14ac:dyDescent="0.25">
      <c r="A67" s="9">
        <v>64</v>
      </c>
      <c r="B67" s="9" t="s">
        <v>151</v>
      </c>
      <c r="C67" s="1" t="s">
        <v>789</v>
      </c>
      <c r="D67" s="1" t="s">
        <v>152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157662144</v>
      </c>
      <c r="Z67" s="2">
        <v>158466103</v>
      </c>
      <c r="AA67" s="2">
        <v>164833673</v>
      </c>
      <c r="AB67" s="2">
        <v>174356780</v>
      </c>
      <c r="AC67" s="2">
        <v>173935174</v>
      </c>
      <c r="AD67" s="2">
        <v>173825699</v>
      </c>
      <c r="AE67" s="2">
        <v>170004600</v>
      </c>
      <c r="AF67" s="2">
        <v>200604908</v>
      </c>
      <c r="AG67" s="2">
        <v>223205618</v>
      </c>
      <c r="AH67" s="2">
        <v>227279509</v>
      </c>
      <c r="AI67" s="2">
        <v>214400068</v>
      </c>
      <c r="AJ67" s="2">
        <v>188715254</v>
      </c>
      <c r="AK67" s="2">
        <v>132655208</v>
      </c>
      <c r="AL67" s="2">
        <v>127994456</v>
      </c>
      <c r="AM67" s="2">
        <v>129295350</v>
      </c>
      <c r="AN67" s="2">
        <v>129854777</v>
      </c>
      <c r="AO67" s="2">
        <v>132276865</v>
      </c>
      <c r="AP67" s="2">
        <v>133685316</v>
      </c>
      <c r="AQ67" s="2">
        <v>142212569</v>
      </c>
      <c r="AR67" s="59">
        <v>139309632.47</v>
      </c>
      <c r="AS67" s="61">
        <v>140452484.28999898</v>
      </c>
      <c r="AT67" s="2">
        <v>146251280</v>
      </c>
    </row>
    <row r="68" spans="1:46" x14ac:dyDescent="0.25">
      <c r="A68" s="9">
        <v>65</v>
      </c>
      <c r="B68" s="9" t="s">
        <v>822</v>
      </c>
      <c r="C68" s="1" t="s">
        <v>789</v>
      </c>
      <c r="E68" s="2">
        <v>5888</v>
      </c>
      <c r="F68" s="2">
        <v>4</v>
      </c>
      <c r="G68" s="2">
        <v>0</v>
      </c>
      <c r="H68" s="2">
        <v>37989</v>
      </c>
      <c r="I68" s="2">
        <v>38841</v>
      </c>
      <c r="J68" s="2">
        <v>33319</v>
      </c>
      <c r="K68" s="2">
        <v>28191</v>
      </c>
      <c r="L68" s="2">
        <v>33719</v>
      </c>
      <c r="M68" s="2">
        <v>26077</v>
      </c>
      <c r="N68" s="2">
        <v>48191</v>
      </c>
      <c r="O68" s="2">
        <v>69652</v>
      </c>
      <c r="P68" s="2">
        <v>69338</v>
      </c>
      <c r="Q68" s="2">
        <v>66842</v>
      </c>
      <c r="R68" s="2">
        <v>85758</v>
      </c>
      <c r="S68" s="2">
        <v>118809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59">
        <v>0</v>
      </c>
      <c r="AS68" s="61">
        <v>0</v>
      </c>
      <c r="AT68" s="2">
        <v>0</v>
      </c>
    </row>
    <row r="69" spans="1:46" x14ac:dyDescent="0.25">
      <c r="A69" s="9">
        <v>66</v>
      </c>
      <c r="B69" s="9" t="s">
        <v>823</v>
      </c>
      <c r="C69" s="1" t="s">
        <v>789</v>
      </c>
      <c r="E69" s="2">
        <v>0</v>
      </c>
      <c r="F69" s="2">
        <v>0</v>
      </c>
      <c r="G69" s="2">
        <v>0</v>
      </c>
      <c r="H69" s="2">
        <v>2532374</v>
      </c>
      <c r="I69" s="2">
        <v>3294325</v>
      </c>
      <c r="J69" s="2">
        <v>2536995</v>
      </c>
      <c r="K69" s="2">
        <v>4085210</v>
      </c>
      <c r="L69" s="2">
        <v>1823984</v>
      </c>
      <c r="M69" s="2">
        <v>2013751</v>
      </c>
      <c r="N69" s="2">
        <v>2320250</v>
      </c>
      <c r="O69" s="2">
        <v>2497677</v>
      </c>
      <c r="P69" s="2">
        <v>2450823</v>
      </c>
      <c r="Q69" s="2">
        <v>2233334</v>
      </c>
      <c r="R69" s="2">
        <v>1965100</v>
      </c>
      <c r="S69" s="2">
        <v>1875089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59">
        <v>0</v>
      </c>
      <c r="AS69" s="61">
        <v>0</v>
      </c>
      <c r="AT69" s="2">
        <v>0</v>
      </c>
    </row>
    <row r="70" spans="1:46" x14ac:dyDescent="0.25">
      <c r="A70" s="9">
        <v>67</v>
      </c>
      <c r="B70" s="9" t="s">
        <v>824</v>
      </c>
      <c r="C70" s="1" t="s">
        <v>789</v>
      </c>
      <c r="E70" s="2">
        <v>123429</v>
      </c>
      <c r="F70" s="2">
        <v>124953</v>
      </c>
      <c r="G70" s="2">
        <v>122173</v>
      </c>
      <c r="H70" s="2">
        <v>103235</v>
      </c>
      <c r="I70" s="2">
        <v>92975</v>
      </c>
      <c r="J70" s="2">
        <v>91499</v>
      </c>
      <c r="K70" s="2">
        <v>99283</v>
      </c>
      <c r="L70" s="2">
        <v>117459</v>
      </c>
      <c r="M70" s="2">
        <v>119692</v>
      </c>
      <c r="N70" s="2">
        <v>127566</v>
      </c>
      <c r="O70" s="2">
        <v>138189</v>
      </c>
      <c r="P70" s="2">
        <v>129727</v>
      </c>
      <c r="Q70" s="2">
        <v>113966</v>
      </c>
      <c r="R70" s="2">
        <v>99676</v>
      </c>
      <c r="S70" s="2">
        <v>84899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59">
        <v>0</v>
      </c>
      <c r="AS70" s="61">
        <v>0</v>
      </c>
      <c r="AT70" s="2">
        <v>0</v>
      </c>
    </row>
    <row r="71" spans="1:46" x14ac:dyDescent="0.25">
      <c r="A71" s="9">
        <v>68</v>
      </c>
      <c r="B71" s="9" t="s">
        <v>153</v>
      </c>
      <c r="C71" s="1" t="s">
        <v>789</v>
      </c>
      <c r="D71" s="1" t="s">
        <v>155</v>
      </c>
      <c r="E71" s="2">
        <v>852407</v>
      </c>
      <c r="F71" s="2">
        <v>690845</v>
      </c>
      <c r="G71" s="2">
        <v>806091</v>
      </c>
      <c r="H71" s="2">
        <v>887599</v>
      </c>
      <c r="I71" s="2">
        <v>905430</v>
      </c>
      <c r="J71" s="2">
        <v>922613</v>
      </c>
      <c r="K71" s="2">
        <v>1321235</v>
      </c>
      <c r="L71" s="2">
        <v>1517046</v>
      </c>
      <c r="M71" s="2">
        <v>1532867</v>
      </c>
      <c r="N71" s="2">
        <v>1495945</v>
      </c>
      <c r="O71" s="2">
        <v>1606388</v>
      </c>
      <c r="P71" s="2">
        <v>1524036</v>
      </c>
      <c r="Q71" s="2">
        <v>1597227</v>
      </c>
      <c r="R71" s="2">
        <v>1899848</v>
      </c>
      <c r="S71" s="2">
        <v>1969471</v>
      </c>
      <c r="T71" s="2">
        <v>1950878</v>
      </c>
      <c r="U71" s="2">
        <v>1796025</v>
      </c>
      <c r="V71" s="2">
        <v>1926687</v>
      </c>
      <c r="W71" s="2">
        <v>1629425</v>
      </c>
      <c r="X71" s="2">
        <v>2066140</v>
      </c>
      <c r="Y71" s="2">
        <v>1834450</v>
      </c>
      <c r="Z71" s="2">
        <v>977340</v>
      </c>
      <c r="AA71" s="2">
        <v>1757417</v>
      </c>
      <c r="AB71" s="2">
        <v>1805249</v>
      </c>
      <c r="AC71" s="2">
        <v>2586404</v>
      </c>
      <c r="AD71" s="2">
        <v>1707813</v>
      </c>
      <c r="AE71" s="2">
        <v>1857380</v>
      </c>
      <c r="AF71" s="2">
        <v>1518342</v>
      </c>
      <c r="AG71" s="2">
        <v>1814035</v>
      </c>
      <c r="AH71" s="2">
        <v>1821508</v>
      </c>
      <c r="AI71" s="2">
        <v>1801658</v>
      </c>
      <c r="AJ71" s="2">
        <v>1845461</v>
      </c>
      <c r="AK71" s="2">
        <v>1399061</v>
      </c>
      <c r="AL71" s="2">
        <v>1818511</v>
      </c>
      <c r="AM71" s="2">
        <v>1761276</v>
      </c>
      <c r="AN71" s="2">
        <v>1686387</v>
      </c>
      <c r="AO71" s="2">
        <v>1900000</v>
      </c>
      <c r="AP71" s="2">
        <v>1900000</v>
      </c>
      <c r="AQ71" s="2">
        <v>1725229</v>
      </c>
      <c r="AR71" s="59">
        <v>1700001.49</v>
      </c>
      <c r="AS71" s="61">
        <v>1603523.26999999</v>
      </c>
      <c r="AT71" s="2">
        <v>1700000</v>
      </c>
    </row>
    <row r="72" spans="1:46" x14ac:dyDescent="0.25">
      <c r="A72" s="9">
        <v>69</v>
      </c>
      <c r="B72" s="9" t="s">
        <v>156</v>
      </c>
      <c r="C72" s="1" t="s">
        <v>789</v>
      </c>
      <c r="D72" s="1" t="s">
        <v>158</v>
      </c>
      <c r="E72" s="2">
        <v>1446049</v>
      </c>
      <c r="F72" s="2">
        <v>1443647</v>
      </c>
      <c r="G72" s="2">
        <v>1397744</v>
      </c>
      <c r="H72" s="2">
        <v>1438809</v>
      </c>
      <c r="I72" s="2">
        <v>1429352</v>
      </c>
      <c r="J72" s="2">
        <v>1347670</v>
      </c>
      <c r="K72" s="2">
        <v>1379870</v>
      </c>
      <c r="L72" s="2">
        <v>1413923</v>
      </c>
      <c r="M72" s="2">
        <v>1412926</v>
      </c>
      <c r="N72" s="2">
        <v>1424636</v>
      </c>
      <c r="O72" s="2">
        <v>1420065</v>
      </c>
      <c r="P72" s="2">
        <v>1404907</v>
      </c>
      <c r="Q72" s="2">
        <v>1479608</v>
      </c>
      <c r="R72" s="2">
        <v>1443852</v>
      </c>
      <c r="S72" s="2">
        <v>1467321</v>
      </c>
      <c r="T72" s="2">
        <v>1397776</v>
      </c>
      <c r="U72" s="2">
        <v>1459483</v>
      </c>
      <c r="V72" s="2">
        <v>1450946</v>
      </c>
      <c r="W72" s="2">
        <v>1499948</v>
      </c>
      <c r="X72" s="2">
        <v>1454558</v>
      </c>
      <c r="Y72" s="2">
        <v>1425136</v>
      </c>
      <c r="Z72" s="2">
        <v>1494271</v>
      </c>
      <c r="AA72" s="2">
        <v>1507929</v>
      </c>
      <c r="AB72" s="2">
        <v>1706951</v>
      </c>
      <c r="AC72" s="2">
        <v>1674940</v>
      </c>
      <c r="AD72" s="2">
        <v>1622364</v>
      </c>
      <c r="AE72" s="2">
        <v>1614036</v>
      </c>
      <c r="AF72" s="2">
        <v>1678477</v>
      </c>
      <c r="AG72" s="2">
        <v>1644685</v>
      </c>
      <c r="AH72" s="2">
        <v>1640344</v>
      </c>
      <c r="AI72" s="2">
        <v>1623002</v>
      </c>
      <c r="AJ72" s="2">
        <v>1961796</v>
      </c>
      <c r="AK72" s="2">
        <v>2048320</v>
      </c>
      <c r="AL72" s="2">
        <v>2004195</v>
      </c>
      <c r="AM72" s="2">
        <v>1990290</v>
      </c>
      <c r="AN72" s="2">
        <v>1748542</v>
      </c>
      <c r="AO72" s="2">
        <v>1640967</v>
      </c>
      <c r="AP72" s="2">
        <v>1729626</v>
      </c>
      <c r="AQ72" s="2">
        <v>2446565</v>
      </c>
      <c r="AR72" s="59">
        <v>2109601.5</v>
      </c>
      <c r="AS72" s="61">
        <v>2109601.5</v>
      </c>
      <c r="AT72" s="2">
        <v>2000000</v>
      </c>
    </row>
    <row r="73" spans="1:46" x14ac:dyDescent="0.25">
      <c r="A73" s="9">
        <v>70</v>
      </c>
      <c r="B73" s="9" t="s">
        <v>159</v>
      </c>
      <c r="C73" s="1" t="s">
        <v>789</v>
      </c>
      <c r="D73" s="1" t="s">
        <v>161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35140</v>
      </c>
      <c r="K73" s="2">
        <v>36270</v>
      </c>
      <c r="L73" s="2">
        <v>34695</v>
      </c>
      <c r="M73" s="2">
        <v>39010</v>
      </c>
      <c r="N73" s="2">
        <v>35185</v>
      </c>
      <c r="O73" s="2">
        <v>37782</v>
      </c>
      <c r="P73" s="2">
        <v>37669</v>
      </c>
      <c r="Q73" s="2">
        <v>37056</v>
      </c>
      <c r="R73" s="2">
        <v>32470</v>
      </c>
      <c r="S73" s="2">
        <v>32100</v>
      </c>
      <c r="T73" s="2">
        <v>31960</v>
      </c>
      <c r="U73" s="2">
        <v>30950</v>
      </c>
      <c r="V73" s="2">
        <v>29684</v>
      </c>
      <c r="W73" s="2">
        <v>27919</v>
      </c>
      <c r="X73" s="2">
        <v>30204</v>
      </c>
      <c r="Y73" s="2">
        <v>28975</v>
      </c>
      <c r="Z73" s="2">
        <v>28575</v>
      </c>
      <c r="AA73" s="2">
        <v>29630</v>
      </c>
      <c r="AB73" s="2">
        <v>27980</v>
      </c>
      <c r="AC73" s="2">
        <v>33439</v>
      </c>
      <c r="AD73" s="2">
        <v>30115</v>
      </c>
      <c r="AE73" s="2">
        <v>25530</v>
      </c>
      <c r="AF73" s="2">
        <v>24920</v>
      </c>
      <c r="AG73" s="2">
        <v>27295</v>
      </c>
      <c r="AH73" s="2">
        <v>20590</v>
      </c>
      <c r="AI73" s="2">
        <v>22645</v>
      </c>
      <c r="AJ73" s="2">
        <v>21890</v>
      </c>
      <c r="AK73" s="2">
        <v>21240</v>
      </c>
      <c r="AL73" s="2">
        <v>21020</v>
      </c>
      <c r="AM73" s="2">
        <v>18790</v>
      </c>
      <c r="AN73" s="2">
        <v>17495</v>
      </c>
      <c r="AO73" s="2">
        <v>18910</v>
      </c>
      <c r="AP73" s="2">
        <v>65892</v>
      </c>
      <c r="AQ73" s="2">
        <v>19090</v>
      </c>
      <c r="AR73" s="59">
        <v>24857.07</v>
      </c>
      <c r="AS73" s="61">
        <v>24857.07</v>
      </c>
      <c r="AT73" s="2">
        <v>20000</v>
      </c>
    </row>
    <row r="74" spans="1:46" x14ac:dyDescent="0.25">
      <c r="A74" s="9">
        <v>71</v>
      </c>
      <c r="B74" s="9" t="s">
        <v>825</v>
      </c>
      <c r="C74" s="1" t="s">
        <v>789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59">
        <v>0</v>
      </c>
      <c r="AS74" s="61">
        <v>0</v>
      </c>
      <c r="AT74" s="2">
        <v>0</v>
      </c>
    </row>
    <row r="75" spans="1:46" x14ac:dyDescent="0.25">
      <c r="A75" s="9">
        <v>72</v>
      </c>
      <c r="B75" s="9" t="s">
        <v>162</v>
      </c>
      <c r="C75" s="1" t="s">
        <v>789</v>
      </c>
      <c r="D75" s="1" t="s">
        <v>163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29620</v>
      </c>
      <c r="AN75" s="2">
        <v>30681</v>
      </c>
      <c r="AO75" s="2">
        <v>50955</v>
      </c>
      <c r="AP75" s="2">
        <v>0</v>
      </c>
      <c r="AQ75" s="2">
        <v>12975</v>
      </c>
      <c r="AR75" s="59">
        <v>77161.5</v>
      </c>
      <c r="AS75" s="61">
        <v>77161.5</v>
      </c>
      <c r="AT75" s="2">
        <v>30600</v>
      </c>
    </row>
    <row r="76" spans="1:46" x14ac:dyDescent="0.25">
      <c r="A76" s="9">
        <v>73</v>
      </c>
      <c r="B76" s="9" t="s">
        <v>164</v>
      </c>
      <c r="C76" s="1" t="s">
        <v>789</v>
      </c>
      <c r="D76" s="1" t="s">
        <v>166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12265</v>
      </c>
      <c r="O76" s="2">
        <v>270783</v>
      </c>
      <c r="P76" s="2">
        <v>755581</v>
      </c>
      <c r="Q76" s="2">
        <v>1345468</v>
      </c>
      <c r="R76" s="2">
        <v>2091047</v>
      </c>
      <c r="S76" s="2">
        <v>2366440</v>
      </c>
      <c r="T76" s="2">
        <v>2453909</v>
      </c>
      <c r="U76" s="2">
        <v>2708616</v>
      </c>
      <c r="V76" s="2">
        <v>2616058</v>
      </c>
      <c r="W76" s="2">
        <v>2777554</v>
      </c>
      <c r="X76" s="2">
        <v>3084708</v>
      </c>
      <c r="Y76" s="2">
        <v>3229811</v>
      </c>
      <c r="Z76" s="2">
        <v>3395943</v>
      </c>
      <c r="AA76" s="2">
        <v>3596419</v>
      </c>
      <c r="AB76" s="2">
        <v>3780931</v>
      </c>
      <c r="AC76" s="2">
        <v>3955852</v>
      </c>
      <c r="AD76" s="2">
        <v>4131537</v>
      </c>
      <c r="AE76" s="2">
        <v>4359732</v>
      </c>
      <c r="AF76" s="2">
        <v>4476834</v>
      </c>
      <c r="AG76" s="2">
        <v>4645920</v>
      </c>
      <c r="AH76" s="2">
        <v>4953240</v>
      </c>
      <c r="AI76" s="2">
        <v>5290052</v>
      </c>
      <c r="AJ76" s="2">
        <v>5732178</v>
      </c>
      <c r="AK76" s="2">
        <v>5811911</v>
      </c>
      <c r="AL76" s="2">
        <v>6130459</v>
      </c>
      <c r="AM76" s="2">
        <v>6124849</v>
      </c>
      <c r="AN76" s="2">
        <v>6588294</v>
      </c>
      <c r="AO76" s="2">
        <v>6790917</v>
      </c>
      <c r="AP76" s="2">
        <v>7051308</v>
      </c>
      <c r="AQ76" s="2">
        <v>5490599</v>
      </c>
      <c r="AR76" s="59">
        <v>7522175.1600000001</v>
      </c>
      <c r="AS76" s="61">
        <v>7474120.1500000004</v>
      </c>
      <c r="AT76" s="2">
        <v>7871400</v>
      </c>
    </row>
    <row r="77" spans="1:46" x14ac:dyDescent="0.25">
      <c r="A77" s="9">
        <v>74</v>
      </c>
      <c r="B77" s="9" t="s">
        <v>167</v>
      </c>
      <c r="C77" s="1" t="s">
        <v>789</v>
      </c>
      <c r="D77" s="1" t="s">
        <v>169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53105</v>
      </c>
      <c r="L77" s="2">
        <v>78395</v>
      </c>
      <c r="M77" s="2">
        <v>93430</v>
      </c>
      <c r="N77" s="2">
        <v>96230</v>
      </c>
      <c r="O77" s="2">
        <v>117406</v>
      </c>
      <c r="P77" s="2">
        <v>180693</v>
      </c>
      <c r="Q77" s="2">
        <v>182257</v>
      </c>
      <c r="R77" s="2">
        <v>183115</v>
      </c>
      <c r="S77" s="2">
        <v>231235</v>
      </c>
      <c r="T77" s="2">
        <v>232840</v>
      </c>
      <c r="U77" s="2">
        <v>222207</v>
      </c>
      <c r="V77" s="2">
        <v>266870</v>
      </c>
      <c r="W77" s="2">
        <v>372789</v>
      </c>
      <c r="X77" s="2">
        <v>380832</v>
      </c>
      <c r="Y77" s="2">
        <v>385703</v>
      </c>
      <c r="Z77" s="2">
        <v>571009</v>
      </c>
      <c r="AA77" s="2">
        <v>572830</v>
      </c>
      <c r="AB77" s="2">
        <v>585663</v>
      </c>
      <c r="AC77" s="2">
        <v>560522</v>
      </c>
      <c r="AD77" s="2">
        <v>814154</v>
      </c>
      <c r="AE77" s="2">
        <v>975189</v>
      </c>
      <c r="AF77" s="2">
        <v>1125274</v>
      </c>
      <c r="AG77" s="2">
        <v>1203702</v>
      </c>
      <c r="AH77" s="2">
        <v>1271630</v>
      </c>
      <c r="AI77" s="2">
        <v>1452427</v>
      </c>
      <c r="AJ77" s="2">
        <v>1390961</v>
      </c>
      <c r="AK77" s="2">
        <v>1383084</v>
      </c>
      <c r="AL77" s="2">
        <v>1156310</v>
      </c>
      <c r="AM77" s="2">
        <v>1578355</v>
      </c>
      <c r="AN77" s="2">
        <v>1776257</v>
      </c>
      <c r="AO77" s="2">
        <v>1121280</v>
      </c>
      <c r="AP77" s="2">
        <v>1656864</v>
      </c>
      <c r="AQ77" s="2">
        <v>1417567</v>
      </c>
      <c r="AR77" s="59">
        <v>1948357.25</v>
      </c>
      <c r="AS77" s="61">
        <v>1948357.25</v>
      </c>
      <c r="AT77" s="2">
        <v>1400000</v>
      </c>
    </row>
    <row r="78" spans="1:46" x14ac:dyDescent="0.25">
      <c r="A78" s="9">
        <v>75</v>
      </c>
      <c r="B78" s="9" t="s">
        <v>170</v>
      </c>
      <c r="C78" s="1" t="s">
        <v>789</v>
      </c>
      <c r="D78" s="1" t="s">
        <v>172</v>
      </c>
      <c r="E78" s="2">
        <v>0</v>
      </c>
      <c r="F78" s="2">
        <v>0</v>
      </c>
      <c r="G78" s="2">
        <v>0</v>
      </c>
      <c r="H78" s="2">
        <v>0</v>
      </c>
      <c r="I78" s="2">
        <v>478102</v>
      </c>
      <c r="J78" s="2">
        <v>463552</v>
      </c>
      <c r="K78" s="2">
        <v>450288</v>
      </c>
      <c r="L78" s="2">
        <v>462801</v>
      </c>
      <c r="M78" s="2">
        <v>421101</v>
      </c>
      <c r="N78" s="2">
        <v>423454</v>
      </c>
      <c r="O78" s="2">
        <v>398900</v>
      </c>
      <c r="P78" s="2">
        <v>413454</v>
      </c>
      <c r="Q78" s="2">
        <v>420823</v>
      </c>
      <c r="R78" s="2">
        <v>436882</v>
      </c>
      <c r="S78" s="2">
        <v>417752</v>
      </c>
      <c r="T78" s="2">
        <v>420607</v>
      </c>
      <c r="U78" s="2">
        <v>571559</v>
      </c>
      <c r="V78" s="2">
        <v>546698</v>
      </c>
      <c r="W78" s="2">
        <v>509808</v>
      </c>
      <c r="X78" s="2">
        <v>556651</v>
      </c>
      <c r="Y78" s="2">
        <v>492600</v>
      </c>
      <c r="Z78" s="2">
        <v>452459</v>
      </c>
      <c r="AA78" s="2">
        <v>390263</v>
      </c>
      <c r="AB78" s="2">
        <v>408634</v>
      </c>
      <c r="AC78" s="2">
        <v>742672</v>
      </c>
      <c r="AD78" s="2">
        <v>831899</v>
      </c>
      <c r="AE78" s="2">
        <v>1024024</v>
      </c>
      <c r="AF78" s="2">
        <v>1453970</v>
      </c>
      <c r="AG78" s="2">
        <v>1747200</v>
      </c>
      <c r="AH78" s="2">
        <v>1314322</v>
      </c>
      <c r="AI78" s="2">
        <v>1558294</v>
      </c>
      <c r="AJ78" s="2">
        <v>1643701</v>
      </c>
      <c r="AK78" s="2">
        <v>1719798</v>
      </c>
      <c r="AL78" s="2">
        <v>1578979</v>
      </c>
      <c r="AM78" s="2">
        <v>4968526</v>
      </c>
      <c r="AN78" s="2">
        <v>4691724</v>
      </c>
      <c r="AO78" s="2">
        <v>4750445</v>
      </c>
      <c r="AP78" s="2">
        <v>4805846</v>
      </c>
      <c r="AQ78" s="2">
        <v>4870890</v>
      </c>
      <c r="AR78" s="59">
        <v>5118153.62</v>
      </c>
      <c r="AS78" s="61">
        <v>5118153.6199999899</v>
      </c>
      <c r="AT78" s="2">
        <v>4997945</v>
      </c>
    </row>
    <row r="79" spans="1:46" x14ac:dyDescent="0.25">
      <c r="A79" s="9">
        <v>76</v>
      </c>
      <c r="B79" s="9" t="s">
        <v>173</v>
      </c>
      <c r="C79" s="1" t="s">
        <v>789</v>
      </c>
      <c r="D79" s="1" t="s">
        <v>175</v>
      </c>
      <c r="E79" s="2">
        <v>581073</v>
      </c>
      <c r="F79" s="2">
        <v>551021</v>
      </c>
      <c r="G79" s="2">
        <v>544075</v>
      </c>
      <c r="H79" s="2">
        <v>551211</v>
      </c>
      <c r="I79" s="2">
        <v>668014</v>
      </c>
      <c r="J79" s="2">
        <v>701395</v>
      </c>
      <c r="K79" s="2">
        <v>1376485</v>
      </c>
      <c r="L79" s="2">
        <v>1478684</v>
      </c>
      <c r="M79" s="2">
        <v>1564091</v>
      </c>
      <c r="N79" s="2">
        <v>1519448</v>
      </c>
      <c r="O79" s="2">
        <v>1538103</v>
      </c>
      <c r="P79" s="2">
        <v>1491422</v>
      </c>
      <c r="Q79" s="2">
        <v>1527069</v>
      </c>
      <c r="R79" s="2">
        <v>1527618</v>
      </c>
      <c r="S79" s="2">
        <v>1506057</v>
      </c>
      <c r="T79" s="2">
        <v>1796768</v>
      </c>
      <c r="U79" s="2">
        <v>1813041</v>
      </c>
      <c r="V79" s="2">
        <v>1755392</v>
      </c>
      <c r="W79" s="2">
        <v>1798747</v>
      </c>
      <c r="X79" s="2">
        <v>1760694</v>
      </c>
      <c r="Y79" s="2">
        <v>1810499</v>
      </c>
      <c r="Z79" s="2">
        <v>1782003</v>
      </c>
      <c r="AA79" s="2">
        <v>1682634</v>
      </c>
      <c r="AB79" s="2">
        <v>2540885</v>
      </c>
      <c r="AC79" s="2">
        <v>2596320</v>
      </c>
      <c r="AD79" s="2">
        <v>2496899</v>
      </c>
      <c r="AE79" s="2">
        <v>2580317</v>
      </c>
      <c r="AF79" s="2">
        <v>2486140</v>
      </c>
      <c r="AG79" s="2">
        <v>2503328</v>
      </c>
      <c r="AH79" s="2">
        <v>2511891</v>
      </c>
      <c r="AI79" s="2">
        <v>2404830</v>
      </c>
      <c r="AJ79" s="2">
        <v>2491041</v>
      </c>
      <c r="AK79" s="2">
        <v>2479360</v>
      </c>
      <c r="AL79" s="2">
        <v>2558997</v>
      </c>
      <c r="AM79" s="2">
        <v>12602</v>
      </c>
      <c r="AN79" s="2">
        <v>16341</v>
      </c>
      <c r="AO79" s="2">
        <v>2815</v>
      </c>
      <c r="AP79" s="2">
        <v>1778</v>
      </c>
      <c r="AQ79" s="2">
        <v>0</v>
      </c>
      <c r="AR79" s="59">
        <v>0</v>
      </c>
      <c r="AS79" s="61">
        <v>0</v>
      </c>
      <c r="AT79" s="2">
        <v>0</v>
      </c>
    </row>
    <row r="80" spans="1:46" x14ac:dyDescent="0.25">
      <c r="A80" s="9">
        <v>77</v>
      </c>
      <c r="B80" s="9" t="s">
        <v>176</v>
      </c>
      <c r="C80" s="1" t="s">
        <v>789</v>
      </c>
      <c r="D80" s="1" t="s">
        <v>178</v>
      </c>
      <c r="E80" s="2">
        <v>125304</v>
      </c>
      <c r="F80" s="2">
        <v>58270</v>
      </c>
      <c r="G80" s="2">
        <v>168691</v>
      </c>
      <c r="H80" s="2">
        <v>178925</v>
      </c>
      <c r="I80" s="2">
        <v>215440</v>
      </c>
      <c r="J80" s="2">
        <v>225396</v>
      </c>
      <c r="K80" s="2">
        <v>101067</v>
      </c>
      <c r="L80" s="2">
        <v>501763</v>
      </c>
      <c r="M80" s="2">
        <v>308030</v>
      </c>
      <c r="N80" s="2">
        <v>626083</v>
      </c>
      <c r="O80" s="2">
        <v>675869</v>
      </c>
      <c r="P80" s="2">
        <v>505718</v>
      </c>
      <c r="Q80" s="2">
        <v>876640</v>
      </c>
      <c r="R80" s="2">
        <v>567252</v>
      </c>
      <c r="S80" s="2">
        <v>565331</v>
      </c>
      <c r="T80" s="2">
        <v>328979</v>
      </c>
      <c r="U80" s="2">
        <v>501402</v>
      </c>
      <c r="V80" s="2">
        <v>1466659</v>
      </c>
      <c r="W80" s="2">
        <v>881491</v>
      </c>
      <c r="X80" s="2">
        <v>1366735</v>
      </c>
      <c r="Y80" s="2">
        <v>1329434</v>
      </c>
      <c r="Z80" s="2">
        <v>730610</v>
      </c>
      <c r="AA80" s="2">
        <v>3128308</v>
      </c>
      <c r="AB80" s="2">
        <v>505638</v>
      </c>
      <c r="AC80" s="2">
        <v>342846</v>
      </c>
      <c r="AD80" s="2">
        <v>441298</v>
      </c>
      <c r="AE80" s="2">
        <v>566453</v>
      </c>
      <c r="AF80" s="2">
        <v>1060032</v>
      </c>
      <c r="AG80" s="2">
        <v>1164191</v>
      </c>
      <c r="AH80" s="2">
        <v>1834250</v>
      </c>
      <c r="AI80" s="2">
        <v>1471805</v>
      </c>
      <c r="AJ80" s="2">
        <v>1144419</v>
      </c>
      <c r="AK80" s="2">
        <v>929759</v>
      </c>
      <c r="AL80" s="2">
        <v>976035</v>
      </c>
      <c r="AM80" s="2">
        <v>878440</v>
      </c>
      <c r="AN80" s="2">
        <v>986583</v>
      </c>
      <c r="AO80" s="2">
        <v>1098213</v>
      </c>
      <c r="AP80" s="2">
        <v>996038</v>
      </c>
      <c r="AQ80" s="2">
        <v>1027830</v>
      </c>
      <c r="AR80" s="59">
        <v>1009128.42</v>
      </c>
      <c r="AS80" s="61">
        <v>1009128.42</v>
      </c>
      <c r="AT80" s="2">
        <v>1049764</v>
      </c>
    </row>
    <row r="81" spans="1:46" x14ac:dyDescent="0.25">
      <c r="A81" s="9">
        <v>78</v>
      </c>
      <c r="B81" s="9" t="s">
        <v>179</v>
      </c>
      <c r="C81" s="1" t="s">
        <v>789</v>
      </c>
      <c r="D81" s="1" t="s">
        <v>181</v>
      </c>
      <c r="E81" s="2">
        <v>330604</v>
      </c>
      <c r="F81" s="2">
        <v>348325</v>
      </c>
      <c r="G81" s="2">
        <v>586916</v>
      </c>
      <c r="H81" s="2">
        <v>592119</v>
      </c>
      <c r="I81" s="2">
        <v>601944</v>
      </c>
      <c r="J81" s="2">
        <v>718760</v>
      </c>
      <c r="K81" s="2">
        <v>707067</v>
      </c>
      <c r="L81" s="2">
        <v>717095</v>
      </c>
      <c r="M81" s="2">
        <v>848635</v>
      </c>
      <c r="N81" s="2">
        <v>716900</v>
      </c>
      <c r="O81" s="2">
        <v>801802</v>
      </c>
      <c r="P81" s="2">
        <v>774118</v>
      </c>
      <c r="Q81" s="2">
        <v>876364</v>
      </c>
      <c r="R81" s="2">
        <v>787392</v>
      </c>
      <c r="S81" s="2">
        <v>750874</v>
      </c>
      <c r="T81" s="2">
        <v>647445</v>
      </c>
      <c r="U81" s="2">
        <v>562135</v>
      </c>
      <c r="V81" s="2">
        <v>961620</v>
      </c>
      <c r="W81" s="2">
        <v>950020</v>
      </c>
      <c r="X81" s="2">
        <v>743535</v>
      </c>
      <c r="Y81" s="2">
        <v>1563697</v>
      </c>
      <c r="Z81" s="2">
        <v>2090659</v>
      </c>
      <c r="AA81" s="2">
        <v>2822324</v>
      </c>
      <c r="AB81" s="2">
        <v>2684137</v>
      </c>
      <c r="AC81" s="2">
        <v>3798972</v>
      </c>
      <c r="AD81" s="2">
        <v>3190900</v>
      </c>
      <c r="AE81" s="2">
        <v>4284656</v>
      </c>
      <c r="AF81" s="2">
        <v>4464598</v>
      </c>
      <c r="AG81" s="2">
        <v>5392231</v>
      </c>
      <c r="AH81" s="2">
        <v>6457881</v>
      </c>
      <c r="AI81" s="2">
        <v>7617431</v>
      </c>
      <c r="AJ81" s="2">
        <v>4695045</v>
      </c>
      <c r="AK81" s="2">
        <v>3992802</v>
      </c>
      <c r="AL81" s="2">
        <v>3770099</v>
      </c>
      <c r="AM81" s="2">
        <v>4415449</v>
      </c>
      <c r="AN81" s="2">
        <v>4461845</v>
      </c>
      <c r="AO81" s="2">
        <v>5487336</v>
      </c>
      <c r="AP81" s="2">
        <v>4348743</v>
      </c>
      <c r="AQ81" s="2">
        <v>5488286</v>
      </c>
      <c r="AR81" s="59">
        <v>5636944.4800000004</v>
      </c>
      <c r="AS81" s="61">
        <v>5636947.4800000004</v>
      </c>
      <c r="AT81" s="2">
        <v>5250000</v>
      </c>
    </row>
    <row r="82" spans="1:46" x14ac:dyDescent="0.25">
      <c r="A82" s="9">
        <v>79</v>
      </c>
      <c r="B82" s="9" t="s">
        <v>182</v>
      </c>
      <c r="C82" s="1" t="s">
        <v>789</v>
      </c>
      <c r="D82" s="1" t="s">
        <v>184</v>
      </c>
      <c r="E82" s="2">
        <v>207545</v>
      </c>
      <c r="F82" s="2">
        <v>281160</v>
      </c>
      <c r="G82" s="2">
        <v>390254</v>
      </c>
      <c r="H82" s="2">
        <v>350815</v>
      </c>
      <c r="I82" s="2">
        <v>320966</v>
      </c>
      <c r="J82" s="2">
        <v>372360</v>
      </c>
      <c r="K82" s="2">
        <v>332532</v>
      </c>
      <c r="L82" s="2">
        <v>332917</v>
      </c>
      <c r="M82" s="2">
        <v>382862</v>
      </c>
      <c r="N82" s="2">
        <v>329482</v>
      </c>
      <c r="O82" s="2">
        <v>297039</v>
      </c>
      <c r="P82" s="2">
        <v>350137</v>
      </c>
      <c r="Q82" s="2">
        <v>438661</v>
      </c>
      <c r="R82" s="2">
        <v>416981</v>
      </c>
      <c r="S82" s="2">
        <v>369152</v>
      </c>
      <c r="T82" s="2">
        <v>338081</v>
      </c>
      <c r="U82" s="2">
        <v>315033</v>
      </c>
      <c r="V82" s="2">
        <v>391992</v>
      </c>
      <c r="W82" s="2">
        <v>393201</v>
      </c>
      <c r="X82" s="2">
        <v>390094</v>
      </c>
      <c r="Y82" s="2">
        <v>579442</v>
      </c>
      <c r="Z82" s="2">
        <v>726403</v>
      </c>
      <c r="AA82" s="2">
        <v>870258</v>
      </c>
      <c r="AB82" s="2">
        <v>865631</v>
      </c>
      <c r="AC82" s="2">
        <v>896962</v>
      </c>
      <c r="AD82" s="2">
        <v>951720</v>
      </c>
      <c r="AE82" s="2">
        <v>926557</v>
      </c>
      <c r="AF82" s="2">
        <v>990430</v>
      </c>
      <c r="AG82" s="2">
        <v>1089359</v>
      </c>
      <c r="AH82" s="2">
        <v>1100038</v>
      </c>
      <c r="AI82" s="2">
        <v>1303516</v>
      </c>
      <c r="AJ82" s="2">
        <v>822588</v>
      </c>
      <c r="AK82" s="2">
        <v>672042</v>
      </c>
      <c r="AL82" s="2">
        <v>789442</v>
      </c>
      <c r="AM82" s="2">
        <v>816979</v>
      </c>
      <c r="AN82" s="2">
        <v>858473</v>
      </c>
      <c r="AO82" s="2">
        <v>993329</v>
      </c>
      <c r="AP82" s="2">
        <v>821494</v>
      </c>
      <c r="AQ82" s="2">
        <v>1157630</v>
      </c>
      <c r="AR82" s="59">
        <v>1222334</v>
      </c>
      <c r="AS82" s="61">
        <v>1222334</v>
      </c>
      <c r="AT82" s="2">
        <v>990818</v>
      </c>
    </row>
    <row r="83" spans="1:46" x14ac:dyDescent="0.25">
      <c r="A83" s="9">
        <v>80</v>
      </c>
      <c r="B83" s="9" t="s">
        <v>185</v>
      </c>
      <c r="C83" s="1" t="s">
        <v>789</v>
      </c>
      <c r="D83" s="1" t="s">
        <v>187</v>
      </c>
      <c r="E83" s="2">
        <v>78292</v>
      </c>
      <c r="F83" s="2">
        <v>93375</v>
      </c>
      <c r="G83" s="2">
        <v>190997</v>
      </c>
      <c r="H83" s="2">
        <v>209829</v>
      </c>
      <c r="I83" s="2">
        <v>178062</v>
      </c>
      <c r="J83" s="2">
        <v>165391</v>
      </c>
      <c r="K83" s="2">
        <v>140492</v>
      </c>
      <c r="L83" s="2">
        <v>154961</v>
      </c>
      <c r="M83" s="2">
        <v>145639</v>
      </c>
      <c r="N83" s="2">
        <v>149594</v>
      </c>
      <c r="O83" s="2">
        <v>196177</v>
      </c>
      <c r="P83" s="2">
        <v>175022</v>
      </c>
      <c r="Q83" s="2">
        <v>242028</v>
      </c>
      <c r="R83" s="2">
        <v>236705</v>
      </c>
      <c r="S83" s="2">
        <v>208997</v>
      </c>
      <c r="T83" s="2">
        <v>257045</v>
      </c>
      <c r="U83" s="2">
        <v>262601</v>
      </c>
      <c r="V83" s="2">
        <v>322734</v>
      </c>
      <c r="W83" s="2">
        <v>330762</v>
      </c>
      <c r="X83" s="2">
        <v>365951</v>
      </c>
      <c r="Y83" s="2">
        <v>512276</v>
      </c>
      <c r="Z83" s="2">
        <v>702361</v>
      </c>
      <c r="AA83" s="2">
        <v>655083</v>
      </c>
      <c r="AB83" s="2">
        <v>682971</v>
      </c>
      <c r="AC83" s="2">
        <v>756898</v>
      </c>
      <c r="AD83" s="2">
        <v>964771</v>
      </c>
      <c r="AE83" s="2">
        <v>922695</v>
      </c>
      <c r="AF83" s="2">
        <v>1004796</v>
      </c>
      <c r="AG83" s="2">
        <v>900589</v>
      </c>
      <c r="AH83" s="2">
        <v>961119</v>
      </c>
      <c r="AI83" s="2">
        <v>988782</v>
      </c>
      <c r="AJ83" s="2">
        <v>723793</v>
      </c>
      <c r="AK83" s="2">
        <v>599922</v>
      </c>
      <c r="AL83" s="2">
        <v>727629</v>
      </c>
      <c r="AM83" s="2">
        <v>788213</v>
      </c>
      <c r="AN83" s="2">
        <v>784339</v>
      </c>
      <c r="AO83" s="2">
        <v>906680</v>
      </c>
      <c r="AP83" s="2">
        <v>878815</v>
      </c>
      <c r="AQ83" s="2">
        <v>1071718</v>
      </c>
      <c r="AR83" s="59">
        <v>1060044</v>
      </c>
      <c r="AS83" s="61">
        <v>1060044</v>
      </c>
      <c r="AT83" s="2">
        <v>856613</v>
      </c>
    </row>
    <row r="84" spans="1:46" x14ac:dyDescent="0.25">
      <c r="A84" s="9">
        <v>81</v>
      </c>
      <c r="B84" s="9" t="s">
        <v>188</v>
      </c>
      <c r="C84" s="1" t="s">
        <v>789</v>
      </c>
      <c r="D84" s="1" t="s">
        <v>190</v>
      </c>
      <c r="E84" s="2">
        <v>67419</v>
      </c>
      <c r="F84" s="2">
        <v>74159</v>
      </c>
      <c r="G84" s="2">
        <v>104889</v>
      </c>
      <c r="H84" s="2">
        <v>93907</v>
      </c>
      <c r="I84" s="2">
        <v>83994</v>
      </c>
      <c r="J84" s="2">
        <v>105109</v>
      </c>
      <c r="K84" s="2">
        <v>90105</v>
      </c>
      <c r="L84" s="2">
        <v>94428</v>
      </c>
      <c r="M84" s="2">
        <v>110610</v>
      </c>
      <c r="N84" s="2">
        <v>89003</v>
      </c>
      <c r="O84" s="2">
        <v>82955</v>
      </c>
      <c r="P84" s="2">
        <v>88854</v>
      </c>
      <c r="Q84" s="2">
        <v>101291</v>
      </c>
      <c r="R84" s="2">
        <v>131329</v>
      </c>
      <c r="S84" s="2">
        <v>83788</v>
      </c>
      <c r="T84" s="2">
        <v>79167</v>
      </c>
      <c r="U84" s="2">
        <v>80472</v>
      </c>
      <c r="V84" s="2">
        <v>100285</v>
      </c>
      <c r="W84" s="2">
        <v>100982</v>
      </c>
      <c r="X84" s="2">
        <v>119028</v>
      </c>
      <c r="Y84" s="2">
        <v>176072</v>
      </c>
      <c r="Z84" s="2">
        <v>263556</v>
      </c>
      <c r="AA84" s="2">
        <v>282807</v>
      </c>
      <c r="AB84" s="2">
        <v>300089</v>
      </c>
      <c r="AC84" s="2">
        <v>292929</v>
      </c>
      <c r="AD84" s="2">
        <v>418182</v>
      </c>
      <c r="AE84" s="2">
        <v>382486</v>
      </c>
      <c r="AF84" s="2">
        <v>504779</v>
      </c>
      <c r="AG84" s="2">
        <v>555421</v>
      </c>
      <c r="AH84" s="2">
        <v>553875</v>
      </c>
      <c r="AI84" s="2">
        <v>564877</v>
      </c>
      <c r="AJ84" s="2">
        <v>434774</v>
      </c>
      <c r="AK84" s="2">
        <v>419261</v>
      </c>
      <c r="AL84" s="2">
        <v>497241</v>
      </c>
      <c r="AM84" s="2">
        <v>475454</v>
      </c>
      <c r="AN84" s="2">
        <v>489816</v>
      </c>
      <c r="AO84" s="2">
        <v>569682</v>
      </c>
      <c r="AP84" s="2">
        <v>570520</v>
      </c>
      <c r="AQ84" s="2">
        <v>655115</v>
      </c>
      <c r="AR84" s="59">
        <v>626855</v>
      </c>
      <c r="AS84" s="61">
        <v>626855</v>
      </c>
      <c r="AT84" s="2">
        <v>583851</v>
      </c>
    </row>
    <row r="85" spans="1:46" x14ac:dyDescent="0.25">
      <c r="A85" s="9">
        <v>82</v>
      </c>
      <c r="B85" s="9" t="s">
        <v>191</v>
      </c>
      <c r="C85" s="1" t="s">
        <v>789</v>
      </c>
      <c r="D85" s="1" t="s">
        <v>193</v>
      </c>
      <c r="E85" s="2">
        <v>85434</v>
      </c>
      <c r="F85" s="2">
        <v>85895</v>
      </c>
      <c r="G85" s="2">
        <v>4423</v>
      </c>
      <c r="H85" s="2">
        <v>3797</v>
      </c>
      <c r="I85" s="2">
        <v>2590</v>
      </c>
      <c r="J85" s="2">
        <v>3673</v>
      </c>
      <c r="K85" s="2">
        <v>2835</v>
      </c>
      <c r="L85" s="2">
        <v>6649</v>
      </c>
      <c r="M85" s="2">
        <v>3484</v>
      </c>
      <c r="N85" s="2">
        <v>6426</v>
      </c>
      <c r="O85" s="2">
        <v>4345</v>
      </c>
      <c r="P85" s="2">
        <v>3580</v>
      </c>
      <c r="Q85" s="2">
        <v>3632</v>
      </c>
      <c r="R85" s="2">
        <v>4809</v>
      </c>
      <c r="S85" s="2">
        <v>4739</v>
      </c>
      <c r="T85" s="2">
        <v>2663</v>
      </c>
      <c r="U85" s="2">
        <v>1322</v>
      </c>
      <c r="V85" s="2">
        <v>2035</v>
      </c>
      <c r="W85" s="2">
        <v>721</v>
      </c>
      <c r="X85" s="2">
        <v>1490</v>
      </c>
      <c r="Y85" s="2">
        <v>3091</v>
      </c>
      <c r="Z85" s="2">
        <v>2855</v>
      </c>
      <c r="AA85" s="2">
        <v>5136</v>
      </c>
      <c r="AB85" s="2">
        <v>2330</v>
      </c>
      <c r="AC85" s="2">
        <v>2640</v>
      </c>
      <c r="AD85" s="2">
        <v>2560</v>
      </c>
      <c r="AE85" s="2">
        <v>7390</v>
      </c>
      <c r="AF85" s="2">
        <v>4035</v>
      </c>
      <c r="AG85" s="2">
        <v>3725</v>
      </c>
      <c r="AH85" s="2">
        <v>3330</v>
      </c>
      <c r="AI85" s="2">
        <v>49</v>
      </c>
      <c r="AJ85" s="2">
        <v>4850</v>
      </c>
      <c r="AK85" s="2">
        <v>1915</v>
      </c>
      <c r="AL85" s="2">
        <v>1985</v>
      </c>
      <c r="AM85" s="2">
        <v>2957</v>
      </c>
      <c r="AN85" s="2">
        <v>3228</v>
      </c>
      <c r="AO85" s="2">
        <v>275</v>
      </c>
      <c r="AP85" s="2">
        <v>1740</v>
      </c>
      <c r="AQ85" s="2">
        <v>1700</v>
      </c>
      <c r="AR85" s="59">
        <v>815</v>
      </c>
      <c r="AS85" s="61">
        <v>815</v>
      </c>
      <c r="AT85" s="2">
        <v>1000</v>
      </c>
    </row>
    <row r="86" spans="1:46" x14ac:dyDescent="0.25">
      <c r="A86" s="9">
        <v>83</v>
      </c>
      <c r="B86" s="9" t="s">
        <v>194</v>
      </c>
      <c r="C86" s="1" t="s">
        <v>789</v>
      </c>
      <c r="D86" s="1" t="s">
        <v>196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157670</v>
      </c>
      <c r="Z86" s="2">
        <v>209271</v>
      </c>
      <c r="AA86" s="2">
        <v>507478</v>
      </c>
      <c r="AB86" s="2">
        <v>486685</v>
      </c>
      <c r="AC86" s="2">
        <v>531450</v>
      </c>
      <c r="AD86" s="2">
        <v>589346</v>
      </c>
      <c r="AE86" s="2">
        <v>678569</v>
      </c>
      <c r="AF86" s="2">
        <v>835997</v>
      </c>
      <c r="AG86" s="2">
        <v>1056364</v>
      </c>
      <c r="AH86" s="2">
        <v>1111431</v>
      </c>
      <c r="AI86" s="2">
        <v>1041455</v>
      </c>
      <c r="AJ86" s="2">
        <v>890724</v>
      </c>
      <c r="AK86" s="2">
        <v>1145102</v>
      </c>
      <c r="AL86" s="2">
        <v>1185628</v>
      </c>
      <c r="AM86" s="2">
        <v>1130401</v>
      </c>
      <c r="AN86" s="2">
        <v>1064476</v>
      </c>
      <c r="AO86" s="2">
        <v>1347785</v>
      </c>
      <c r="AP86" s="2">
        <v>1477034</v>
      </c>
      <c r="AQ86" s="2">
        <v>1646408</v>
      </c>
      <c r="AR86" s="59">
        <v>1423091</v>
      </c>
      <c r="AS86" s="61">
        <v>1423091</v>
      </c>
      <c r="AT86" s="2">
        <v>1362552</v>
      </c>
    </row>
    <row r="87" spans="1:46" x14ac:dyDescent="0.25">
      <c r="A87" s="9">
        <v>84</v>
      </c>
      <c r="B87" s="9" t="s">
        <v>197</v>
      </c>
      <c r="C87" s="1" t="s">
        <v>789</v>
      </c>
      <c r="D87" s="1" t="s">
        <v>199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614238</v>
      </c>
      <c r="AF87" s="2">
        <v>677590</v>
      </c>
      <c r="AG87" s="2">
        <v>667934</v>
      </c>
      <c r="AH87" s="2">
        <v>642700</v>
      </c>
      <c r="AI87" s="2">
        <v>525642</v>
      </c>
      <c r="AJ87" s="2">
        <v>489319</v>
      </c>
      <c r="AK87" s="2">
        <v>432601</v>
      </c>
      <c r="AL87" s="2">
        <v>332070</v>
      </c>
      <c r="AM87" s="2">
        <v>618063</v>
      </c>
      <c r="AN87" s="2">
        <v>293856</v>
      </c>
      <c r="AO87" s="2">
        <v>34865</v>
      </c>
      <c r="AP87" s="2">
        <v>58005</v>
      </c>
      <c r="AQ87" s="2">
        <v>63499</v>
      </c>
      <c r="AR87" s="59">
        <v>32576.53</v>
      </c>
      <c r="AS87" s="61">
        <v>32576.53</v>
      </c>
      <c r="AT87" s="2">
        <v>0</v>
      </c>
    </row>
    <row r="88" spans="1:46" x14ac:dyDescent="0.25">
      <c r="A88" s="9">
        <v>85</v>
      </c>
      <c r="B88" s="9" t="s">
        <v>200</v>
      </c>
      <c r="C88" s="1" t="s">
        <v>789</v>
      </c>
      <c r="D88" s="1" t="s">
        <v>202</v>
      </c>
      <c r="E88" s="2">
        <v>54345</v>
      </c>
      <c r="F88" s="2">
        <v>35556</v>
      </c>
      <c r="G88" s="2">
        <v>42589</v>
      </c>
      <c r="H88" s="2">
        <v>70638</v>
      </c>
      <c r="I88" s="2">
        <v>36334</v>
      </c>
      <c r="J88" s="2">
        <v>53712</v>
      </c>
      <c r="K88" s="2">
        <v>37730</v>
      </c>
      <c r="L88" s="2">
        <v>37545</v>
      </c>
      <c r="M88" s="2">
        <v>34037</v>
      </c>
      <c r="N88" s="2">
        <v>41062</v>
      </c>
      <c r="O88" s="2">
        <v>32702</v>
      </c>
      <c r="P88" s="2">
        <v>33581</v>
      </c>
      <c r="Q88" s="2">
        <v>34385</v>
      </c>
      <c r="R88" s="2">
        <v>31275</v>
      </c>
      <c r="S88" s="2">
        <v>28127</v>
      </c>
      <c r="T88" s="2">
        <v>31873</v>
      </c>
      <c r="U88" s="2">
        <v>36126</v>
      </c>
      <c r="V88" s="2">
        <v>56417</v>
      </c>
      <c r="W88" s="2">
        <v>21184</v>
      </c>
      <c r="X88" s="2">
        <v>35072</v>
      </c>
      <c r="Y88" s="2">
        <v>59883</v>
      </c>
      <c r="Z88" s="2">
        <v>39705</v>
      </c>
      <c r="AA88" s="2">
        <v>14077</v>
      </c>
      <c r="AB88" s="2">
        <v>11674</v>
      </c>
      <c r="AC88" s="2">
        <v>14657</v>
      </c>
      <c r="AD88" s="2">
        <v>8231</v>
      </c>
      <c r="AE88" s="2">
        <v>4514</v>
      </c>
      <c r="AF88" s="2">
        <v>5018</v>
      </c>
      <c r="AG88" s="2">
        <v>8968</v>
      </c>
      <c r="AH88" s="2">
        <v>9117</v>
      </c>
      <c r="AI88" s="2">
        <v>5246</v>
      </c>
      <c r="AJ88" s="2">
        <v>7364</v>
      </c>
      <c r="AK88" s="2">
        <v>9729</v>
      </c>
      <c r="AL88" s="2">
        <v>8869</v>
      </c>
      <c r="AM88" s="2">
        <v>15570</v>
      </c>
      <c r="AN88" s="2">
        <v>11479</v>
      </c>
      <c r="AO88" s="2">
        <v>23971</v>
      </c>
      <c r="AP88" s="2">
        <v>7651</v>
      </c>
      <c r="AQ88" s="2">
        <v>6236</v>
      </c>
      <c r="AR88" s="59">
        <v>8120</v>
      </c>
      <c r="AS88" s="61">
        <v>8120</v>
      </c>
      <c r="AT88" s="2">
        <v>8000</v>
      </c>
    </row>
    <row r="89" spans="1:46" x14ac:dyDescent="0.25">
      <c r="A89" s="9">
        <v>86</v>
      </c>
      <c r="B89" s="9" t="s">
        <v>203</v>
      </c>
      <c r="C89" s="1" t="s">
        <v>789</v>
      </c>
      <c r="D89" s="1" t="s">
        <v>205</v>
      </c>
      <c r="E89" s="2">
        <v>52521</v>
      </c>
      <c r="F89" s="2">
        <v>45818</v>
      </c>
      <c r="G89" s="2">
        <v>49672</v>
      </c>
      <c r="H89" s="2">
        <v>49841</v>
      </c>
      <c r="I89" s="2">
        <v>48940</v>
      </c>
      <c r="J89" s="2">
        <v>49893</v>
      </c>
      <c r="K89" s="2">
        <v>45583</v>
      </c>
      <c r="L89" s="2">
        <v>71356</v>
      </c>
      <c r="M89" s="2">
        <v>70504</v>
      </c>
      <c r="N89" s="2">
        <v>69145</v>
      </c>
      <c r="O89" s="2">
        <v>73192</v>
      </c>
      <c r="P89" s="2">
        <v>94037</v>
      </c>
      <c r="Q89" s="2">
        <v>85630</v>
      </c>
      <c r="R89" s="2">
        <v>156321</v>
      </c>
      <c r="S89" s="2">
        <v>184336</v>
      </c>
      <c r="T89" s="2">
        <v>191195</v>
      </c>
      <c r="U89" s="2">
        <v>202931</v>
      </c>
      <c r="V89" s="2">
        <v>220206</v>
      </c>
      <c r="W89" s="2">
        <v>224046</v>
      </c>
      <c r="X89" s="2">
        <v>203627</v>
      </c>
      <c r="Y89" s="2">
        <v>213739</v>
      </c>
      <c r="Z89" s="2">
        <v>205167</v>
      </c>
      <c r="AA89" s="2">
        <v>190436</v>
      </c>
      <c r="AB89" s="2">
        <v>190193</v>
      </c>
      <c r="AC89" s="2">
        <v>205068</v>
      </c>
      <c r="AD89" s="2">
        <v>215409</v>
      </c>
      <c r="AE89" s="2">
        <v>253754</v>
      </c>
      <c r="AF89" s="2">
        <v>184505</v>
      </c>
      <c r="AG89" s="2">
        <v>196659</v>
      </c>
      <c r="AH89" s="2">
        <v>1018420</v>
      </c>
      <c r="AI89" s="2">
        <v>1043542</v>
      </c>
      <c r="AJ89" s="2">
        <v>465331</v>
      </c>
      <c r="AK89" s="2">
        <v>936736</v>
      </c>
      <c r="AL89" s="2">
        <v>388448</v>
      </c>
      <c r="AM89" s="2">
        <v>367276</v>
      </c>
      <c r="AN89" s="2">
        <v>280817</v>
      </c>
      <c r="AO89" s="2">
        <v>488289</v>
      </c>
      <c r="AP89" s="2">
        <v>535455</v>
      </c>
      <c r="AQ89" s="2">
        <v>707259</v>
      </c>
      <c r="AR89" s="59">
        <v>565515.29</v>
      </c>
      <c r="AS89" s="61">
        <v>565515.28999999899</v>
      </c>
      <c r="AT89" s="2">
        <v>514020</v>
      </c>
    </row>
    <row r="90" spans="1:46" x14ac:dyDescent="0.25">
      <c r="A90" s="9">
        <v>87</v>
      </c>
      <c r="B90" s="9" t="s">
        <v>206</v>
      </c>
      <c r="C90" s="1" t="s">
        <v>789</v>
      </c>
      <c r="D90" s="1" t="s">
        <v>208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411950</v>
      </c>
      <c r="AM90" s="2">
        <v>216052</v>
      </c>
      <c r="AN90" s="2">
        <v>488045</v>
      </c>
      <c r="AO90" s="2">
        <v>533021</v>
      </c>
      <c r="AP90" s="2">
        <v>481026</v>
      </c>
      <c r="AQ90" s="2">
        <v>594996</v>
      </c>
      <c r="AR90" s="59">
        <v>613630.35</v>
      </c>
      <c r="AS90" s="61">
        <v>613630.35</v>
      </c>
      <c r="AT90" s="2">
        <v>535806</v>
      </c>
    </row>
    <row r="91" spans="1:46" x14ac:dyDescent="0.25">
      <c r="A91" s="9">
        <v>88</v>
      </c>
      <c r="B91" s="9" t="s">
        <v>209</v>
      </c>
      <c r="C91" s="1" t="s">
        <v>789</v>
      </c>
      <c r="D91" s="1" t="s">
        <v>211</v>
      </c>
      <c r="E91" s="2">
        <v>432209</v>
      </c>
      <c r="F91" s="2">
        <v>434054</v>
      </c>
      <c r="G91" s="2">
        <v>477360</v>
      </c>
      <c r="H91" s="2">
        <v>574917</v>
      </c>
      <c r="I91" s="2">
        <v>679781</v>
      </c>
      <c r="J91" s="2">
        <v>1364467</v>
      </c>
      <c r="K91" s="2">
        <v>1360841</v>
      </c>
      <c r="L91" s="2">
        <v>1225225</v>
      </c>
      <c r="M91" s="2">
        <v>1106058</v>
      </c>
      <c r="N91" s="2">
        <v>1062999</v>
      </c>
      <c r="O91" s="2">
        <v>1130814</v>
      </c>
      <c r="P91" s="2">
        <v>987096</v>
      </c>
      <c r="Q91" s="2">
        <v>1209872</v>
      </c>
      <c r="R91" s="2">
        <v>1187837</v>
      </c>
      <c r="S91" s="2">
        <v>1171013</v>
      </c>
      <c r="T91" s="2">
        <v>1119092</v>
      </c>
      <c r="U91" s="2">
        <v>1225681</v>
      </c>
      <c r="V91" s="2">
        <v>1248877</v>
      </c>
      <c r="W91" s="2">
        <v>1157555</v>
      </c>
      <c r="X91" s="2">
        <v>1171371</v>
      </c>
      <c r="Y91" s="2">
        <v>523732</v>
      </c>
      <c r="Z91" s="2">
        <v>506643</v>
      </c>
      <c r="AA91" s="2">
        <v>486286</v>
      </c>
      <c r="AB91" s="2">
        <v>476641</v>
      </c>
      <c r="AC91" s="2">
        <v>601997</v>
      </c>
      <c r="AD91" s="2">
        <v>772439</v>
      </c>
      <c r="AE91" s="2">
        <v>735114</v>
      </c>
      <c r="AF91" s="2">
        <v>846289</v>
      </c>
      <c r="AG91" s="2">
        <v>814886</v>
      </c>
      <c r="AH91" s="2">
        <v>390098</v>
      </c>
      <c r="AI91" s="2">
        <v>428223</v>
      </c>
      <c r="AJ91" s="2">
        <v>624834</v>
      </c>
      <c r="AK91" s="2">
        <v>340474</v>
      </c>
      <c r="AL91" s="2">
        <v>749298</v>
      </c>
      <c r="AM91" s="2">
        <v>581674</v>
      </c>
      <c r="AN91" s="2">
        <v>1300164</v>
      </c>
      <c r="AO91" s="2">
        <v>707092</v>
      </c>
      <c r="AP91" s="2">
        <v>49451</v>
      </c>
      <c r="AQ91" s="2">
        <v>34230</v>
      </c>
      <c r="AR91" s="59">
        <v>68.599999999999994</v>
      </c>
      <c r="AS91" s="61">
        <v>68.599999999999909</v>
      </c>
      <c r="AT91" s="2">
        <v>40000</v>
      </c>
    </row>
    <row r="92" spans="1:46" x14ac:dyDescent="0.25">
      <c r="A92" s="9">
        <v>89</v>
      </c>
      <c r="B92" s="9" t="s">
        <v>212</v>
      </c>
      <c r="C92" s="1" t="s">
        <v>789</v>
      </c>
      <c r="D92" s="1" t="s">
        <v>214</v>
      </c>
      <c r="E92" s="2">
        <v>176252</v>
      </c>
      <c r="F92" s="2">
        <v>158857</v>
      </c>
      <c r="G92" s="2">
        <v>131888</v>
      </c>
      <c r="H92" s="2">
        <v>124667</v>
      </c>
      <c r="I92" s="2">
        <v>97045</v>
      </c>
      <c r="J92" s="2">
        <v>116742</v>
      </c>
      <c r="K92" s="2">
        <v>114997</v>
      </c>
      <c r="L92" s="2">
        <v>105219</v>
      </c>
      <c r="M92" s="2">
        <v>118533</v>
      </c>
      <c r="N92" s="2">
        <v>93957</v>
      </c>
      <c r="O92" s="2">
        <v>81235</v>
      </c>
      <c r="P92" s="2">
        <v>125960</v>
      </c>
      <c r="Q92" s="2">
        <v>76781</v>
      </c>
      <c r="R92" s="2">
        <v>68716</v>
      </c>
      <c r="S92" s="2">
        <v>63499</v>
      </c>
      <c r="T92" s="2">
        <v>66027</v>
      </c>
      <c r="U92" s="2">
        <v>69015</v>
      </c>
      <c r="V92" s="2">
        <v>68167</v>
      </c>
      <c r="W92" s="2">
        <v>69578</v>
      </c>
      <c r="X92" s="2">
        <v>74284</v>
      </c>
      <c r="Y92" s="2">
        <v>78923</v>
      </c>
      <c r="Z92" s="2">
        <v>67479</v>
      </c>
      <c r="AA92" s="2">
        <v>74755</v>
      </c>
      <c r="AB92" s="2">
        <v>51367</v>
      </c>
      <c r="AC92" s="2">
        <v>137069</v>
      </c>
      <c r="AD92" s="2">
        <v>125825</v>
      </c>
      <c r="AE92" s="2">
        <v>96881</v>
      </c>
      <c r="AF92" s="2">
        <v>118159</v>
      </c>
      <c r="AG92" s="2">
        <v>93810</v>
      </c>
      <c r="AH92" s="2">
        <v>102743</v>
      </c>
      <c r="AI92" s="2">
        <v>110626</v>
      </c>
      <c r="AJ92" s="2">
        <v>109113</v>
      </c>
      <c r="AK92" s="2">
        <v>106803</v>
      </c>
      <c r="AL92" s="2">
        <v>89487</v>
      </c>
      <c r="AM92" s="2">
        <v>46546</v>
      </c>
      <c r="AN92" s="2">
        <v>31618</v>
      </c>
      <c r="AO92" s="2">
        <v>6650</v>
      </c>
      <c r="AP92" s="2">
        <v>11340</v>
      </c>
      <c r="AQ92" s="2">
        <v>9990</v>
      </c>
      <c r="AR92" s="59">
        <v>12130</v>
      </c>
      <c r="AS92" s="61">
        <v>12130</v>
      </c>
      <c r="AT92" s="2">
        <v>10000</v>
      </c>
    </row>
    <row r="93" spans="1:46" x14ac:dyDescent="0.25">
      <c r="A93" s="9">
        <v>90</v>
      </c>
      <c r="B93" s="9" t="s">
        <v>215</v>
      </c>
      <c r="C93" s="1" t="s">
        <v>789</v>
      </c>
      <c r="D93" s="1" t="s">
        <v>217</v>
      </c>
      <c r="E93" s="2">
        <v>2400</v>
      </c>
      <c r="F93" s="2">
        <v>2895</v>
      </c>
      <c r="G93" s="2">
        <v>3465</v>
      </c>
      <c r="H93" s="2">
        <v>4027</v>
      </c>
      <c r="I93" s="2">
        <v>3965</v>
      </c>
      <c r="J93" s="2">
        <v>3930</v>
      </c>
      <c r="K93" s="2">
        <v>3535</v>
      </c>
      <c r="L93" s="2">
        <v>4855</v>
      </c>
      <c r="M93" s="2">
        <v>2440</v>
      </c>
      <c r="N93" s="2">
        <v>3330</v>
      </c>
      <c r="O93" s="2">
        <v>1270</v>
      </c>
      <c r="P93" s="2">
        <v>2895</v>
      </c>
      <c r="Q93" s="2">
        <v>1035</v>
      </c>
      <c r="R93" s="2">
        <v>0</v>
      </c>
      <c r="S93" s="2">
        <v>0</v>
      </c>
      <c r="T93" s="2">
        <v>2060</v>
      </c>
      <c r="U93" s="2">
        <v>4365</v>
      </c>
      <c r="V93" s="2">
        <v>5640</v>
      </c>
      <c r="W93" s="2">
        <v>16308</v>
      </c>
      <c r="X93" s="2">
        <v>15854</v>
      </c>
      <c r="Y93" s="2">
        <v>14308</v>
      </c>
      <c r="Z93" s="2">
        <v>19360</v>
      </c>
      <c r="AA93" s="2">
        <v>13243</v>
      </c>
      <c r="AB93" s="2">
        <v>9278</v>
      </c>
      <c r="AC93" s="2">
        <v>9768</v>
      </c>
      <c r="AD93" s="2">
        <v>6688</v>
      </c>
      <c r="AE93" s="2">
        <v>10544</v>
      </c>
      <c r="AF93" s="2">
        <v>11329</v>
      </c>
      <c r="AG93" s="2">
        <v>18616</v>
      </c>
      <c r="AH93" s="2">
        <v>3862</v>
      </c>
      <c r="AI93" s="2">
        <v>28005</v>
      </c>
      <c r="AJ93" s="2">
        <v>7649</v>
      </c>
      <c r="AK93" s="2">
        <v>12044</v>
      </c>
      <c r="AL93" s="2">
        <v>11749</v>
      </c>
      <c r="AM93" s="2">
        <v>6468</v>
      </c>
      <c r="AN93" s="2">
        <v>2779</v>
      </c>
      <c r="AO93" s="2">
        <v>3066</v>
      </c>
      <c r="AP93" s="2">
        <v>3948</v>
      </c>
      <c r="AQ93" s="2">
        <v>1722</v>
      </c>
      <c r="AR93" s="59">
        <v>420</v>
      </c>
      <c r="AS93" s="61">
        <v>420</v>
      </c>
      <c r="AT93" s="2">
        <v>3000</v>
      </c>
    </row>
    <row r="94" spans="1:46" x14ac:dyDescent="0.25">
      <c r="A94" s="9">
        <v>91</v>
      </c>
      <c r="B94" s="9" t="s">
        <v>218</v>
      </c>
      <c r="C94" s="1" t="s">
        <v>789</v>
      </c>
      <c r="D94" s="1" t="s">
        <v>220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36543</v>
      </c>
      <c r="K94" s="2">
        <v>36830</v>
      </c>
      <c r="L94" s="2">
        <v>38555</v>
      </c>
      <c r="M94" s="2">
        <v>35370</v>
      </c>
      <c r="N94" s="2">
        <v>34121</v>
      </c>
      <c r="O94" s="2">
        <v>30869</v>
      </c>
      <c r="P94" s="2">
        <v>28822</v>
      </c>
      <c r="Q94" s="2">
        <v>26754</v>
      </c>
      <c r="R94" s="2">
        <v>26942</v>
      </c>
      <c r="S94" s="2">
        <v>22890</v>
      </c>
      <c r="T94" s="2">
        <v>24240</v>
      </c>
      <c r="U94" s="2">
        <v>22660</v>
      </c>
      <c r="V94" s="2">
        <v>20990</v>
      </c>
      <c r="W94" s="2">
        <v>20573</v>
      </c>
      <c r="X94" s="2">
        <v>19575</v>
      </c>
      <c r="Y94" s="2">
        <v>17196</v>
      </c>
      <c r="Z94" s="2">
        <v>18686</v>
      </c>
      <c r="AA94" s="2">
        <v>22080</v>
      </c>
      <c r="AB94" s="2">
        <v>19340</v>
      </c>
      <c r="AC94" s="2">
        <v>18272</v>
      </c>
      <c r="AD94" s="2">
        <v>18070</v>
      </c>
      <c r="AE94" s="2">
        <v>31021</v>
      </c>
      <c r="AF94" s="2">
        <v>17199</v>
      </c>
      <c r="AG94" s="2">
        <v>47534</v>
      </c>
      <c r="AH94" s="2">
        <v>45337</v>
      </c>
      <c r="AI94" s="2">
        <v>110098</v>
      </c>
      <c r="AJ94" s="2">
        <v>128710</v>
      </c>
      <c r="AK94" s="2">
        <v>108152</v>
      </c>
      <c r="AL94" s="2">
        <v>120270</v>
      </c>
      <c r="AM94" s="2">
        <v>27548</v>
      </c>
      <c r="AN94" s="2">
        <v>135064</v>
      </c>
      <c r="AO94" s="2">
        <v>111081</v>
      </c>
      <c r="AP94" s="2">
        <v>134413</v>
      </c>
      <c r="AQ94" s="2">
        <v>174412</v>
      </c>
      <c r="AR94" s="59">
        <v>113103.47</v>
      </c>
      <c r="AS94" s="61">
        <v>113103.47</v>
      </c>
      <c r="AT94" s="2">
        <v>130000</v>
      </c>
    </row>
    <row r="95" spans="1:46" x14ac:dyDescent="0.25">
      <c r="A95" s="9">
        <v>92</v>
      </c>
      <c r="B95" s="9" t="s">
        <v>221</v>
      </c>
      <c r="C95" s="1" t="s">
        <v>789</v>
      </c>
      <c r="D95" s="1" t="s">
        <v>223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59610</v>
      </c>
      <c r="L95" s="2">
        <v>63730</v>
      </c>
      <c r="M95" s="2">
        <v>62065</v>
      </c>
      <c r="N95" s="2">
        <v>62885</v>
      </c>
      <c r="O95" s="2">
        <v>62820</v>
      </c>
      <c r="P95" s="2">
        <v>64121</v>
      </c>
      <c r="Q95" s="2">
        <v>145900</v>
      </c>
      <c r="R95" s="2">
        <v>173535</v>
      </c>
      <c r="S95" s="2">
        <v>174970</v>
      </c>
      <c r="T95" s="2">
        <v>176790</v>
      </c>
      <c r="U95" s="2">
        <v>179525</v>
      </c>
      <c r="V95" s="2">
        <v>183755</v>
      </c>
      <c r="W95" s="2">
        <v>175493</v>
      </c>
      <c r="X95" s="2">
        <v>202216</v>
      </c>
      <c r="Y95" s="2">
        <v>198381</v>
      </c>
      <c r="Z95" s="2">
        <v>202730</v>
      </c>
      <c r="AA95" s="2">
        <v>194175</v>
      </c>
      <c r="AB95" s="2">
        <v>205962</v>
      </c>
      <c r="AC95" s="2">
        <v>155309</v>
      </c>
      <c r="AD95" s="2">
        <v>126277</v>
      </c>
      <c r="AE95" s="2">
        <v>126040</v>
      </c>
      <c r="AF95" s="2">
        <v>128160</v>
      </c>
      <c r="AG95" s="2">
        <v>136190</v>
      </c>
      <c r="AH95" s="2">
        <v>143445</v>
      </c>
      <c r="AI95" s="2">
        <v>142360</v>
      </c>
      <c r="AJ95" s="2">
        <v>145770</v>
      </c>
      <c r="AK95" s="2">
        <v>147117</v>
      </c>
      <c r="AL95" s="2">
        <v>143790</v>
      </c>
      <c r="AM95" s="2">
        <v>144320</v>
      </c>
      <c r="AN95" s="2">
        <v>133950</v>
      </c>
      <c r="AO95" s="2">
        <v>133055</v>
      </c>
      <c r="AP95" s="2">
        <v>132520</v>
      </c>
      <c r="AQ95" s="2">
        <v>131795</v>
      </c>
      <c r="AR95" s="59">
        <v>127105</v>
      </c>
      <c r="AS95" s="61">
        <v>127105</v>
      </c>
      <c r="AT95" s="2">
        <v>132830</v>
      </c>
    </row>
    <row r="96" spans="1:46" x14ac:dyDescent="0.25">
      <c r="A96" s="9">
        <v>93</v>
      </c>
      <c r="B96" s="9" t="s">
        <v>224</v>
      </c>
      <c r="C96" s="1" t="s">
        <v>789</v>
      </c>
      <c r="D96" s="1" t="s">
        <v>226</v>
      </c>
      <c r="E96" s="2">
        <v>100186</v>
      </c>
      <c r="F96" s="2">
        <v>95223</v>
      </c>
      <c r="G96" s="2">
        <v>100103</v>
      </c>
      <c r="H96" s="2">
        <v>104796</v>
      </c>
      <c r="I96" s="2">
        <v>251302</v>
      </c>
      <c r="J96" s="2">
        <v>342928</v>
      </c>
      <c r="K96" s="2">
        <v>272583</v>
      </c>
      <c r="L96" s="2">
        <v>310201</v>
      </c>
      <c r="M96" s="2">
        <v>297404</v>
      </c>
      <c r="N96" s="2">
        <v>336210</v>
      </c>
      <c r="O96" s="2">
        <v>278862</v>
      </c>
      <c r="P96" s="2">
        <v>322473</v>
      </c>
      <c r="Q96" s="2">
        <v>274107</v>
      </c>
      <c r="R96" s="2">
        <v>300345</v>
      </c>
      <c r="S96" s="2">
        <v>963521</v>
      </c>
      <c r="T96" s="2">
        <v>1418409</v>
      </c>
      <c r="U96" s="2">
        <v>1407014</v>
      </c>
      <c r="V96" s="2">
        <v>1429595</v>
      </c>
      <c r="W96" s="2">
        <v>1377259</v>
      </c>
      <c r="X96" s="2">
        <v>1347955</v>
      </c>
      <c r="Y96" s="2">
        <v>1481951</v>
      </c>
      <c r="Z96" s="2">
        <v>1452776</v>
      </c>
      <c r="AA96" s="2">
        <v>1234436</v>
      </c>
      <c r="AB96" s="2">
        <v>1605855</v>
      </c>
      <c r="AC96" s="2">
        <v>1885135</v>
      </c>
      <c r="AD96" s="2">
        <v>2000808</v>
      </c>
      <c r="AE96" s="2">
        <v>2064856</v>
      </c>
      <c r="AF96" s="2">
        <v>1953483</v>
      </c>
      <c r="AG96" s="2">
        <v>2081287</v>
      </c>
      <c r="AH96" s="2">
        <v>1996257</v>
      </c>
      <c r="AI96" s="2">
        <v>2013818</v>
      </c>
      <c r="AJ96" s="2">
        <v>1945935</v>
      </c>
      <c r="AK96" s="2">
        <v>1934497</v>
      </c>
      <c r="AL96" s="2">
        <v>2230976</v>
      </c>
      <c r="AM96" s="2">
        <v>2048350</v>
      </c>
      <c r="AN96" s="2">
        <v>2742855</v>
      </c>
      <c r="AO96" s="2">
        <v>1961665</v>
      </c>
      <c r="AP96" s="2">
        <v>2071757</v>
      </c>
      <c r="AQ96" s="2">
        <v>1838720</v>
      </c>
      <c r="AR96" s="59">
        <v>1744399.31</v>
      </c>
      <c r="AS96" s="61">
        <v>1744399.31</v>
      </c>
      <c r="AT96" s="2">
        <v>2179588</v>
      </c>
    </row>
    <row r="97" spans="1:46" x14ac:dyDescent="0.25">
      <c r="A97" s="9">
        <v>94</v>
      </c>
      <c r="B97" s="9" t="s">
        <v>227</v>
      </c>
      <c r="C97" s="1" t="s">
        <v>789</v>
      </c>
      <c r="D97" s="1" t="s">
        <v>229</v>
      </c>
      <c r="E97" s="2">
        <v>5700</v>
      </c>
      <c r="F97" s="2">
        <v>6100</v>
      </c>
      <c r="G97" s="2">
        <v>5790</v>
      </c>
      <c r="H97" s="2">
        <v>6400</v>
      </c>
      <c r="I97" s="2">
        <v>6700</v>
      </c>
      <c r="J97" s="2">
        <v>7600</v>
      </c>
      <c r="K97" s="2">
        <v>7300</v>
      </c>
      <c r="L97" s="2">
        <v>6500</v>
      </c>
      <c r="M97" s="2">
        <v>8000</v>
      </c>
      <c r="N97" s="2">
        <v>8000</v>
      </c>
      <c r="O97" s="2">
        <v>8500</v>
      </c>
      <c r="P97" s="2">
        <v>8900</v>
      </c>
      <c r="Q97" s="2">
        <v>13350</v>
      </c>
      <c r="R97" s="2">
        <v>13100</v>
      </c>
      <c r="S97" s="2">
        <v>12900</v>
      </c>
      <c r="T97" s="2">
        <v>13800</v>
      </c>
      <c r="U97" s="2">
        <v>13500</v>
      </c>
      <c r="V97" s="2">
        <v>14500</v>
      </c>
      <c r="W97" s="2">
        <v>13800</v>
      </c>
      <c r="X97" s="2">
        <v>17400</v>
      </c>
      <c r="Y97" s="2">
        <v>18620</v>
      </c>
      <c r="Z97" s="2">
        <v>13200</v>
      </c>
      <c r="AA97" s="2">
        <v>17910</v>
      </c>
      <c r="AB97" s="2">
        <v>13315</v>
      </c>
      <c r="AC97" s="2">
        <v>29250</v>
      </c>
      <c r="AD97" s="2">
        <v>40500</v>
      </c>
      <c r="AE97" s="2">
        <v>30220</v>
      </c>
      <c r="AF97" s="2">
        <v>33850</v>
      </c>
      <c r="AG97" s="2">
        <v>33800</v>
      </c>
      <c r="AH97" s="2">
        <v>30620</v>
      </c>
      <c r="AI97" s="2">
        <v>35250</v>
      </c>
      <c r="AJ97" s="2">
        <v>31150</v>
      </c>
      <c r="AK97" s="2">
        <v>28859</v>
      </c>
      <c r="AL97" s="2">
        <v>32838</v>
      </c>
      <c r="AM97" s="2">
        <v>39838</v>
      </c>
      <c r="AN97" s="2">
        <v>63070</v>
      </c>
      <c r="AO97" s="2">
        <v>67795</v>
      </c>
      <c r="AP97" s="2">
        <v>70635</v>
      </c>
      <c r="AQ97" s="2">
        <v>65885</v>
      </c>
      <c r="AR97" s="59">
        <v>61550</v>
      </c>
      <c r="AS97" s="61">
        <v>61550</v>
      </c>
      <c r="AT97" s="2">
        <v>60000</v>
      </c>
    </row>
    <row r="98" spans="1:46" x14ac:dyDescent="0.25">
      <c r="A98" s="9">
        <v>95</v>
      </c>
      <c r="B98" s="9" t="s">
        <v>826</v>
      </c>
      <c r="C98" s="1" t="s">
        <v>789</v>
      </c>
      <c r="E98" s="2">
        <v>1985</v>
      </c>
      <c r="F98" s="2">
        <v>1535</v>
      </c>
      <c r="G98" s="2">
        <v>1323</v>
      </c>
      <c r="H98" s="2">
        <v>1940</v>
      </c>
      <c r="I98" s="2">
        <v>2410</v>
      </c>
      <c r="J98" s="2">
        <v>6277</v>
      </c>
      <c r="K98" s="2">
        <v>4935</v>
      </c>
      <c r="L98" s="2">
        <v>6910</v>
      </c>
      <c r="M98" s="2">
        <v>8582</v>
      </c>
      <c r="N98" s="2">
        <v>8833</v>
      </c>
      <c r="O98" s="2">
        <v>18240</v>
      </c>
      <c r="P98" s="2">
        <v>13454</v>
      </c>
      <c r="Q98" s="2">
        <v>26330</v>
      </c>
      <c r="R98" s="2">
        <v>22143</v>
      </c>
      <c r="S98" s="2">
        <v>15006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59">
        <v>0</v>
      </c>
      <c r="AS98" s="61">
        <v>0</v>
      </c>
      <c r="AT98" s="2">
        <v>0</v>
      </c>
    </row>
    <row r="99" spans="1:46" x14ac:dyDescent="0.25">
      <c r="A99" s="9">
        <v>96</v>
      </c>
      <c r="B99" s="9" t="s">
        <v>230</v>
      </c>
      <c r="C99" s="1" t="s">
        <v>789</v>
      </c>
      <c r="D99" s="1" t="s">
        <v>232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2558</v>
      </c>
      <c r="U99" s="2">
        <v>94567</v>
      </c>
      <c r="V99" s="2">
        <v>140826</v>
      </c>
      <c r="W99" s="2">
        <v>111581</v>
      </c>
      <c r="X99" s="2">
        <v>104251</v>
      </c>
      <c r="Y99" s="2">
        <v>117035</v>
      </c>
      <c r="Z99" s="2">
        <v>96591</v>
      </c>
      <c r="AA99" s="2">
        <v>106451</v>
      </c>
      <c r="AB99" s="2">
        <v>93476</v>
      </c>
      <c r="AC99" s="2">
        <v>128691</v>
      </c>
      <c r="AD99" s="2">
        <v>226478</v>
      </c>
      <c r="AE99" s="2">
        <v>141586</v>
      </c>
      <c r="AF99" s="2">
        <v>142767</v>
      </c>
      <c r="AG99" s="2">
        <v>176922</v>
      </c>
      <c r="AH99" s="2">
        <v>154475</v>
      </c>
      <c r="AI99" s="2">
        <v>148713</v>
      </c>
      <c r="AJ99" s="2">
        <v>56478</v>
      </c>
      <c r="AK99" s="2">
        <v>148371</v>
      </c>
      <c r="AL99" s="2">
        <v>149152</v>
      </c>
      <c r="AM99" s="2">
        <v>149922</v>
      </c>
      <c r="AN99" s="2">
        <v>144196</v>
      </c>
      <c r="AO99" s="2">
        <v>136565</v>
      </c>
      <c r="AP99" s="2">
        <v>157498</v>
      </c>
      <c r="AQ99" s="2">
        <v>137165</v>
      </c>
      <c r="AR99" s="59">
        <v>133308.75</v>
      </c>
      <c r="AS99" s="61">
        <v>133308.75</v>
      </c>
      <c r="AT99" s="2">
        <v>147300</v>
      </c>
    </row>
    <row r="100" spans="1:46" x14ac:dyDescent="0.25">
      <c r="A100" s="9">
        <v>97</v>
      </c>
      <c r="B100" s="9" t="s">
        <v>233</v>
      </c>
      <c r="C100" s="1" t="s">
        <v>789</v>
      </c>
      <c r="D100" s="1" t="s">
        <v>235</v>
      </c>
      <c r="E100" s="2">
        <v>589329</v>
      </c>
      <c r="F100" s="2">
        <v>566634</v>
      </c>
      <c r="G100" s="2">
        <v>587075</v>
      </c>
      <c r="H100" s="2">
        <v>583628</v>
      </c>
      <c r="I100" s="2">
        <v>543160</v>
      </c>
      <c r="J100" s="2">
        <v>881307</v>
      </c>
      <c r="K100" s="2">
        <v>895657</v>
      </c>
      <c r="L100" s="2">
        <v>913936</v>
      </c>
      <c r="M100" s="2">
        <v>955710</v>
      </c>
      <c r="N100" s="2">
        <v>851540</v>
      </c>
      <c r="O100" s="2">
        <v>899263</v>
      </c>
      <c r="P100" s="2">
        <v>894378</v>
      </c>
      <c r="Q100" s="2">
        <v>1020320</v>
      </c>
      <c r="R100" s="2">
        <v>1343535</v>
      </c>
      <c r="S100" s="2">
        <v>1293987</v>
      </c>
      <c r="T100" s="2">
        <v>1252684</v>
      </c>
      <c r="U100" s="2">
        <v>1062973</v>
      </c>
      <c r="V100" s="2">
        <v>1220552</v>
      </c>
      <c r="W100" s="2">
        <v>1089052</v>
      </c>
      <c r="X100" s="2">
        <v>1150909</v>
      </c>
      <c r="Y100" s="2">
        <v>1033400</v>
      </c>
      <c r="Z100" s="2">
        <v>1088297</v>
      </c>
      <c r="AA100" s="2">
        <v>1025666</v>
      </c>
      <c r="AB100" s="2">
        <v>1074841</v>
      </c>
      <c r="AC100" s="2">
        <v>1176681</v>
      </c>
      <c r="AD100" s="2">
        <v>1349545</v>
      </c>
      <c r="AE100" s="2">
        <v>1521667</v>
      </c>
      <c r="AF100" s="2">
        <v>1787759</v>
      </c>
      <c r="AG100" s="2">
        <v>2085081</v>
      </c>
      <c r="AH100" s="2">
        <v>2013081</v>
      </c>
      <c r="AI100" s="2">
        <v>2343516</v>
      </c>
      <c r="AJ100" s="2">
        <v>2293575</v>
      </c>
      <c r="AK100" s="2">
        <v>2400758</v>
      </c>
      <c r="AL100" s="2">
        <v>2368233</v>
      </c>
      <c r="AM100" s="2">
        <v>2427098</v>
      </c>
      <c r="AN100" s="2">
        <v>2373979</v>
      </c>
      <c r="AO100" s="2">
        <v>2468191</v>
      </c>
      <c r="AP100" s="2">
        <v>2380706</v>
      </c>
      <c r="AQ100" s="2">
        <v>2470621</v>
      </c>
      <c r="AR100" s="59">
        <v>1644903.24</v>
      </c>
      <c r="AS100" s="61">
        <v>1639536.26999999</v>
      </c>
      <c r="AT100" s="2">
        <v>2400000</v>
      </c>
    </row>
    <row r="101" spans="1:46" x14ac:dyDescent="0.25">
      <c r="A101" s="9">
        <v>98</v>
      </c>
      <c r="B101" s="9" t="s">
        <v>236</v>
      </c>
      <c r="C101" s="1" t="s">
        <v>789</v>
      </c>
      <c r="D101" s="1" t="s">
        <v>238</v>
      </c>
      <c r="E101" s="2">
        <v>251940</v>
      </c>
      <c r="F101" s="2">
        <v>204459</v>
      </c>
      <c r="G101" s="2">
        <v>254360</v>
      </c>
      <c r="H101" s="2">
        <v>252800</v>
      </c>
      <c r="I101" s="2">
        <v>238680</v>
      </c>
      <c r="J101" s="2">
        <v>229760</v>
      </c>
      <c r="K101" s="2">
        <v>226080</v>
      </c>
      <c r="L101" s="2">
        <v>427728</v>
      </c>
      <c r="M101" s="2">
        <v>347282</v>
      </c>
      <c r="N101" s="2">
        <v>472264</v>
      </c>
      <c r="O101" s="2">
        <v>402382</v>
      </c>
      <c r="P101" s="2">
        <v>350360</v>
      </c>
      <c r="Q101" s="2">
        <v>397746</v>
      </c>
      <c r="R101" s="2">
        <v>521350</v>
      </c>
      <c r="S101" s="2">
        <v>499750</v>
      </c>
      <c r="T101" s="2">
        <v>499400</v>
      </c>
      <c r="U101" s="2">
        <v>521050</v>
      </c>
      <c r="V101" s="2">
        <v>516850</v>
      </c>
      <c r="W101" s="2">
        <v>512950</v>
      </c>
      <c r="X101" s="2">
        <v>508250</v>
      </c>
      <c r="Y101" s="2">
        <v>500850</v>
      </c>
      <c r="Z101" s="2">
        <v>496350</v>
      </c>
      <c r="AA101" s="2">
        <v>493750</v>
      </c>
      <c r="AB101" s="2">
        <v>489600</v>
      </c>
      <c r="AC101" s="2">
        <v>488200</v>
      </c>
      <c r="AD101" s="2">
        <v>487100</v>
      </c>
      <c r="AE101" s="2">
        <v>430700</v>
      </c>
      <c r="AF101" s="2">
        <v>484300</v>
      </c>
      <c r="AG101" s="2">
        <v>482600</v>
      </c>
      <c r="AH101" s="2">
        <v>121322</v>
      </c>
      <c r="AI101" s="2">
        <v>69927</v>
      </c>
      <c r="AJ101" s="2">
        <v>202866</v>
      </c>
      <c r="AK101" s="2">
        <v>4129</v>
      </c>
      <c r="AL101" s="2">
        <v>558081</v>
      </c>
      <c r="AM101" s="2">
        <v>565872</v>
      </c>
      <c r="AN101" s="2">
        <v>569465</v>
      </c>
      <c r="AO101" s="2">
        <v>526200</v>
      </c>
      <c r="AP101" s="2">
        <v>532600</v>
      </c>
      <c r="AQ101" s="2">
        <v>553150</v>
      </c>
      <c r="AR101" s="59">
        <v>561550</v>
      </c>
      <c r="AS101" s="61">
        <v>561550</v>
      </c>
      <c r="AT101" s="2">
        <v>561900</v>
      </c>
    </row>
    <row r="102" spans="1:46" x14ac:dyDescent="0.25">
      <c r="A102" s="9">
        <v>99</v>
      </c>
      <c r="B102" s="9" t="s">
        <v>239</v>
      </c>
      <c r="C102" s="1" t="s">
        <v>789</v>
      </c>
      <c r="D102" s="1" t="s">
        <v>241</v>
      </c>
      <c r="E102" s="2">
        <v>110375</v>
      </c>
      <c r="F102" s="2">
        <v>110740</v>
      </c>
      <c r="G102" s="2">
        <v>221579</v>
      </c>
      <c r="H102" s="2">
        <v>110097</v>
      </c>
      <c r="I102" s="2">
        <v>111277</v>
      </c>
      <c r="J102" s="2">
        <v>112079</v>
      </c>
      <c r="K102" s="2">
        <v>112944</v>
      </c>
      <c r="L102" s="2">
        <v>111000</v>
      </c>
      <c r="M102" s="2">
        <v>117530</v>
      </c>
      <c r="N102" s="2">
        <v>114949</v>
      </c>
      <c r="O102" s="2">
        <v>115153</v>
      </c>
      <c r="P102" s="2">
        <v>115275</v>
      </c>
      <c r="Q102" s="2">
        <v>115489</v>
      </c>
      <c r="R102" s="2">
        <v>115627</v>
      </c>
      <c r="S102" s="2">
        <v>115868</v>
      </c>
      <c r="T102" s="2">
        <v>115988</v>
      </c>
      <c r="U102" s="2">
        <v>116291</v>
      </c>
      <c r="V102" s="2">
        <v>116427</v>
      </c>
      <c r="W102" s="2">
        <v>116000</v>
      </c>
      <c r="X102" s="2">
        <v>116517</v>
      </c>
      <c r="Y102" s="2">
        <v>117101</v>
      </c>
      <c r="Z102" s="2">
        <v>116823</v>
      </c>
      <c r="AA102" s="2">
        <v>117626</v>
      </c>
      <c r="AB102" s="2">
        <v>118265</v>
      </c>
      <c r="AC102" s="2">
        <v>118244</v>
      </c>
      <c r="AD102" s="2">
        <v>118602</v>
      </c>
      <c r="AE102" s="2">
        <v>116615</v>
      </c>
      <c r="AF102" s="2">
        <v>122680</v>
      </c>
      <c r="AG102" s="2">
        <v>120972</v>
      </c>
      <c r="AH102" s="2">
        <v>105862</v>
      </c>
      <c r="AI102" s="2">
        <v>118054</v>
      </c>
      <c r="AJ102" s="2">
        <v>118185</v>
      </c>
      <c r="AK102" s="2">
        <v>118438</v>
      </c>
      <c r="AL102" s="2">
        <v>118000</v>
      </c>
      <c r="AM102" s="2">
        <v>118638</v>
      </c>
      <c r="AN102" s="2">
        <v>0</v>
      </c>
      <c r="AO102" s="2">
        <v>237763</v>
      </c>
      <c r="AP102" s="2">
        <v>0</v>
      </c>
      <c r="AQ102" s="2">
        <v>0</v>
      </c>
      <c r="AR102" s="59">
        <v>0</v>
      </c>
      <c r="AS102" s="61">
        <v>0</v>
      </c>
      <c r="AT102" s="2">
        <v>0</v>
      </c>
    </row>
    <row r="103" spans="1:46" x14ac:dyDescent="0.25">
      <c r="A103" s="9">
        <v>100</v>
      </c>
      <c r="B103" s="9" t="s">
        <v>242</v>
      </c>
      <c r="C103" s="1" t="s">
        <v>789</v>
      </c>
      <c r="D103" s="1" t="s">
        <v>243</v>
      </c>
      <c r="E103" s="2">
        <v>76595</v>
      </c>
      <c r="F103" s="2">
        <v>73600</v>
      </c>
      <c r="G103" s="2">
        <v>55690</v>
      </c>
      <c r="H103" s="2">
        <v>72718</v>
      </c>
      <c r="I103" s="2">
        <v>46303</v>
      </c>
      <c r="J103" s="2">
        <v>96788</v>
      </c>
      <c r="K103" s="2">
        <v>97153</v>
      </c>
      <c r="L103" s="2">
        <v>90275</v>
      </c>
      <c r="M103" s="2">
        <v>95222</v>
      </c>
      <c r="N103" s="2">
        <v>76926</v>
      </c>
      <c r="O103" s="2">
        <v>73163</v>
      </c>
      <c r="P103" s="2">
        <v>84837</v>
      </c>
      <c r="Q103" s="2">
        <v>104867</v>
      </c>
      <c r="R103" s="2">
        <v>138830</v>
      </c>
      <c r="S103" s="2">
        <v>148762</v>
      </c>
      <c r="T103" s="2">
        <v>139424</v>
      </c>
      <c r="U103" s="2">
        <v>112307</v>
      </c>
      <c r="V103" s="2">
        <v>134723</v>
      </c>
      <c r="W103" s="2">
        <v>181831</v>
      </c>
      <c r="X103" s="2">
        <v>65700</v>
      </c>
      <c r="Y103" s="2">
        <v>35857</v>
      </c>
      <c r="Z103" s="2">
        <v>63848</v>
      </c>
      <c r="AA103" s="2">
        <v>46518</v>
      </c>
      <c r="AB103" s="2">
        <v>41463</v>
      </c>
      <c r="AC103" s="2">
        <v>48474</v>
      </c>
      <c r="AD103" s="2">
        <v>25350</v>
      </c>
      <c r="AE103" s="2">
        <v>25655</v>
      </c>
      <c r="AF103" s="2">
        <v>24060</v>
      </c>
      <c r="AG103" s="2">
        <v>29792</v>
      </c>
      <c r="AH103" s="2">
        <v>43805</v>
      </c>
      <c r="AI103" s="2">
        <v>46157</v>
      </c>
      <c r="AJ103" s="2">
        <v>81826</v>
      </c>
      <c r="AK103" s="2">
        <v>31592</v>
      </c>
      <c r="AL103" s="2">
        <v>141447</v>
      </c>
      <c r="AM103" s="2">
        <v>35360</v>
      </c>
      <c r="AN103" s="2">
        <v>60035</v>
      </c>
      <c r="AO103" s="2">
        <v>83275</v>
      </c>
      <c r="AP103" s="2">
        <v>58170</v>
      </c>
      <c r="AQ103" s="2">
        <v>62221</v>
      </c>
      <c r="AR103" s="59">
        <v>62219</v>
      </c>
      <c r="AS103" s="61">
        <v>62219</v>
      </c>
      <c r="AT103" s="2">
        <v>69400</v>
      </c>
    </row>
    <row r="104" spans="1:46" x14ac:dyDescent="0.25">
      <c r="A104" s="9">
        <v>101</v>
      </c>
      <c r="B104" s="9" t="s">
        <v>244</v>
      </c>
      <c r="C104" s="1" t="s">
        <v>789</v>
      </c>
      <c r="D104" s="1" t="s">
        <v>245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8552</v>
      </c>
      <c r="V104" s="2">
        <v>143957</v>
      </c>
      <c r="W104" s="2">
        <v>102853</v>
      </c>
      <c r="X104" s="2">
        <v>201387</v>
      </c>
      <c r="Y104" s="2">
        <v>130716</v>
      </c>
      <c r="Z104" s="2">
        <v>169039</v>
      </c>
      <c r="AA104" s="2">
        <v>47651</v>
      </c>
      <c r="AB104" s="2">
        <v>495777</v>
      </c>
      <c r="AC104" s="2">
        <v>511874</v>
      </c>
      <c r="AD104" s="2">
        <v>466098</v>
      </c>
      <c r="AE104" s="2">
        <v>1323766</v>
      </c>
      <c r="AF104" s="2">
        <v>810685</v>
      </c>
      <c r="AG104" s="2">
        <v>767970</v>
      </c>
      <c r="AH104" s="2">
        <v>776339</v>
      </c>
      <c r="AI104" s="2">
        <v>843630</v>
      </c>
      <c r="AJ104" s="2">
        <v>552334</v>
      </c>
      <c r="AK104" s="2">
        <v>271387</v>
      </c>
      <c r="AL104" s="2">
        <v>194699</v>
      </c>
      <c r="AM104" s="2">
        <v>136507</v>
      </c>
      <c r="AN104" s="2">
        <v>138096</v>
      </c>
      <c r="AO104" s="2">
        <v>442415</v>
      </c>
      <c r="AP104" s="2">
        <v>478690</v>
      </c>
      <c r="AQ104" s="2">
        <v>1010804</v>
      </c>
      <c r="AR104" s="59">
        <v>1234357.01</v>
      </c>
      <c r="AS104" s="61">
        <v>1234357.01</v>
      </c>
      <c r="AT104" s="2">
        <v>550000</v>
      </c>
    </row>
    <row r="105" spans="1:46" x14ac:dyDescent="0.25">
      <c r="A105" s="9">
        <v>102</v>
      </c>
      <c r="B105" s="9" t="s">
        <v>246</v>
      </c>
      <c r="C105" s="1" t="s">
        <v>789</v>
      </c>
      <c r="D105" s="1" t="s">
        <v>247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24197</v>
      </c>
      <c r="AJ105" s="2">
        <v>381937</v>
      </c>
      <c r="AK105" s="2">
        <v>327475</v>
      </c>
      <c r="AL105" s="2">
        <v>425985</v>
      </c>
      <c r="AM105" s="2">
        <v>626644</v>
      </c>
      <c r="AN105" s="2">
        <v>481393</v>
      </c>
      <c r="AO105" s="2">
        <v>485281</v>
      </c>
      <c r="AP105" s="2">
        <v>476050</v>
      </c>
      <c r="AQ105" s="2">
        <v>695198</v>
      </c>
      <c r="AR105" s="59">
        <v>531060</v>
      </c>
      <c r="AS105" s="61">
        <v>531060</v>
      </c>
      <c r="AT105" s="2">
        <v>650000</v>
      </c>
    </row>
    <row r="106" spans="1:46" x14ac:dyDescent="0.25">
      <c r="A106" s="9">
        <v>103</v>
      </c>
      <c r="B106" s="9" t="s">
        <v>959</v>
      </c>
      <c r="C106" s="1" t="s">
        <v>789</v>
      </c>
      <c r="D106" s="1" t="s">
        <v>1047</v>
      </c>
      <c r="E106" s="2" t="s">
        <v>308</v>
      </c>
      <c r="F106" s="2" t="s">
        <v>308</v>
      </c>
      <c r="G106" s="2" t="s">
        <v>308</v>
      </c>
      <c r="H106" s="2" t="s">
        <v>308</v>
      </c>
      <c r="I106" s="2" t="s">
        <v>308</v>
      </c>
      <c r="J106" s="2" t="s">
        <v>308</v>
      </c>
      <c r="K106" s="2" t="s">
        <v>308</v>
      </c>
      <c r="L106" s="2" t="s">
        <v>308</v>
      </c>
      <c r="M106" s="2" t="s">
        <v>308</v>
      </c>
      <c r="N106" s="2" t="s">
        <v>308</v>
      </c>
      <c r="O106" s="2" t="s">
        <v>308</v>
      </c>
      <c r="P106" s="2" t="s">
        <v>308</v>
      </c>
      <c r="Q106" s="2" t="s">
        <v>308</v>
      </c>
      <c r="R106" s="2" t="s">
        <v>308</v>
      </c>
      <c r="S106" s="2" t="s">
        <v>308</v>
      </c>
      <c r="T106" s="2" t="s">
        <v>308</v>
      </c>
      <c r="U106" s="2" t="s">
        <v>308</v>
      </c>
      <c r="V106" s="2" t="s">
        <v>308</v>
      </c>
      <c r="W106" s="2" t="s">
        <v>308</v>
      </c>
      <c r="X106" s="2" t="s">
        <v>308</v>
      </c>
      <c r="Y106" s="2" t="s">
        <v>308</v>
      </c>
      <c r="Z106" s="2" t="s">
        <v>308</v>
      </c>
      <c r="AA106" s="2" t="s">
        <v>308</v>
      </c>
      <c r="AB106" s="2" t="s">
        <v>308</v>
      </c>
      <c r="AC106" s="2" t="s">
        <v>308</v>
      </c>
      <c r="AD106" s="2" t="s">
        <v>308</v>
      </c>
      <c r="AE106" s="2" t="s">
        <v>308</v>
      </c>
      <c r="AF106" s="2" t="s">
        <v>308</v>
      </c>
      <c r="AG106" s="2" t="s">
        <v>308</v>
      </c>
      <c r="AH106" s="2" t="s">
        <v>308</v>
      </c>
      <c r="AI106" s="2" t="s">
        <v>308</v>
      </c>
      <c r="AJ106" s="2" t="s">
        <v>308</v>
      </c>
      <c r="AK106" s="2" t="s">
        <v>308</v>
      </c>
      <c r="AL106" s="2" t="s">
        <v>308</v>
      </c>
      <c r="AM106" s="2"/>
      <c r="AN106" s="2"/>
      <c r="AO106" s="2"/>
      <c r="AP106" s="2"/>
      <c r="AQ106" s="2">
        <v>144803</v>
      </c>
      <c r="AR106" s="59">
        <v>209116.32</v>
      </c>
      <c r="AS106" s="61">
        <v>209116.32</v>
      </c>
      <c r="AT106" s="2">
        <v>100000</v>
      </c>
    </row>
    <row r="107" spans="1:46" x14ac:dyDescent="0.25">
      <c r="A107" s="9">
        <v>104</v>
      </c>
      <c r="B107" s="9" t="s">
        <v>248</v>
      </c>
      <c r="C107" s="1" t="s">
        <v>789</v>
      </c>
      <c r="D107" s="1" t="s">
        <v>250</v>
      </c>
      <c r="E107" s="2">
        <v>8121</v>
      </c>
      <c r="F107" s="2">
        <v>3008</v>
      </c>
      <c r="G107" s="2">
        <v>8816</v>
      </c>
      <c r="H107" s="2">
        <v>12276</v>
      </c>
      <c r="I107" s="2">
        <v>14310</v>
      </c>
      <c r="J107" s="2">
        <v>-336</v>
      </c>
      <c r="K107" s="2">
        <v>23150</v>
      </c>
      <c r="L107" s="2">
        <v>25058</v>
      </c>
      <c r="M107" s="2">
        <v>16321</v>
      </c>
      <c r="N107" s="2">
        <v>27680</v>
      </c>
      <c r="O107" s="2">
        <v>20893</v>
      </c>
      <c r="P107" s="2">
        <v>30559</v>
      </c>
      <c r="Q107" s="2">
        <v>32607</v>
      </c>
      <c r="R107" s="2">
        <v>33280</v>
      </c>
      <c r="S107" s="2">
        <v>100954</v>
      </c>
      <c r="T107" s="2">
        <v>157709</v>
      </c>
      <c r="U107" s="2">
        <v>37271</v>
      </c>
      <c r="V107" s="2">
        <v>16380</v>
      </c>
      <c r="W107" s="2">
        <v>1565</v>
      </c>
      <c r="X107" s="2">
        <v>1080</v>
      </c>
      <c r="Y107" s="2">
        <v>1693</v>
      </c>
      <c r="Z107" s="2">
        <v>329</v>
      </c>
      <c r="AA107" s="2">
        <v>733</v>
      </c>
      <c r="AB107" s="2">
        <v>2653</v>
      </c>
      <c r="AC107" s="2">
        <v>6477</v>
      </c>
      <c r="AD107" s="2">
        <v>3682</v>
      </c>
      <c r="AE107" s="2">
        <v>1758</v>
      </c>
      <c r="AF107" s="2">
        <v>1429</v>
      </c>
      <c r="AG107" s="2">
        <v>1260</v>
      </c>
      <c r="AH107" s="2">
        <v>3675</v>
      </c>
      <c r="AI107" s="2">
        <v>1707</v>
      </c>
      <c r="AJ107" s="2">
        <v>1970</v>
      </c>
      <c r="AK107" s="2">
        <v>2144</v>
      </c>
      <c r="AL107" s="2">
        <v>3084</v>
      </c>
      <c r="AM107" s="2">
        <v>10252</v>
      </c>
      <c r="AN107" s="2">
        <v>7780</v>
      </c>
      <c r="AO107" s="2">
        <v>9425</v>
      </c>
      <c r="AP107" s="2">
        <v>8887</v>
      </c>
      <c r="AQ107" s="2">
        <v>32520</v>
      </c>
      <c r="AR107" s="59">
        <v>81201.759999999995</v>
      </c>
      <c r="AS107" s="61">
        <v>81201.759999999995</v>
      </c>
      <c r="AT107" s="2">
        <v>10000</v>
      </c>
    </row>
    <row r="108" spans="1:46" x14ac:dyDescent="0.25">
      <c r="A108" s="9">
        <v>105</v>
      </c>
      <c r="B108" s="9" t="s">
        <v>251</v>
      </c>
      <c r="C108" s="1" t="s">
        <v>789</v>
      </c>
      <c r="D108" s="1" t="s">
        <v>253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12785</v>
      </c>
      <c r="AF108" s="2">
        <v>35552</v>
      </c>
      <c r="AG108" s="2">
        <v>52389</v>
      </c>
      <c r="AH108" s="2">
        <v>32885</v>
      </c>
      <c r="AI108" s="2">
        <v>28205</v>
      </c>
      <c r="AJ108" s="2">
        <v>47745</v>
      </c>
      <c r="AK108" s="2">
        <v>53771</v>
      </c>
      <c r="AL108" s="2">
        <v>60650</v>
      </c>
      <c r="AM108" s="2">
        <v>79115</v>
      </c>
      <c r="AN108" s="2">
        <v>78960</v>
      </c>
      <c r="AO108" s="2">
        <v>132442</v>
      </c>
      <c r="AP108" s="2">
        <v>96682</v>
      </c>
      <c r="AQ108" s="2">
        <v>44564</v>
      </c>
      <c r="AR108" s="59">
        <v>23635</v>
      </c>
      <c r="AS108" s="61">
        <v>23635</v>
      </c>
      <c r="AT108" s="2">
        <v>87516</v>
      </c>
    </row>
    <row r="109" spans="1:46" x14ac:dyDescent="0.25">
      <c r="A109" s="9">
        <v>106</v>
      </c>
      <c r="B109" s="9" t="s">
        <v>254</v>
      </c>
      <c r="C109" s="1" t="s">
        <v>789</v>
      </c>
      <c r="D109" s="1" t="s">
        <v>256</v>
      </c>
      <c r="E109" s="2">
        <v>554665</v>
      </c>
      <c r="F109" s="2">
        <v>446307</v>
      </c>
      <c r="G109" s="2">
        <v>736743</v>
      </c>
      <c r="H109" s="2">
        <v>675734</v>
      </c>
      <c r="I109" s="2">
        <v>558315</v>
      </c>
      <c r="J109" s="2">
        <v>684036</v>
      </c>
      <c r="K109" s="2">
        <v>871950</v>
      </c>
      <c r="L109" s="2">
        <v>593351</v>
      </c>
      <c r="M109" s="2">
        <v>830728</v>
      </c>
      <c r="N109" s="2">
        <v>1053743</v>
      </c>
      <c r="O109" s="2">
        <v>1444992</v>
      </c>
      <c r="P109" s="2">
        <v>1153597</v>
      </c>
      <c r="Q109" s="2">
        <v>1063073</v>
      </c>
      <c r="R109" s="2">
        <v>868975</v>
      </c>
      <c r="S109" s="2">
        <v>1068735</v>
      </c>
      <c r="T109" s="2">
        <v>660252</v>
      </c>
      <c r="U109" s="2">
        <v>526628</v>
      </c>
      <c r="V109" s="2">
        <v>438866</v>
      </c>
      <c r="W109" s="2">
        <v>338441</v>
      </c>
      <c r="X109" s="2">
        <v>321421</v>
      </c>
      <c r="Y109" s="2">
        <v>282975</v>
      </c>
      <c r="Z109" s="2">
        <v>291505</v>
      </c>
      <c r="AA109" s="2">
        <v>618200</v>
      </c>
      <c r="AB109" s="2">
        <v>365080</v>
      </c>
      <c r="AC109" s="2">
        <v>334032</v>
      </c>
      <c r="AD109" s="2">
        <v>362173</v>
      </c>
      <c r="AE109" s="2">
        <v>223990</v>
      </c>
      <c r="AF109" s="2">
        <v>462092</v>
      </c>
      <c r="AG109" s="2">
        <v>623627</v>
      </c>
      <c r="AH109" s="2">
        <v>284471</v>
      </c>
      <c r="AI109" s="2">
        <v>171654</v>
      </c>
      <c r="AJ109" s="2">
        <v>180227</v>
      </c>
      <c r="AK109" s="2">
        <v>297462</v>
      </c>
      <c r="AL109" s="2">
        <v>226604</v>
      </c>
      <c r="AM109" s="2">
        <v>195747</v>
      </c>
      <c r="AN109" s="2">
        <v>217881</v>
      </c>
      <c r="AO109" s="2">
        <v>206186</v>
      </c>
      <c r="AP109" s="2">
        <v>248975</v>
      </c>
      <c r="AQ109" s="2">
        <v>252546</v>
      </c>
      <c r="AR109" s="59">
        <v>235438.41</v>
      </c>
      <c r="AS109" s="61">
        <v>235438.40999999997</v>
      </c>
      <c r="AT109" s="2">
        <v>230000</v>
      </c>
    </row>
    <row r="110" spans="1:46" x14ac:dyDescent="0.25">
      <c r="A110" s="9">
        <v>107</v>
      </c>
      <c r="B110" s="9" t="s">
        <v>257</v>
      </c>
      <c r="C110" s="1" t="s">
        <v>789</v>
      </c>
      <c r="D110" s="1" t="s">
        <v>259</v>
      </c>
      <c r="E110" s="2">
        <v>168342</v>
      </c>
      <c r="F110" s="2">
        <v>78118</v>
      </c>
      <c r="G110" s="2">
        <v>79288</v>
      </c>
      <c r="H110" s="2">
        <v>128608</v>
      </c>
      <c r="I110" s="2">
        <v>128166</v>
      </c>
      <c r="J110" s="2">
        <v>241204</v>
      </c>
      <c r="K110" s="2">
        <v>265109</v>
      </c>
      <c r="L110" s="2">
        <v>410934</v>
      </c>
      <c r="M110" s="2">
        <v>1057180</v>
      </c>
      <c r="N110" s="2">
        <v>524707</v>
      </c>
      <c r="O110" s="2">
        <v>332364</v>
      </c>
      <c r="P110" s="2">
        <v>1510396</v>
      </c>
      <c r="Q110" s="2">
        <v>1160621</v>
      </c>
      <c r="R110" s="2">
        <v>1186559</v>
      </c>
      <c r="S110" s="2">
        <v>746442</v>
      </c>
      <c r="T110" s="2">
        <v>1352773</v>
      </c>
      <c r="U110" s="2">
        <v>1553560</v>
      </c>
      <c r="V110" s="2">
        <v>1254783</v>
      </c>
      <c r="W110" s="2">
        <v>1294066</v>
      </c>
      <c r="X110" s="2">
        <v>1194287</v>
      </c>
      <c r="Y110" s="2">
        <v>1343266</v>
      </c>
      <c r="Z110" s="2">
        <v>1873755</v>
      </c>
      <c r="AA110" s="2">
        <v>2192713</v>
      </c>
      <c r="AB110" s="2">
        <v>140999</v>
      </c>
      <c r="AC110" s="2">
        <v>1235798</v>
      </c>
      <c r="AD110" s="2">
        <v>1561608</v>
      </c>
      <c r="AE110" s="2">
        <v>3772970</v>
      </c>
      <c r="AF110" s="2">
        <v>2508808</v>
      </c>
      <c r="AG110" s="2">
        <v>2002699</v>
      </c>
      <c r="AH110" s="2">
        <v>2006933</v>
      </c>
      <c r="AI110" s="2">
        <v>1975865</v>
      </c>
      <c r="AJ110" s="2">
        <v>1806669</v>
      </c>
      <c r="AK110" s="2">
        <v>572368</v>
      </c>
      <c r="AL110" s="2">
        <v>237045</v>
      </c>
      <c r="AM110" s="2">
        <v>254115</v>
      </c>
      <c r="AN110" s="2">
        <v>395246</v>
      </c>
      <c r="AO110" s="2">
        <v>4915318</v>
      </c>
      <c r="AP110" s="2">
        <v>6804277</v>
      </c>
      <c r="AQ110" s="2">
        <v>59173</v>
      </c>
      <c r="AR110" s="59">
        <v>1499999.5</v>
      </c>
      <c r="AS110" s="61">
        <v>1499999.5</v>
      </c>
      <c r="AT110" s="2">
        <v>1500000</v>
      </c>
    </row>
    <row r="111" spans="1:46" x14ac:dyDescent="0.25">
      <c r="A111" s="9">
        <v>108</v>
      </c>
      <c r="B111" s="9" t="s">
        <v>260</v>
      </c>
      <c r="C111" s="1" t="s">
        <v>789</v>
      </c>
      <c r="D111" s="1" t="s">
        <v>262</v>
      </c>
      <c r="E111" s="2">
        <v>39582</v>
      </c>
      <c r="F111" s="2">
        <v>48614</v>
      </c>
      <c r="G111" s="2">
        <v>61584</v>
      </c>
      <c r="H111" s="2">
        <v>56279</v>
      </c>
      <c r="I111" s="2">
        <v>48723</v>
      </c>
      <c r="J111" s="2">
        <v>52707</v>
      </c>
      <c r="K111" s="2">
        <v>58251</v>
      </c>
      <c r="L111" s="2">
        <v>92133</v>
      </c>
      <c r="M111" s="2">
        <v>86283</v>
      </c>
      <c r="N111" s="2">
        <v>93892</v>
      </c>
      <c r="O111" s="2">
        <v>85304</v>
      </c>
      <c r="P111" s="2">
        <v>53942</v>
      </c>
      <c r="Q111" s="2">
        <v>42152</v>
      </c>
      <c r="R111" s="2">
        <v>46087</v>
      </c>
      <c r="S111" s="2">
        <v>31606</v>
      </c>
      <c r="T111" s="2">
        <v>56089</v>
      </c>
      <c r="U111" s="2">
        <v>48920</v>
      </c>
      <c r="V111" s="2">
        <v>45164</v>
      </c>
      <c r="W111" s="2">
        <v>47025</v>
      </c>
      <c r="X111" s="2">
        <v>28718</v>
      </c>
      <c r="Y111" s="2">
        <v>76873</v>
      </c>
      <c r="Z111" s="2">
        <v>71389</v>
      </c>
      <c r="AA111" s="2">
        <v>87143</v>
      </c>
      <c r="AB111" s="2">
        <v>57599</v>
      </c>
      <c r="AC111" s="2">
        <v>19224</v>
      </c>
      <c r="AD111" s="2">
        <v>14200</v>
      </c>
      <c r="AE111" s="2">
        <v>23474</v>
      </c>
      <c r="AF111" s="2">
        <v>7500</v>
      </c>
      <c r="AG111" s="2">
        <v>6000</v>
      </c>
      <c r="AH111" s="2">
        <v>70222</v>
      </c>
      <c r="AI111" s="2">
        <v>85125</v>
      </c>
      <c r="AJ111" s="2">
        <v>32024</v>
      </c>
      <c r="AK111" s="2">
        <v>57328</v>
      </c>
      <c r="AL111" s="2">
        <v>53240</v>
      </c>
      <c r="AM111" s="2">
        <v>57670</v>
      </c>
      <c r="AN111" s="2">
        <v>42042</v>
      </c>
      <c r="AO111" s="2">
        <v>55383</v>
      </c>
      <c r="AP111" s="2">
        <v>56272</v>
      </c>
      <c r="AQ111" s="2">
        <v>65364</v>
      </c>
      <c r="AR111" s="59">
        <v>182090</v>
      </c>
      <c r="AS111" s="61">
        <v>182090</v>
      </c>
      <c r="AT111" s="2">
        <v>60300</v>
      </c>
    </row>
    <row r="112" spans="1:46" x14ac:dyDescent="0.25">
      <c r="A112" s="9">
        <v>109</v>
      </c>
      <c r="B112" s="9" t="s">
        <v>263</v>
      </c>
      <c r="C112" s="1" t="s">
        <v>789</v>
      </c>
      <c r="D112" s="1" t="s">
        <v>265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4598965</v>
      </c>
      <c r="AJ112" s="2">
        <v>4252331</v>
      </c>
      <c r="AK112" s="2">
        <v>5558219</v>
      </c>
      <c r="AL112" s="2">
        <v>6434212</v>
      </c>
      <c r="AM112" s="2">
        <v>5807805</v>
      </c>
      <c r="AN112" s="2">
        <v>6399223</v>
      </c>
      <c r="AO112" s="2">
        <v>6241571</v>
      </c>
      <c r="AP112" s="2">
        <v>7194983</v>
      </c>
      <c r="AQ112" s="2">
        <v>7612862</v>
      </c>
      <c r="AR112" s="59">
        <v>7530519.29</v>
      </c>
      <c r="AS112" s="61">
        <v>7530519.2899999889</v>
      </c>
      <c r="AT112" s="2">
        <v>7650000</v>
      </c>
    </row>
    <row r="113" spans="1:46" x14ac:dyDescent="0.25">
      <c r="A113" s="9">
        <v>110</v>
      </c>
      <c r="B113" s="9" t="s">
        <v>827</v>
      </c>
      <c r="C113" s="1" t="s">
        <v>789</v>
      </c>
      <c r="E113" s="2">
        <v>683896</v>
      </c>
      <c r="F113" s="2">
        <v>334010</v>
      </c>
      <c r="G113" s="2">
        <v>385076</v>
      </c>
      <c r="H113" s="2">
        <v>360212</v>
      </c>
      <c r="I113" s="2">
        <v>407499</v>
      </c>
      <c r="J113" s="2">
        <v>364108</v>
      </c>
      <c r="K113" s="2">
        <v>453360</v>
      </c>
      <c r="L113" s="2">
        <v>488158</v>
      </c>
      <c r="M113" s="2">
        <v>1510196</v>
      </c>
      <c r="N113" s="2">
        <v>1853422</v>
      </c>
      <c r="O113" s="2">
        <v>1711589</v>
      </c>
      <c r="P113" s="2">
        <v>2712643</v>
      </c>
      <c r="Q113" s="2">
        <v>2155502</v>
      </c>
      <c r="R113" s="2">
        <v>2531475</v>
      </c>
      <c r="S113" s="2">
        <v>2358266</v>
      </c>
      <c r="T113" s="2">
        <v>2803288</v>
      </c>
      <c r="U113" s="2">
        <v>123435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59">
        <v>0</v>
      </c>
      <c r="AS113" s="61">
        <v>0</v>
      </c>
      <c r="AT113" s="2">
        <v>0</v>
      </c>
    </row>
    <row r="114" spans="1:46" x14ac:dyDescent="0.25">
      <c r="A114" s="9">
        <v>111</v>
      </c>
      <c r="B114" s="9" t="s">
        <v>266</v>
      </c>
      <c r="C114" s="1" t="s">
        <v>789</v>
      </c>
      <c r="D114" s="1" t="s">
        <v>268</v>
      </c>
      <c r="E114" s="2">
        <v>24470</v>
      </c>
      <c r="F114" s="2">
        <v>22094</v>
      </c>
      <c r="G114" s="2">
        <v>21838</v>
      </c>
      <c r="H114" s="2">
        <v>14627</v>
      </c>
      <c r="I114" s="2">
        <v>26029</v>
      </c>
      <c r="J114" s="2">
        <v>25352</v>
      </c>
      <c r="K114" s="2">
        <v>30979</v>
      </c>
      <c r="L114" s="2">
        <v>1643</v>
      </c>
      <c r="M114" s="2">
        <v>25856</v>
      </c>
      <c r="N114" s="2">
        <v>26275</v>
      </c>
      <c r="O114" s="2">
        <v>34005</v>
      </c>
      <c r="P114" s="2">
        <v>35865</v>
      </c>
      <c r="Q114" s="2">
        <v>36435</v>
      </c>
      <c r="R114" s="2">
        <v>57619</v>
      </c>
      <c r="S114" s="2">
        <v>59056</v>
      </c>
      <c r="T114" s="2">
        <v>60128</v>
      </c>
      <c r="U114" s="2">
        <v>53628</v>
      </c>
      <c r="V114" s="2">
        <v>46114</v>
      </c>
      <c r="W114" s="2">
        <v>45499</v>
      </c>
      <c r="X114" s="2">
        <v>52422</v>
      </c>
      <c r="Y114" s="2">
        <v>44805</v>
      </c>
      <c r="Z114" s="2">
        <v>55561</v>
      </c>
      <c r="AA114" s="2">
        <v>60921</v>
      </c>
      <c r="AB114" s="2">
        <v>80302</v>
      </c>
      <c r="AC114" s="2">
        <v>76275</v>
      </c>
      <c r="AD114" s="2">
        <v>83587</v>
      </c>
      <c r="AE114" s="2">
        <v>69271</v>
      </c>
      <c r="AF114" s="2">
        <v>61657</v>
      </c>
      <c r="AG114" s="2">
        <v>55875</v>
      </c>
      <c r="AH114" s="2">
        <v>55052</v>
      </c>
      <c r="AI114" s="2">
        <v>26267</v>
      </c>
      <c r="AJ114" s="2">
        <v>46121</v>
      </c>
      <c r="AK114" s="2">
        <v>79580</v>
      </c>
      <c r="AL114" s="2">
        <v>36526</v>
      </c>
      <c r="AM114" s="2">
        <v>-98914</v>
      </c>
      <c r="AN114" s="2">
        <v>85349</v>
      </c>
      <c r="AO114" s="2">
        <v>-67123</v>
      </c>
      <c r="AP114" s="2">
        <v>-145968</v>
      </c>
      <c r="AQ114" s="2">
        <v>-190150</v>
      </c>
      <c r="AR114" s="59">
        <v>18151.7</v>
      </c>
      <c r="AS114" s="61">
        <v>18151.7</v>
      </c>
      <c r="AT114" s="2">
        <v>30000</v>
      </c>
    </row>
    <row r="115" spans="1:46" x14ac:dyDescent="0.25">
      <c r="A115" s="9">
        <v>112</v>
      </c>
      <c r="B115" s="9" t="s">
        <v>269</v>
      </c>
      <c r="C115" s="1" t="s">
        <v>789</v>
      </c>
      <c r="D115" s="1" t="s">
        <v>271</v>
      </c>
      <c r="E115" s="2">
        <v>51762</v>
      </c>
      <c r="F115" s="2">
        <v>57752</v>
      </c>
      <c r="G115" s="2">
        <v>80141</v>
      </c>
      <c r="H115" s="2">
        <v>60937</v>
      </c>
      <c r="I115" s="2">
        <v>30549</v>
      </c>
      <c r="J115" s="2">
        <v>77773</v>
      </c>
      <c r="K115" s="2">
        <v>18347</v>
      </c>
      <c r="L115" s="2">
        <v>0</v>
      </c>
      <c r="M115" s="2">
        <v>11718</v>
      </c>
      <c r="N115" s="2">
        <v>29852</v>
      </c>
      <c r="O115" s="2">
        <v>88411</v>
      </c>
      <c r="P115" s="2">
        <v>158533</v>
      </c>
      <c r="Q115" s="2">
        <v>82223</v>
      </c>
      <c r="R115" s="2">
        <v>55998</v>
      </c>
      <c r="S115" s="2">
        <v>32260</v>
      </c>
      <c r="T115" s="2">
        <v>38735</v>
      </c>
      <c r="U115" s="2">
        <v>31365</v>
      </c>
      <c r="V115" s="2">
        <v>55736</v>
      </c>
      <c r="W115" s="2">
        <v>57220</v>
      </c>
      <c r="X115" s="2">
        <v>79560</v>
      </c>
      <c r="Y115" s="2">
        <v>133992</v>
      </c>
      <c r="Z115" s="2">
        <v>77423</v>
      </c>
      <c r="AA115" s="2">
        <v>72710</v>
      </c>
      <c r="AB115" s="2">
        <v>33237</v>
      </c>
      <c r="AC115" s="2">
        <v>47886</v>
      </c>
      <c r="AD115" s="2">
        <v>15708</v>
      </c>
      <c r="AE115" s="2">
        <v>60343</v>
      </c>
      <c r="AF115" s="2">
        <v>56535</v>
      </c>
      <c r="AG115" s="2">
        <v>54959</v>
      </c>
      <c r="AH115" s="2">
        <v>41333</v>
      </c>
      <c r="AI115" s="2">
        <v>25043</v>
      </c>
      <c r="AJ115" s="2">
        <v>3626</v>
      </c>
      <c r="AK115" s="2">
        <v>370</v>
      </c>
      <c r="AL115" s="2">
        <v>9468</v>
      </c>
      <c r="AM115" s="2">
        <v>5328</v>
      </c>
      <c r="AN115" s="2">
        <v>5650</v>
      </c>
      <c r="AO115" s="2">
        <v>4615</v>
      </c>
      <c r="AP115" s="2">
        <v>2370</v>
      </c>
      <c r="AQ115" s="2">
        <v>70</v>
      </c>
      <c r="AR115" s="59">
        <v>0</v>
      </c>
      <c r="AS115" s="61">
        <v>0</v>
      </c>
      <c r="AT115" s="2">
        <v>3000</v>
      </c>
    </row>
    <row r="116" spans="1:46" x14ac:dyDescent="0.25">
      <c r="A116" s="9">
        <v>113</v>
      </c>
      <c r="B116" s="9" t="s">
        <v>272</v>
      </c>
      <c r="C116" s="1" t="s">
        <v>789</v>
      </c>
      <c r="D116" s="1" t="s">
        <v>274</v>
      </c>
      <c r="E116" s="2">
        <v>0</v>
      </c>
      <c r="F116" s="2">
        <v>0</v>
      </c>
      <c r="G116" s="2">
        <v>0</v>
      </c>
      <c r="H116" s="2">
        <v>10750</v>
      </c>
      <c r="I116" s="2">
        <v>17950</v>
      </c>
      <c r="J116" s="2">
        <v>15400</v>
      </c>
      <c r="K116" s="2">
        <v>9130</v>
      </c>
      <c r="L116" s="2">
        <v>21850</v>
      </c>
      <c r="M116" s="2">
        <v>18515</v>
      </c>
      <c r="N116" s="2">
        <v>41830</v>
      </c>
      <c r="O116" s="2">
        <v>28852</v>
      </c>
      <c r="P116" s="2">
        <v>38250</v>
      </c>
      <c r="Q116" s="2">
        <v>76000</v>
      </c>
      <c r="R116" s="2">
        <v>46000</v>
      </c>
      <c r="S116" s="2">
        <v>77272</v>
      </c>
      <c r="T116" s="2">
        <v>56850</v>
      </c>
      <c r="U116" s="2">
        <v>51416</v>
      </c>
      <c r="V116" s="2">
        <v>46175</v>
      </c>
      <c r="W116" s="2">
        <v>60870</v>
      </c>
      <c r="X116" s="2">
        <v>81725</v>
      </c>
      <c r="Y116" s="2">
        <v>122859</v>
      </c>
      <c r="Z116" s="2">
        <v>92333</v>
      </c>
      <c r="AA116" s="2">
        <v>106331</v>
      </c>
      <c r="AB116" s="2">
        <v>160191</v>
      </c>
      <c r="AC116" s="2">
        <v>214371</v>
      </c>
      <c r="AD116" s="2">
        <v>151605</v>
      </c>
      <c r="AE116" s="2">
        <v>74375</v>
      </c>
      <c r="AF116" s="2">
        <v>115856</v>
      </c>
      <c r="AG116" s="2">
        <v>316445</v>
      </c>
      <c r="AH116" s="2">
        <v>159405</v>
      </c>
      <c r="AI116" s="2">
        <v>172888</v>
      </c>
      <c r="AJ116" s="2">
        <v>263151</v>
      </c>
      <c r="AK116" s="2">
        <v>156608</v>
      </c>
      <c r="AL116" s="2">
        <v>99435</v>
      </c>
      <c r="AM116" s="2">
        <v>104700</v>
      </c>
      <c r="AN116" s="2">
        <v>94380</v>
      </c>
      <c r="AO116" s="2">
        <v>69050</v>
      </c>
      <c r="AP116" s="2">
        <v>151935</v>
      </c>
      <c r="AQ116" s="2">
        <v>144148</v>
      </c>
      <c r="AR116" s="59">
        <v>154764</v>
      </c>
      <c r="AS116" s="61">
        <v>154764</v>
      </c>
      <c r="AT116" s="2">
        <v>114878</v>
      </c>
    </row>
    <row r="117" spans="1:46" x14ac:dyDescent="0.25">
      <c r="A117" s="9">
        <v>114</v>
      </c>
      <c r="B117" s="9" t="s">
        <v>275</v>
      </c>
      <c r="C117" s="1" t="s">
        <v>789</v>
      </c>
      <c r="D117" s="1" t="s">
        <v>276</v>
      </c>
      <c r="E117" s="2">
        <v>62772</v>
      </c>
      <c r="F117" s="2">
        <v>53939</v>
      </c>
      <c r="G117" s="2">
        <v>60656</v>
      </c>
      <c r="H117" s="2">
        <v>58329</v>
      </c>
      <c r="I117" s="2">
        <v>64261</v>
      </c>
      <c r="J117" s="2">
        <v>61660</v>
      </c>
      <c r="K117" s="2">
        <v>58025</v>
      </c>
      <c r="L117" s="2">
        <v>71801</v>
      </c>
      <c r="M117" s="2">
        <v>84712</v>
      </c>
      <c r="N117" s="2">
        <v>101061</v>
      </c>
      <c r="O117" s="2">
        <v>111652</v>
      </c>
      <c r="P117" s="2">
        <v>125596</v>
      </c>
      <c r="Q117" s="2">
        <v>141549</v>
      </c>
      <c r="R117" s="2">
        <v>143055</v>
      </c>
      <c r="S117" s="2">
        <v>171793</v>
      </c>
      <c r="T117" s="2">
        <v>120716</v>
      </c>
      <c r="U117" s="2">
        <v>196699</v>
      </c>
      <c r="V117" s="2">
        <v>227690</v>
      </c>
      <c r="W117" s="2">
        <v>252995</v>
      </c>
      <c r="X117" s="2">
        <v>176772</v>
      </c>
      <c r="Y117" s="2">
        <v>213069</v>
      </c>
      <c r="Z117" s="2">
        <v>217073</v>
      </c>
      <c r="AA117" s="2">
        <v>198606</v>
      </c>
      <c r="AB117" s="2">
        <v>190354</v>
      </c>
      <c r="AC117" s="2">
        <v>227597</v>
      </c>
      <c r="AD117" s="2">
        <v>208017</v>
      </c>
      <c r="AE117" s="2">
        <v>168825</v>
      </c>
      <c r="AF117" s="2">
        <v>325339</v>
      </c>
      <c r="AG117" s="2">
        <v>259028</v>
      </c>
      <c r="AH117" s="2">
        <v>246390</v>
      </c>
      <c r="AI117" s="2">
        <v>235454</v>
      </c>
      <c r="AJ117" s="2">
        <v>261868</v>
      </c>
      <c r="AK117" s="2">
        <v>215789</v>
      </c>
      <c r="AL117" s="2">
        <v>217798</v>
      </c>
      <c r="AM117" s="2">
        <v>188074</v>
      </c>
      <c r="AN117" s="2">
        <v>152876</v>
      </c>
      <c r="AO117" s="2">
        <v>249248</v>
      </c>
      <c r="AP117" s="2">
        <v>183111</v>
      </c>
      <c r="AQ117" s="2">
        <v>206802</v>
      </c>
      <c r="AR117" s="59">
        <v>230956.4</v>
      </c>
      <c r="AS117" s="61">
        <v>230956.4</v>
      </c>
      <c r="AT117" s="2">
        <v>200000</v>
      </c>
    </row>
    <row r="118" spans="1:46" x14ac:dyDescent="0.25">
      <c r="A118" s="9">
        <v>115</v>
      </c>
      <c r="B118" s="9" t="s">
        <v>277</v>
      </c>
      <c r="C118" s="1" t="s">
        <v>789</v>
      </c>
      <c r="D118" s="1" t="s">
        <v>278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1800</v>
      </c>
      <c r="AG118" s="2">
        <v>17800</v>
      </c>
      <c r="AH118" s="2">
        <v>5770</v>
      </c>
      <c r="AI118" s="2">
        <v>4700</v>
      </c>
      <c r="AJ118" s="2">
        <v>2300</v>
      </c>
      <c r="AK118" s="2">
        <v>0</v>
      </c>
      <c r="AL118" s="2">
        <v>0</v>
      </c>
      <c r="AM118" s="2">
        <v>6250</v>
      </c>
      <c r="AN118" s="2">
        <v>4232</v>
      </c>
      <c r="AO118" s="2">
        <v>3900</v>
      </c>
      <c r="AP118" s="2">
        <v>8900</v>
      </c>
      <c r="AQ118" s="2">
        <v>1600</v>
      </c>
      <c r="AR118" s="59">
        <v>0</v>
      </c>
      <c r="AS118" s="61">
        <v>0</v>
      </c>
      <c r="AT118" s="2">
        <v>0</v>
      </c>
    </row>
    <row r="119" spans="1:46" x14ac:dyDescent="0.25">
      <c r="A119" s="9">
        <v>116</v>
      </c>
      <c r="B119" s="9" t="s">
        <v>279</v>
      </c>
      <c r="C119" s="1" t="s">
        <v>789</v>
      </c>
      <c r="D119" s="1" t="s">
        <v>280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4200</v>
      </c>
      <c r="AK119" s="2">
        <v>9300</v>
      </c>
      <c r="AL119" s="2">
        <v>18206</v>
      </c>
      <c r="AM119" s="2">
        <v>5055</v>
      </c>
      <c r="AN119" s="2">
        <v>0</v>
      </c>
      <c r="AO119" s="2">
        <v>0</v>
      </c>
      <c r="AP119" s="2">
        <v>0</v>
      </c>
      <c r="AQ119" s="2">
        <v>0</v>
      </c>
      <c r="AR119" s="59">
        <v>0</v>
      </c>
      <c r="AS119" s="61">
        <v>0</v>
      </c>
      <c r="AT119" s="2">
        <v>255500</v>
      </c>
    </row>
    <row r="120" spans="1:46" x14ac:dyDescent="0.25">
      <c r="A120" s="9">
        <v>117</v>
      </c>
      <c r="B120" s="9" t="s">
        <v>281</v>
      </c>
      <c r="C120" s="1" t="s">
        <v>789</v>
      </c>
      <c r="D120" s="1" t="s">
        <v>282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457143</v>
      </c>
      <c r="AA120" s="2">
        <v>3500431</v>
      </c>
      <c r="AB120" s="2">
        <v>5905898</v>
      </c>
      <c r="AC120" s="2">
        <v>5095681</v>
      </c>
      <c r="AD120" s="2">
        <v>8526499</v>
      </c>
      <c r="AE120" s="2">
        <v>11072001</v>
      </c>
      <c r="AF120" s="2">
        <v>5335480</v>
      </c>
      <c r="AG120" s="2">
        <v>6016735</v>
      </c>
      <c r="AH120" s="2">
        <v>4873295</v>
      </c>
      <c r="AI120" s="2">
        <v>6066347</v>
      </c>
      <c r="AJ120" s="2">
        <v>8000729</v>
      </c>
      <c r="AK120" s="2">
        <v>9742349</v>
      </c>
      <c r="AL120" s="2">
        <v>6756416</v>
      </c>
      <c r="AM120" s="2">
        <v>8174379</v>
      </c>
      <c r="AN120" s="2">
        <v>6878141</v>
      </c>
      <c r="AO120" s="2">
        <v>1215203</v>
      </c>
      <c r="AP120" s="2">
        <v>218031</v>
      </c>
      <c r="AQ120" s="2">
        <v>92762</v>
      </c>
      <c r="AR120" s="59">
        <v>29402.21</v>
      </c>
      <c r="AS120" s="61">
        <v>29402.209999999901</v>
      </c>
      <c r="AT120" s="2">
        <v>3458000</v>
      </c>
    </row>
    <row r="121" spans="1:46" x14ac:dyDescent="0.25">
      <c r="A121" s="9">
        <v>118</v>
      </c>
      <c r="B121" s="9" t="s">
        <v>283</v>
      </c>
      <c r="C121" s="1" t="s">
        <v>789</v>
      </c>
      <c r="D121" s="1" t="s">
        <v>284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2178369</v>
      </c>
      <c r="AM121" s="2">
        <v>2503059</v>
      </c>
      <c r="AN121" s="2">
        <v>1619224</v>
      </c>
      <c r="AO121" s="2">
        <v>369608</v>
      </c>
      <c r="AP121" s="2">
        <v>66234</v>
      </c>
      <c r="AQ121" s="2">
        <v>-17604</v>
      </c>
      <c r="AR121" s="59">
        <v>0</v>
      </c>
      <c r="AS121" s="61">
        <v>0</v>
      </c>
      <c r="AT121" s="2">
        <v>0</v>
      </c>
    </row>
    <row r="122" spans="1:46" x14ac:dyDescent="0.25">
      <c r="A122" s="9">
        <v>119</v>
      </c>
      <c r="B122" s="9" t="s">
        <v>285</v>
      </c>
      <c r="C122" s="1" t="s">
        <v>789</v>
      </c>
      <c r="D122" s="1" t="s">
        <v>286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2449194</v>
      </c>
      <c r="AL122" s="2">
        <v>16701607</v>
      </c>
      <c r="AM122" s="2">
        <v>20242940</v>
      </c>
      <c r="AN122" s="2">
        <v>13468494</v>
      </c>
      <c r="AO122" s="2">
        <v>1271392</v>
      </c>
      <c r="AP122" s="2">
        <v>325458</v>
      </c>
      <c r="AQ122" s="2">
        <v>80786</v>
      </c>
      <c r="AR122" s="59">
        <v>75771.7</v>
      </c>
      <c r="AS122" s="61">
        <v>75771.699999999895</v>
      </c>
      <c r="AT122" s="2">
        <v>4489000</v>
      </c>
    </row>
    <row r="123" spans="1:46" x14ac:dyDescent="0.25">
      <c r="A123" s="9">
        <v>120</v>
      </c>
      <c r="B123" s="9" t="s">
        <v>287</v>
      </c>
      <c r="C123" s="1" t="s">
        <v>789</v>
      </c>
      <c r="D123" s="9" t="s">
        <v>289</v>
      </c>
      <c r="E123" s="2">
        <v>8336938</v>
      </c>
      <c r="F123" s="2">
        <v>7786153</v>
      </c>
      <c r="G123" s="2">
        <v>9913082</v>
      </c>
      <c r="H123" s="2">
        <v>17336436</v>
      </c>
      <c r="I123" s="2">
        <v>15245758</v>
      </c>
      <c r="J123" s="2">
        <v>7927382</v>
      </c>
      <c r="K123" s="2">
        <v>7980679</v>
      </c>
      <c r="L123" s="2">
        <v>8444440</v>
      </c>
      <c r="M123" s="2">
        <v>9598502</v>
      </c>
      <c r="N123" s="2">
        <v>9505210</v>
      </c>
      <c r="O123" s="2">
        <v>11215380</v>
      </c>
      <c r="P123" s="2">
        <v>9972691</v>
      </c>
      <c r="Q123" s="2">
        <v>11631433</v>
      </c>
      <c r="R123" s="2">
        <v>12230616</v>
      </c>
      <c r="S123" s="2">
        <v>12393788</v>
      </c>
      <c r="T123" s="2">
        <v>12145924</v>
      </c>
      <c r="U123" s="2">
        <v>12169764</v>
      </c>
      <c r="V123" s="2">
        <v>16658358</v>
      </c>
      <c r="W123" s="2">
        <v>15168437</v>
      </c>
      <c r="X123" s="2">
        <v>13281975</v>
      </c>
      <c r="Y123" s="2">
        <v>13650990</v>
      </c>
      <c r="Z123" s="2">
        <v>13450183</v>
      </c>
      <c r="AA123" s="2">
        <v>12354989</v>
      </c>
      <c r="AB123" s="2">
        <v>10688588</v>
      </c>
      <c r="AC123" s="2">
        <v>5193459</v>
      </c>
      <c r="AD123" s="2">
        <v>3451118</v>
      </c>
      <c r="AE123" s="2">
        <v>1365278</v>
      </c>
      <c r="AF123" s="2">
        <v>3971484</v>
      </c>
      <c r="AG123" s="2">
        <v>10728119</v>
      </c>
      <c r="AH123" s="2">
        <v>16224775</v>
      </c>
      <c r="AI123" s="2">
        <v>13513091</v>
      </c>
      <c r="AJ123" s="2">
        <v>5318837</v>
      </c>
      <c r="AK123" s="2">
        <v>1925008</v>
      </c>
      <c r="AL123" s="2">
        <v>955953</v>
      </c>
      <c r="AM123" s="2">
        <v>611220</v>
      </c>
      <c r="AN123" s="2">
        <v>423855</v>
      </c>
      <c r="AO123" s="2">
        <v>1053328</v>
      </c>
      <c r="AP123" s="2">
        <v>810887</v>
      </c>
      <c r="AQ123" s="2">
        <v>750132</v>
      </c>
      <c r="AR123" s="59">
        <v>2359776.81</v>
      </c>
      <c r="AS123" s="61">
        <v>1420837.39</v>
      </c>
      <c r="AT123" s="2">
        <v>1800000</v>
      </c>
    </row>
    <row r="124" spans="1:46" x14ac:dyDescent="0.25">
      <c r="A124" s="9">
        <v>121</v>
      </c>
      <c r="B124" s="9" t="s">
        <v>290</v>
      </c>
      <c r="C124" s="1" t="s">
        <v>789</v>
      </c>
      <c r="D124" s="1" t="s">
        <v>292</v>
      </c>
      <c r="E124" s="2">
        <v>296658</v>
      </c>
      <c r="F124" s="2">
        <v>338337</v>
      </c>
      <c r="G124" s="2">
        <v>318802</v>
      </c>
      <c r="H124" s="2">
        <v>380729</v>
      </c>
      <c r="I124" s="2">
        <v>391696</v>
      </c>
      <c r="J124" s="2">
        <v>415646</v>
      </c>
      <c r="K124" s="2">
        <v>753526</v>
      </c>
      <c r="L124" s="2">
        <v>613490</v>
      </c>
      <c r="M124" s="2">
        <v>801831</v>
      </c>
      <c r="N124" s="2">
        <v>981372</v>
      </c>
      <c r="O124" s="2">
        <v>849087</v>
      </c>
      <c r="P124" s="2">
        <v>910219</v>
      </c>
      <c r="Q124" s="2">
        <v>506623</v>
      </c>
      <c r="R124" s="2">
        <v>426923</v>
      </c>
      <c r="S124" s="2">
        <v>531655</v>
      </c>
      <c r="T124" s="2">
        <v>512049</v>
      </c>
      <c r="U124" s="2">
        <v>500398</v>
      </c>
      <c r="V124" s="2">
        <v>478933</v>
      </c>
      <c r="W124" s="2">
        <v>564959</v>
      </c>
      <c r="X124" s="2">
        <v>649214</v>
      </c>
      <c r="Y124" s="2">
        <v>498598</v>
      </c>
      <c r="Z124" s="2">
        <v>588066</v>
      </c>
      <c r="AA124" s="2">
        <v>636133</v>
      </c>
      <c r="AB124" s="2">
        <v>697502</v>
      </c>
      <c r="AC124" s="2">
        <v>727075</v>
      </c>
      <c r="AD124" s="2">
        <v>665572</v>
      </c>
      <c r="AE124" s="2">
        <v>730507</v>
      </c>
      <c r="AF124" s="2">
        <v>799455</v>
      </c>
      <c r="AG124" s="2">
        <v>834129</v>
      </c>
      <c r="AH124" s="2">
        <v>920865</v>
      </c>
      <c r="AI124" s="2">
        <v>940752</v>
      </c>
      <c r="AJ124" s="2">
        <v>979912</v>
      </c>
      <c r="AK124" s="2">
        <v>1075103</v>
      </c>
      <c r="AL124" s="2">
        <v>1228783</v>
      </c>
      <c r="AM124" s="2">
        <v>933163</v>
      </c>
      <c r="AN124" s="2">
        <v>1528243</v>
      </c>
      <c r="AO124" s="2">
        <v>1060706</v>
      </c>
      <c r="AP124" s="2">
        <v>2561471</v>
      </c>
      <c r="AQ124" s="2">
        <v>2976208</v>
      </c>
      <c r="AR124" s="59">
        <v>3462499.1</v>
      </c>
      <c r="AS124" s="61">
        <v>3490633.6399999899</v>
      </c>
      <c r="AT124" s="2">
        <v>2900000</v>
      </c>
    </row>
    <row r="125" spans="1:46" x14ac:dyDescent="0.25">
      <c r="A125" s="9">
        <v>122</v>
      </c>
      <c r="B125" s="9" t="s">
        <v>293</v>
      </c>
      <c r="C125" s="1" t="s">
        <v>789</v>
      </c>
      <c r="D125" s="9" t="s">
        <v>295</v>
      </c>
      <c r="E125" s="2">
        <v>88016</v>
      </c>
      <c r="F125" s="2">
        <v>95685</v>
      </c>
      <c r="G125" s="2">
        <v>113222</v>
      </c>
      <c r="H125" s="2">
        <v>113417</v>
      </c>
      <c r="I125" s="2">
        <v>144421</v>
      </c>
      <c r="J125" s="2">
        <v>117311</v>
      </c>
      <c r="K125" s="2">
        <v>81517</v>
      </c>
      <c r="L125" s="2">
        <v>89109</v>
      </c>
      <c r="M125" s="2">
        <v>206584</v>
      </c>
      <c r="N125" s="2">
        <v>91579</v>
      </c>
      <c r="O125" s="2">
        <v>75267</v>
      </c>
      <c r="P125" s="2">
        <v>71542</v>
      </c>
      <c r="Q125" s="2">
        <v>62314</v>
      </c>
      <c r="R125" s="2">
        <v>52482</v>
      </c>
      <c r="S125" s="2">
        <v>49124</v>
      </c>
      <c r="T125" s="2">
        <v>44950</v>
      </c>
      <c r="U125" s="2">
        <v>39901</v>
      </c>
      <c r="V125" s="2">
        <v>35233</v>
      </c>
      <c r="W125" s="2">
        <v>32855</v>
      </c>
      <c r="X125" s="2">
        <v>28822</v>
      </c>
      <c r="Y125" s="2">
        <v>25882</v>
      </c>
      <c r="Z125" s="2">
        <v>22269</v>
      </c>
      <c r="AA125" s="2">
        <v>17725</v>
      </c>
      <c r="AB125" s="2">
        <v>13842</v>
      </c>
      <c r="AC125" s="2">
        <v>11522</v>
      </c>
      <c r="AD125" s="2">
        <v>9766</v>
      </c>
      <c r="AE125" s="2">
        <v>8011</v>
      </c>
      <c r="AF125" s="2">
        <v>5979</v>
      </c>
      <c r="AG125" s="2">
        <v>4824</v>
      </c>
      <c r="AH125" s="2">
        <v>3532</v>
      </c>
      <c r="AI125" s="2">
        <v>2888</v>
      </c>
      <c r="AJ125" s="2">
        <v>2338</v>
      </c>
      <c r="AK125" s="2">
        <v>1788</v>
      </c>
      <c r="AL125" s="2">
        <v>1238</v>
      </c>
      <c r="AM125" s="2">
        <v>688</v>
      </c>
      <c r="AN125" s="2">
        <v>138</v>
      </c>
      <c r="AO125" s="2">
        <v>0</v>
      </c>
      <c r="AP125" s="2">
        <v>0</v>
      </c>
      <c r="AQ125" s="2">
        <v>0</v>
      </c>
      <c r="AR125" s="59">
        <v>0</v>
      </c>
      <c r="AS125" s="61">
        <v>0</v>
      </c>
      <c r="AT125" s="2">
        <v>0</v>
      </c>
    </row>
    <row r="126" spans="1:46" x14ac:dyDescent="0.25">
      <c r="A126" s="9">
        <v>123</v>
      </c>
      <c r="B126" s="9" t="s">
        <v>828</v>
      </c>
      <c r="C126" s="1" t="s">
        <v>789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205708</v>
      </c>
      <c r="Q126" s="2">
        <v>87113</v>
      </c>
      <c r="R126" s="2">
        <v>105758</v>
      </c>
      <c r="S126" s="2">
        <v>0</v>
      </c>
      <c r="T126" s="2">
        <v>212623</v>
      </c>
      <c r="U126" s="2">
        <v>106846</v>
      </c>
      <c r="V126" s="2">
        <v>106847</v>
      </c>
      <c r="W126" s="2">
        <v>0</v>
      </c>
      <c r="X126" s="2">
        <v>605210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59">
        <v>0</v>
      </c>
      <c r="AS126" s="61">
        <v>0</v>
      </c>
      <c r="AT126" s="2">
        <v>0</v>
      </c>
    </row>
    <row r="127" spans="1:46" x14ac:dyDescent="0.25">
      <c r="A127" s="9">
        <v>124</v>
      </c>
      <c r="B127" s="9" t="s">
        <v>829</v>
      </c>
      <c r="C127" s="1" t="s">
        <v>789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1518628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59">
        <v>0</v>
      </c>
      <c r="AS127" s="61">
        <v>0</v>
      </c>
      <c r="AT127" s="2">
        <v>0</v>
      </c>
    </row>
    <row r="128" spans="1:46" x14ac:dyDescent="0.25">
      <c r="A128" s="9">
        <v>125</v>
      </c>
      <c r="B128" s="9" t="s">
        <v>296</v>
      </c>
      <c r="C128" s="1" t="s">
        <v>789</v>
      </c>
      <c r="D128" s="9" t="s">
        <v>298</v>
      </c>
      <c r="E128" s="2">
        <v>199342</v>
      </c>
      <c r="F128" s="2">
        <v>403214</v>
      </c>
      <c r="G128" s="2">
        <v>369987</v>
      </c>
      <c r="H128" s="2">
        <v>467991</v>
      </c>
      <c r="I128" s="2">
        <v>572798</v>
      </c>
      <c r="J128" s="2">
        <v>623400</v>
      </c>
      <c r="K128" s="2">
        <v>653017</v>
      </c>
      <c r="L128" s="2">
        <v>710287</v>
      </c>
      <c r="M128" s="2">
        <v>716634</v>
      </c>
      <c r="N128" s="2">
        <v>545014</v>
      </c>
      <c r="O128" s="2">
        <v>538243</v>
      </c>
      <c r="P128" s="2">
        <v>463527</v>
      </c>
      <c r="Q128" s="2">
        <v>369619</v>
      </c>
      <c r="R128" s="2">
        <v>403308</v>
      </c>
      <c r="S128" s="2">
        <v>311937</v>
      </c>
      <c r="T128" s="2">
        <v>278700</v>
      </c>
      <c r="U128" s="2">
        <v>213179</v>
      </c>
      <c r="V128" s="2">
        <v>168147</v>
      </c>
      <c r="W128" s="2">
        <v>145664</v>
      </c>
      <c r="X128" s="2">
        <v>96913</v>
      </c>
      <c r="Y128" s="2">
        <v>37449</v>
      </c>
      <c r="Z128" s="2">
        <v>85293</v>
      </c>
      <c r="AA128" s="2">
        <v>38165</v>
      </c>
      <c r="AB128" s="2">
        <v>31917</v>
      </c>
      <c r="AC128" s="2">
        <v>21483</v>
      </c>
      <c r="AD128" s="2">
        <v>23014</v>
      </c>
      <c r="AE128" s="2">
        <v>-14834</v>
      </c>
      <c r="AF128" s="2">
        <v>7325</v>
      </c>
      <c r="AG128" s="2">
        <v>21717</v>
      </c>
      <c r="AH128" s="2">
        <v>3362</v>
      </c>
      <c r="AI128" s="2">
        <v>5</v>
      </c>
      <c r="AJ128" s="2">
        <v>1187</v>
      </c>
      <c r="AK128" s="2">
        <v>6187</v>
      </c>
      <c r="AL128" s="2">
        <v>0</v>
      </c>
      <c r="AM128" s="2">
        <v>0</v>
      </c>
      <c r="AN128" s="2">
        <v>2</v>
      </c>
      <c r="AO128" s="2">
        <v>0</v>
      </c>
      <c r="AP128" s="2">
        <v>0</v>
      </c>
      <c r="AQ128" s="2">
        <v>0</v>
      </c>
      <c r="AR128" s="59">
        <v>0</v>
      </c>
      <c r="AS128" s="61">
        <v>0</v>
      </c>
      <c r="AT128" s="2">
        <v>0</v>
      </c>
    </row>
    <row r="129" spans="1:46" x14ac:dyDescent="0.25">
      <c r="A129" s="9">
        <v>126</v>
      </c>
      <c r="B129" s="9" t="s">
        <v>299</v>
      </c>
      <c r="C129" s="1" t="s">
        <v>789</v>
      </c>
      <c r="D129" s="9" t="s">
        <v>301</v>
      </c>
      <c r="E129" s="2">
        <v>31484</v>
      </c>
      <c r="F129" s="2">
        <v>62212</v>
      </c>
      <c r="G129" s="2">
        <v>40188</v>
      </c>
      <c r="H129" s="2">
        <v>38942</v>
      </c>
      <c r="I129" s="2">
        <v>113210</v>
      </c>
      <c r="J129" s="2">
        <v>109458</v>
      </c>
      <c r="K129" s="2">
        <v>271519</v>
      </c>
      <c r="L129" s="2">
        <v>84416</v>
      </c>
      <c r="M129" s="2">
        <v>30629</v>
      </c>
      <c r="N129" s="2">
        <v>20391</v>
      </c>
      <c r="O129" s="2">
        <v>66844</v>
      </c>
      <c r="P129" s="2">
        <v>9775</v>
      </c>
      <c r="Q129" s="2">
        <v>10902</v>
      </c>
      <c r="R129" s="2">
        <v>8309</v>
      </c>
      <c r="S129" s="2">
        <v>59424</v>
      </c>
      <c r="T129" s="2">
        <v>6031</v>
      </c>
      <c r="U129" s="2">
        <v>75354</v>
      </c>
      <c r="V129" s="2">
        <v>2192</v>
      </c>
      <c r="W129" s="2">
        <v>1760</v>
      </c>
      <c r="X129" s="2">
        <v>2567</v>
      </c>
      <c r="Y129" s="2">
        <v>67313</v>
      </c>
      <c r="Z129" s="2">
        <v>24317</v>
      </c>
      <c r="AA129" s="2">
        <v>57258</v>
      </c>
      <c r="AB129" s="2">
        <v>61918</v>
      </c>
      <c r="AC129" s="2">
        <v>62245</v>
      </c>
      <c r="AD129" s="2">
        <v>49208</v>
      </c>
      <c r="AE129" s="2">
        <v>48125</v>
      </c>
      <c r="AF129" s="2">
        <v>50572</v>
      </c>
      <c r="AG129" s="2">
        <v>48339</v>
      </c>
      <c r="AH129" s="2">
        <v>43799</v>
      </c>
      <c r="AI129" s="2">
        <v>146761</v>
      </c>
      <c r="AJ129" s="2">
        <v>76614</v>
      </c>
      <c r="AK129" s="2">
        <v>74520</v>
      </c>
      <c r="AL129" s="2">
        <v>48534</v>
      </c>
      <c r="AM129" s="2">
        <v>79428</v>
      </c>
      <c r="AN129" s="2">
        <v>91494</v>
      </c>
      <c r="AO129" s="2">
        <v>117624</v>
      </c>
      <c r="AP129" s="2">
        <v>88787</v>
      </c>
      <c r="AQ129" s="2">
        <v>610504</v>
      </c>
      <c r="AR129" s="59">
        <v>67739.259999999995</v>
      </c>
      <c r="AS129" s="61">
        <v>62978.33</v>
      </c>
      <c r="AT129" s="2">
        <v>191640</v>
      </c>
    </row>
    <row r="130" spans="1:46" x14ac:dyDescent="0.25">
      <c r="A130" s="9">
        <v>127</v>
      </c>
      <c r="B130" s="9" t="s">
        <v>302</v>
      </c>
      <c r="C130" s="1" t="s">
        <v>789</v>
      </c>
      <c r="D130" s="1" t="s">
        <v>304</v>
      </c>
      <c r="E130" s="2">
        <v>29437</v>
      </c>
      <c r="F130" s="2">
        <v>46601</v>
      </c>
      <c r="G130" s="2">
        <v>78396</v>
      </c>
      <c r="H130" s="2">
        <v>130213</v>
      </c>
      <c r="I130" s="2">
        <v>183247</v>
      </c>
      <c r="J130" s="2">
        <v>100706</v>
      </c>
      <c r="K130" s="2">
        <v>119476</v>
      </c>
      <c r="L130" s="2">
        <v>125831</v>
      </c>
      <c r="M130" s="2">
        <v>176482</v>
      </c>
      <c r="N130" s="2">
        <v>53060</v>
      </c>
      <c r="O130" s="2">
        <v>145636</v>
      </c>
      <c r="P130" s="2">
        <v>251020</v>
      </c>
      <c r="Q130" s="2">
        <v>248516</v>
      </c>
      <c r="R130" s="2">
        <v>154201</v>
      </c>
      <c r="S130" s="2">
        <v>250659</v>
      </c>
      <c r="T130" s="2">
        <v>253853</v>
      </c>
      <c r="U130" s="2">
        <v>253751</v>
      </c>
      <c r="V130" s="2">
        <v>253687</v>
      </c>
      <c r="W130" s="2">
        <v>253534</v>
      </c>
      <c r="X130" s="2">
        <v>248202</v>
      </c>
      <c r="Y130" s="2">
        <v>187803</v>
      </c>
      <c r="Z130" s="2">
        <v>223093</v>
      </c>
      <c r="AA130" s="2">
        <v>208410</v>
      </c>
      <c r="AB130" s="2">
        <v>291181</v>
      </c>
      <c r="AC130" s="2">
        <v>193500</v>
      </c>
      <c r="AD130" s="2">
        <v>159235</v>
      </c>
      <c r="AE130" s="2">
        <v>32500</v>
      </c>
      <c r="AF130" s="2">
        <v>61377</v>
      </c>
      <c r="AG130" s="2">
        <v>65671</v>
      </c>
      <c r="AH130" s="2">
        <v>276891</v>
      </c>
      <c r="AI130" s="2">
        <v>183773</v>
      </c>
      <c r="AJ130" s="2">
        <v>95404</v>
      </c>
      <c r="AK130" s="2">
        <v>9028</v>
      </c>
      <c r="AL130" s="2">
        <v>8332</v>
      </c>
      <c r="AM130" s="2">
        <v>2637</v>
      </c>
      <c r="AN130" s="2">
        <v>13843</v>
      </c>
      <c r="AO130" s="2">
        <v>21421</v>
      </c>
      <c r="AP130" s="2">
        <v>9474</v>
      </c>
      <c r="AQ130" s="2">
        <v>66684</v>
      </c>
      <c r="AR130" s="59">
        <v>39990.99</v>
      </c>
      <c r="AS130" s="61">
        <v>39990.99</v>
      </c>
      <c r="AT130" s="2">
        <v>50000</v>
      </c>
    </row>
    <row r="131" spans="1:46" x14ac:dyDescent="0.25">
      <c r="A131" s="9">
        <v>128</v>
      </c>
      <c r="B131" s="9" t="s">
        <v>305</v>
      </c>
      <c r="C131" s="1" t="s">
        <v>789</v>
      </c>
      <c r="D131" s="1" t="s">
        <v>307</v>
      </c>
      <c r="E131" s="2">
        <v>44307</v>
      </c>
      <c r="F131" s="2">
        <v>87606</v>
      </c>
      <c r="G131" s="2">
        <v>124376</v>
      </c>
      <c r="H131" s="2">
        <v>233115</v>
      </c>
      <c r="I131" s="2">
        <v>326187</v>
      </c>
      <c r="J131" s="2">
        <v>462908</v>
      </c>
      <c r="K131" s="2">
        <v>522826</v>
      </c>
      <c r="L131" s="2">
        <v>708966</v>
      </c>
      <c r="M131" s="2">
        <v>727809</v>
      </c>
      <c r="N131" s="2">
        <v>575516</v>
      </c>
      <c r="O131" s="2">
        <v>521053</v>
      </c>
      <c r="P131" s="2">
        <v>487821</v>
      </c>
      <c r="Q131" s="2">
        <v>388207</v>
      </c>
      <c r="R131" s="2">
        <v>360357</v>
      </c>
      <c r="S131" s="2">
        <v>323604</v>
      </c>
      <c r="T131" s="2">
        <v>355181</v>
      </c>
      <c r="U131" s="2">
        <v>169496</v>
      </c>
      <c r="V131" s="2">
        <v>135927</v>
      </c>
      <c r="W131" s="2">
        <v>102787</v>
      </c>
      <c r="X131" s="2">
        <v>50749</v>
      </c>
      <c r="Y131" s="2">
        <v>31678</v>
      </c>
      <c r="Z131" s="2">
        <v>97580</v>
      </c>
      <c r="AA131" s="2">
        <v>33091</v>
      </c>
      <c r="AB131" s="2">
        <v>32865</v>
      </c>
      <c r="AC131" s="2">
        <v>25123</v>
      </c>
      <c r="AD131" s="2">
        <v>11276</v>
      </c>
      <c r="AE131" s="2">
        <v>1040</v>
      </c>
      <c r="AF131" s="2">
        <v>16650</v>
      </c>
      <c r="AG131" s="2">
        <v>252</v>
      </c>
      <c r="AH131" s="2">
        <v>1939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59">
        <v>0</v>
      </c>
      <c r="AS131" s="61">
        <v>0</v>
      </c>
      <c r="AT131" s="2">
        <v>0</v>
      </c>
    </row>
    <row r="132" spans="1:46" x14ac:dyDescent="0.25">
      <c r="A132" s="9">
        <v>129</v>
      </c>
      <c r="B132" s="9" t="s">
        <v>309</v>
      </c>
      <c r="C132" s="1" t="s">
        <v>789</v>
      </c>
      <c r="D132" s="9" t="s">
        <v>310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28185</v>
      </c>
      <c r="Q132" s="2">
        <v>268971</v>
      </c>
      <c r="R132" s="2">
        <v>680092</v>
      </c>
      <c r="S132" s="2">
        <v>14928</v>
      </c>
      <c r="T132" s="2">
        <v>19903</v>
      </c>
      <c r="U132" s="2">
        <v>24923</v>
      </c>
      <c r="V132" s="2">
        <v>25315</v>
      </c>
      <c r="W132" s="2">
        <v>22879</v>
      </c>
      <c r="X132" s="2">
        <v>10672</v>
      </c>
      <c r="Y132" s="2">
        <v>8110</v>
      </c>
      <c r="Z132" s="2">
        <v>5176</v>
      </c>
      <c r="AA132" s="2">
        <v>13269</v>
      </c>
      <c r="AB132" s="2">
        <v>7181</v>
      </c>
      <c r="AC132" s="2">
        <v>7562</v>
      </c>
      <c r="AD132" s="2">
        <v>9401</v>
      </c>
      <c r="AE132" s="2">
        <v>9568</v>
      </c>
      <c r="AF132" s="2">
        <v>12028</v>
      </c>
      <c r="AG132" s="2">
        <v>9419</v>
      </c>
      <c r="AH132" s="2">
        <v>28547</v>
      </c>
      <c r="AI132" s="2">
        <v>18781</v>
      </c>
      <c r="AJ132" s="2">
        <v>9395</v>
      </c>
      <c r="AK132" s="2">
        <v>4590</v>
      </c>
      <c r="AL132" s="2">
        <v>10147</v>
      </c>
      <c r="AM132" s="2">
        <v>29703</v>
      </c>
      <c r="AN132" s="2">
        <v>10603</v>
      </c>
      <c r="AO132" s="2">
        <v>11889</v>
      </c>
      <c r="AP132" s="2">
        <v>11218</v>
      </c>
      <c r="AQ132" s="2">
        <v>13641</v>
      </c>
      <c r="AR132" s="59">
        <v>16664.86</v>
      </c>
      <c r="AS132" s="61">
        <v>15606.049999999899</v>
      </c>
      <c r="AT132" s="2">
        <v>12500</v>
      </c>
    </row>
    <row r="133" spans="1:46" x14ac:dyDescent="0.25">
      <c r="A133" s="9">
        <v>130</v>
      </c>
      <c r="B133" s="9" t="s">
        <v>311</v>
      </c>
      <c r="C133" s="1" t="s">
        <v>789</v>
      </c>
      <c r="D133" s="1" t="s">
        <v>313</v>
      </c>
      <c r="E133" s="2">
        <v>74054</v>
      </c>
      <c r="F133" s="2">
        <v>87751</v>
      </c>
      <c r="G133" s="2">
        <v>101706</v>
      </c>
      <c r="H133" s="2">
        <v>124987</v>
      </c>
      <c r="I133" s="2">
        <v>194217</v>
      </c>
      <c r="J133" s="2">
        <v>212273</v>
      </c>
      <c r="K133" s="2">
        <v>258129</v>
      </c>
      <c r="L133" s="2">
        <v>280239</v>
      </c>
      <c r="M133" s="2">
        <v>538507</v>
      </c>
      <c r="N133" s="2">
        <v>616148</v>
      </c>
      <c r="O133" s="2">
        <v>597607</v>
      </c>
      <c r="P133" s="2">
        <v>648969</v>
      </c>
      <c r="Q133" s="2">
        <v>612205</v>
      </c>
      <c r="R133" s="2">
        <v>409112</v>
      </c>
      <c r="S133" s="2">
        <v>406921</v>
      </c>
      <c r="T133" s="2">
        <v>363722</v>
      </c>
      <c r="U133" s="2">
        <v>343728</v>
      </c>
      <c r="V133" s="2">
        <v>389554</v>
      </c>
      <c r="W133" s="2">
        <v>453094</v>
      </c>
      <c r="X133" s="2">
        <v>553955</v>
      </c>
      <c r="Y133" s="2">
        <v>528470</v>
      </c>
      <c r="Z133" s="2">
        <v>491695</v>
      </c>
      <c r="AA133" s="2">
        <v>487003</v>
      </c>
      <c r="AB133" s="2">
        <v>501321</v>
      </c>
      <c r="AC133" s="2">
        <v>454583</v>
      </c>
      <c r="AD133" s="2">
        <v>443891</v>
      </c>
      <c r="AE133" s="2">
        <v>442832</v>
      </c>
      <c r="AF133" s="2">
        <v>254001</v>
      </c>
      <c r="AG133" s="2">
        <v>289527</v>
      </c>
      <c r="AH133" s="2">
        <v>632034</v>
      </c>
      <c r="AI133" s="2">
        <v>606261</v>
      </c>
      <c r="AJ133" s="2">
        <v>521566</v>
      </c>
      <c r="AK133" s="2">
        <v>569435</v>
      </c>
      <c r="AL133" s="2">
        <v>633834</v>
      </c>
      <c r="AM133" s="2">
        <v>743558</v>
      </c>
      <c r="AN133" s="2">
        <v>811443</v>
      </c>
      <c r="AO133" s="2">
        <v>795573</v>
      </c>
      <c r="AP133" s="2">
        <v>795756</v>
      </c>
      <c r="AQ133" s="2">
        <v>861952</v>
      </c>
      <c r="AR133" s="59">
        <v>831104.96</v>
      </c>
      <c r="AS133" s="61">
        <v>790703.41999999795</v>
      </c>
      <c r="AT133" s="2">
        <v>820000</v>
      </c>
    </row>
    <row r="134" spans="1:46" x14ac:dyDescent="0.25">
      <c r="A134" s="9">
        <v>131</v>
      </c>
      <c r="B134" s="9" t="s">
        <v>314</v>
      </c>
      <c r="C134" s="1" t="s">
        <v>789</v>
      </c>
      <c r="D134" s="9" t="s">
        <v>316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1016824</v>
      </c>
      <c r="M134" s="2">
        <v>342351</v>
      </c>
      <c r="N134" s="2">
        <v>2553916</v>
      </c>
      <c r="O134" s="2">
        <v>0</v>
      </c>
      <c r="P134" s="2">
        <v>114964</v>
      </c>
      <c r="Q134" s="2">
        <v>419936</v>
      </c>
      <c r="R134" s="2">
        <v>476452</v>
      </c>
      <c r="S134" s="2">
        <v>584448</v>
      </c>
      <c r="T134" s="2">
        <v>644532</v>
      </c>
      <c r="U134" s="2">
        <v>854767</v>
      </c>
      <c r="V134" s="2">
        <v>875523</v>
      </c>
      <c r="W134" s="2">
        <v>959443</v>
      </c>
      <c r="X134" s="2">
        <v>1043358</v>
      </c>
      <c r="Y134" s="2">
        <v>1043359</v>
      </c>
      <c r="Z134" s="2">
        <v>1390700</v>
      </c>
      <c r="AA134" s="2">
        <v>1699744</v>
      </c>
      <c r="AB134" s="2">
        <v>1973248</v>
      </c>
      <c r="AC134" s="2">
        <v>1990244</v>
      </c>
      <c r="AD134" s="2">
        <v>2007240</v>
      </c>
      <c r="AE134" s="2">
        <v>1893344</v>
      </c>
      <c r="AF134" s="2">
        <v>1600016</v>
      </c>
      <c r="AG134" s="2">
        <v>2007896</v>
      </c>
      <c r="AH134" s="2">
        <v>1559710</v>
      </c>
      <c r="AI134" s="2">
        <v>1613784</v>
      </c>
      <c r="AJ134" s="2">
        <v>1761012</v>
      </c>
      <c r="AK134" s="2">
        <v>1311961</v>
      </c>
      <c r="AL134" s="2">
        <v>1842922</v>
      </c>
      <c r="AM134" s="2">
        <v>2055214</v>
      </c>
      <c r="AN134" s="2">
        <v>987295</v>
      </c>
      <c r="AO134" s="2">
        <v>1474077</v>
      </c>
      <c r="AP134" s="2">
        <v>1562527</v>
      </c>
      <c r="AQ134" s="2">
        <v>1494028</v>
      </c>
      <c r="AR134" s="59">
        <v>0</v>
      </c>
      <c r="AS134" s="61">
        <v>0</v>
      </c>
      <c r="AT134" s="2">
        <v>0</v>
      </c>
    </row>
    <row r="135" spans="1:46" x14ac:dyDescent="0.25">
      <c r="A135" s="9">
        <v>132</v>
      </c>
      <c r="B135" s="9" t="s">
        <v>317</v>
      </c>
      <c r="C135" s="1" t="s">
        <v>789</v>
      </c>
      <c r="D135" s="9" t="s">
        <v>319</v>
      </c>
      <c r="E135" s="2">
        <v>278274</v>
      </c>
      <c r="F135" s="2">
        <v>349318</v>
      </c>
      <c r="G135" s="2">
        <v>548050</v>
      </c>
      <c r="H135" s="2">
        <v>513381</v>
      </c>
      <c r="I135" s="2">
        <v>510902</v>
      </c>
      <c r="J135" s="2">
        <v>606287</v>
      </c>
      <c r="K135" s="2">
        <v>732537</v>
      </c>
      <c r="L135" s="2">
        <v>716805</v>
      </c>
      <c r="M135" s="2">
        <v>1056865</v>
      </c>
      <c r="N135" s="2">
        <v>1110839</v>
      </c>
      <c r="O135" s="2">
        <v>901749</v>
      </c>
      <c r="P135" s="2">
        <v>901738</v>
      </c>
      <c r="Q135" s="2">
        <v>623942</v>
      </c>
      <c r="R135" s="2">
        <v>588954</v>
      </c>
      <c r="S135" s="2">
        <v>519554</v>
      </c>
      <c r="T135" s="2">
        <v>601073</v>
      </c>
      <c r="U135" s="2">
        <v>571916</v>
      </c>
      <c r="V135" s="2">
        <v>482536</v>
      </c>
      <c r="W135" s="2">
        <v>396844</v>
      </c>
      <c r="X135" s="2">
        <v>314377</v>
      </c>
      <c r="Y135" s="2">
        <v>280182</v>
      </c>
      <c r="Z135" s="2">
        <v>365631</v>
      </c>
      <c r="AA135" s="2">
        <v>188528</v>
      </c>
      <c r="AB135" s="2">
        <v>144317</v>
      </c>
      <c r="AC135" s="2">
        <v>73358</v>
      </c>
      <c r="AD135" s="2">
        <v>119211</v>
      </c>
      <c r="AE135" s="2">
        <v>37889</v>
      </c>
      <c r="AF135" s="2">
        <v>42650</v>
      </c>
      <c r="AG135" s="2">
        <v>100082</v>
      </c>
      <c r="AH135" s="2">
        <v>13114</v>
      </c>
      <c r="AI135" s="2">
        <v>659</v>
      </c>
      <c r="AJ135" s="2">
        <v>3336</v>
      </c>
      <c r="AK135" s="2">
        <v>21572</v>
      </c>
      <c r="AL135" s="2">
        <v>0</v>
      </c>
      <c r="AM135" s="2">
        <v>0</v>
      </c>
      <c r="AN135" s="2">
        <v>181</v>
      </c>
      <c r="AO135" s="2">
        <v>0</v>
      </c>
      <c r="AP135" s="2">
        <v>0</v>
      </c>
      <c r="AQ135" s="2">
        <v>0</v>
      </c>
      <c r="AR135" s="59">
        <v>0</v>
      </c>
      <c r="AS135" s="61">
        <v>0</v>
      </c>
      <c r="AT135" s="2">
        <v>0</v>
      </c>
    </row>
    <row r="136" spans="1:46" x14ac:dyDescent="0.25">
      <c r="A136" s="9">
        <v>133</v>
      </c>
      <c r="B136" s="9" t="s">
        <v>320</v>
      </c>
      <c r="C136" s="1" t="s">
        <v>789</v>
      </c>
      <c r="D136" s="9" t="s">
        <v>322</v>
      </c>
      <c r="E136" s="2">
        <v>28974</v>
      </c>
      <c r="F136" s="2">
        <v>37483</v>
      </c>
      <c r="G136" s="2">
        <v>69346</v>
      </c>
      <c r="H136" s="2">
        <v>151965</v>
      </c>
      <c r="I136" s="2">
        <v>136646</v>
      </c>
      <c r="J136" s="2">
        <v>294658</v>
      </c>
      <c r="K136" s="2">
        <v>216431</v>
      </c>
      <c r="L136" s="2">
        <v>652665</v>
      </c>
      <c r="M136" s="2">
        <v>579286</v>
      </c>
      <c r="N136" s="2">
        <v>1273848</v>
      </c>
      <c r="O136" s="2">
        <v>472380</v>
      </c>
      <c r="P136" s="2">
        <v>549376</v>
      </c>
      <c r="Q136" s="2">
        <v>282400</v>
      </c>
      <c r="R136" s="2">
        <v>326396</v>
      </c>
      <c r="S136" s="2">
        <v>321487</v>
      </c>
      <c r="T136" s="2">
        <v>725664</v>
      </c>
      <c r="U136" s="2">
        <v>561264</v>
      </c>
      <c r="V136" s="2">
        <v>327515</v>
      </c>
      <c r="W136" s="2">
        <v>363807</v>
      </c>
      <c r="X136" s="2">
        <v>233559</v>
      </c>
      <c r="Y136" s="2">
        <v>245377</v>
      </c>
      <c r="Z136" s="2">
        <v>288687</v>
      </c>
      <c r="AA136" s="2">
        <v>118952</v>
      </c>
      <c r="AB136" s="2">
        <v>159709</v>
      </c>
      <c r="AC136" s="2">
        <v>90350</v>
      </c>
      <c r="AD136" s="2">
        <v>69822</v>
      </c>
      <c r="AE136" s="2">
        <v>14739</v>
      </c>
      <c r="AF136" s="2">
        <v>86625</v>
      </c>
      <c r="AG136" s="2">
        <v>5027</v>
      </c>
      <c r="AH136" s="2">
        <v>24192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59">
        <v>0</v>
      </c>
      <c r="AS136" s="61">
        <v>0</v>
      </c>
      <c r="AT136" s="2">
        <v>0</v>
      </c>
    </row>
    <row r="137" spans="1:46" x14ac:dyDescent="0.25">
      <c r="A137" s="9">
        <v>134</v>
      </c>
      <c r="B137" s="9" t="s">
        <v>323</v>
      </c>
      <c r="C137" s="1" t="s">
        <v>789</v>
      </c>
      <c r="D137" s="9" t="s">
        <v>325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150000</v>
      </c>
      <c r="M137" s="2">
        <v>150000</v>
      </c>
      <c r="N137" s="2">
        <v>162000</v>
      </c>
      <c r="O137" s="2">
        <v>174960</v>
      </c>
      <c r="P137" s="2">
        <v>188957</v>
      </c>
      <c r="Q137" s="2">
        <v>204073</v>
      </c>
      <c r="R137" s="2">
        <v>220399</v>
      </c>
      <c r="S137" s="2">
        <v>238031</v>
      </c>
      <c r="T137" s="2">
        <v>257074</v>
      </c>
      <c r="U137" s="2">
        <v>277640</v>
      </c>
      <c r="V137" s="2">
        <v>299851</v>
      </c>
      <c r="W137" s="2">
        <v>323839</v>
      </c>
      <c r="X137" s="2">
        <v>349746</v>
      </c>
      <c r="Y137" s="2">
        <v>377726</v>
      </c>
      <c r="Z137" s="2">
        <v>407944</v>
      </c>
      <c r="AA137" s="2">
        <v>445579</v>
      </c>
      <c r="AB137" s="2">
        <v>475825</v>
      </c>
      <c r="AC137" s="2">
        <v>513891</v>
      </c>
      <c r="AD137" s="2">
        <v>555003</v>
      </c>
      <c r="AE137" s="2">
        <v>599403</v>
      </c>
      <c r="AF137" s="2">
        <v>647355</v>
      </c>
      <c r="AG137" s="2">
        <v>699144</v>
      </c>
      <c r="AH137" s="2">
        <v>755075</v>
      </c>
      <c r="AI137" s="2">
        <v>817186</v>
      </c>
      <c r="AJ137" s="2">
        <v>880720</v>
      </c>
      <c r="AK137" s="2">
        <v>951177</v>
      </c>
      <c r="AL137" s="2">
        <v>1027271</v>
      </c>
      <c r="AM137" s="2">
        <v>1109453</v>
      </c>
      <c r="AN137" s="2">
        <v>1198209</v>
      </c>
      <c r="AO137" s="2">
        <v>1294066</v>
      </c>
      <c r="AP137" s="2">
        <v>1610829</v>
      </c>
      <c r="AQ137" s="2">
        <v>1509398</v>
      </c>
      <c r="AR137" s="59">
        <v>1630150.32</v>
      </c>
      <c r="AS137" s="61">
        <v>1630150.32</v>
      </c>
      <c r="AT137" s="2">
        <v>1760562</v>
      </c>
    </row>
    <row r="138" spans="1:46" x14ac:dyDescent="0.25">
      <c r="A138" s="9">
        <v>135</v>
      </c>
      <c r="B138" s="9" t="s">
        <v>326</v>
      </c>
      <c r="C138" s="1" t="s">
        <v>789</v>
      </c>
      <c r="D138" s="9" t="s">
        <v>328</v>
      </c>
      <c r="E138" s="2">
        <v>52156</v>
      </c>
      <c r="F138" s="2">
        <v>17954</v>
      </c>
      <c r="G138" s="2">
        <v>126390</v>
      </c>
      <c r="H138" s="2">
        <v>207286</v>
      </c>
      <c r="I138" s="2">
        <v>263142</v>
      </c>
      <c r="J138" s="2">
        <v>262131</v>
      </c>
      <c r="K138" s="2">
        <v>267470</v>
      </c>
      <c r="L138" s="2">
        <v>237474</v>
      </c>
      <c r="M138" s="2">
        <v>251709</v>
      </c>
      <c r="N138" s="2">
        <v>200961</v>
      </c>
      <c r="O138" s="2">
        <v>215061</v>
      </c>
      <c r="P138" s="2">
        <v>173364</v>
      </c>
      <c r="Q138" s="2">
        <v>151032</v>
      </c>
      <c r="R138" s="2">
        <v>140445</v>
      </c>
      <c r="S138" s="2">
        <v>133247</v>
      </c>
      <c r="T138" s="2">
        <v>122292</v>
      </c>
      <c r="U138" s="2">
        <v>90596</v>
      </c>
      <c r="V138" s="2">
        <v>86241</v>
      </c>
      <c r="W138" s="2">
        <v>73147</v>
      </c>
      <c r="X138" s="2">
        <v>33785</v>
      </c>
      <c r="Y138" s="2">
        <v>46436</v>
      </c>
      <c r="Z138" s="2">
        <v>40363</v>
      </c>
      <c r="AA138" s="2">
        <v>25199</v>
      </c>
      <c r="AB138" s="2">
        <v>31631</v>
      </c>
      <c r="AC138" s="2">
        <v>18816</v>
      </c>
      <c r="AD138" s="2">
        <v>18050</v>
      </c>
      <c r="AE138" s="2">
        <v>3781</v>
      </c>
      <c r="AF138" s="2">
        <v>9040</v>
      </c>
      <c r="AG138" s="2">
        <v>4934</v>
      </c>
      <c r="AH138" s="2">
        <v>3916</v>
      </c>
      <c r="AI138" s="2">
        <v>3266</v>
      </c>
      <c r="AJ138" s="2">
        <v>115</v>
      </c>
      <c r="AK138" s="2">
        <v>114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59">
        <v>0</v>
      </c>
      <c r="AS138" s="61">
        <v>0</v>
      </c>
      <c r="AT138" s="2">
        <v>0</v>
      </c>
    </row>
    <row r="139" spans="1:46" x14ac:dyDescent="0.25">
      <c r="A139" s="9">
        <v>136</v>
      </c>
      <c r="B139" s="9" t="s">
        <v>329</v>
      </c>
      <c r="C139" s="1" t="s">
        <v>789</v>
      </c>
      <c r="D139" s="9" t="s">
        <v>331</v>
      </c>
      <c r="E139" s="2">
        <v>0</v>
      </c>
      <c r="F139" s="2">
        <v>14956</v>
      </c>
      <c r="G139" s="2">
        <v>68442</v>
      </c>
      <c r="H139" s="2">
        <v>87240</v>
      </c>
      <c r="I139" s="2">
        <v>125049</v>
      </c>
      <c r="J139" s="2">
        <v>178912</v>
      </c>
      <c r="K139" s="2">
        <v>150480</v>
      </c>
      <c r="L139" s="2">
        <v>109185</v>
      </c>
      <c r="M139" s="2">
        <v>254499</v>
      </c>
      <c r="N139" s="2">
        <v>165446</v>
      </c>
      <c r="O139" s="2">
        <v>353373</v>
      </c>
      <c r="P139" s="2">
        <v>213114</v>
      </c>
      <c r="Q139" s="2">
        <v>173050</v>
      </c>
      <c r="R139" s="2">
        <v>191707</v>
      </c>
      <c r="S139" s="2">
        <v>183185</v>
      </c>
      <c r="T139" s="2">
        <v>139877</v>
      </c>
      <c r="U139" s="2">
        <v>175024</v>
      </c>
      <c r="V139" s="2">
        <v>201525</v>
      </c>
      <c r="W139" s="2">
        <v>187204</v>
      </c>
      <c r="X139" s="2">
        <v>122273</v>
      </c>
      <c r="Y139" s="2">
        <v>220630</v>
      </c>
      <c r="Z139" s="2">
        <v>110979</v>
      </c>
      <c r="AA139" s="2">
        <v>58946</v>
      </c>
      <c r="AB139" s="2">
        <v>110323</v>
      </c>
      <c r="AC139" s="2">
        <v>80165</v>
      </c>
      <c r="AD139" s="2">
        <v>52615</v>
      </c>
      <c r="AE139" s="2">
        <v>57721</v>
      </c>
      <c r="AF139" s="2">
        <v>58025</v>
      </c>
      <c r="AG139" s="2">
        <v>42287</v>
      </c>
      <c r="AH139" s="2">
        <v>24440</v>
      </c>
      <c r="AI139" s="2">
        <v>8731</v>
      </c>
      <c r="AJ139" s="2">
        <v>15214</v>
      </c>
      <c r="AK139" s="2">
        <v>508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59">
        <v>0</v>
      </c>
      <c r="AS139" s="61">
        <v>0</v>
      </c>
      <c r="AT139" s="2">
        <v>0</v>
      </c>
    </row>
    <row r="140" spans="1:46" x14ac:dyDescent="0.25">
      <c r="A140" s="9">
        <v>137</v>
      </c>
      <c r="B140" s="9" t="s">
        <v>332</v>
      </c>
      <c r="C140" s="1" t="s">
        <v>789</v>
      </c>
      <c r="D140" s="9" t="s">
        <v>334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499253</v>
      </c>
      <c r="Q140" s="2">
        <v>175076</v>
      </c>
      <c r="R140" s="2">
        <v>211379</v>
      </c>
      <c r="S140" s="2">
        <v>377235</v>
      </c>
      <c r="T140" s="2">
        <v>336433</v>
      </c>
      <c r="U140" s="2">
        <v>434726</v>
      </c>
      <c r="V140" s="2">
        <v>199193</v>
      </c>
      <c r="W140" s="2">
        <v>108911</v>
      </c>
      <c r="X140" s="2">
        <v>116267</v>
      </c>
      <c r="Y140" s="2">
        <v>62332</v>
      </c>
      <c r="Z140" s="2">
        <v>36986</v>
      </c>
      <c r="AA140" s="2">
        <v>166736</v>
      </c>
      <c r="AB140" s="2">
        <v>10343</v>
      </c>
      <c r="AC140" s="2">
        <v>119805</v>
      </c>
      <c r="AD140" s="2">
        <v>3752</v>
      </c>
      <c r="AE140" s="2">
        <v>4242</v>
      </c>
      <c r="AF140" s="2">
        <v>4995</v>
      </c>
      <c r="AG140" s="2">
        <v>4040</v>
      </c>
      <c r="AH140" s="2">
        <v>4800</v>
      </c>
      <c r="AI140" s="2">
        <v>4541</v>
      </c>
      <c r="AJ140" s="2">
        <v>5180</v>
      </c>
      <c r="AK140" s="2">
        <v>4985</v>
      </c>
      <c r="AL140" s="2">
        <v>2583</v>
      </c>
      <c r="AM140" s="2">
        <v>2231</v>
      </c>
      <c r="AN140" s="2">
        <v>7498</v>
      </c>
      <c r="AO140" s="2">
        <v>8093</v>
      </c>
      <c r="AP140" s="2">
        <v>6349</v>
      </c>
      <c r="AQ140" s="2">
        <v>6608</v>
      </c>
      <c r="AR140" s="59">
        <v>19448.11</v>
      </c>
      <c r="AS140" s="61">
        <v>19448.11</v>
      </c>
      <c r="AT140" s="2">
        <v>7200</v>
      </c>
    </row>
    <row r="141" spans="1:46" x14ac:dyDescent="0.25">
      <c r="A141" s="9">
        <v>138</v>
      </c>
      <c r="B141" s="9" t="s">
        <v>335</v>
      </c>
      <c r="C141" s="1" t="s">
        <v>789</v>
      </c>
      <c r="D141" s="9" t="s">
        <v>337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180738</v>
      </c>
      <c r="Q141" s="2">
        <v>138889</v>
      </c>
      <c r="R141" s="2">
        <v>96333</v>
      </c>
      <c r="S141" s="2">
        <v>117906</v>
      </c>
      <c r="T141" s="2">
        <v>63850</v>
      </c>
      <c r="U141" s="2">
        <v>34739</v>
      </c>
      <c r="V141" s="2">
        <v>20455</v>
      </c>
      <c r="W141" s="2">
        <v>20051</v>
      </c>
      <c r="X141" s="2">
        <v>14143</v>
      </c>
      <c r="Y141" s="2">
        <v>5884</v>
      </c>
      <c r="Z141" s="2">
        <v>12615</v>
      </c>
      <c r="AA141" s="2">
        <v>13821</v>
      </c>
      <c r="AB141" s="2">
        <v>5309</v>
      </c>
      <c r="AC141" s="2">
        <v>6975</v>
      </c>
      <c r="AD141" s="2">
        <v>3443</v>
      </c>
      <c r="AE141" s="2">
        <v>3636</v>
      </c>
      <c r="AF141" s="2">
        <v>4389</v>
      </c>
      <c r="AG141" s="2">
        <v>3051</v>
      </c>
      <c r="AH141" s="2">
        <v>3078</v>
      </c>
      <c r="AI141" s="2">
        <v>2731</v>
      </c>
      <c r="AJ141" s="2">
        <v>2698</v>
      </c>
      <c r="AK141" s="2">
        <v>2287</v>
      </c>
      <c r="AL141" s="2">
        <v>1053</v>
      </c>
      <c r="AM141" s="2">
        <v>799</v>
      </c>
      <c r="AN141" s="2">
        <v>2926</v>
      </c>
      <c r="AO141" s="2">
        <v>2377</v>
      </c>
      <c r="AP141" s="2">
        <v>1317</v>
      </c>
      <c r="AQ141" s="2">
        <v>2526</v>
      </c>
      <c r="AR141" s="59">
        <v>361.79</v>
      </c>
      <c r="AS141" s="61">
        <v>361.789999999999</v>
      </c>
      <c r="AT141" s="2">
        <v>2100</v>
      </c>
    </row>
    <row r="142" spans="1:46" x14ac:dyDescent="0.25">
      <c r="A142" s="9">
        <v>139</v>
      </c>
      <c r="B142" s="9" t="s">
        <v>338</v>
      </c>
      <c r="C142" s="1" t="s">
        <v>789</v>
      </c>
      <c r="D142" s="1" t="s">
        <v>339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46674</v>
      </c>
      <c r="AF142" s="2">
        <v>103190</v>
      </c>
      <c r="AG142" s="2">
        <v>200554</v>
      </c>
      <c r="AH142" s="2">
        <v>169083</v>
      </c>
      <c r="AI142" s="2">
        <v>242077</v>
      </c>
      <c r="AJ142" s="2">
        <v>232829</v>
      </c>
      <c r="AK142" s="2">
        <v>76932</v>
      </c>
      <c r="AL142" s="2">
        <v>446486</v>
      </c>
      <c r="AM142" s="2">
        <v>196872</v>
      </c>
      <c r="AN142" s="2">
        <v>64719</v>
      </c>
      <c r="AO142" s="2">
        <v>0</v>
      </c>
      <c r="AP142" s="2">
        <v>0</v>
      </c>
      <c r="AQ142" s="2">
        <v>0</v>
      </c>
      <c r="AR142" s="59">
        <v>0</v>
      </c>
      <c r="AS142" s="61">
        <v>0</v>
      </c>
      <c r="AT142" s="2">
        <v>0</v>
      </c>
    </row>
    <row r="143" spans="1:46" x14ac:dyDescent="0.25">
      <c r="A143" s="9">
        <v>140</v>
      </c>
      <c r="B143" s="9" t="s">
        <v>830</v>
      </c>
      <c r="C143" s="1" t="s">
        <v>789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62629</v>
      </c>
      <c r="Q143" s="2">
        <v>21709</v>
      </c>
      <c r="R143" s="2">
        <v>20851</v>
      </c>
      <c r="S143" s="2">
        <v>9477</v>
      </c>
      <c r="T143" s="2">
        <v>4542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59">
        <v>0</v>
      </c>
      <c r="AS143" s="61">
        <v>0</v>
      </c>
      <c r="AT143" s="2">
        <v>0</v>
      </c>
    </row>
    <row r="144" spans="1:46" x14ac:dyDescent="0.25">
      <c r="A144" s="9">
        <v>141</v>
      </c>
      <c r="B144" s="9" t="s">
        <v>831</v>
      </c>
      <c r="C144" s="1" t="s">
        <v>789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2640000</v>
      </c>
      <c r="R144" s="2">
        <v>200000</v>
      </c>
      <c r="S144" s="2">
        <v>0</v>
      </c>
      <c r="T144" s="2">
        <v>0</v>
      </c>
      <c r="U144" s="2">
        <v>0</v>
      </c>
      <c r="V144" s="2">
        <v>1000000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59">
        <v>0</v>
      </c>
      <c r="AS144" s="61">
        <v>0</v>
      </c>
      <c r="AT144" s="2">
        <v>0</v>
      </c>
    </row>
    <row r="145" spans="1:46" x14ac:dyDescent="0.25">
      <c r="A145" s="9">
        <v>142</v>
      </c>
      <c r="B145" s="9" t="s">
        <v>832</v>
      </c>
      <c r="C145" s="1" t="s">
        <v>789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1885533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59">
        <v>0</v>
      </c>
      <c r="AS145" s="61">
        <v>0</v>
      </c>
      <c r="AT145" s="2">
        <v>0</v>
      </c>
    </row>
    <row r="146" spans="1:46" x14ac:dyDescent="0.25">
      <c r="A146" s="9">
        <v>143</v>
      </c>
      <c r="B146" s="9" t="s">
        <v>833</v>
      </c>
      <c r="C146" s="1" t="s">
        <v>789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105507</v>
      </c>
      <c r="W146" s="2">
        <v>124000</v>
      </c>
      <c r="X146" s="2">
        <v>160000</v>
      </c>
      <c r="Y146" s="2">
        <v>203000</v>
      </c>
      <c r="Z146" s="2">
        <v>150000</v>
      </c>
      <c r="AA146" s="2">
        <v>140278</v>
      </c>
      <c r="AB146" s="2">
        <v>207493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59">
        <v>0</v>
      </c>
      <c r="AS146" s="61">
        <v>0</v>
      </c>
      <c r="AT146" s="2">
        <v>0</v>
      </c>
    </row>
    <row r="147" spans="1:46" x14ac:dyDescent="0.25">
      <c r="A147" s="9">
        <v>144</v>
      </c>
      <c r="B147" s="9" t="s">
        <v>834</v>
      </c>
      <c r="C147" s="1" t="s">
        <v>789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44412</v>
      </c>
      <c r="V147" s="2">
        <v>66013</v>
      </c>
      <c r="W147" s="2">
        <v>61743</v>
      </c>
      <c r="X147" s="2">
        <v>57256</v>
      </c>
      <c r="Y147" s="2">
        <v>41082</v>
      </c>
      <c r="Z147" s="2">
        <v>29756</v>
      </c>
      <c r="AA147" s="2">
        <v>21554</v>
      </c>
      <c r="AB147" s="2">
        <v>6576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59">
        <v>0</v>
      </c>
      <c r="AS147" s="61">
        <v>0</v>
      </c>
      <c r="AT147" s="2">
        <v>0</v>
      </c>
    </row>
    <row r="148" spans="1:46" x14ac:dyDescent="0.25">
      <c r="A148" s="9">
        <v>145</v>
      </c>
      <c r="B148" s="9" t="s">
        <v>340</v>
      </c>
      <c r="C148" s="1" t="s">
        <v>789</v>
      </c>
      <c r="D148" s="1" t="s">
        <v>342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10050</v>
      </c>
      <c r="Q148" s="2">
        <v>9903</v>
      </c>
      <c r="R148" s="2">
        <v>8651</v>
      </c>
      <c r="S148" s="2">
        <v>16355</v>
      </c>
      <c r="T148" s="2">
        <v>13366</v>
      </c>
      <c r="U148" s="2">
        <v>11967</v>
      </c>
      <c r="V148" s="2">
        <v>8299</v>
      </c>
      <c r="W148" s="2">
        <v>5821</v>
      </c>
      <c r="X148" s="2">
        <v>4886</v>
      </c>
      <c r="Y148" s="2">
        <v>2825</v>
      </c>
      <c r="Z148" s="2">
        <v>1206</v>
      </c>
      <c r="AA148" s="2">
        <v>3600</v>
      </c>
      <c r="AB148" s="2">
        <v>4800</v>
      </c>
      <c r="AC148" s="2">
        <v>7100</v>
      </c>
      <c r="AD148" s="2">
        <v>19630</v>
      </c>
      <c r="AE148" s="2">
        <v>9878</v>
      </c>
      <c r="AF148" s="2">
        <v>4461</v>
      </c>
      <c r="AG148" s="2">
        <v>3100</v>
      </c>
      <c r="AH148" s="2">
        <v>15350</v>
      </c>
      <c r="AI148" s="2">
        <v>7547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59">
        <v>0</v>
      </c>
      <c r="AS148" s="61">
        <v>0</v>
      </c>
      <c r="AT148" s="2">
        <v>0</v>
      </c>
    </row>
    <row r="149" spans="1:46" x14ac:dyDescent="0.25">
      <c r="A149" s="9">
        <v>146</v>
      </c>
      <c r="B149" s="9" t="s">
        <v>343</v>
      </c>
      <c r="C149" s="1" t="s">
        <v>789</v>
      </c>
      <c r="D149" s="1" t="s">
        <v>345</v>
      </c>
      <c r="E149" s="2">
        <v>0</v>
      </c>
      <c r="F149" s="2">
        <v>0</v>
      </c>
      <c r="G149" s="2">
        <v>0</v>
      </c>
      <c r="H149" s="2">
        <v>92854</v>
      </c>
      <c r="I149" s="2">
        <v>93105</v>
      </c>
      <c r="J149" s="2">
        <v>93108</v>
      </c>
      <c r="K149" s="2">
        <v>94956</v>
      </c>
      <c r="L149" s="2">
        <v>94257</v>
      </c>
      <c r="M149" s="2">
        <v>100862</v>
      </c>
      <c r="N149" s="2">
        <v>87943</v>
      </c>
      <c r="O149" s="2">
        <v>95859</v>
      </c>
      <c r="P149" s="2">
        <v>104165</v>
      </c>
      <c r="Q149" s="2">
        <v>84006</v>
      </c>
      <c r="R149" s="2">
        <v>92175</v>
      </c>
      <c r="S149" s="2">
        <v>92319</v>
      </c>
      <c r="T149" s="2">
        <v>93103</v>
      </c>
      <c r="U149" s="2">
        <v>98164</v>
      </c>
      <c r="V149" s="2">
        <v>93174</v>
      </c>
      <c r="W149" s="2">
        <v>93350</v>
      </c>
      <c r="X149" s="2">
        <v>88373</v>
      </c>
      <c r="Y149" s="2">
        <v>93581</v>
      </c>
      <c r="Z149" s="2">
        <v>108326</v>
      </c>
      <c r="AA149" s="2">
        <v>89903</v>
      </c>
      <c r="AB149" s="2">
        <v>106195</v>
      </c>
      <c r="AC149" s="2">
        <v>94906</v>
      </c>
      <c r="AD149" s="2">
        <v>94545</v>
      </c>
      <c r="AE149" s="2">
        <v>91531</v>
      </c>
      <c r="AF149" s="2">
        <v>84973</v>
      </c>
      <c r="AG149" s="2">
        <v>95476</v>
      </c>
      <c r="AH149" s="2">
        <v>107749</v>
      </c>
      <c r="AI149" s="2">
        <v>101703</v>
      </c>
      <c r="AJ149" s="2">
        <v>99656</v>
      </c>
      <c r="AK149" s="2">
        <v>98459</v>
      </c>
      <c r="AL149" s="2">
        <v>97426</v>
      </c>
      <c r="AM149" s="2">
        <v>111843</v>
      </c>
      <c r="AN149" s="2">
        <v>169933</v>
      </c>
      <c r="AO149" s="2">
        <v>284375</v>
      </c>
      <c r="AP149" s="2">
        <v>43750</v>
      </c>
      <c r="AQ149" s="2">
        <v>0</v>
      </c>
      <c r="AR149" s="59">
        <v>0</v>
      </c>
      <c r="AS149" s="61">
        <v>0</v>
      </c>
      <c r="AT149" s="2">
        <v>0</v>
      </c>
    </row>
    <row r="150" spans="1:46" x14ac:dyDescent="0.25">
      <c r="A150" s="9">
        <v>147</v>
      </c>
      <c r="B150" s="9" t="s">
        <v>346</v>
      </c>
      <c r="C150" s="1" t="s">
        <v>789</v>
      </c>
      <c r="D150" s="9" t="s">
        <v>348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500000</v>
      </c>
      <c r="Y150" s="2">
        <v>0</v>
      </c>
      <c r="Z150" s="2">
        <v>707469</v>
      </c>
      <c r="AA150" s="2">
        <v>220331</v>
      </c>
      <c r="AB150" s="2">
        <v>233991</v>
      </c>
      <c r="AC150" s="2">
        <v>498498</v>
      </c>
      <c r="AD150" s="2">
        <v>675194</v>
      </c>
      <c r="AE150" s="2">
        <v>691554</v>
      </c>
      <c r="AF150" s="2">
        <v>775649</v>
      </c>
      <c r="AG150" s="2">
        <v>727383</v>
      </c>
      <c r="AH150" s="2">
        <v>746980</v>
      </c>
      <c r="AI150" s="2">
        <v>767791</v>
      </c>
      <c r="AJ150" s="2">
        <v>539893</v>
      </c>
      <c r="AK150" s="2">
        <v>813364</v>
      </c>
      <c r="AL150" s="2">
        <v>838292</v>
      </c>
      <c r="AM150" s="2">
        <v>507048</v>
      </c>
      <c r="AN150" s="2">
        <v>370260</v>
      </c>
      <c r="AO150" s="2">
        <v>246367</v>
      </c>
      <c r="AP150" s="2">
        <v>119259</v>
      </c>
      <c r="AQ150" s="2">
        <v>0</v>
      </c>
      <c r="AR150" s="59">
        <v>116271</v>
      </c>
      <c r="AS150" s="61">
        <v>116271</v>
      </c>
      <c r="AT150" s="2">
        <v>221500</v>
      </c>
    </row>
    <row r="151" spans="1:46" x14ac:dyDescent="0.25">
      <c r="A151" s="9">
        <v>148</v>
      </c>
      <c r="B151" s="9" t="s">
        <v>349</v>
      </c>
      <c r="C151" s="1" t="s">
        <v>789</v>
      </c>
      <c r="D151" s="9" t="s">
        <v>351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127083</v>
      </c>
      <c r="T151" s="2">
        <v>305000</v>
      </c>
      <c r="U151" s="2">
        <v>422170</v>
      </c>
      <c r="V151" s="2">
        <v>619786</v>
      </c>
      <c r="W151" s="2">
        <v>619786</v>
      </c>
      <c r="X151" s="2">
        <v>610255</v>
      </c>
      <c r="Y151" s="2">
        <v>641028</v>
      </c>
      <c r="Z151" s="2">
        <v>723791</v>
      </c>
      <c r="AA151" s="2">
        <v>682759</v>
      </c>
      <c r="AB151" s="2">
        <v>909144</v>
      </c>
      <c r="AC151" s="2">
        <v>625574</v>
      </c>
      <c r="AD151" s="2">
        <v>588617</v>
      </c>
      <c r="AE151" s="2">
        <v>543590</v>
      </c>
      <c r="AF151" s="2">
        <v>430064</v>
      </c>
      <c r="AG151" s="2">
        <v>449282</v>
      </c>
      <c r="AH151" s="2">
        <v>400637</v>
      </c>
      <c r="AI151" s="2">
        <v>351051</v>
      </c>
      <c r="AJ151" s="2">
        <v>549627</v>
      </c>
      <c r="AK151" s="2">
        <v>247107</v>
      </c>
      <c r="AL151" s="2">
        <v>193131</v>
      </c>
      <c r="AM151" s="2">
        <v>37280</v>
      </c>
      <c r="AN151" s="2">
        <v>59348</v>
      </c>
      <c r="AO151" s="2">
        <v>48241</v>
      </c>
      <c r="AP151" s="2">
        <v>40850</v>
      </c>
      <c r="AQ151" s="2">
        <v>155108</v>
      </c>
      <c r="AR151" s="59">
        <v>33736.71</v>
      </c>
      <c r="AS151" s="61">
        <v>33736.709999999897</v>
      </c>
      <c r="AT151" s="2">
        <v>33700</v>
      </c>
    </row>
    <row r="152" spans="1:46" x14ac:dyDescent="0.25">
      <c r="A152" s="9">
        <v>149</v>
      </c>
      <c r="B152" s="9" t="s">
        <v>835</v>
      </c>
      <c r="C152" s="1" t="s">
        <v>789</v>
      </c>
      <c r="E152" s="2">
        <v>0</v>
      </c>
      <c r="F152" s="2">
        <v>0</v>
      </c>
      <c r="G152" s="2">
        <v>0</v>
      </c>
      <c r="H152" s="2">
        <v>-104</v>
      </c>
      <c r="I152" s="2">
        <v>27713</v>
      </c>
      <c r="J152" s="2">
        <v>41415</v>
      </c>
      <c r="K152" s="2">
        <v>52999</v>
      </c>
      <c r="L152" s="2">
        <v>46513</v>
      </c>
      <c r="M152" s="2">
        <v>75183</v>
      </c>
      <c r="N152" s="2">
        <v>55205</v>
      </c>
      <c r="O152" s="2">
        <v>54069</v>
      </c>
      <c r="P152" s="2">
        <v>48701</v>
      </c>
      <c r="Q152" s="2">
        <v>33698</v>
      </c>
      <c r="R152" s="2">
        <v>24592</v>
      </c>
      <c r="S152" s="2">
        <v>21477</v>
      </c>
      <c r="T152" s="2">
        <v>39528</v>
      </c>
      <c r="U152" s="2">
        <v>77854</v>
      </c>
      <c r="V152" s="2">
        <v>-1597</v>
      </c>
      <c r="W152" s="2">
        <v>58182</v>
      </c>
      <c r="X152" s="2">
        <v>54409</v>
      </c>
      <c r="Y152" s="2">
        <v>39713</v>
      </c>
      <c r="Z152" s="2">
        <v>45345</v>
      </c>
      <c r="AA152" s="2">
        <v>34068</v>
      </c>
      <c r="AB152" s="2">
        <v>372538</v>
      </c>
      <c r="AC152" s="2">
        <v>194887</v>
      </c>
      <c r="AD152" s="2">
        <v>209019</v>
      </c>
      <c r="AE152" s="2">
        <v>208319</v>
      </c>
      <c r="AF152" s="2">
        <v>204812</v>
      </c>
      <c r="AG152" s="2">
        <v>201173</v>
      </c>
      <c r="AH152" s="2">
        <v>36338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59">
        <v>0</v>
      </c>
      <c r="AS152" s="61">
        <v>0</v>
      </c>
      <c r="AT152" s="2">
        <v>0</v>
      </c>
    </row>
    <row r="153" spans="1:46" x14ac:dyDescent="0.25">
      <c r="A153" s="9">
        <v>150</v>
      </c>
      <c r="B153" s="9" t="s">
        <v>836</v>
      </c>
      <c r="C153" s="1" t="s">
        <v>789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94804</v>
      </c>
      <c r="M153" s="2">
        <v>142216</v>
      </c>
      <c r="N153" s="2">
        <v>125546</v>
      </c>
      <c r="O153" s="2">
        <v>101961</v>
      </c>
      <c r="P153" s="2">
        <v>81366</v>
      </c>
      <c r="Q153" s="2">
        <v>44140</v>
      </c>
      <c r="R153" s="2">
        <v>33482</v>
      </c>
      <c r="S153" s="2">
        <v>76514</v>
      </c>
      <c r="T153" s="2">
        <v>28024</v>
      </c>
      <c r="U153" s="2">
        <v>37305</v>
      </c>
      <c r="V153" s="2">
        <v>3075</v>
      </c>
      <c r="W153" s="2">
        <v>14086</v>
      </c>
      <c r="X153" s="2">
        <v>14906</v>
      </c>
      <c r="Y153" s="2">
        <v>12095</v>
      </c>
      <c r="Z153" s="2">
        <v>14925</v>
      </c>
      <c r="AA153" s="2">
        <v>14405</v>
      </c>
      <c r="AB153" s="2">
        <v>59318</v>
      </c>
      <c r="AC153" s="2">
        <v>44250</v>
      </c>
      <c r="AD153" s="2">
        <v>47179</v>
      </c>
      <c r="AE153" s="2">
        <v>51064</v>
      </c>
      <c r="AF153" s="2">
        <v>54471</v>
      </c>
      <c r="AG153" s="2">
        <v>58100</v>
      </c>
      <c r="AH153" s="2">
        <v>368868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59">
        <v>0</v>
      </c>
      <c r="AS153" s="61">
        <v>0</v>
      </c>
      <c r="AT153" s="2">
        <v>0</v>
      </c>
    </row>
    <row r="154" spans="1:46" x14ac:dyDescent="0.25">
      <c r="A154" s="9">
        <v>151</v>
      </c>
      <c r="B154" s="9" t="s">
        <v>837</v>
      </c>
      <c r="C154" s="1" t="s">
        <v>789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61008</v>
      </c>
      <c r="Q154" s="2">
        <v>0</v>
      </c>
      <c r="R154" s="2">
        <v>30504</v>
      </c>
      <c r="S154" s="2">
        <v>30504</v>
      </c>
      <c r="T154" s="2">
        <v>30504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59">
        <v>0</v>
      </c>
      <c r="AS154" s="61">
        <v>0</v>
      </c>
      <c r="AT154" s="2">
        <v>0</v>
      </c>
    </row>
    <row r="155" spans="1:46" x14ac:dyDescent="0.25">
      <c r="A155" s="9">
        <v>152</v>
      </c>
      <c r="B155" s="9" t="s">
        <v>352</v>
      </c>
      <c r="C155" s="1" t="s">
        <v>789</v>
      </c>
      <c r="D155" s="9" t="s">
        <v>354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6525</v>
      </c>
      <c r="U155" s="2">
        <v>198621</v>
      </c>
      <c r="V155" s="2">
        <v>431698</v>
      </c>
      <c r="W155" s="2">
        <v>545432</v>
      </c>
      <c r="X155" s="2">
        <v>858001</v>
      </c>
      <c r="Y155" s="2">
        <v>1529289</v>
      </c>
      <c r="Z155" s="2">
        <v>1767850</v>
      </c>
      <c r="AA155" s="2">
        <v>1491594</v>
      </c>
      <c r="AB155" s="2">
        <v>1312151</v>
      </c>
      <c r="AC155" s="2">
        <v>1096313</v>
      </c>
      <c r="AD155" s="2">
        <v>974927</v>
      </c>
      <c r="AE155" s="2">
        <v>831962</v>
      </c>
      <c r="AF155" s="2">
        <v>724006</v>
      </c>
      <c r="AG155" s="2">
        <v>396643</v>
      </c>
      <c r="AH155" s="2">
        <v>409197</v>
      </c>
      <c r="AI155" s="2">
        <v>129773</v>
      </c>
      <c r="AJ155" s="2">
        <v>113207</v>
      </c>
      <c r="AK155" s="2">
        <v>25802</v>
      </c>
      <c r="AL155" s="2">
        <v>29116</v>
      </c>
      <c r="AM155" s="2">
        <v>0</v>
      </c>
      <c r="AN155" s="2">
        <v>5000</v>
      </c>
      <c r="AO155" s="2">
        <v>0</v>
      </c>
      <c r="AP155" s="2">
        <v>0</v>
      </c>
      <c r="AQ155" s="2">
        <v>2018</v>
      </c>
      <c r="AR155" s="59">
        <v>0</v>
      </c>
      <c r="AS155" s="61">
        <v>0</v>
      </c>
      <c r="AT155" s="2">
        <v>700</v>
      </c>
    </row>
    <row r="156" spans="1:46" x14ac:dyDescent="0.25">
      <c r="A156" s="9">
        <v>153</v>
      </c>
      <c r="B156" s="9" t="s">
        <v>355</v>
      </c>
      <c r="C156" s="1" t="s">
        <v>789</v>
      </c>
      <c r="D156" s="9" t="s">
        <v>357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1544</v>
      </c>
      <c r="U156" s="2">
        <v>130371</v>
      </c>
      <c r="V156" s="2">
        <v>299931</v>
      </c>
      <c r="W156" s="2">
        <v>320587</v>
      </c>
      <c r="X156" s="2">
        <v>401192</v>
      </c>
      <c r="Y156" s="2">
        <v>535077</v>
      </c>
      <c r="Z156" s="2">
        <v>491740</v>
      </c>
      <c r="AA156" s="2">
        <v>285956</v>
      </c>
      <c r="AB156" s="2">
        <v>191727</v>
      </c>
      <c r="AC156" s="2">
        <v>98955</v>
      </c>
      <c r="AD156" s="2">
        <v>21373</v>
      </c>
      <c r="AE156" s="2">
        <v>-23985</v>
      </c>
      <c r="AF156" s="2">
        <v>-10735</v>
      </c>
      <c r="AG156" s="2">
        <v>75232</v>
      </c>
      <c r="AH156" s="2">
        <v>-13335</v>
      </c>
      <c r="AI156" s="2">
        <v>11307</v>
      </c>
      <c r="AJ156" s="2">
        <v>6295</v>
      </c>
      <c r="AK156" s="2">
        <v>7046</v>
      </c>
      <c r="AL156" s="2">
        <v>-7746</v>
      </c>
      <c r="AM156" s="2">
        <v>0</v>
      </c>
      <c r="AN156" s="2">
        <v>0</v>
      </c>
      <c r="AO156" s="2">
        <v>0</v>
      </c>
      <c r="AP156" s="2">
        <v>0</v>
      </c>
      <c r="AQ156" s="2">
        <v>505</v>
      </c>
      <c r="AR156" s="59">
        <v>0</v>
      </c>
      <c r="AS156" s="61">
        <v>0</v>
      </c>
      <c r="AT156" s="2">
        <v>0</v>
      </c>
    </row>
    <row r="157" spans="1:46" x14ac:dyDescent="0.25">
      <c r="A157" s="9">
        <v>154</v>
      </c>
      <c r="B157" s="9" t="s">
        <v>838</v>
      </c>
      <c r="C157" s="1" t="s">
        <v>789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1052000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59">
        <v>0</v>
      </c>
      <c r="AS157" s="61">
        <v>0</v>
      </c>
      <c r="AT157" s="2">
        <v>0</v>
      </c>
    </row>
    <row r="158" spans="1:46" x14ac:dyDescent="0.25">
      <c r="A158" s="9">
        <v>155</v>
      </c>
      <c r="B158" s="9" t="s">
        <v>839</v>
      </c>
      <c r="C158" s="1" t="s">
        <v>789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22620</v>
      </c>
      <c r="X158" s="2">
        <v>103542</v>
      </c>
      <c r="Y158" s="2">
        <v>44981</v>
      </c>
      <c r="Z158" s="2">
        <v>62779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59">
        <v>0</v>
      </c>
      <c r="AS158" s="61">
        <v>0</v>
      </c>
      <c r="AT158" s="2">
        <v>0</v>
      </c>
    </row>
    <row r="159" spans="1:46" x14ac:dyDescent="0.25">
      <c r="A159" s="9">
        <v>156</v>
      </c>
      <c r="B159" s="9" t="s">
        <v>840</v>
      </c>
      <c r="C159" s="1" t="s">
        <v>789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7528</v>
      </c>
      <c r="X159" s="2">
        <v>47948</v>
      </c>
      <c r="Y159" s="2">
        <v>40126</v>
      </c>
      <c r="Z159" s="2">
        <v>77886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59">
        <v>545391.35</v>
      </c>
      <c r="AS159" s="61">
        <v>545391.34999999905</v>
      </c>
      <c r="AT159" s="2">
        <v>0</v>
      </c>
    </row>
    <row r="160" spans="1:46" x14ac:dyDescent="0.25">
      <c r="A160" s="9">
        <v>157</v>
      </c>
      <c r="B160" s="9" t="s">
        <v>841</v>
      </c>
      <c r="C160" s="1" t="s">
        <v>789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137996</v>
      </c>
      <c r="X160" s="2">
        <v>140433</v>
      </c>
      <c r="Y160" s="2">
        <v>126141</v>
      </c>
      <c r="Z160" s="2">
        <v>135316</v>
      </c>
      <c r="AA160" s="2">
        <v>134047</v>
      </c>
      <c r="AB160" s="2">
        <v>-3352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59">
        <v>0</v>
      </c>
      <c r="AS160" s="61">
        <v>0</v>
      </c>
      <c r="AT160" s="2">
        <v>0</v>
      </c>
    </row>
    <row r="161" spans="1:46" x14ac:dyDescent="0.25">
      <c r="A161" s="9">
        <v>158</v>
      </c>
      <c r="B161" s="9" t="s">
        <v>358</v>
      </c>
      <c r="C161" s="1" t="s">
        <v>789</v>
      </c>
      <c r="D161" s="9" t="s">
        <v>360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37425</v>
      </c>
      <c r="X161" s="2">
        <v>129570</v>
      </c>
      <c r="Y161" s="2">
        <v>173642</v>
      </c>
      <c r="Z161" s="2">
        <v>150949</v>
      </c>
      <c r="AA161" s="2">
        <v>161982</v>
      </c>
      <c r="AB161" s="2">
        <v>149047</v>
      </c>
      <c r="AC161" s="2">
        <v>141434</v>
      </c>
      <c r="AD161" s="2">
        <v>97591</v>
      </c>
      <c r="AE161" s="2">
        <v>36572</v>
      </c>
      <c r="AF161" s="2">
        <v>21532</v>
      </c>
      <c r="AG161" s="2">
        <v>13568</v>
      </c>
      <c r="AH161" s="2">
        <v>11566</v>
      </c>
      <c r="AI161" s="2">
        <v>5285</v>
      </c>
      <c r="AJ161" s="2">
        <v>4240</v>
      </c>
      <c r="AK161" s="2">
        <v>2718</v>
      </c>
      <c r="AL161" s="2">
        <v>3691</v>
      </c>
      <c r="AM161" s="2">
        <v>2794</v>
      </c>
      <c r="AN161" s="2">
        <v>1059</v>
      </c>
      <c r="AO161" s="2">
        <v>380</v>
      </c>
      <c r="AP161" s="2">
        <v>0</v>
      </c>
      <c r="AQ161" s="2">
        <v>0</v>
      </c>
      <c r="AR161" s="59">
        <v>0</v>
      </c>
      <c r="AS161" s="61">
        <v>0</v>
      </c>
      <c r="AT161" s="2">
        <v>100</v>
      </c>
    </row>
    <row r="162" spans="1:46" x14ac:dyDescent="0.25">
      <c r="A162" s="9">
        <v>159</v>
      </c>
      <c r="B162" s="9" t="s">
        <v>361</v>
      </c>
      <c r="C162" s="1" t="s">
        <v>789</v>
      </c>
      <c r="D162" s="9" t="s">
        <v>363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10697</v>
      </c>
      <c r="X162" s="2">
        <v>23795</v>
      </c>
      <c r="Y162" s="2">
        <v>58359</v>
      </c>
      <c r="Z162" s="2">
        <v>315877</v>
      </c>
      <c r="AA162" s="2">
        <v>180546</v>
      </c>
      <c r="AB162" s="2">
        <v>126063</v>
      </c>
      <c r="AC162" s="2">
        <v>133924</v>
      </c>
      <c r="AD162" s="2">
        <v>1523000</v>
      </c>
      <c r="AE162" s="2">
        <v>66691</v>
      </c>
      <c r="AF162" s="2">
        <v>57711</v>
      </c>
      <c r="AG162" s="2">
        <v>49404</v>
      </c>
      <c r="AH162" s="2">
        <v>49381</v>
      </c>
      <c r="AI162" s="2">
        <v>116875</v>
      </c>
      <c r="AJ162" s="2">
        <v>39296</v>
      </c>
      <c r="AK162" s="2">
        <v>13557</v>
      </c>
      <c r="AL162" s="2">
        <v>16086</v>
      </c>
      <c r="AM162" s="2">
        <v>12933</v>
      </c>
      <c r="AN162" s="2">
        <v>16694</v>
      </c>
      <c r="AO162" s="2">
        <v>17374</v>
      </c>
      <c r="AP162" s="2">
        <v>0</v>
      </c>
      <c r="AQ162" s="2">
        <v>0</v>
      </c>
      <c r="AR162" s="59">
        <v>0</v>
      </c>
      <c r="AS162" s="61">
        <v>0</v>
      </c>
      <c r="AT162" s="2">
        <v>5900</v>
      </c>
    </row>
    <row r="163" spans="1:46" x14ac:dyDescent="0.25">
      <c r="A163" s="9">
        <v>160</v>
      </c>
      <c r="B163" s="9" t="s">
        <v>364</v>
      </c>
      <c r="C163" s="1" t="s">
        <v>789</v>
      </c>
      <c r="D163" s="1" t="s">
        <v>366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38176</v>
      </c>
      <c r="L163" s="2">
        <v>57386</v>
      </c>
      <c r="M163" s="2">
        <v>69982</v>
      </c>
      <c r="N163" s="2">
        <v>98438</v>
      </c>
      <c r="O163" s="2">
        <v>101027</v>
      </c>
      <c r="P163" s="2">
        <v>92493</v>
      </c>
      <c r="Q163" s="2">
        <v>106382</v>
      </c>
      <c r="R163" s="2">
        <v>118391</v>
      </c>
      <c r="S163" s="2">
        <v>110542</v>
      </c>
      <c r="T163" s="2">
        <v>102002</v>
      </c>
      <c r="U163" s="2">
        <v>93203</v>
      </c>
      <c r="V163" s="2">
        <v>84619</v>
      </c>
      <c r="W163" s="2">
        <v>67149</v>
      </c>
      <c r="X163" s="2">
        <v>61814</v>
      </c>
      <c r="Y163" s="2">
        <v>61697</v>
      </c>
      <c r="Z163" s="2">
        <v>76913</v>
      </c>
      <c r="AA163" s="2">
        <v>60037</v>
      </c>
      <c r="AB163" s="2">
        <v>53131</v>
      </c>
      <c r="AC163" s="2">
        <v>61031</v>
      </c>
      <c r="AD163" s="2">
        <v>56510</v>
      </c>
      <c r="AE163" s="2">
        <v>62783</v>
      </c>
      <c r="AF163" s="2">
        <v>59514</v>
      </c>
      <c r="AG163" s="2">
        <v>72659</v>
      </c>
      <c r="AH163" s="2">
        <v>74111</v>
      </c>
      <c r="AI163" s="2">
        <v>110829</v>
      </c>
      <c r="AJ163" s="2">
        <v>104632</v>
      </c>
      <c r="AK163" s="2">
        <v>87285</v>
      </c>
      <c r="AL163" s="2">
        <v>108405</v>
      </c>
      <c r="AM163" s="2">
        <v>90355</v>
      </c>
      <c r="AN163" s="2">
        <v>79063</v>
      </c>
      <c r="AO163" s="2">
        <v>101661</v>
      </c>
      <c r="AP163" s="2">
        <v>82858</v>
      </c>
      <c r="AQ163" s="2">
        <v>0</v>
      </c>
      <c r="AR163" s="59">
        <v>-106236.71</v>
      </c>
      <c r="AS163" s="61">
        <v>-106236.709999999</v>
      </c>
      <c r="AT163" s="2">
        <v>50000</v>
      </c>
    </row>
    <row r="164" spans="1:46" x14ac:dyDescent="0.25">
      <c r="A164" s="9">
        <v>161</v>
      </c>
      <c r="B164" s="9" t="s">
        <v>367</v>
      </c>
      <c r="C164" s="1" t="s">
        <v>789</v>
      </c>
      <c r="D164" s="1" t="s">
        <v>369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100402</v>
      </c>
      <c r="M164" s="2">
        <v>128461</v>
      </c>
      <c r="N164" s="2">
        <v>233796</v>
      </c>
      <c r="O164" s="2">
        <v>342544</v>
      </c>
      <c r="P164" s="2">
        <v>416863</v>
      </c>
      <c r="Q164" s="2">
        <v>571874</v>
      </c>
      <c r="R164" s="2">
        <v>502467</v>
      </c>
      <c r="S164" s="2">
        <v>532780</v>
      </c>
      <c r="T164" s="2">
        <v>360064</v>
      </c>
      <c r="U164" s="2">
        <v>361789</v>
      </c>
      <c r="V164" s="2">
        <v>443408</v>
      </c>
      <c r="W164" s="2">
        <v>350898</v>
      </c>
      <c r="X164" s="2">
        <v>216590</v>
      </c>
      <c r="Y164" s="2">
        <v>310611</v>
      </c>
      <c r="Z164" s="2">
        <v>314007</v>
      </c>
      <c r="AA164" s="2">
        <v>293387</v>
      </c>
      <c r="AB164" s="2">
        <v>374356</v>
      </c>
      <c r="AC164" s="2">
        <v>353026</v>
      </c>
      <c r="AD164" s="2">
        <v>442285</v>
      </c>
      <c r="AE164" s="2">
        <v>348138</v>
      </c>
      <c r="AF164" s="2">
        <v>252280</v>
      </c>
      <c r="AG164" s="2">
        <v>211226</v>
      </c>
      <c r="AH164" s="2">
        <v>211333</v>
      </c>
      <c r="AI164" s="2">
        <v>182545</v>
      </c>
      <c r="AJ164" s="2">
        <v>182402</v>
      </c>
      <c r="AK164" s="2">
        <v>210340</v>
      </c>
      <c r="AL164" s="2">
        <v>257257</v>
      </c>
      <c r="AM164" s="2">
        <v>259430</v>
      </c>
      <c r="AN164" s="2">
        <v>271445</v>
      </c>
      <c r="AO164" s="2">
        <v>2058</v>
      </c>
      <c r="AP164" s="2">
        <v>154378</v>
      </c>
      <c r="AQ164" s="2">
        <v>148690</v>
      </c>
      <c r="AR164" s="59">
        <v>150183.46</v>
      </c>
      <c r="AS164" s="61">
        <v>146316.17999999996</v>
      </c>
      <c r="AT164" s="2">
        <v>0</v>
      </c>
    </row>
    <row r="165" spans="1:46" x14ac:dyDescent="0.25">
      <c r="A165" s="9">
        <v>162</v>
      </c>
      <c r="B165" s="9" t="s">
        <v>842</v>
      </c>
      <c r="C165" s="1" t="s">
        <v>789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1000000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59">
        <v>0</v>
      </c>
      <c r="AS165" s="61">
        <v>0</v>
      </c>
      <c r="AT165" s="2">
        <v>0</v>
      </c>
    </row>
    <row r="166" spans="1:46" x14ac:dyDescent="0.25">
      <c r="A166" s="9">
        <v>163</v>
      </c>
      <c r="B166" s="9" t="s">
        <v>370</v>
      </c>
      <c r="C166" s="1" t="s">
        <v>789</v>
      </c>
      <c r="D166" s="1" t="s">
        <v>372</v>
      </c>
      <c r="E166" s="2">
        <v>148710</v>
      </c>
      <c r="F166" s="2">
        <v>144289</v>
      </c>
      <c r="G166" s="2">
        <v>96577</v>
      </c>
      <c r="H166" s="2">
        <v>94322</v>
      </c>
      <c r="I166" s="2">
        <v>91567</v>
      </c>
      <c r="J166" s="2">
        <v>193502</v>
      </c>
      <c r="K166" s="2">
        <v>141061</v>
      </c>
      <c r="L166" s="2">
        <v>84238</v>
      </c>
      <c r="M166" s="2">
        <v>80120</v>
      </c>
      <c r="N166" s="2">
        <v>71445</v>
      </c>
      <c r="O166" s="2">
        <v>65874</v>
      </c>
      <c r="P166" s="2">
        <v>66639</v>
      </c>
      <c r="Q166" s="2">
        <v>69075</v>
      </c>
      <c r="R166" s="2">
        <v>59044</v>
      </c>
      <c r="S166" s="2">
        <v>54461</v>
      </c>
      <c r="T166" s="2">
        <v>56445</v>
      </c>
      <c r="U166" s="2">
        <v>64106</v>
      </c>
      <c r="V166" s="2">
        <v>56692</v>
      </c>
      <c r="W166" s="2">
        <v>63978</v>
      </c>
      <c r="X166" s="2">
        <v>61363</v>
      </c>
      <c r="Y166" s="2">
        <v>61134</v>
      </c>
      <c r="Z166" s="2">
        <v>61331</v>
      </c>
      <c r="AA166" s="2">
        <v>62279</v>
      </c>
      <c r="AB166" s="2">
        <v>61020</v>
      </c>
      <c r="AC166" s="2">
        <v>68237</v>
      </c>
      <c r="AD166" s="2">
        <v>46517</v>
      </c>
      <c r="AE166" s="2">
        <v>66112</v>
      </c>
      <c r="AF166" s="2">
        <v>68877</v>
      </c>
      <c r="AG166" s="2">
        <v>76687</v>
      </c>
      <c r="AH166" s="2">
        <v>76604</v>
      </c>
      <c r="AI166" s="2">
        <v>84568</v>
      </c>
      <c r="AJ166" s="2">
        <v>91011</v>
      </c>
      <c r="AK166" s="2">
        <v>40165</v>
      </c>
      <c r="AL166" s="2">
        <v>11527</v>
      </c>
      <c r="AM166" s="2">
        <v>15442</v>
      </c>
      <c r="AN166" s="2">
        <v>18350</v>
      </c>
      <c r="AO166" s="2">
        <v>12049</v>
      </c>
      <c r="AP166" s="2">
        <v>12143</v>
      </c>
      <c r="AQ166" s="2">
        <v>25872</v>
      </c>
      <c r="AR166" s="59">
        <v>11031.33</v>
      </c>
      <c r="AS166" s="61">
        <v>11031.33</v>
      </c>
      <c r="AT166" s="2">
        <v>15000</v>
      </c>
    </row>
    <row r="167" spans="1:46" x14ac:dyDescent="0.25">
      <c r="A167" s="9">
        <v>164</v>
      </c>
      <c r="B167" s="9" t="s">
        <v>843</v>
      </c>
      <c r="C167" s="1" t="s">
        <v>789</v>
      </c>
      <c r="E167" s="2">
        <v>341288</v>
      </c>
      <c r="F167" s="2">
        <v>416336</v>
      </c>
      <c r="G167" s="2">
        <v>439997</v>
      </c>
      <c r="H167" s="2">
        <v>479432</v>
      </c>
      <c r="I167" s="2">
        <v>551747</v>
      </c>
      <c r="J167" s="2">
        <v>611167</v>
      </c>
      <c r="K167" s="2">
        <v>560427</v>
      </c>
      <c r="L167" s="2">
        <v>530314</v>
      </c>
      <c r="M167" s="2">
        <v>581035</v>
      </c>
      <c r="N167" s="2">
        <v>618297</v>
      </c>
      <c r="O167" s="2">
        <v>684693</v>
      </c>
      <c r="P167" s="2">
        <v>747270</v>
      </c>
      <c r="Q167" s="2">
        <v>798455</v>
      </c>
      <c r="R167" s="2">
        <v>879715</v>
      </c>
      <c r="S167" s="2">
        <v>972746</v>
      </c>
      <c r="T167" s="2">
        <v>1045232</v>
      </c>
      <c r="U167" s="2">
        <v>1035893</v>
      </c>
      <c r="V167" s="2">
        <v>811375</v>
      </c>
      <c r="W167" s="2">
        <v>27031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59">
        <v>0</v>
      </c>
      <c r="AS167" s="61">
        <v>0</v>
      </c>
      <c r="AT167" s="2">
        <v>0</v>
      </c>
    </row>
    <row r="168" spans="1:46" x14ac:dyDescent="0.25">
      <c r="A168" s="9">
        <v>165</v>
      </c>
      <c r="B168" s="9" t="s">
        <v>373</v>
      </c>
      <c r="C168" s="1" t="s">
        <v>789</v>
      </c>
      <c r="D168" s="9" t="s">
        <v>375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8441</v>
      </c>
      <c r="AH168" s="2">
        <v>4714</v>
      </c>
      <c r="AI168" s="2">
        <v>3188</v>
      </c>
      <c r="AJ168" s="2">
        <v>2196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59">
        <v>0</v>
      </c>
      <c r="AS168" s="61">
        <v>0</v>
      </c>
      <c r="AT168" s="2">
        <v>0</v>
      </c>
    </row>
    <row r="169" spans="1:46" x14ac:dyDescent="0.25">
      <c r="A169" s="9">
        <v>166</v>
      </c>
      <c r="B169" s="9" t="s">
        <v>376</v>
      </c>
      <c r="C169" s="1" t="s">
        <v>789</v>
      </c>
      <c r="D169" s="1" t="s">
        <v>1046</v>
      </c>
      <c r="E169" s="2">
        <v>856306</v>
      </c>
      <c r="F169" s="2">
        <v>793479</v>
      </c>
      <c r="G169" s="2">
        <v>84908</v>
      </c>
      <c r="H169" s="2">
        <v>0</v>
      </c>
      <c r="I169" s="2">
        <v>1274167</v>
      </c>
      <c r="J169" s="2">
        <v>1884466</v>
      </c>
      <c r="K169" s="2">
        <v>2207281</v>
      </c>
      <c r="L169" s="2">
        <v>2717632</v>
      </c>
      <c r="M169" s="2">
        <v>2477960</v>
      </c>
      <c r="N169" s="2">
        <v>2481957</v>
      </c>
      <c r="O169" s="2">
        <v>2180655</v>
      </c>
      <c r="P169" s="2">
        <v>968524</v>
      </c>
      <c r="Q169" s="2">
        <v>-314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75000</v>
      </c>
      <c r="AE169" s="2">
        <v>0</v>
      </c>
      <c r="AF169" s="2">
        <v>150000</v>
      </c>
      <c r="AG169" s="2">
        <v>75000</v>
      </c>
      <c r="AH169" s="2">
        <v>75000</v>
      </c>
      <c r="AI169" s="2">
        <v>75000</v>
      </c>
      <c r="AJ169" s="2">
        <v>0</v>
      </c>
      <c r="AK169" s="2">
        <v>150000</v>
      </c>
      <c r="AL169" s="2">
        <v>75000</v>
      </c>
      <c r="AM169" s="2">
        <v>75000</v>
      </c>
      <c r="AN169" s="2">
        <v>0</v>
      </c>
      <c r="AO169" s="2">
        <v>0</v>
      </c>
      <c r="AP169" s="2">
        <v>51760</v>
      </c>
      <c r="AQ169" s="2">
        <v>187500</v>
      </c>
      <c r="AR169" s="59">
        <v>200036.75</v>
      </c>
      <c r="AS169" s="61">
        <v>200036.75</v>
      </c>
      <c r="AT169" s="2">
        <v>250000</v>
      </c>
    </row>
    <row r="170" spans="1:46" x14ac:dyDescent="0.25">
      <c r="A170" s="9">
        <v>167</v>
      </c>
      <c r="B170" s="9" t="s">
        <v>379</v>
      </c>
      <c r="C170" s="1" t="s">
        <v>789</v>
      </c>
      <c r="D170" s="1" t="s">
        <v>381</v>
      </c>
      <c r="E170" s="2">
        <v>0</v>
      </c>
      <c r="F170" s="2">
        <v>0</v>
      </c>
      <c r="G170" s="2">
        <v>0</v>
      </c>
      <c r="H170" s="2">
        <v>0</v>
      </c>
      <c r="I170" s="2">
        <v>918985</v>
      </c>
      <c r="J170" s="2">
        <v>1053524</v>
      </c>
      <c r="K170" s="2">
        <v>1083705</v>
      </c>
      <c r="L170" s="2">
        <v>1601879</v>
      </c>
      <c r="M170" s="2">
        <v>2080937</v>
      </c>
      <c r="N170" s="2">
        <v>2217858</v>
      </c>
      <c r="O170" s="2">
        <v>3058264</v>
      </c>
      <c r="P170" s="2">
        <v>3225193</v>
      </c>
      <c r="Q170" s="2">
        <v>3303249</v>
      </c>
      <c r="R170" s="2">
        <v>3359882</v>
      </c>
      <c r="S170" s="2">
        <v>3699556</v>
      </c>
      <c r="T170" s="2">
        <v>3718276</v>
      </c>
      <c r="U170" s="2">
        <v>4014870</v>
      </c>
      <c r="V170" s="2">
        <v>3067067</v>
      </c>
      <c r="W170" s="2">
        <v>3239535</v>
      </c>
      <c r="X170" s="2">
        <v>5250275</v>
      </c>
      <c r="Y170" s="2">
        <v>6842979</v>
      </c>
      <c r="Z170" s="2">
        <v>7374074</v>
      </c>
      <c r="AA170" s="2">
        <v>8338916</v>
      </c>
      <c r="AB170" s="2">
        <v>9941017</v>
      </c>
      <c r="AC170" s="2">
        <v>10200732</v>
      </c>
      <c r="AD170" s="2">
        <v>9590747</v>
      </c>
      <c r="AE170" s="2">
        <v>9317112</v>
      </c>
      <c r="AF170" s="2">
        <v>11199876</v>
      </c>
      <c r="AG170" s="2">
        <v>10625477</v>
      </c>
      <c r="AH170" s="2">
        <v>10317817</v>
      </c>
      <c r="AI170" s="2">
        <v>11522941</v>
      </c>
      <c r="AJ170" s="2">
        <v>10153368</v>
      </c>
      <c r="AK170" s="2">
        <v>9134175</v>
      </c>
      <c r="AL170" s="2">
        <v>9571203</v>
      </c>
      <c r="AM170" s="2">
        <v>9199793</v>
      </c>
      <c r="AN170" s="2">
        <v>9468520</v>
      </c>
      <c r="AO170" s="2">
        <v>9040139</v>
      </c>
      <c r="AP170" s="2">
        <v>8014825</v>
      </c>
      <c r="AQ170" s="2">
        <v>10717145</v>
      </c>
      <c r="AR170" s="59">
        <v>9481508.2599999998</v>
      </c>
      <c r="AS170" s="61">
        <v>9481508.2599999867</v>
      </c>
      <c r="AT170" s="2">
        <v>10219684</v>
      </c>
    </row>
    <row r="171" spans="1:46" x14ac:dyDescent="0.25">
      <c r="A171" s="9">
        <v>168</v>
      </c>
      <c r="B171" s="9" t="s">
        <v>844</v>
      </c>
      <c r="C171" s="1" t="s">
        <v>789</v>
      </c>
      <c r="E171" s="2">
        <v>363907</v>
      </c>
      <c r="F171" s="2">
        <v>367040</v>
      </c>
      <c r="G171" s="2">
        <v>1264666</v>
      </c>
      <c r="H171" s="2">
        <v>1108321</v>
      </c>
      <c r="I171" s="2">
        <v>1236632</v>
      </c>
      <c r="J171" s="2">
        <v>337047</v>
      </c>
      <c r="K171" s="2">
        <v>1098678</v>
      </c>
      <c r="L171" s="2">
        <v>1186385</v>
      </c>
      <c r="M171" s="2">
        <v>106381</v>
      </c>
      <c r="N171" s="2">
        <v>103288</v>
      </c>
      <c r="O171" s="2">
        <v>62168</v>
      </c>
      <c r="P171" s="2">
        <v>196302</v>
      </c>
      <c r="Q171" s="2">
        <v>5206854</v>
      </c>
      <c r="R171" s="2">
        <v>1828565</v>
      </c>
      <c r="S171" s="2">
        <v>4240797</v>
      </c>
      <c r="T171" s="2">
        <v>6637</v>
      </c>
      <c r="U171" s="2">
        <v>0</v>
      </c>
      <c r="V171" s="2">
        <v>10500</v>
      </c>
      <c r="W171" s="2">
        <v>5000</v>
      </c>
      <c r="X171" s="2">
        <v>73000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59">
        <v>0</v>
      </c>
      <c r="AS171" s="61">
        <v>0</v>
      </c>
      <c r="AT171" s="2">
        <v>1000000</v>
      </c>
    </row>
    <row r="172" spans="1:46" x14ac:dyDescent="0.25">
      <c r="A172" s="9">
        <v>169</v>
      </c>
      <c r="B172" s="9" t="s">
        <v>845</v>
      </c>
      <c r="C172" s="1" t="s">
        <v>789</v>
      </c>
      <c r="E172" s="2">
        <v>1282621</v>
      </c>
      <c r="F172" s="2">
        <v>1286491</v>
      </c>
      <c r="G172" s="2">
        <v>880237</v>
      </c>
      <c r="H172" s="2">
        <v>1650834</v>
      </c>
      <c r="I172" s="2">
        <v>1417587</v>
      </c>
      <c r="J172" s="2">
        <v>1629068</v>
      </c>
      <c r="K172" s="2">
        <v>1860301</v>
      </c>
      <c r="L172" s="2">
        <v>1584637</v>
      </c>
      <c r="M172" s="2">
        <v>1811253</v>
      </c>
      <c r="N172" s="2">
        <v>1694316</v>
      </c>
      <c r="O172" s="2">
        <v>1728730</v>
      </c>
      <c r="P172" s="2">
        <v>1629080</v>
      </c>
      <c r="Q172" s="2">
        <v>1774705</v>
      </c>
      <c r="R172" s="2">
        <v>1411646</v>
      </c>
      <c r="S172" s="2">
        <v>1982029</v>
      </c>
      <c r="T172" s="2">
        <v>2442603</v>
      </c>
      <c r="U172" s="2">
        <v>1641185</v>
      </c>
      <c r="V172" s="2">
        <v>1708527</v>
      </c>
      <c r="W172" s="2">
        <v>1669555</v>
      </c>
      <c r="X172" s="2">
        <v>1528508</v>
      </c>
      <c r="Y172" s="2">
        <v>1527772</v>
      </c>
      <c r="Z172" s="2">
        <v>1663047</v>
      </c>
      <c r="AA172" s="2">
        <v>1569174</v>
      </c>
      <c r="AB172" s="2">
        <v>2127517</v>
      </c>
      <c r="AC172" s="2">
        <v>0</v>
      </c>
      <c r="AD172" s="2">
        <v>0</v>
      </c>
      <c r="AE172" s="2">
        <v>-1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59">
        <v>0</v>
      </c>
      <c r="AS172" s="61">
        <v>0</v>
      </c>
      <c r="AT172" s="2">
        <v>0</v>
      </c>
    </row>
    <row r="173" spans="1:46" x14ac:dyDescent="0.25">
      <c r="A173" s="9">
        <v>170</v>
      </c>
      <c r="B173" s="9" t="s">
        <v>382</v>
      </c>
      <c r="C173" s="1" t="s">
        <v>789</v>
      </c>
      <c r="D173" s="9" t="s">
        <v>384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210000</v>
      </c>
      <c r="O173" s="2">
        <v>215000</v>
      </c>
      <c r="P173" s="2">
        <v>0</v>
      </c>
      <c r="Q173" s="2">
        <v>0</v>
      </c>
      <c r="R173" s="2">
        <v>0</v>
      </c>
      <c r="S173" s="2">
        <v>371968</v>
      </c>
      <c r="T173" s="2">
        <v>1892733</v>
      </c>
      <c r="U173" s="2">
        <v>656343</v>
      </c>
      <c r="V173" s="2">
        <v>783691</v>
      </c>
      <c r="W173" s="2">
        <v>703982</v>
      </c>
      <c r="X173" s="2">
        <v>835556</v>
      </c>
      <c r="Y173" s="2">
        <v>914843</v>
      </c>
      <c r="Z173" s="2">
        <v>1263905</v>
      </c>
      <c r="AA173" s="2">
        <v>1064926</v>
      </c>
      <c r="AB173" s="2">
        <v>1886356</v>
      </c>
      <c r="AC173" s="2">
        <v>603639</v>
      </c>
      <c r="AD173" s="2">
        <v>992400</v>
      </c>
      <c r="AE173" s="2">
        <v>259369</v>
      </c>
      <c r="AF173" s="2">
        <v>231322</v>
      </c>
      <c r="AG173" s="2">
        <v>207504</v>
      </c>
      <c r="AH173" s="2">
        <v>203350</v>
      </c>
      <c r="AI173" s="2">
        <v>198898</v>
      </c>
      <c r="AJ173" s="2">
        <v>194395</v>
      </c>
      <c r="AK173" s="2">
        <v>189623</v>
      </c>
      <c r="AL173" s="2">
        <v>193655</v>
      </c>
      <c r="AM173" s="2">
        <v>179261</v>
      </c>
      <c r="AN173" s="2">
        <v>216291</v>
      </c>
      <c r="AO173" s="2">
        <v>193503</v>
      </c>
      <c r="AP173" s="2">
        <v>204999</v>
      </c>
      <c r="AQ173" s="2">
        <v>203674</v>
      </c>
      <c r="AR173" s="59">
        <v>18499.060000000001</v>
      </c>
      <c r="AS173" s="61">
        <v>18499.060000000001</v>
      </c>
      <c r="AT173" s="2">
        <v>204300</v>
      </c>
    </row>
    <row r="174" spans="1:46" x14ac:dyDescent="0.25">
      <c r="A174" s="9">
        <v>171</v>
      </c>
      <c r="B174" s="9" t="s">
        <v>385</v>
      </c>
      <c r="C174" s="1" t="s">
        <v>789</v>
      </c>
      <c r="D174" s="9" t="s">
        <v>387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10360</v>
      </c>
      <c r="O174" s="2">
        <v>3225</v>
      </c>
      <c r="P174" s="2">
        <v>0</v>
      </c>
      <c r="Q174" s="2">
        <v>0</v>
      </c>
      <c r="R174" s="2">
        <v>0</v>
      </c>
      <c r="S174" s="2">
        <v>683519</v>
      </c>
      <c r="T174" s="2">
        <v>695665</v>
      </c>
      <c r="U174" s="2">
        <v>677147</v>
      </c>
      <c r="V174" s="2">
        <v>989750</v>
      </c>
      <c r="W174" s="2">
        <v>563292</v>
      </c>
      <c r="X174" s="2">
        <v>584785</v>
      </c>
      <c r="Y174" s="2">
        <v>701958</v>
      </c>
      <c r="Z174" s="2">
        <v>498730</v>
      </c>
      <c r="AA174" s="2">
        <v>339692</v>
      </c>
      <c r="AB174" s="2">
        <v>188939</v>
      </c>
      <c r="AC174" s="2">
        <v>85479</v>
      </c>
      <c r="AD174" s="2">
        <v>80124</v>
      </c>
      <c r="AE174" s="2">
        <v>40206</v>
      </c>
      <c r="AF174" s="2">
        <v>37941</v>
      </c>
      <c r="AG174" s="2">
        <v>12584</v>
      </c>
      <c r="AH174" s="2">
        <v>4112</v>
      </c>
      <c r="AI174" s="2">
        <v>3713</v>
      </c>
      <c r="AJ174" s="2">
        <v>3290</v>
      </c>
      <c r="AK174" s="2">
        <v>2874</v>
      </c>
      <c r="AL174" s="2">
        <v>2456</v>
      </c>
      <c r="AM174" s="2">
        <v>2040</v>
      </c>
      <c r="AN174" s="2">
        <v>1611</v>
      </c>
      <c r="AO174" s="2">
        <v>1184</v>
      </c>
      <c r="AP174" s="2">
        <v>754</v>
      </c>
      <c r="AQ174" s="2">
        <v>321</v>
      </c>
      <c r="AR174" s="59">
        <v>0</v>
      </c>
      <c r="AS174" s="61">
        <v>0</v>
      </c>
      <c r="AT174" s="2">
        <v>800</v>
      </c>
    </row>
    <row r="175" spans="1:46" x14ac:dyDescent="0.25">
      <c r="A175" s="9">
        <v>172</v>
      </c>
      <c r="B175" s="9" t="s">
        <v>388</v>
      </c>
      <c r="C175" s="1" t="s">
        <v>789</v>
      </c>
      <c r="D175" s="9" t="s">
        <v>390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708812</v>
      </c>
      <c r="O175" s="2">
        <v>684719</v>
      </c>
      <c r="P175" s="2">
        <v>948810</v>
      </c>
      <c r="Q175" s="2">
        <v>678495</v>
      </c>
      <c r="R175" s="2">
        <v>621469</v>
      </c>
      <c r="S175" s="2">
        <v>635823</v>
      </c>
      <c r="T175" s="2">
        <v>630948</v>
      </c>
      <c r="U175" s="2">
        <v>848686</v>
      </c>
      <c r="V175" s="2">
        <v>644507</v>
      </c>
      <c r="W175" s="2">
        <v>596834</v>
      </c>
      <c r="X175" s="2">
        <v>610048</v>
      </c>
      <c r="Y175" s="2">
        <v>631917</v>
      </c>
      <c r="Z175" s="2">
        <v>569679</v>
      </c>
      <c r="AA175" s="2">
        <v>678315</v>
      </c>
      <c r="AB175" s="2">
        <v>477971</v>
      </c>
      <c r="AC175" s="2">
        <v>584195</v>
      </c>
      <c r="AD175" s="2">
        <v>442191</v>
      </c>
      <c r="AE175" s="2">
        <v>440897</v>
      </c>
      <c r="AF175" s="2">
        <v>448434</v>
      </c>
      <c r="AG175" s="2">
        <v>457170</v>
      </c>
      <c r="AH175" s="2">
        <v>428768</v>
      </c>
      <c r="AI175" s="2">
        <v>449066</v>
      </c>
      <c r="AJ175" s="2">
        <v>199525</v>
      </c>
      <c r="AK175" s="2">
        <v>677879</v>
      </c>
      <c r="AL175" s="2">
        <v>411653</v>
      </c>
      <c r="AM175" s="2">
        <v>372222</v>
      </c>
      <c r="AN175" s="2">
        <v>65833</v>
      </c>
      <c r="AO175" s="2">
        <v>0</v>
      </c>
      <c r="AP175" s="2">
        <v>0</v>
      </c>
      <c r="AQ175" s="2">
        <v>35000</v>
      </c>
      <c r="AR175" s="59">
        <v>2018164</v>
      </c>
      <c r="AS175" s="61">
        <v>2018164</v>
      </c>
      <c r="AT175" s="2">
        <v>11200</v>
      </c>
    </row>
    <row r="176" spans="1:46" x14ac:dyDescent="0.25">
      <c r="A176" s="9">
        <v>173</v>
      </c>
      <c r="B176" s="9" t="s">
        <v>391</v>
      </c>
      <c r="C176" s="1" t="s">
        <v>789</v>
      </c>
      <c r="D176" s="9" t="s">
        <v>393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1088972</v>
      </c>
      <c r="O176" s="2">
        <v>839175</v>
      </c>
      <c r="P176" s="2">
        <v>1496900</v>
      </c>
      <c r="Q176" s="2">
        <v>807318</v>
      </c>
      <c r="R176" s="2">
        <v>798728</v>
      </c>
      <c r="S176" s="2">
        <v>831424</v>
      </c>
      <c r="T176" s="2">
        <v>677030</v>
      </c>
      <c r="U176" s="2">
        <v>757164</v>
      </c>
      <c r="V176" s="2">
        <v>574963</v>
      </c>
      <c r="W176" s="2">
        <v>586710</v>
      </c>
      <c r="X176" s="2">
        <v>519869</v>
      </c>
      <c r="Y176" s="2">
        <v>509945</v>
      </c>
      <c r="Z176" s="2">
        <v>571569</v>
      </c>
      <c r="AA176" s="2">
        <v>446933</v>
      </c>
      <c r="AB176" s="2">
        <v>419605</v>
      </c>
      <c r="AC176" s="2">
        <v>399973</v>
      </c>
      <c r="AD176" s="2">
        <v>331640</v>
      </c>
      <c r="AE176" s="2">
        <v>311684</v>
      </c>
      <c r="AF176" s="2">
        <v>269021</v>
      </c>
      <c r="AG176" s="2">
        <v>263097</v>
      </c>
      <c r="AH176" s="2">
        <v>215350</v>
      </c>
      <c r="AI176" s="2">
        <v>183991</v>
      </c>
      <c r="AJ176" s="2">
        <v>69425</v>
      </c>
      <c r="AK176" s="2">
        <v>162994</v>
      </c>
      <c r="AL176" s="2">
        <v>93262</v>
      </c>
      <c r="AM176" s="2">
        <v>64705</v>
      </c>
      <c r="AN176" s="2">
        <v>47679</v>
      </c>
      <c r="AO176" s="2">
        <v>0</v>
      </c>
      <c r="AP176" s="2">
        <v>0</v>
      </c>
      <c r="AQ176" s="2">
        <v>83012</v>
      </c>
      <c r="AR176" s="59">
        <v>25909</v>
      </c>
      <c r="AS176" s="61">
        <v>25909</v>
      </c>
      <c r="AT176" s="2">
        <v>24500</v>
      </c>
    </row>
    <row r="177" spans="1:46" x14ac:dyDescent="0.25">
      <c r="A177" s="9">
        <v>174</v>
      </c>
      <c r="B177" s="9" t="s">
        <v>846</v>
      </c>
      <c r="C177" s="1" t="s">
        <v>789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2098000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59">
        <v>0</v>
      </c>
      <c r="AS177" s="61">
        <v>0</v>
      </c>
      <c r="AT177" s="2">
        <v>0</v>
      </c>
    </row>
    <row r="178" spans="1:46" x14ac:dyDescent="0.25">
      <c r="A178" s="9">
        <v>175</v>
      </c>
      <c r="B178" s="9" t="s">
        <v>394</v>
      </c>
      <c r="C178" s="1" t="s">
        <v>789</v>
      </c>
      <c r="D178" s="9" t="s">
        <v>396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755</v>
      </c>
      <c r="Z178" s="2">
        <v>155654</v>
      </c>
      <c r="AA178" s="2">
        <v>295522</v>
      </c>
      <c r="AB178" s="2">
        <v>337623</v>
      </c>
      <c r="AC178" s="2">
        <v>64544</v>
      </c>
      <c r="AD178" s="2">
        <v>265086</v>
      </c>
      <c r="AE178" s="2">
        <v>2141387</v>
      </c>
      <c r="AF178" s="2">
        <v>405034</v>
      </c>
      <c r="AG178" s="2">
        <v>475315</v>
      </c>
      <c r="AH178" s="2">
        <v>511016</v>
      </c>
      <c r="AI178" s="2">
        <v>1625067</v>
      </c>
      <c r="AJ178" s="2">
        <v>556551</v>
      </c>
      <c r="AK178" s="2">
        <v>1499111</v>
      </c>
      <c r="AL178" s="2">
        <v>498709</v>
      </c>
      <c r="AM178" s="2">
        <v>519297</v>
      </c>
      <c r="AN178" s="2">
        <v>622071</v>
      </c>
      <c r="AO178" s="2">
        <v>329461</v>
      </c>
      <c r="AP178" s="2">
        <v>298792</v>
      </c>
      <c r="AQ178" s="2">
        <v>347614</v>
      </c>
      <c r="AR178" s="59">
        <v>312546.08</v>
      </c>
      <c r="AS178" s="61">
        <v>301340.89999999898</v>
      </c>
      <c r="AT178" s="2">
        <v>414900</v>
      </c>
    </row>
    <row r="179" spans="1:46" x14ac:dyDescent="0.25">
      <c r="A179" s="9">
        <v>176</v>
      </c>
      <c r="B179" s="9" t="s">
        <v>397</v>
      </c>
      <c r="C179" s="1" t="s">
        <v>789</v>
      </c>
      <c r="D179" s="9" t="s">
        <v>399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167</v>
      </c>
      <c r="Z179" s="2">
        <v>50238</v>
      </c>
      <c r="AA179" s="2">
        <v>260010</v>
      </c>
      <c r="AB179" s="2">
        <v>54108</v>
      </c>
      <c r="AC179" s="2">
        <v>121903</v>
      </c>
      <c r="AD179" s="2">
        <v>168617</v>
      </c>
      <c r="AE179" s="2">
        <v>242634</v>
      </c>
      <c r="AF179" s="2">
        <v>184311</v>
      </c>
      <c r="AG179" s="2">
        <v>183784</v>
      </c>
      <c r="AH179" s="2">
        <v>180011</v>
      </c>
      <c r="AI179" s="2">
        <v>195245</v>
      </c>
      <c r="AJ179" s="2">
        <v>130607</v>
      </c>
      <c r="AK179" s="2">
        <v>165856</v>
      </c>
      <c r="AL179" s="2">
        <v>112052</v>
      </c>
      <c r="AM179" s="2">
        <v>115508</v>
      </c>
      <c r="AN179" s="2">
        <v>109662</v>
      </c>
      <c r="AO179" s="2">
        <v>82263</v>
      </c>
      <c r="AP179" s="2">
        <v>74291</v>
      </c>
      <c r="AQ179" s="2">
        <v>80595</v>
      </c>
      <c r="AR179" s="59">
        <v>72624</v>
      </c>
      <c r="AS179" s="61">
        <v>71060.129999999786</v>
      </c>
      <c r="AT179" s="2">
        <v>87200</v>
      </c>
    </row>
    <row r="180" spans="1:46" x14ac:dyDescent="0.25">
      <c r="A180" s="9">
        <v>177</v>
      </c>
      <c r="B180" s="9" t="s">
        <v>847</v>
      </c>
      <c r="C180" s="1" t="s">
        <v>789</v>
      </c>
      <c r="E180" s="2">
        <v>0</v>
      </c>
      <c r="F180" s="2">
        <v>0</v>
      </c>
      <c r="G180" s="2">
        <v>1101868</v>
      </c>
      <c r="H180" s="2">
        <v>1236106</v>
      </c>
      <c r="I180" s="2">
        <v>0</v>
      </c>
      <c r="J180" s="2">
        <v>3699138</v>
      </c>
      <c r="K180" s="2">
        <v>3796151</v>
      </c>
      <c r="L180" s="2">
        <v>4609985</v>
      </c>
      <c r="M180" s="2">
        <v>3842000</v>
      </c>
      <c r="N180" s="2">
        <v>4403000</v>
      </c>
      <c r="O180" s="2">
        <v>3224000</v>
      </c>
      <c r="P180" s="2">
        <v>3492000</v>
      </c>
      <c r="Q180" s="2">
        <v>3000000</v>
      </c>
      <c r="R180" s="2">
        <v>1100000</v>
      </c>
      <c r="S180" s="2">
        <v>0</v>
      </c>
      <c r="T180" s="2">
        <v>0</v>
      </c>
      <c r="U180" s="2">
        <v>1900000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13644</v>
      </c>
      <c r="AB180" s="2">
        <v>59796</v>
      </c>
      <c r="AC180" s="2">
        <v>56399</v>
      </c>
      <c r="AD180" s="2">
        <v>57546</v>
      </c>
      <c r="AE180" s="2">
        <v>63825</v>
      </c>
      <c r="AF180" s="2">
        <v>54969</v>
      </c>
      <c r="AG180" s="2">
        <v>61150</v>
      </c>
      <c r="AH180" s="2">
        <v>62402</v>
      </c>
      <c r="AI180" s="2">
        <v>161644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59">
        <v>0</v>
      </c>
      <c r="AS180" s="61">
        <v>0</v>
      </c>
      <c r="AT180" s="2">
        <v>0</v>
      </c>
    </row>
    <row r="181" spans="1:46" x14ac:dyDescent="0.25">
      <c r="A181" s="9">
        <v>178</v>
      </c>
      <c r="B181" s="9" t="s">
        <v>848</v>
      </c>
      <c r="C181" s="1" t="s">
        <v>789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39000</v>
      </c>
      <c r="T181" s="2">
        <v>0</v>
      </c>
      <c r="U181" s="2">
        <v>35750</v>
      </c>
      <c r="V181" s="2">
        <v>289209</v>
      </c>
      <c r="W181" s="2">
        <v>0</v>
      </c>
      <c r="X181" s="2">
        <v>0</v>
      </c>
      <c r="Y181" s="2">
        <v>0</v>
      </c>
      <c r="Z181" s="2">
        <v>0</v>
      </c>
      <c r="AA181" s="2">
        <v>2949</v>
      </c>
      <c r="AB181" s="2">
        <v>12103</v>
      </c>
      <c r="AC181" s="2">
        <v>9969</v>
      </c>
      <c r="AD181" s="2">
        <v>8824</v>
      </c>
      <c r="AE181" s="2">
        <v>8243</v>
      </c>
      <c r="AF181" s="2">
        <v>5868</v>
      </c>
      <c r="AG181" s="2">
        <v>5217</v>
      </c>
      <c r="AH181" s="2">
        <v>3965</v>
      </c>
      <c r="AI181" s="2">
        <v>2172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59">
        <v>0</v>
      </c>
      <c r="AS181" s="61">
        <v>0</v>
      </c>
      <c r="AT181" s="2">
        <v>0</v>
      </c>
    </row>
    <row r="182" spans="1:46" x14ac:dyDescent="0.25">
      <c r="A182" s="9">
        <v>179</v>
      </c>
      <c r="B182" s="9" t="s">
        <v>400</v>
      </c>
      <c r="C182" s="1" t="s">
        <v>789</v>
      </c>
      <c r="D182" s="9" t="s">
        <v>402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18300000</v>
      </c>
      <c r="N182" s="2">
        <v>0</v>
      </c>
      <c r="O182" s="2">
        <v>5500000</v>
      </c>
      <c r="P182" s="2">
        <v>0</v>
      </c>
      <c r="Q182" s="2">
        <v>0</v>
      </c>
      <c r="R182" s="2">
        <v>0</v>
      </c>
      <c r="S182" s="2">
        <v>52650</v>
      </c>
      <c r="T182" s="2">
        <v>57043</v>
      </c>
      <c r="U182" s="2">
        <v>126282</v>
      </c>
      <c r="V182" s="2">
        <v>21938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152</v>
      </c>
      <c r="AF182" s="2">
        <v>56755</v>
      </c>
      <c r="AG182" s="2">
        <v>8400</v>
      </c>
      <c r="AH182" s="2">
        <v>8238</v>
      </c>
      <c r="AI182" s="2">
        <v>7005</v>
      </c>
      <c r="AJ182" s="2">
        <v>6384</v>
      </c>
      <c r="AK182" s="2">
        <v>11486</v>
      </c>
      <c r="AL182" s="2">
        <v>14573</v>
      </c>
      <c r="AM182" s="2">
        <v>6413</v>
      </c>
      <c r="AN182" s="2">
        <v>17540</v>
      </c>
      <c r="AO182" s="2">
        <v>5654</v>
      </c>
      <c r="AP182" s="2">
        <v>2253</v>
      </c>
      <c r="AQ182" s="2">
        <v>6173</v>
      </c>
      <c r="AR182" s="59">
        <v>1653.49</v>
      </c>
      <c r="AS182" s="61">
        <v>1495.6099999999981</v>
      </c>
      <c r="AT182" s="2">
        <v>4800</v>
      </c>
    </row>
    <row r="183" spans="1:46" x14ac:dyDescent="0.25">
      <c r="A183" s="9">
        <v>180</v>
      </c>
      <c r="B183" s="9" t="s">
        <v>403</v>
      </c>
      <c r="C183" s="1" t="s">
        <v>789</v>
      </c>
      <c r="D183" s="9" t="s">
        <v>405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90000</v>
      </c>
      <c r="P183" s="2">
        <v>90000</v>
      </c>
      <c r="Q183" s="2">
        <v>90025</v>
      </c>
      <c r="R183" s="2">
        <v>0</v>
      </c>
      <c r="S183" s="2">
        <v>90000</v>
      </c>
      <c r="T183" s="2">
        <v>90000</v>
      </c>
      <c r="U183" s="2">
        <v>90000</v>
      </c>
      <c r="V183" s="2">
        <v>90060</v>
      </c>
      <c r="W183" s="2">
        <v>90000</v>
      </c>
      <c r="X183" s="2">
        <v>90000</v>
      </c>
      <c r="Y183" s="2">
        <v>0</v>
      </c>
      <c r="Z183" s="2">
        <v>90000</v>
      </c>
      <c r="AA183" s="2">
        <v>0</v>
      </c>
      <c r="AB183" s="2">
        <v>0</v>
      </c>
      <c r="AC183" s="2">
        <v>0</v>
      </c>
      <c r="AD183" s="2">
        <v>0</v>
      </c>
      <c r="AE183" s="2">
        <v>325</v>
      </c>
      <c r="AF183" s="2">
        <v>29258</v>
      </c>
      <c r="AG183" s="2">
        <v>41399</v>
      </c>
      <c r="AH183" s="2">
        <v>137080</v>
      </c>
      <c r="AI183" s="2">
        <v>34976</v>
      </c>
      <c r="AJ183" s="2">
        <v>61600</v>
      </c>
      <c r="AK183" s="2">
        <v>28007</v>
      </c>
      <c r="AL183" s="2">
        <v>29586</v>
      </c>
      <c r="AM183" s="2">
        <v>24721</v>
      </c>
      <c r="AN183" s="2">
        <v>33022</v>
      </c>
      <c r="AO183" s="2">
        <v>33248</v>
      </c>
      <c r="AP183" s="2">
        <v>20057</v>
      </c>
      <c r="AQ183" s="2">
        <v>14514</v>
      </c>
      <c r="AR183" s="59">
        <v>12451.88</v>
      </c>
      <c r="AS183" s="61">
        <v>12349.759999999989</v>
      </c>
      <c r="AT183" s="2">
        <v>23100</v>
      </c>
    </row>
    <row r="184" spans="1:46" x14ac:dyDescent="0.25">
      <c r="A184" s="9">
        <v>181</v>
      </c>
      <c r="B184" s="9" t="s">
        <v>849</v>
      </c>
      <c r="C184" s="1" t="s">
        <v>789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138613</v>
      </c>
      <c r="P184" s="2">
        <v>163613</v>
      </c>
      <c r="Q184" s="2">
        <v>138614</v>
      </c>
      <c r="R184" s="2">
        <v>138613</v>
      </c>
      <c r="S184" s="2">
        <v>207920</v>
      </c>
      <c r="T184" s="2">
        <v>138612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59">
        <v>0</v>
      </c>
      <c r="AS184" s="61">
        <v>0</v>
      </c>
      <c r="AT184" s="2">
        <v>0</v>
      </c>
    </row>
    <row r="185" spans="1:46" x14ac:dyDescent="0.25">
      <c r="A185" s="9">
        <v>182</v>
      </c>
      <c r="B185" s="9" t="s">
        <v>850</v>
      </c>
      <c r="C185" s="1" t="s">
        <v>789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389027</v>
      </c>
      <c r="P185" s="2">
        <v>501254</v>
      </c>
      <c r="Q185" s="2">
        <v>617382</v>
      </c>
      <c r="R185" s="2">
        <v>617382</v>
      </c>
      <c r="S185" s="2">
        <v>617382</v>
      </c>
      <c r="T185" s="2">
        <v>617382</v>
      </c>
      <c r="U185" s="2">
        <v>617382</v>
      </c>
      <c r="V185" s="2">
        <v>617382</v>
      </c>
      <c r="W185" s="2">
        <v>617382</v>
      </c>
      <c r="X185" s="2">
        <v>617382</v>
      </c>
      <c r="Y185" s="2">
        <v>617382</v>
      </c>
      <c r="Z185" s="2">
        <v>617382</v>
      </c>
      <c r="AA185" s="2">
        <v>617382</v>
      </c>
      <c r="AB185" s="2">
        <v>617382</v>
      </c>
      <c r="AC185" s="2">
        <v>617382</v>
      </c>
      <c r="AD185" s="2">
        <v>308691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59">
        <v>0</v>
      </c>
      <c r="AS185" s="61">
        <v>0</v>
      </c>
      <c r="AT185" s="2">
        <v>0</v>
      </c>
    </row>
    <row r="186" spans="1:46" x14ac:dyDescent="0.25">
      <c r="A186" s="9">
        <v>183</v>
      </c>
      <c r="B186" s="9" t="s">
        <v>851</v>
      </c>
      <c r="C186" s="1" t="s">
        <v>789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55201</v>
      </c>
      <c r="O186" s="2">
        <v>44162</v>
      </c>
      <c r="P186" s="2">
        <v>44160</v>
      </c>
      <c r="Q186" s="2">
        <v>44160</v>
      </c>
      <c r="R186" s="2">
        <v>55201</v>
      </c>
      <c r="S186" s="2">
        <v>44160</v>
      </c>
      <c r="T186" s="2">
        <v>22080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59">
        <v>0</v>
      </c>
      <c r="AS186" s="61">
        <v>0</v>
      </c>
      <c r="AT186" s="2">
        <v>0</v>
      </c>
    </row>
    <row r="187" spans="1:46" x14ac:dyDescent="0.25">
      <c r="A187" s="9">
        <v>184</v>
      </c>
      <c r="B187" s="9" t="s">
        <v>852</v>
      </c>
      <c r="C187" s="1" t="s">
        <v>789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89038</v>
      </c>
      <c r="O187" s="2">
        <v>89038</v>
      </c>
      <c r="P187" s="2">
        <v>89038</v>
      </c>
      <c r="Q187" s="2">
        <v>0</v>
      </c>
      <c r="R187" s="2">
        <v>0</v>
      </c>
      <c r="S187" s="2">
        <v>440330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59">
        <v>0</v>
      </c>
      <c r="AS187" s="61">
        <v>0</v>
      </c>
      <c r="AT187" s="2">
        <v>0</v>
      </c>
    </row>
    <row r="188" spans="1:46" x14ac:dyDescent="0.25">
      <c r="A188" s="9">
        <v>185</v>
      </c>
      <c r="B188" s="9" t="s">
        <v>853</v>
      </c>
      <c r="C188" s="1" t="s">
        <v>789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379671</v>
      </c>
      <c r="R188" s="2">
        <v>284753</v>
      </c>
      <c r="S188" s="2">
        <v>474586</v>
      </c>
      <c r="T188" s="2">
        <v>379668</v>
      </c>
      <c r="U188" s="2">
        <v>348029</v>
      </c>
      <c r="V188" s="2">
        <v>348032</v>
      </c>
      <c r="W188" s="2">
        <v>442946</v>
      </c>
      <c r="X188" s="2">
        <v>348029</v>
      </c>
      <c r="Y188" s="2">
        <v>195085</v>
      </c>
      <c r="Z188" s="2">
        <v>380000</v>
      </c>
      <c r="AA188" s="2">
        <v>380000</v>
      </c>
      <c r="AB188" s="2">
        <v>8250</v>
      </c>
      <c r="AC188" s="2">
        <v>389750</v>
      </c>
      <c r="AD188" s="2">
        <v>389000</v>
      </c>
      <c r="AE188" s="2">
        <v>390500</v>
      </c>
      <c r="AF188" s="2">
        <v>8250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59">
        <v>0</v>
      </c>
      <c r="AS188" s="61">
        <v>0</v>
      </c>
      <c r="AT188" s="2">
        <v>0</v>
      </c>
    </row>
    <row r="189" spans="1:46" x14ac:dyDescent="0.25">
      <c r="A189" s="9">
        <v>186</v>
      </c>
      <c r="B189" s="9" t="s">
        <v>406</v>
      </c>
      <c r="C189" s="1" t="s">
        <v>789</v>
      </c>
      <c r="D189" s="1" t="s">
        <v>407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59">
        <v>0</v>
      </c>
      <c r="AS189" s="61">
        <v>0</v>
      </c>
      <c r="AT189" s="2">
        <v>0</v>
      </c>
    </row>
    <row r="190" spans="1:46" x14ac:dyDescent="0.25">
      <c r="A190" s="9">
        <v>187</v>
      </c>
      <c r="B190" s="9" t="s">
        <v>408</v>
      </c>
      <c r="C190" s="1" t="s">
        <v>789</v>
      </c>
      <c r="D190" s="1" t="s">
        <v>410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35833</v>
      </c>
      <c r="R190" s="2">
        <v>207854</v>
      </c>
      <c r="S190" s="2">
        <v>221384</v>
      </c>
      <c r="T190" s="2">
        <v>222020</v>
      </c>
      <c r="U190" s="2">
        <v>205228</v>
      </c>
      <c r="V190" s="2">
        <v>213695</v>
      </c>
      <c r="W190" s="2">
        <v>118760</v>
      </c>
      <c r="X190" s="2">
        <v>96934</v>
      </c>
      <c r="Y190" s="2">
        <v>79351</v>
      </c>
      <c r="Z190" s="2">
        <v>74132</v>
      </c>
      <c r="AA190" s="2">
        <v>49609</v>
      </c>
      <c r="AB190" s="2">
        <v>0</v>
      </c>
      <c r="AC190" s="2">
        <v>88777</v>
      </c>
      <c r="AD190" s="2">
        <v>76458</v>
      </c>
      <c r="AE190" s="2">
        <v>122633</v>
      </c>
      <c r="AF190" s="2">
        <v>31135</v>
      </c>
      <c r="AG190" s="2">
        <v>83520</v>
      </c>
      <c r="AH190" s="2">
        <v>203411</v>
      </c>
      <c r="AI190" s="2">
        <v>3120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59">
        <v>0</v>
      </c>
      <c r="AS190" s="61">
        <v>0</v>
      </c>
      <c r="AT190" s="2">
        <v>0</v>
      </c>
    </row>
    <row r="191" spans="1:46" x14ac:dyDescent="0.25">
      <c r="A191" s="9">
        <v>188</v>
      </c>
      <c r="B191" s="9" t="s">
        <v>854</v>
      </c>
      <c r="C191" s="1" t="s">
        <v>789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3300000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59">
        <v>0</v>
      </c>
      <c r="AS191" s="61">
        <v>0</v>
      </c>
      <c r="AT191" s="2">
        <v>0</v>
      </c>
    </row>
    <row r="192" spans="1:46" x14ac:dyDescent="0.25">
      <c r="A192" s="9">
        <v>189</v>
      </c>
      <c r="B192" s="9" t="s">
        <v>411</v>
      </c>
      <c r="C192" s="1" t="s">
        <v>789</v>
      </c>
      <c r="D192" s="1" t="s">
        <v>413</v>
      </c>
      <c r="E192" s="2">
        <v>76382</v>
      </c>
      <c r="F192" s="2">
        <v>69396</v>
      </c>
      <c r="G192" s="2">
        <v>90835</v>
      </c>
      <c r="H192" s="2">
        <v>106275</v>
      </c>
      <c r="I192" s="2">
        <v>84192</v>
      </c>
      <c r="J192" s="2">
        <v>165485</v>
      </c>
      <c r="K192" s="2">
        <v>200046</v>
      </c>
      <c r="L192" s="2">
        <v>107555</v>
      </c>
      <c r="M192" s="2">
        <v>81005</v>
      </c>
      <c r="N192" s="2">
        <v>0</v>
      </c>
      <c r="O192" s="2">
        <v>0</v>
      </c>
      <c r="P192" s="2">
        <v>104115</v>
      </c>
      <c r="Q192" s="2">
        <v>63987</v>
      </c>
      <c r="R192" s="2">
        <v>83209</v>
      </c>
      <c r="S192" s="2">
        <v>74883</v>
      </c>
      <c r="T192" s="2">
        <v>84560</v>
      </c>
      <c r="U192" s="2">
        <v>71759</v>
      </c>
      <c r="V192" s="2">
        <v>61780</v>
      </c>
      <c r="W192" s="2">
        <v>73970</v>
      </c>
      <c r="X192" s="2">
        <v>75012</v>
      </c>
      <c r="Y192" s="2">
        <v>45396</v>
      </c>
      <c r="Z192" s="2">
        <v>37482</v>
      </c>
      <c r="AA192" s="2">
        <v>12623</v>
      </c>
      <c r="AB192" s="2">
        <v>67660</v>
      </c>
      <c r="AC192" s="2">
        <v>45113</v>
      </c>
      <c r="AD192" s="2">
        <v>77252</v>
      </c>
      <c r="AE192" s="2">
        <v>111108</v>
      </c>
      <c r="AF192" s="2">
        <v>149635</v>
      </c>
      <c r="AG192" s="2">
        <v>89781</v>
      </c>
      <c r="AH192" s="2">
        <v>92836</v>
      </c>
      <c r="AI192" s="2">
        <v>98946</v>
      </c>
      <c r="AJ192" s="2">
        <v>224506</v>
      </c>
      <c r="AK192" s="2">
        <v>181214</v>
      </c>
      <c r="AL192" s="2">
        <v>0</v>
      </c>
      <c r="AM192" s="2">
        <v>226398</v>
      </c>
      <c r="AN192" s="2">
        <v>220296</v>
      </c>
      <c r="AO192" s="2">
        <v>236035</v>
      </c>
      <c r="AP192" s="2">
        <v>220373</v>
      </c>
      <c r="AQ192" s="2">
        <v>216755</v>
      </c>
      <c r="AR192" s="59">
        <v>399767.38</v>
      </c>
      <c r="AS192" s="61">
        <v>480260.64</v>
      </c>
      <c r="AT192" s="2">
        <v>220000</v>
      </c>
    </row>
    <row r="193" spans="1:46" x14ac:dyDescent="0.25">
      <c r="A193" s="9">
        <v>190</v>
      </c>
      <c r="B193" s="9" t="s">
        <v>855</v>
      </c>
      <c r="C193" s="1" t="s">
        <v>789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-275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59">
        <v>0</v>
      </c>
      <c r="AS193" s="61">
        <v>0</v>
      </c>
      <c r="AT193" s="2">
        <v>0</v>
      </c>
    </row>
    <row r="194" spans="1:46" x14ac:dyDescent="0.25">
      <c r="A194" s="9">
        <v>191</v>
      </c>
      <c r="B194" s="9" t="s">
        <v>856</v>
      </c>
      <c r="C194" s="1" t="s">
        <v>789</v>
      </c>
      <c r="E194" s="2">
        <v>3667147</v>
      </c>
      <c r="F194" s="2">
        <v>3312967</v>
      </c>
      <c r="G194" s="2">
        <v>3824001</v>
      </c>
      <c r="H194" s="2">
        <v>3913768</v>
      </c>
      <c r="I194" s="2">
        <v>4103473</v>
      </c>
      <c r="J194" s="2">
        <v>4298507</v>
      </c>
      <c r="K194" s="2">
        <v>4551388</v>
      </c>
      <c r="L194" s="2">
        <v>5347871</v>
      </c>
      <c r="M194" s="2">
        <v>5517846</v>
      </c>
      <c r="N194" s="2">
        <v>5897264</v>
      </c>
      <c r="O194" s="2">
        <v>6364638</v>
      </c>
      <c r="P194" s="2">
        <v>6833498</v>
      </c>
      <c r="Q194" s="2">
        <v>7337426</v>
      </c>
      <c r="R194" s="2">
        <v>6995809</v>
      </c>
      <c r="S194" s="2">
        <v>3654105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59">
        <v>0</v>
      </c>
      <c r="AS194" s="61">
        <v>0</v>
      </c>
      <c r="AT194" s="2">
        <v>0</v>
      </c>
    </row>
    <row r="195" spans="1:46" x14ac:dyDescent="0.25">
      <c r="A195" s="9">
        <v>192</v>
      </c>
      <c r="B195" s="9" t="s">
        <v>857</v>
      </c>
      <c r="C195" s="1" t="s">
        <v>789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7396500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59">
        <v>0</v>
      </c>
      <c r="AS195" s="61">
        <v>0</v>
      </c>
      <c r="AT195" s="2">
        <v>0</v>
      </c>
    </row>
    <row r="196" spans="1:46" x14ac:dyDescent="0.25">
      <c r="A196" s="9">
        <v>193</v>
      </c>
      <c r="B196" s="9" t="s">
        <v>414</v>
      </c>
      <c r="C196" s="1" t="s">
        <v>789</v>
      </c>
      <c r="D196" s="1" t="s">
        <v>416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18344250</v>
      </c>
      <c r="U196" s="2">
        <v>29695892</v>
      </c>
      <c r="V196" s="2">
        <v>34822600</v>
      </c>
      <c r="W196" s="2">
        <v>37027988</v>
      </c>
      <c r="X196" s="2">
        <v>37608296</v>
      </c>
      <c r="Y196" s="2">
        <v>50506100</v>
      </c>
      <c r="Z196" s="2">
        <v>51473148</v>
      </c>
      <c r="AA196" s="2">
        <v>56517264</v>
      </c>
      <c r="AB196" s="2">
        <v>61013224</v>
      </c>
      <c r="AC196" s="2">
        <v>64361932</v>
      </c>
      <c r="AD196" s="2">
        <v>76035628</v>
      </c>
      <c r="AE196" s="2">
        <v>75060704</v>
      </c>
      <c r="AF196" s="2">
        <v>69559288</v>
      </c>
      <c r="AG196" s="2">
        <v>69695420</v>
      </c>
      <c r="AH196" s="2">
        <v>76002036</v>
      </c>
      <c r="AI196" s="2">
        <v>78160604</v>
      </c>
      <c r="AJ196" s="2">
        <v>75524256</v>
      </c>
      <c r="AK196" s="2">
        <v>79051792</v>
      </c>
      <c r="AL196" s="2">
        <v>79051792</v>
      </c>
      <c r="AM196" s="2">
        <v>79051792</v>
      </c>
      <c r="AN196" s="2">
        <v>77542494</v>
      </c>
      <c r="AO196" s="2">
        <v>79051792</v>
      </c>
      <c r="AP196" s="2">
        <v>79051792</v>
      </c>
      <c r="AQ196" s="2">
        <v>79051790</v>
      </c>
      <c r="AR196" s="59">
        <v>77105345</v>
      </c>
      <c r="AS196" s="61">
        <v>77105345</v>
      </c>
      <c r="AT196" s="2">
        <v>79051790</v>
      </c>
    </row>
    <row r="197" spans="1:46" x14ac:dyDescent="0.25">
      <c r="A197" s="9">
        <v>194</v>
      </c>
      <c r="B197" s="9" t="s">
        <v>858</v>
      </c>
      <c r="C197" s="1" t="s">
        <v>789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-4676957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59">
        <v>0</v>
      </c>
      <c r="AS197" s="61">
        <v>0</v>
      </c>
      <c r="AT197" s="2">
        <v>0</v>
      </c>
    </row>
    <row r="198" spans="1:46" x14ac:dyDescent="0.25">
      <c r="A198" s="9">
        <v>195</v>
      </c>
      <c r="B198" s="9" t="s">
        <v>417</v>
      </c>
      <c r="C198" s="1" t="s">
        <v>789</v>
      </c>
      <c r="D198" s="1" t="s">
        <v>418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-16146868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6972596</v>
      </c>
      <c r="AO198" s="2">
        <v>10047596</v>
      </c>
      <c r="AP198" s="2">
        <v>10047596</v>
      </c>
      <c r="AQ198" s="2">
        <v>10047597</v>
      </c>
      <c r="AR198" s="59">
        <v>10047596</v>
      </c>
      <c r="AS198" s="61">
        <v>10047596</v>
      </c>
      <c r="AT198" s="2">
        <v>10047956</v>
      </c>
    </row>
    <row r="199" spans="1:46" x14ac:dyDescent="0.25">
      <c r="A199" s="9">
        <v>196</v>
      </c>
      <c r="B199" s="9" t="s">
        <v>419</v>
      </c>
      <c r="C199" s="1" t="s">
        <v>789</v>
      </c>
      <c r="D199" s="1" t="s">
        <v>421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2131469</v>
      </c>
      <c r="Z199" s="2">
        <v>2512441</v>
      </c>
      <c r="AA199" s="2">
        <v>3066478</v>
      </c>
      <c r="AB199" s="2">
        <v>2370249</v>
      </c>
      <c r="AC199" s="2">
        <v>2903985</v>
      </c>
      <c r="AD199" s="2">
        <v>3321404</v>
      </c>
      <c r="AE199" s="2">
        <v>3072900</v>
      </c>
      <c r="AF199" s="2">
        <v>3286910</v>
      </c>
      <c r="AG199" s="2">
        <v>2929656</v>
      </c>
      <c r="AH199" s="2">
        <v>2885858</v>
      </c>
      <c r="AI199" s="2">
        <v>2630249</v>
      </c>
      <c r="AJ199" s="2">
        <v>3075175</v>
      </c>
      <c r="AK199" s="2">
        <v>2575220</v>
      </c>
      <c r="AL199" s="2">
        <v>0</v>
      </c>
      <c r="AM199" s="2">
        <v>0</v>
      </c>
      <c r="AN199" s="2">
        <v>3075000</v>
      </c>
      <c r="AO199" s="2">
        <v>0</v>
      </c>
      <c r="AP199" s="2">
        <v>0</v>
      </c>
      <c r="AQ199" s="2">
        <v>0</v>
      </c>
      <c r="AR199" s="59">
        <v>0</v>
      </c>
      <c r="AS199" s="61">
        <v>0</v>
      </c>
      <c r="AT199" s="2">
        <v>0</v>
      </c>
    </row>
    <row r="200" spans="1:46" x14ac:dyDescent="0.25">
      <c r="A200" s="9">
        <v>197</v>
      </c>
      <c r="B200" s="9" t="s">
        <v>422</v>
      </c>
      <c r="C200" s="1" t="s">
        <v>789</v>
      </c>
      <c r="D200" s="1" t="s">
        <v>424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261338</v>
      </c>
      <c r="Y200" s="2">
        <v>345525</v>
      </c>
      <c r="Z200" s="2">
        <v>252212</v>
      </c>
      <c r="AA200" s="2">
        <v>407762</v>
      </c>
      <c r="AB200" s="2">
        <v>316350</v>
      </c>
      <c r="AC200" s="2">
        <v>312323</v>
      </c>
      <c r="AD200" s="2">
        <v>399887</v>
      </c>
      <c r="AE200" s="2">
        <v>6009</v>
      </c>
      <c r="AF200" s="2">
        <v>52808</v>
      </c>
      <c r="AG200" s="2">
        <v>61499</v>
      </c>
      <c r="AH200" s="2">
        <v>108263</v>
      </c>
      <c r="AI200" s="2">
        <v>32792</v>
      </c>
      <c r="AJ200" s="2">
        <v>78993</v>
      </c>
      <c r="AK200" s="2">
        <v>53840</v>
      </c>
      <c r="AL200" s="2">
        <v>53840</v>
      </c>
      <c r="AM200" s="2">
        <v>53840</v>
      </c>
      <c r="AN200" s="2">
        <v>53840</v>
      </c>
      <c r="AO200" s="2">
        <v>0</v>
      </c>
      <c r="AP200" s="2">
        <v>-13460</v>
      </c>
      <c r="AQ200" s="2">
        <v>0</v>
      </c>
      <c r="AR200" s="59">
        <v>0</v>
      </c>
      <c r="AS200" s="61">
        <v>0</v>
      </c>
      <c r="AT200" s="2">
        <v>0</v>
      </c>
    </row>
    <row r="201" spans="1:46" x14ac:dyDescent="0.25">
      <c r="A201" s="9">
        <v>198</v>
      </c>
      <c r="B201" s="9" t="s">
        <v>425</v>
      </c>
      <c r="C201" s="1" t="s">
        <v>789</v>
      </c>
      <c r="D201" s="1" t="s">
        <v>427</v>
      </c>
      <c r="E201" s="2">
        <v>6626061</v>
      </c>
      <c r="F201" s="2">
        <v>7328240</v>
      </c>
      <c r="G201" s="2">
        <v>7391155</v>
      </c>
      <c r="H201" s="2">
        <v>8500418</v>
      </c>
      <c r="I201" s="2">
        <v>7290846</v>
      </c>
      <c r="J201" s="2">
        <v>8972455</v>
      </c>
      <c r="K201" s="2">
        <v>8396987</v>
      </c>
      <c r="L201" s="2">
        <v>8791579</v>
      </c>
      <c r="M201" s="2">
        <v>8816748</v>
      </c>
      <c r="N201" s="2">
        <v>10495164</v>
      </c>
      <c r="O201" s="2">
        <v>10775997</v>
      </c>
      <c r="P201" s="2">
        <v>11633755</v>
      </c>
      <c r="Q201" s="2">
        <v>12345521</v>
      </c>
      <c r="R201" s="2">
        <v>11730264</v>
      </c>
      <c r="S201" s="2">
        <v>8091467</v>
      </c>
      <c r="T201" s="2">
        <v>5102442</v>
      </c>
      <c r="U201" s="2">
        <v>6868684</v>
      </c>
      <c r="V201" s="2">
        <v>7605423</v>
      </c>
      <c r="W201" s="2">
        <v>8592710</v>
      </c>
      <c r="X201" s="2">
        <v>9002893</v>
      </c>
      <c r="Y201" s="2">
        <v>9317000</v>
      </c>
      <c r="Z201" s="2">
        <v>9584000</v>
      </c>
      <c r="AA201" s="2">
        <v>9702216</v>
      </c>
      <c r="AB201" s="2">
        <v>10337003</v>
      </c>
      <c r="AC201" s="2">
        <v>12368330</v>
      </c>
      <c r="AD201" s="2">
        <v>11851668</v>
      </c>
      <c r="AE201" s="2">
        <v>11283020</v>
      </c>
      <c r="AF201" s="2">
        <v>12147025</v>
      </c>
      <c r="AG201" s="2">
        <v>11578155</v>
      </c>
      <c r="AH201" s="2">
        <v>11316279</v>
      </c>
      <c r="AI201" s="2">
        <v>11790994</v>
      </c>
      <c r="AJ201" s="2">
        <v>12599229</v>
      </c>
      <c r="AK201" s="2">
        <v>6675053</v>
      </c>
      <c r="AL201" s="2">
        <v>6675053</v>
      </c>
      <c r="AM201" s="2">
        <v>8047707</v>
      </c>
      <c r="AN201" s="2">
        <v>4981384</v>
      </c>
      <c r="AO201" s="2">
        <v>6827538</v>
      </c>
      <c r="AP201" s="2">
        <v>7448751</v>
      </c>
      <c r="AQ201" s="2">
        <v>7070887</v>
      </c>
      <c r="AR201" s="59">
        <v>7956125.2400000002</v>
      </c>
      <c r="AS201" s="61">
        <v>10010783.2399999</v>
      </c>
      <c r="AT201" s="2">
        <v>8218630</v>
      </c>
    </row>
    <row r="202" spans="1:46" x14ac:dyDescent="0.25">
      <c r="A202" s="9">
        <v>199</v>
      </c>
      <c r="B202" s="9" t="s">
        <v>859</v>
      </c>
      <c r="C202" s="1" t="s">
        <v>789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59">
        <v>0</v>
      </c>
      <c r="AS202" s="61">
        <v>0</v>
      </c>
      <c r="AT202" s="2">
        <v>0</v>
      </c>
    </row>
    <row r="203" spans="1:46" x14ac:dyDescent="0.25">
      <c r="A203" s="9">
        <v>200</v>
      </c>
      <c r="B203" s="9" t="s">
        <v>860</v>
      </c>
      <c r="C203" s="1" t="s">
        <v>789</v>
      </c>
      <c r="E203" s="2">
        <v>12902312</v>
      </c>
      <c r="F203" s="2">
        <v>11278557</v>
      </c>
      <c r="G203" s="2">
        <v>9947210</v>
      </c>
      <c r="H203" s="2">
        <v>8898031</v>
      </c>
      <c r="I203" s="2">
        <v>8758486</v>
      </c>
      <c r="J203" s="2">
        <v>6153624</v>
      </c>
      <c r="K203" s="2">
        <v>5629516</v>
      </c>
      <c r="L203" s="2">
        <v>5071411</v>
      </c>
      <c r="M203" s="2">
        <v>3934036</v>
      </c>
      <c r="N203" s="2">
        <v>3369897</v>
      </c>
      <c r="O203" s="2">
        <v>2526513</v>
      </c>
      <c r="P203" s="2">
        <v>1844337</v>
      </c>
      <c r="Q203" s="2">
        <v>1811159</v>
      </c>
      <c r="R203" s="2">
        <v>1793943</v>
      </c>
      <c r="S203" s="2">
        <v>1577828</v>
      </c>
      <c r="T203" s="2">
        <v>758540</v>
      </c>
      <c r="U203" s="2">
        <v>736100</v>
      </c>
      <c r="V203" s="2">
        <v>713660</v>
      </c>
      <c r="W203" s="2">
        <v>691220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59">
        <v>0</v>
      </c>
      <c r="AS203" s="61">
        <v>0</v>
      </c>
      <c r="AT203" s="2">
        <v>0</v>
      </c>
    </row>
    <row r="204" spans="1:46" x14ac:dyDescent="0.25">
      <c r="A204" s="9">
        <v>201</v>
      </c>
      <c r="B204" s="9" t="s">
        <v>861</v>
      </c>
      <c r="C204" s="1" t="s">
        <v>789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226712</v>
      </c>
      <c r="AC204" s="2">
        <v>453420</v>
      </c>
      <c r="AD204" s="2">
        <v>453420</v>
      </c>
      <c r="AE204" s="2">
        <v>340066</v>
      </c>
      <c r="AF204" s="2">
        <v>453420</v>
      </c>
      <c r="AG204" s="2">
        <v>453420</v>
      </c>
      <c r="AH204" s="2">
        <v>453420</v>
      </c>
      <c r="AI204" s="2">
        <v>438610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59">
        <v>0</v>
      </c>
      <c r="AS204" s="61">
        <v>0</v>
      </c>
      <c r="AT204" s="2">
        <v>0</v>
      </c>
    </row>
    <row r="205" spans="1:46" x14ac:dyDescent="0.25">
      <c r="A205" s="9">
        <v>202</v>
      </c>
      <c r="B205" s="9" t="s">
        <v>428</v>
      </c>
      <c r="C205" s="1" t="s">
        <v>789</v>
      </c>
      <c r="D205" s="1" t="s">
        <v>430</v>
      </c>
      <c r="E205" s="2">
        <v>2071838</v>
      </c>
      <c r="F205" s="2">
        <v>2150956</v>
      </c>
      <c r="G205" s="2">
        <v>2704221</v>
      </c>
      <c r="H205" s="2">
        <v>2543237</v>
      </c>
      <c r="I205" s="2">
        <v>2475361</v>
      </c>
      <c r="J205" s="2">
        <v>2778982</v>
      </c>
      <c r="K205" s="2">
        <v>2787380</v>
      </c>
      <c r="L205" s="2">
        <v>2722252</v>
      </c>
      <c r="M205" s="2">
        <v>2682132</v>
      </c>
      <c r="N205" s="2">
        <v>3195363</v>
      </c>
      <c r="O205" s="2">
        <v>3414042</v>
      </c>
      <c r="P205" s="2">
        <v>3493143</v>
      </c>
      <c r="Q205" s="2">
        <v>3637284</v>
      </c>
      <c r="R205" s="2">
        <v>3722058</v>
      </c>
      <c r="S205" s="2">
        <v>3636720</v>
      </c>
      <c r="T205" s="2">
        <v>3599540</v>
      </c>
      <c r="U205" s="2">
        <v>3666084</v>
      </c>
      <c r="V205" s="2">
        <v>3721176</v>
      </c>
      <c r="W205" s="2">
        <v>4125258</v>
      </c>
      <c r="X205" s="2">
        <v>4051752</v>
      </c>
      <c r="Y205" s="2">
        <v>4494696</v>
      </c>
      <c r="Z205" s="2">
        <v>5034018</v>
      </c>
      <c r="AA205" s="2">
        <v>4920792</v>
      </c>
      <c r="AB205" s="2">
        <v>5092564</v>
      </c>
      <c r="AC205" s="2">
        <v>6023172</v>
      </c>
      <c r="AD205" s="2">
        <v>5533560</v>
      </c>
      <c r="AE205" s="2">
        <v>5463630</v>
      </c>
      <c r="AF205" s="2">
        <v>5425974</v>
      </c>
      <c r="AG205" s="2">
        <v>5427216</v>
      </c>
      <c r="AH205" s="2">
        <v>6060600</v>
      </c>
      <c r="AI205" s="2">
        <v>6594432</v>
      </c>
      <c r="AJ205" s="2">
        <v>6585528</v>
      </c>
      <c r="AK205" s="2">
        <v>6547632</v>
      </c>
      <c r="AL205" s="2">
        <v>6461489</v>
      </c>
      <c r="AM205" s="2">
        <v>6346260</v>
      </c>
      <c r="AN205" s="2">
        <v>6034345</v>
      </c>
      <c r="AO205" s="2">
        <v>6034796</v>
      </c>
      <c r="AP205" s="2">
        <v>6052829</v>
      </c>
      <c r="AQ205" s="2">
        <v>8266080</v>
      </c>
      <c r="AR205" s="59">
        <v>6143745</v>
      </c>
      <c r="AS205" s="61">
        <v>8376847</v>
      </c>
      <c r="AT205" s="2">
        <v>6250000</v>
      </c>
    </row>
    <row r="206" spans="1:46" x14ac:dyDescent="0.25">
      <c r="A206" s="9">
        <v>203</v>
      </c>
      <c r="B206" s="9" t="s">
        <v>431</v>
      </c>
      <c r="C206" s="1" t="s">
        <v>789</v>
      </c>
      <c r="D206" s="1" t="s">
        <v>433</v>
      </c>
      <c r="E206" s="2">
        <v>70585</v>
      </c>
      <c r="F206" s="2">
        <v>67983</v>
      </c>
      <c r="G206" s="2">
        <v>70933</v>
      </c>
      <c r="H206" s="2">
        <v>75336</v>
      </c>
      <c r="I206" s="2">
        <v>68039</v>
      </c>
      <c r="J206" s="2">
        <v>96435</v>
      </c>
      <c r="K206" s="2">
        <v>68564</v>
      </c>
      <c r="L206" s="2">
        <v>87912</v>
      </c>
      <c r="M206" s="2">
        <v>102040</v>
      </c>
      <c r="N206" s="2">
        <v>106488</v>
      </c>
      <c r="O206" s="2">
        <v>98632</v>
      </c>
      <c r="P206" s="2">
        <v>100958</v>
      </c>
      <c r="Q206" s="2">
        <v>102418</v>
      </c>
      <c r="R206" s="2">
        <v>83866</v>
      </c>
      <c r="S206" s="2">
        <v>145985</v>
      </c>
      <c r="T206" s="2">
        <v>95472</v>
      </c>
      <c r="U206" s="2">
        <v>119004</v>
      </c>
      <c r="V206" s="2">
        <v>106011</v>
      </c>
      <c r="W206" s="2">
        <v>76595</v>
      </c>
      <c r="X206" s="2">
        <v>110055</v>
      </c>
      <c r="Y206" s="2">
        <v>130000</v>
      </c>
      <c r="Z206" s="2">
        <v>179216</v>
      </c>
      <c r="AA206" s="2">
        <v>122993</v>
      </c>
      <c r="AB206" s="2">
        <v>156000</v>
      </c>
      <c r="AC206" s="2">
        <v>140623</v>
      </c>
      <c r="AD206" s="2">
        <v>135160</v>
      </c>
      <c r="AE206" s="2">
        <v>143150</v>
      </c>
      <c r="AF206" s="2">
        <v>159971</v>
      </c>
      <c r="AG206" s="2">
        <v>141548</v>
      </c>
      <c r="AH206" s="2">
        <v>188532</v>
      </c>
      <c r="AI206" s="2">
        <v>196869</v>
      </c>
      <c r="AJ206" s="2">
        <v>141498</v>
      </c>
      <c r="AK206" s="2">
        <v>242405</v>
      </c>
      <c r="AL206" s="2">
        <v>182764</v>
      </c>
      <c r="AM206" s="2">
        <v>138869</v>
      </c>
      <c r="AN206" s="2">
        <v>65225</v>
      </c>
      <c r="AO206" s="2">
        <v>180000</v>
      </c>
      <c r="AP206" s="2">
        <v>173982</v>
      </c>
      <c r="AQ206" s="2">
        <v>148816</v>
      </c>
      <c r="AR206" s="59">
        <v>164216.71</v>
      </c>
      <c r="AS206" s="61">
        <v>164216.709999999</v>
      </c>
      <c r="AT206" s="2">
        <v>180000</v>
      </c>
    </row>
    <row r="207" spans="1:46" x14ac:dyDescent="0.25">
      <c r="A207" s="9">
        <v>204</v>
      </c>
      <c r="B207" s="9" t="s">
        <v>434</v>
      </c>
      <c r="C207" s="1" t="s">
        <v>789</v>
      </c>
      <c r="D207" s="1" t="s">
        <v>436</v>
      </c>
      <c r="E207" s="2">
        <v>50000</v>
      </c>
      <c r="F207" s="2">
        <v>50000</v>
      </c>
      <c r="G207" s="2">
        <v>50000</v>
      </c>
      <c r="H207" s="2">
        <v>50000</v>
      </c>
      <c r="I207" s="2">
        <v>50000</v>
      </c>
      <c r="J207" s="2">
        <v>50000</v>
      </c>
      <c r="K207" s="2">
        <v>300000</v>
      </c>
      <c r="L207" s="2">
        <v>219000</v>
      </c>
      <c r="M207" s="2">
        <v>214866</v>
      </c>
      <c r="N207" s="2">
        <v>168000</v>
      </c>
      <c r="O207" s="2">
        <v>218000</v>
      </c>
      <c r="P207" s="2">
        <v>215000</v>
      </c>
      <c r="Q207" s="2">
        <v>202000</v>
      </c>
      <c r="R207" s="2">
        <v>176000</v>
      </c>
      <c r="S207" s="2">
        <v>184000</v>
      </c>
      <c r="T207" s="2">
        <v>200000</v>
      </c>
      <c r="U207" s="2">
        <v>200000</v>
      </c>
      <c r="V207" s="2">
        <v>187000</v>
      </c>
      <c r="W207" s="2">
        <v>192000</v>
      </c>
      <c r="X207" s="2">
        <v>177000</v>
      </c>
      <c r="Y207" s="2">
        <v>165000</v>
      </c>
      <c r="Z207" s="2">
        <v>161000</v>
      </c>
      <c r="AA207" s="2">
        <v>159000</v>
      </c>
      <c r="AB207" s="2">
        <v>159000</v>
      </c>
      <c r="AC207" s="2">
        <v>139000</v>
      </c>
      <c r="AD207" s="2">
        <v>111923</v>
      </c>
      <c r="AE207" s="2">
        <v>63589</v>
      </c>
      <c r="AF207" s="2">
        <v>74000</v>
      </c>
      <c r="AG207" s="2">
        <v>75000</v>
      </c>
      <c r="AH207" s="2">
        <v>93480</v>
      </c>
      <c r="AI207" s="2">
        <v>73215</v>
      </c>
      <c r="AJ207" s="2">
        <v>74399</v>
      </c>
      <c r="AK207" s="2">
        <v>46000</v>
      </c>
      <c r="AL207" s="2">
        <v>25000</v>
      </c>
      <c r="AM207" s="2">
        <v>25000</v>
      </c>
      <c r="AN207" s="2">
        <v>25000</v>
      </c>
      <c r="AO207" s="2">
        <v>0</v>
      </c>
      <c r="AP207" s="2">
        <v>25600</v>
      </c>
      <c r="AQ207" s="2">
        <v>25663</v>
      </c>
      <c r="AR207" s="59">
        <v>26000</v>
      </c>
      <c r="AS207" s="61">
        <v>26000</v>
      </c>
      <c r="AT207" s="2">
        <v>26600</v>
      </c>
    </row>
    <row r="208" spans="1:46" x14ac:dyDescent="0.25">
      <c r="A208" s="9">
        <v>205</v>
      </c>
      <c r="B208" s="9" t="s">
        <v>862</v>
      </c>
      <c r="C208" s="1" t="s">
        <v>789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43750</v>
      </c>
      <c r="V208" s="2">
        <v>8750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4000001</v>
      </c>
      <c r="AD208" s="2">
        <v>6000000</v>
      </c>
      <c r="AE208" s="2">
        <v>6000002</v>
      </c>
      <c r="AF208" s="2">
        <v>4099688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59">
        <v>0</v>
      </c>
      <c r="AS208" s="61">
        <v>0</v>
      </c>
      <c r="AT208" s="2">
        <v>0</v>
      </c>
    </row>
    <row r="209" spans="1:46" x14ac:dyDescent="0.25">
      <c r="A209" s="9">
        <v>206</v>
      </c>
      <c r="B209" s="9" t="s">
        <v>437</v>
      </c>
      <c r="C209" s="1" t="s">
        <v>789</v>
      </c>
      <c r="D209" s="1" t="s">
        <v>438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215000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100000</v>
      </c>
      <c r="AO209" s="2">
        <v>0</v>
      </c>
      <c r="AP209" s="2">
        <v>0</v>
      </c>
      <c r="AQ209" s="2">
        <v>100000</v>
      </c>
      <c r="AR209" s="59">
        <v>100000</v>
      </c>
      <c r="AS209" s="61">
        <v>100000</v>
      </c>
      <c r="AT209" s="2">
        <v>0</v>
      </c>
    </row>
    <row r="210" spans="1:46" x14ac:dyDescent="0.25">
      <c r="A210" s="9">
        <v>207</v>
      </c>
      <c r="B210" s="9" t="s">
        <v>439</v>
      </c>
      <c r="C210" s="1" t="s">
        <v>789</v>
      </c>
      <c r="D210" s="1" t="s">
        <v>441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80000</v>
      </c>
      <c r="AI210" s="2">
        <v>80000</v>
      </c>
      <c r="AJ210" s="2">
        <v>80000</v>
      </c>
      <c r="AK210" s="2">
        <v>80000</v>
      </c>
      <c r="AL210" s="2">
        <v>30000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59">
        <v>0</v>
      </c>
      <c r="AS210" s="61">
        <v>0</v>
      </c>
      <c r="AT210" s="2">
        <v>0</v>
      </c>
    </row>
    <row r="211" spans="1:46" x14ac:dyDescent="0.25">
      <c r="A211" s="9">
        <v>208</v>
      </c>
      <c r="B211" s="9" t="s">
        <v>863</v>
      </c>
      <c r="C211" s="1" t="s">
        <v>789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79948</v>
      </c>
      <c r="V211" s="2">
        <v>79948</v>
      </c>
      <c r="W211" s="2">
        <v>63382</v>
      </c>
      <c r="X211" s="2">
        <v>39974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59">
        <v>0</v>
      </c>
      <c r="AS211" s="61">
        <v>0</v>
      </c>
      <c r="AT211" s="2">
        <v>0</v>
      </c>
    </row>
    <row r="212" spans="1:46" x14ac:dyDescent="0.25">
      <c r="A212" s="9">
        <v>209</v>
      </c>
      <c r="B212" s="9" t="s">
        <v>864</v>
      </c>
      <c r="C212" s="1" t="s">
        <v>789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141759</v>
      </c>
      <c r="O212" s="2">
        <v>124342</v>
      </c>
      <c r="P212" s="2">
        <v>204046</v>
      </c>
      <c r="Q212" s="2">
        <v>120415</v>
      </c>
      <c r="R212" s="2">
        <v>179521</v>
      </c>
      <c r="S212" s="2">
        <v>1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59">
        <v>0</v>
      </c>
      <c r="AS212" s="61">
        <v>0</v>
      </c>
      <c r="AT212" s="2">
        <v>0</v>
      </c>
    </row>
    <row r="213" spans="1:46" x14ac:dyDescent="0.25">
      <c r="A213" s="9">
        <v>210</v>
      </c>
      <c r="B213" s="9" t="s">
        <v>865</v>
      </c>
      <c r="C213" s="1" t="s">
        <v>789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6136</v>
      </c>
      <c r="N213" s="2">
        <v>9783</v>
      </c>
      <c r="O213" s="2">
        <v>7959</v>
      </c>
      <c r="P213" s="2">
        <v>11148</v>
      </c>
      <c r="Q213" s="2">
        <v>15915</v>
      </c>
      <c r="R213" s="2">
        <v>7175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59">
        <v>0</v>
      </c>
      <c r="AS213" s="61">
        <v>0</v>
      </c>
      <c r="AT213" s="2">
        <v>0</v>
      </c>
    </row>
    <row r="214" spans="1:46" x14ac:dyDescent="0.25">
      <c r="A214" s="9">
        <v>211</v>
      </c>
      <c r="B214" s="9" t="s">
        <v>866</v>
      </c>
      <c r="C214" s="1" t="s">
        <v>789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13882</v>
      </c>
      <c r="S214" s="2">
        <v>38713</v>
      </c>
      <c r="T214" s="2">
        <v>16890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4979</v>
      </c>
      <c r="AB214" s="2">
        <v>1815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120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-75</v>
      </c>
      <c r="AQ214" s="2">
        <v>0</v>
      </c>
      <c r="AR214" s="59">
        <v>0</v>
      </c>
      <c r="AS214" s="61">
        <v>0</v>
      </c>
      <c r="AT214" s="2">
        <v>0</v>
      </c>
    </row>
    <row r="215" spans="1:46" x14ac:dyDescent="0.25">
      <c r="A215" s="9">
        <v>212</v>
      </c>
      <c r="B215" s="9" t="s">
        <v>442</v>
      </c>
      <c r="C215" s="1" t="s">
        <v>789</v>
      </c>
      <c r="D215" s="1" t="s">
        <v>444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7559</v>
      </c>
      <c r="L215" s="2">
        <v>15737</v>
      </c>
      <c r="M215" s="2">
        <v>22944</v>
      </c>
      <c r="N215" s="2">
        <v>53695</v>
      </c>
      <c r="O215" s="2">
        <v>35402</v>
      </c>
      <c r="P215" s="2">
        <v>35352</v>
      </c>
      <c r="Q215" s="2">
        <v>50364</v>
      </c>
      <c r="R215" s="2">
        <v>43009</v>
      </c>
      <c r="S215" s="2">
        <v>23916</v>
      </c>
      <c r="T215" s="2">
        <v>43509</v>
      </c>
      <c r="U215" s="2">
        <v>17688</v>
      </c>
      <c r="V215" s="2">
        <v>8986</v>
      </c>
      <c r="W215" s="2">
        <v>0</v>
      </c>
      <c r="X215" s="2">
        <v>0</v>
      </c>
      <c r="Y215" s="2">
        <v>5923</v>
      </c>
      <c r="Z215" s="2">
        <v>3685</v>
      </c>
      <c r="AA215" s="2">
        <v>870</v>
      </c>
      <c r="AB215" s="2">
        <v>5218</v>
      </c>
      <c r="AC215" s="2">
        <v>2415</v>
      </c>
      <c r="AD215" s="2">
        <v>2082</v>
      </c>
      <c r="AE215" s="2">
        <v>2248</v>
      </c>
      <c r="AF215" s="2">
        <v>703</v>
      </c>
      <c r="AG215" s="2">
        <v>0</v>
      </c>
      <c r="AH215" s="2">
        <v>256</v>
      </c>
      <c r="AI215" s="2">
        <v>1807</v>
      </c>
      <c r="AJ215" s="2">
        <v>2568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59">
        <v>0</v>
      </c>
      <c r="AS215" s="61">
        <v>0</v>
      </c>
      <c r="AT215" s="2">
        <v>0</v>
      </c>
    </row>
    <row r="216" spans="1:46" x14ac:dyDescent="0.25">
      <c r="A216" s="9">
        <v>213</v>
      </c>
      <c r="B216" s="9" t="s">
        <v>445</v>
      </c>
      <c r="C216" s="1" t="s">
        <v>789</v>
      </c>
      <c r="D216" s="1" t="s">
        <v>447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6153</v>
      </c>
      <c r="L216" s="2">
        <v>10031</v>
      </c>
      <c r="M216" s="2">
        <v>11553</v>
      </c>
      <c r="N216" s="2">
        <v>7114</v>
      </c>
      <c r="O216" s="2">
        <v>2460</v>
      </c>
      <c r="P216" s="2">
        <v>1836</v>
      </c>
      <c r="Q216" s="2">
        <v>0</v>
      </c>
      <c r="R216" s="2">
        <v>2470</v>
      </c>
      <c r="S216" s="2">
        <v>2278</v>
      </c>
      <c r="T216" s="2">
        <v>3156</v>
      </c>
      <c r="U216" s="2">
        <v>2838</v>
      </c>
      <c r="V216" s="2">
        <v>5377</v>
      </c>
      <c r="W216" s="2">
        <v>7140</v>
      </c>
      <c r="X216" s="2">
        <v>4360</v>
      </c>
      <c r="Y216" s="2">
        <v>5360</v>
      </c>
      <c r="Z216" s="2">
        <v>4720</v>
      </c>
      <c r="AA216" s="2">
        <v>5770</v>
      </c>
      <c r="AB216" s="2">
        <v>6560</v>
      </c>
      <c r="AC216" s="2">
        <v>6640</v>
      </c>
      <c r="AD216" s="2">
        <v>7370</v>
      </c>
      <c r="AE216" s="2">
        <v>6085</v>
      </c>
      <c r="AF216" s="2">
        <v>4390</v>
      </c>
      <c r="AG216" s="2">
        <v>8760</v>
      </c>
      <c r="AH216" s="2">
        <v>8805</v>
      </c>
      <c r="AI216" s="2">
        <v>23397</v>
      </c>
      <c r="AJ216" s="2">
        <v>14555</v>
      </c>
      <c r="AK216" s="2">
        <v>25715</v>
      </c>
      <c r="AL216" s="2">
        <v>29195</v>
      </c>
      <c r="AM216" s="2">
        <v>29625</v>
      </c>
      <c r="AN216" s="2">
        <v>21860</v>
      </c>
      <c r="AO216" s="2">
        <v>25613</v>
      </c>
      <c r="AP216" s="2">
        <v>16560</v>
      </c>
      <c r="AQ216" s="2">
        <v>19000</v>
      </c>
      <c r="AR216" s="59">
        <v>63313.27</v>
      </c>
      <c r="AS216" s="61">
        <v>63313.27</v>
      </c>
      <c r="AT216" s="2">
        <v>20000</v>
      </c>
    </row>
    <row r="217" spans="1:46" x14ac:dyDescent="0.25">
      <c r="A217" s="9">
        <v>214</v>
      </c>
      <c r="B217" s="9" t="s">
        <v>867</v>
      </c>
      <c r="C217" s="1" t="s">
        <v>789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3172</v>
      </c>
      <c r="L217" s="2">
        <v>12707</v>
      </c>
      <c r="M217" s="2">
        <v>17820</v>
      </c>
      <c r="N217" s="2">
        <v>16403</v>
      </c>
      <c r="O217" s="2">
        <v>14979</v>
      </c>
      <c r="P217" s="2">
        <v>13980</v>
      </c>
      <c r="Q217" s="2">
        <v>15532</v>
      </c>
      <c r="R217" s="2">
        <v>10480</v>
      </c>
      <c r="S217" s="2">
        <v>11222</v>
      </c>
      <c r="T217" s="2">
        <v>8952</v>
      </c>
      <c r="U217" s="2">
        <v>6134</v>
      </c>
      <c r="V217" s="2">
        <v>6983</v>
      </c>
      <c r="W217" s="2">
        <v>5824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59">
        <v>0</v>
      </c>
      <c r="AS217" s="61">
        <v>0</v>
      </c>
      <c r="AT217" s="2">
        <v>0</v>
      </c>
    </row>
    <row r="218" spans="1:46" x14ac:dyDescent="0.25">
      <c r="A218" s="9">
        <v>215</v>
      </c>
      <c r="B218" s="9" t="s">
        <v>448</v>
      </c>
      <c r="C218" s="1" t="s">
        <v>789</v>
      </c>
      <c r="D218" s="1" t="s">
        <v>450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481</v>
      </c>
      <c r="K218" s="2">
        <v>5892</v>
      </c>
      <c r="L218" s="2">
        <v>7158</v>
      </c>
      <c r="M218" s="2">
        <v>12336</v>
      </c>
      <c r="N218" s="2">
        <v>8985</v>
      </c>
      <c r="O218" s="2">
        <v>9186</v>
      </c>
      <c r="P218" s="2">
        <v>9564</v>
      </c>
      <c r="Q218" s="2">
        <v>8341</v>
      </c>
      <c r="R218" s="2">
        <v>10347</v>
      </c>
      <c r="S218" s="2">
        <v>8896</v>
      </c>
      <c r="T218" s="2">
        <v>10200</v>
      </c>
      <c r="U218" s="2">
        <v>8840</v>
      </c>
      <c r="V218" s="2">
        <v>10304</v>
      </c>
      <c r="W218" s="2">
        <v>6643</v>
      </c>
      <c r="X218" s="2">
        <v>8355</v>
      </c>
      <c r="Y218" s="2">
        <v>6867</v>
      </c>
      <c r="Z218" s="2">
        <v>9575</v>
      </c>
      <c r="AA218" s="2">
        <v>4652</v>
      </c>
      <c r="AB218" s="2">
        <v>8495</v>
      </c>
      <c r="AC218" s="2">
        <v>7701</v>
      </c>
      <c r="AD218" s="2">
        <v>8014</v>
      </c>
      <c r="AE218" s="2">
        <v>6782</v>
      </c>
      <c r="AF218" s="2">
        <v>7552</v>
      </c>
      <c r="AG218" s="2">
        <v>7303</v>
      </c>
      <c r="AH218" s="2">
        <v>7866</v>
      </c>
      <c r="AI218" s="2">
        <v>7787</v>
      </c>
      <c r="AJ218" s="2">
        <v>6153</v>
      </c>
      <c r="AK218" s="2">
        <v>6631</v>
      </c>
      <c r="AL218" s="2">
        <v>6915</v>
      </c>
      <c r="AM218" s="2">
        <v>6529</v>
      </c>
      <c r="AN218" s="2">
        <v>8516</v>
      </c>
      <c r="AO218" s="2">
        <v>6962</v>
      </c>
      <c r="AP218" s="2">
        <v>6480</v>
      </c>
      <c r="AQ218" s="2">
        <v>7964</v>
      </c>
      <c r="AR218" s="59">
        <v>573.79999999999995</v>
      </c>
      <c r="AS218" s="61">
        <v>573.79999999999905</v>
      </c>
      <c r="AT218" s="2">
        <v>7300</v>
      </c>
    </row>
    <row r="219" spans="1:46" x14ac:dyDescent="0.25">
      <c r="A219" s="9">
        <v>216</v>
      </c>
      <c r="B219" s="9" t="s">
        <v>451</v>
      </c>
      <c r="C219" s="1" t="s">
        <v>789</v>
      </c>
      <c r="D219" s="1" t="s">
        <v>453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9000</v>
      </c>
      <c r="T219" s="2">
        <v>6425</v>
      </c>
      <c r="U219" s="2">
        <v>9475</v>
      </c>
      <c r="V219" s="2">
        <v>11905</v>
      </c>
      <c r="W219" s="2">
        <v>11695</v>
      </c>
      <c r="X219" s="2">
        <v>18315</v>
      </c>
      <c r="Y219" s="2">
        <v>15720</v>
      </c>
      <c r="Z219" s="2">
        <v>20705</v>
      </c>
      <c r="AA219" s="2">
        <v>14175</v>
      </c>
      <c r="AB219" s="2">
        <v>20959</v>
      </c>
      <c r="AC219" s="2">
        <v>22660</v>
      </c>
      <c r="AD219" s="2">
        <v>20460</v>
      </c>
      <c r="AE219" s="2">
        <v>14180</v>
      </c>
      <c r="AF219" s="2">
        <v>21982</v>
      </c>
      <c r="AG219" s="2">
        <v>26536</v>
      </c>
      <c r="AH219" s="2">
        <v>13624</v>
      </c>
      <c r="AI219" s="2">
        <v>22451</v>
      </c>
      <c r="AJ219" s="2">
        <v>12639</v>
      </c>
      <c r="AK219" s="2">
        <v>14848</v>
      </c>
      <c r="AL219" s="2">
        <v>10226</v>
      </c>
      <c r="AM219" s="2">
        <v>17672</v>
      </c>
      <c r="AN219" s="2">
        <v>13431</v>
      </c>
      <c r="AO219" s="2">
        <v>31604</v>
      </c>
      <c r="AP219" s="2">
        <v>29448</v>
      </c>
      <c r="AQ219" s="2">
        <v>37685</v>
      </c>
      <c r="AR219" s="59">
        <v>29484</v>
      </c>
      <c r="AS219" s="61">
        <v>29484</v>
      </c>
      <c r="AT219" s="2">
        <v>28000</v>
      </c>
    </row>
    <row r="220" spans="1:46" x14ac:dyDescent="0.25">
      <c r="A220" s="9">
        <v>217</v>
      </c>
      <c r="B220" s="9" t="s">
        <v>868</v>
      </c>
      <c r="C220" s="1" t="s">
        <v>789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47810</v>
      </c>
      <c r="K220" s="2">
        <v>79454</v>
      </c>
      <c r="L220" s="2">
        <v>98301</v>
      </c>
      <c r="M220" s="2">
        <v>105423</v>
      </c>
      <c r="N220" s="2">
        <v>53026</v>
      </c>
      <c r="O220" s="2">
        <v>46362</v>
      </c>
      <c r="P220" s="2">
        <v>14720</v>
      </c>
      <c r="Q220" s="2">
        <v>9500</v>
      </c>
      <c r="R220" s="2">
        <v>11250</v>
      </c>
      <c r="S220" s="2">
        <v>15750</v>
      </c>
      <c r="T220" s="2">
        <v>6030</v>
      </c>
      <c r="U220" s="2">
        <v>4750</v>
      </c>
      <c r="V220" s="2">
        <v>2750</v>
      </c>
      <c r="W220" s="2">
        <v>6420</v>
      </c>
      <c r="X220" s="2">
        <v>3500</v>
      </c>
      <c r="Y220" s="2">
        <v>250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59">
        <v>0</v>
      </c>
      <c r="AS220" s="61">
        <v>0</v>
      </c>
      <c r="AT220" s="2">
        <v>0</v>
      </c>
    </row>
    <row r="221" spans="1:46" x14ac:dyDescent="0.25">
      <c r="A221" s="9">
        <v>218</v>
      </c>
      <c r="B221" s="9" t="s">
        <v>454</v>
      </c>
      <c r="C221" s="1" t="s">
        <v>789</v>
      </c>
      <c r="D221" s="1" t="s">
        <v>456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6271</v>
      </c>
      <c r="K221" s="2">
        <v>36114</v>
      </c>
      <c r="L221" s="2">
        <v>71723</v>
      </c>
      <c r="M221" s="2">
        <v>74885</v>
      </c>
      <c r="N221" s="2">
        <v>67620</v>
      </c>
      <c r="O221" s="2">
        <v>76001</v>
      </c>
      <c r="P221" s="2">
        <v>64510</v>
      </c>
      <c r="Q221" s="2">
        <v>72513</v>
      </c>
      <c r="R221" s="2">
        <v>58726</v>
      </c>
      <c r="S221" s="2">
        <v>65621</v>
      </c>
      <c r="T221" s="2">
        <v>73277</v>
      </c>
      <c r="U221" s="2">
        <v>56809</v>
      </c>
      <c r="V221" s="2">
        <v>69952</v>
      </c>
      <c r="W221" s="2">
        <v>67251</v>
      </c>
      <c r="X221" s="2">
        <v>76896</v>
      </c>
      <c r="Y221" s="2">
        <v>99778</v>
      </c>
      <c r="Z221" s="2">
        <v>81331</v>
      </c>
      <c r="AA221" s="2">
        <v>96594</v>
      </c>
      <c r="AB221" s="2">
        <v>89922</v>
      </c>
      <c r="AC221" s="2">
        <v>87332</v>
      </c>
      <c r="AD221" s="2">
        <v>85276</v>
      </c>
      <c r="AE221" s="2">
        <v>95203</v>
      </c>
      <c r="AF221" s="2">
        <v>95703</v>
      </c>
      <c r="AG221" s="2">
        <v>119500</v>
      </c>
      <c r="AH221" s="2">
        <v>135658</v>
      </c>
      <c r="AI221" s="2">
        <v>136295</v>
      </c>
      <c r="AJ221" s="2">
        <v>107123</v>
      </c>
      <c r="AK221" s="2">
        <v>90844</v>
      </c>
      <c r="AL221" s="2">
        <v>106605</v>
      </c>
      <c r="AM221" s="2">
        <v>97090</v>
      </c>
      <c r="AN221" s="2">
        <v>90935</v>
      </c>
      <c r="AO221" s="2">
        <v>84166</v>
      </c>
      <c r="AP221" s="2">
        <v>81939</v>
      </c>
      <c r="AQ221" s="2">
        <v>73845</v>
      </c>
      <c r="AR221" s="59">
        <v>69614</v>
      </c>
      <c r="AS221" s="61">
        <v>69614</v>
      </c>
      <c r="AT221" s="2">
        <v>82000</v>
      </c>
    </row>
    <row r="222" spans="1:46" x14ac:dyDescent="0.25">
      <c r="A222" s="9">
        <v>219</v>
      </c>
      <c r="B222" s="9" t="s">
        <v>457</v>
      </c>
      <c r="C222" s="1" t="s">
        <v>789</v>
      </c>
      <c r="D222" s="1" t="s">
        <v>459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67482</v>
      </c>
      <c r="K222" s="2">
        <v>36638</v>
      </c>
      <c r="L222" s="2">
        <v>142626</v>
      </c>
      <c r="M222" s="2">
        <v>35832</v>
      </c>
      <c r="N222" s="2">
        <v>132498</v>
      </c>
      <c r="O222" s="2">
        <v>70508</v>
      </c>
      <c r="P222" s="2">
        <v>80926</v>
      </c>
      <c r="Q222" s="2">
        <v>18730</v>
      </c>
      <c r="R222" s="2">
        <v>60300</v>
      </c>
      <c r="S222" s="2">
        <v>32534</v>
      </c>
      <c r="T222" s="2">
        <v>45575</v>
      </c>
      <c r="U222" s="2">
        <v>24734</v>
      </c>
      <c r="V222" s="2">
        <v>28458</v>
      </c>
      <c r="W222" s="2">
        <v>14672</v>
      </c>
      <c r="X222" s="2">
        <v>14628</v>
      </c>
      <c r="Y222" s="2">
        <v>5607</v>
      </c>
      <c r="Z222" s="2">
        <v>20457</v>
      </c>
      <c r="AA222" s="2">
        <v>25258</v>
      </c>
      <c r="AB222" s="2">
        <v>9371</v>
      </c>
      <c r="AC222" s="2">
        <v>35910</v>
      </c>
      <c r="AD222" s="2">
        <v>4678</v>
      </c>
      <c r="AE222" s="2">
        <v>12325</v>
      </c>
      <c r="AF222" s="2">
        <v>10536</v>
      </c>
      <c r="AG222" s="2">
        <v>4555</v>
      </c>
      <c r="AH222" s="2">
        <v>13981</v>
      </c>
      <c r="AI222" s="2">
        <v>11980</v>
      </c>
      <c r="AJ222" s="2">
        <v>14485</v>
      </c>
      <c r="AK222" s="2">
        <v>21568</v>
      </c>
      <c r="AL222" s="2">
        <v>11553</v>
      </c>
      <c r="AM222" s="2">
        <v>13800</v>
      </c>
      <c r="AN222" s="2">
        <v>6000</v>
      </c>
      <c r="AO222" s="2">
        <v>3800</v>
      </c>
      <c r="AP222" s="2">
        <v>15600</v>
      </c>
      <c r="AQ222" s="2">
        <v>0</v>
      </c>
      <c r="AR222" s="59">
        <v>0</v>
      </c>
      <c r="AS222" s="61">
        <v>0</v>
      </c>
      <c r="AT222" s="2">
        <v>6600</v>
      </c>
    </row>
    <row r="223" spans="1:46" x14ac:dyDescent="0.25">
      <c r="A223" s="9">
        <v>220</v>
      </c>
      <c r="B223" s="9" t="s">
        <v>869</v>
      </c>
      <c r="C223" s="1" t="s">
        <v>789</v>
      </c>
      <c r="E223" s="2">
        <v>8093</v>
      </c>
      <c r="F223" s="2">
        <v>8256</v>
      </c>
      <c r="G223" s="2">
        <v>8532</v>
      </c>
      <c r="H223" s="2">
        <v>8618</v>
      </c>
      <c r="I223" s="2">
        <v>8735</v>
      </c>
      <c r="J223" s="2">
        <v>8643</v>
      </c>
      <c r="K223" s="2">
        <v>8364</v>
      </c>
      <c r="L223" s="2">
        <v>13008</v>
      </c>
      <c r="M223" s="2">
        <v>11808</v>
      </c>
      <c r="N223" s="2">
        <v>10854</v>
      </c>
      <c r="O223" s="2">
        <v>9684</v>
      </c>
      <c r="P223" s="2">
        <v>4680</v>
      </c>
      <c r="Q223" s="2">
        <v>750</v>
      </c>
      <c r="R223" s="2">
        <v>590</v>
      </c>
      <c r="S223" s="2">
        <v>360</v>
      </c>
      <c r="T223" s="2">
        <v>35</v>
      </c>
      <c r="U223" s="2">
        <v>15</v>
      </c>
      <c r="V223" s="2">
        <v>6610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59">
        <v>0</v>
      </c>
      <c r="AS223" s="61">
        <v>0</v>
      </c>
      <c r="AT223" s="2">
        <v>0</v>
      </c>
    </row>
    <row r="224" spans="1:46" x14ac:dyDescent="0.25">
      <c r="A224" s="9">
        <v>221</v>
      </c>
      <c r="B224" s="9" t="s">
        <v>870</v>
      </c>
      <c r="C224" s="1" t="s">
        <v>789</v>
      </c>
      <c r="E224" s="2">
        <v>60528</v>
      </c>
      <c r="F224" s="2">
        <v>62775</v>
      </c>
      <c r="G224" s="2">
        <v>38607</v>
      </c>
      <c r="H224" s="2">
        <v>24150</v>
      </c>
      <c r="I224" s="2">
        <v>16945</v>
      </c>
      <c r="J224" s="2">
        <v>19715</v>
      </c>
      <c r="K224" s="2">
        <v>25170</v>
      </c>
      <c r="L224" s="2">
        <v>15106</v>
      </c>
      <c r="M224" s="2">
        <v>590</v>
      </c>
      <c r="N224" s="2">
        <v>3370</v>
      </c>
      <c r="O224" s="2">
        <v>0</v>
      </c>
      <c r="P224" s="2">
        <v>1930</v>
      </c>
      <c r="Q224" s="2">
        <v>295</v>
      </c>
      <c r="R224" s="2">
        <v>2347</v>
      </c>
      <c r="S224" s="2">
        <v>960</v>
      </c>
      <c r="T224" s="2">
        <v>1150</v>
      </c>
      <c r="U224" s="2">
        <v>1900</v>
      </c>
      <c r="V224" s="2">
        <v>1450</v>
      </c>
      <c r="W224" s="2">
        <v>1739</v>
      </c>
      <c r="X224" s="2">
        <v>1467</v>
      </c>
      <c r="Y224" s="2">
        <v>60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59">
        <v>0</v>
      </c>
      <c r="AS224" s="61">
        <v>0</v>
      </c>
      <c r="AT224" s="2">
        <v>0</v>
      </c>
    </row>
    <row r="225" spans="1:46" x14ac:dyDescent="0.25">
      <c r="A225" s="9">
        <v>222</v>
      </c>
      <c r="B225" s="9" t="s">
        <v>871</v>
      </c>
      <c r="C225" s="1" t="s">
        <v>789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58500</v>
      </c>
      <c r="W225" s="2">
        <v>81000</v>
      </c>
      <c r="X225" s="2">
        <v>5400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59">
        <v>0</v>
      </c>
      <c r="AS225" s="61">
        <v>0</v>
      </c>
      <c r="AT225" s="2">
        <v>0</v>
      </c>
    </row>
    <row r="226" spans="1:46" x14ac:dyDescent="0.25">
      <c r="A226" s="9">
        <v>223</v>
      </c>
      <c r="B226" s="9" t="s">
        <v>460</v>
      </c>
      <c r="C226" s="1" t="s">
        <v>789</v>
      </c>
      <c r="D226" s="1" t="s">
        <v>462</v>
      </c>
      <c r="E226" s="2">
        <v>15771</v>
      </c>
      <c r="F226" s="2">
        <v>15226</v>
      </c>
      <c r="G226" s="2">
        <v>15512</v>
      </c>
      <c r="H226" s="2">
        <v>28367</v>
      </c>
      <c r="I226" s="2">
        <v>18284</v>
      </c>
      <c r="J226" s="2">
        <v>21043</v>
      </c>
      <c r="K226" s="2">
        <v>20164</v>
      </c>
      <c r="L226" s="2">
        <v>23620</v>
      </c>
      <c r="M226" s="2">
        <v>21350</v>
      </c>
      <c r="N226" s="2">
        <v>19350</v>
      </c>
      <c r="O226" s="2">
        <v>21460</v>
      </c>
      <c r="P226" s="2">
        <v>22720</v>
      </c>
      <c r="Q226" s="2">
        <v>20840</v>
      </c>
      <c r="R226" s="2">
        <v>17260</v>
      </c>
      <c r="S226" s="2">
        <v>20810</v>
      </c>
      <c r="T226" s="2">
        <v>18370</v>
      </c>
      <c r="U226" s="2">
        <v>25090</v>
      </c>
      <c r="V226" s="2">
        <v>18610</v>
      </c>
      <c r="W226" s="2">
        <v>17800</v>
      </c>
      <c r="X226" s="2">
        <v>20020</v>
      </c>
      <c r="Y226" s="2">
        <v>18390</v>
      </c>
      <c r="Z226" s="2">
        <v>18010</v>
      </c>
      <c r="AA226" s="2">
        <v>18950</v>
      </c>
      <c r="AB226" s="2">
        <v>19070</v>
      </c>
      <c r="AC226" s="2">
        <v>18200</v>
      </c>
      <c r="AD226" s="2">
        <v>17810</v>
      </c>
      <c r="AE226" s="2">
        <v>18920</v>
      </c>
      <c r="AF226" s="2">
        <v>16830</v>
      </c>
      <c r="AG226" s="2">
        <v>18270</v>
      </c>
      <c r="AH226" s="2">
        <v>14680</v>
      </c>
      <c r="AI226" s="2">
        <v>15210</v>
      </c>
      <c r="AJ226" s="2">
        <v>14580</v>
      </c>
      <c r="AK226" s="2">
        <v>14910</v>
      </c>
      <c r="AL226" s="2">
        <v>14400</v>
      </c>
      <c r="AM226" s="2">
        <v>12380</v>
      </c>
      <c r="AN226" s="2">
        <v>11330</v>
      </c>
      <c r="AO226" s="2">
        <v>13760</v>
      </c>
      <c r="AP226" s="2">
        <v>11000</v>
      </c>
      <c r="AQ226" s="2">
        <v>12844</v>
      </c>
      <c r="AR226" s="59">
        <v>12690</v>
      </c>
      <c r="AS226" s="61">
        <v>12690</v>
      </c>
      <c r="AT226" s="2">
        <v>13000</v>
      </c>
    </row>
    <row r="227" spans="1:46" x14ac:dyDescent="0.25">
      <c r="A227" s="9">
        <v>224</v>
      </c>
      <c r="B227" s="9" t="s">
        <v>872</v>
      </c>
      <c r="C227" s="1" t="s">
        <v>789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59">
        <v>0</v>
      </c>
      <c r="AS227" s="61">
        <v>0</v>
      </c>
      <c r="AT227" s="2">
        <v>0</v>
      </c>
    </row>
    <row r="228" spans="1:46" x14ac:dyDescent="0.25">
      <c r="A228" s="9">
        <v>225</v>
      </c>
      <c r="B228" s="9" t="s">
        <v>873</v>
      </c>
      <c r="C228" s="1" t="s">
        <v>789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3969</v>
      </c>
      <c r="T228" s="2">
        <v>4489</v>
      </c>
      <c r="U228" s="2">
        <v>3377</v>
      </c>
      <c r="V228" s="2">
        <v>4871</v>
      </c>
      <c r="W228" s="2">
        <v>4137</v>
      </c>
      <c r="X228" s="2">
        <v>4764</v>
      </c>
      <c r="Y228" s="2">
        <v>4695</v>
      </c>
      <c r="Z228" s="2">
        <v>4784</v>
      </c>
      <c r="AA228" s="2">
        <v>6302</v>
      </c>
      <c r="AB228" s="2">
        <v>8161</v>
      </c>
      <c r="AC228" s="2">
        <v>10169</v>
      </c>
      <c r="AD228" s="2">
        <v>7949</v>
      </c>
      <c r="AE228" s="2">
        <v>7053</v>
      </c>
      <c r="AF228" s="2">
        <v>4872</v>
      </c>
      <c r="AG228" s="2">
        <v>4983</v>
      </c>
      <c r="AH228" s="2">
        <v>2313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59">
        <v>0</v>
      </c>
      <c r="AS228" s="61">
        <v>0</v>
      </c>
      <c r="AT228" s="2">
        <v>0</v>
      </c>
    </row>
    <row r="229" spans="1:46" x14ac:dyDescent="0.25">
      <c r="A229" s="9">
        <v>226</v>
      </c>
      <c r="B229" s="9" t="s">
        <v>463</v>
      </c>
      <c r="C229" s="1" t="s">
        <v>789</v>
      </c>
      <c r="D229" s="1" t="s">
        <v>465</v>
      </c>
      <c r="E229" s="2">
        <v>274299</v>
      </c>
      <c r="F229" s="2">
        <v>323633</v>
      </c>
      <c r="G229" s="2">
        <v>307355</v>
      </c>
      <c r="H229" s="2">
        <v>297830</v>
      </c>
      <c r="I229" s="2">
        <v>244140</v>
      </c>
      <c r="J229" s="2">
        <v>433237</v>
      </c>
      <c r="K229" s="2">
        <v>554765</v>
      </c>
      <c r="L229" s="2">
        <v>559465</v>
      </c>
      <c r="M229" s="2">
        <v>588851</v>
      </c>
      <c r="N229" s="2">
        <v>685958</v>
      </c>
      <c r="O229" s="2">
        <v>550885</v>
      </c>
      <c r="P229" s="2">
        <v>549205</v>
      </c>
      <c r="Q229" s="2">
        <v>579883</v>
      </c>
      <c r="R229" s="2">
        <v>614818</v>
      </c>
      <c r="S229" s="2">
        <v>609673</v>
      </c>
      <c r="T229" s="2">
        <v>623819</v>
      </c>
      <c r="U229" s="2">
        <v>686885</v>
      </c>
      <c r="V229" s="2">
        <v>623987</v>
      </c>
      <c r="W229" s="2">
        <v>670203</v>
      </c>
      <c r="X229" s="2">
        <v>738234</v>
      </c>
      <c r="Y229" s="2">
        <v>910702</v>
      </c>
      <c r="Z229" s="2">
        <v>1073716</v>
      </c>
      <c r="AA229" s="2">
        <v>1128832</v>
      </c>
      <c r="AB229" s="2">
        <v>1676663</v>
      </c>
      <c r="AC229" s="2">
        <v>1678863</v>
      </c>
      <c r="AD229" s="2">
        <v>1709143</v>
      </c>
      <c r="AE229" s="2">
        <v>1951805</v>
      </c>
      <c r="AF229" s="2">
        <v>2258525</v>
      </c>
      <c r="AG229" s="2">
        <v>2444670</v>
      </c>
      <c r="AH229" s="2">
        <v>2013630</v>
      </c>
      <c r="AI229" s="2">
        <v>1488022</v>
      </c>
      <c r="AJ229" s="2">
        <v>1073180</v>
      </c>
      <c r="AK229" s="2">
        <v>1176780</v>
      </c>
      <c r="AL229" s="2">
        <v>1124741</v>
      </c>
      <c r="AM229" s="2">
        <v>968230</v>
      </c>
      <c r="AN229" s="2">
        <v>1213334</v>
      </c>
      <c r="AO229" s="2">
        <v>1582210</v>
      </c>
      <c r="AP229" s="2">
        <v>1924593</v>
      </c>
      <c r="AQ229" s="2">
        <v>2013105</v>
      </c>
      <c r="AR229" s="59">
        <v>1979129.76</v>
      </c>
      <c r="AS229" s="61">
        <v>1979129.76</v>
      </c>
      <c r="AT229" s="2">
        <v>1880449</v>
      </c>
    </row>
    <row r="230" spans="1:46" x14ac:dyDescent="0.25">
      <c r="A230" s="9">
        <v>227</v>
      </c>
      <c r="B230" s="9" t="s">
        <v>466</v>
      </c>
      <c r="C230" s="1" t="s">
        <v>789</v>
      </c>
      <c r="D230" s="1" t="s">
        <v>468</v>
      </c>
      <c r="E230" s="2">
        <v>5253</v>
      </c>
      <c r="F230" s="2">
        <v>28505</v>
      </c>
      <c r="G230" s="2">
        <v>19856</v>
      </c>
      <c r="H230" s="2">
        <v>3788</v>
      </c>
      <c r="I230" s="2">
        <v>4775</v>
      </c>
      <c r="J230" s="2">
        <v>26475</v>
      </c>
      <c r="K230" s="2">
        <v>15954</v>
      </c>
      <c r="L230" s="2">
        <v>6921</v>
      </c>
      <c r="M230" s="2">
        <v>14863</v>
      </c>
      <c r="N230" s="2">
        <v>25404</v>
      </c>
      <c r="O230" s="2">
        <v>15229</v>
      </c>
      <c r="P230" s="2">
        <v>4450</v>
      </c>
      <c r="Q230" s="2">
        <v>7946</v>
      </c>
      <c r="R230" s="2">
        <v>22626</v>
      </c>
      <c r="S230" s="2">
        <v>12880</v>
      </c>
      <c r="T230" s="2">
        <v>5260</v>
      </c>
      <c r="U230" s="2">
        <v>9911</v>
      </c>
      <c r="V230" s="2">
        <v>15472</v>
      </c>
      <c r="W230" s="2">
        <v>24052</v>
      </c>
      <c r="X230" s="2">
        <v>3671</v>
      </c>
      <c r="Y230" s="2">
        <v>4471</v>
      </c>
      <c r="Z230" s="2">
        <v>22494</v>
      </c>
      <c r="AA230" s="2">
        <v>13802</v>
      </c>
      <c r="AB230" s="2">
        <v>4374</v>
      </c>
      <c r="AC230" s="2">
        <v>4044</v>
      </c>
      <c r="AD230" s="2">
        <v>18453</v>
      </c>
      <c r="AE230" s="2">
        <v>8505</v>
      </c>
      <c r="AF230" s="2">
        <v>7416</v>
      </c>
      <c r="AG230" s="2">
        <v>5138</v>
      </c>
      <c r="AH230" s="2">
        <v>10464</v>
      </c>
      <c r="AI230" s="2">
        <v>4559</v>
      </c>
      <c r="AJ230" s="2">
        <v>462</v>
      </c>
      <c r="AK230" s="2">
        <v>2840</v>
      </c>
      <c r="AL230" s="2">
        <v>14102</v>
      </c>
      <c r="AM230" s="2">
        <v>4993</v>
      </c>
      <c r="AN230" s="2">
        <v>5147</v>
      </c>
      <c r="AO230" s="2">
        <v>1913</v>
      </c>
      <c r="AP230" s="2">
        <v>7673</v>
      </c>
      <c r="AQ230" s="2">
        <v>2081</v>
      </c>
      <c r="AR230" s="59">
        <v>2273</v>
      </c>
      <c r="AS230" s="61">
        <v>2273</v>
      </c>
      <c r="AT230" s="2">
        <v>4000</v>
      </c>
    </row>
    <row r="231" spans="1:46" x14ac:dyDescent="0.25">
      <c r="A231" s="9">
        <v>228</v>
      </c>
      <c r="B231" s="9" t="s">
        <v>469</v>
      </c>
      <c r="C231" s="1" t="s">
        <v>789</v>
      </c>
      <c r="D231" s="1" t="s">
        <v>471</v>
      </c>
      <c r="E231" s="2">
        <v>2538</v>
      </c>
      <c r="F231" s="2">
        <v>1919</v>
      </c>
      <c r="G231" s="2">
        <v>4810</v>
      </c>
      <c r="H231" s="2">
        <v>4481</v>
      </c>
      <c r="I231" s="2">
        <v>1486</v>
      </c>
      <c r="J231" s="2">
        <v>2459</v>
      </c>
      <c r="K231" s="2">
        <v>2579</v>
      </c>
      <c r="L231" s="2">
        <v>5565</v>
      </c>
      <c r="M231" s="2">
        <v>6249</v>
      </c>
      <c r="N231" s="2">
        <v>5461</v>
      </c>
      <c r="O231" s="2">
        <v>5322</v>
      </c>
      <c r="P231" s="2">
        <v>15609</v>
      </c>
      <c r="Q231" s="2">
        <v>14278</v>
      </c>
      <c r="R231" s="2">
        <v>5844</v>
      </c>
      <c r="S231" s="2">
        <v>13695</v>
      </c>
      <c r="T231" s="2">
        <v>3158</v>
      </c>
      <c r="U231" s="2">
        <v>2453</v>
      </c>
      <c r="V231" s="2">
        <v>2589</v>
      </c>
      <c r="W231" s="2">
        <v>3310</v>
      </c>
      <c r="X231" s="2">
        <v>3538</v>
      </c>
      <c r="Y231" s="2">
        <v>4148</v>
      </c>
      <c r="Z231" s="2">
        <v>4011</v>
      </c>
      <c r="AA231" s="2">
        <v>3179</v>
      </c>
      <c r="AB231" s="2">
        <v>3770</v>
      </c>
      <c r="AC231" s="2">
        <v>11256</v>
      </c>
      <c r="AD231" s="2">
        <v>69607</v>
      </c>
      <c r="AE231" s="2">
        <v>81434</v>
      </c>
      <c r="AF231" s="2">
        <v>119789</v>
      </c>
      <c r="AG231" s="2">
        <v>141280</v>
      </c>
      <c r="AH231" s="2">
        <v>123164</v>
      </c>
      <c r="AI231" s="2">
        <v>90594</v>
      </c>
      <c r="AJ231" s="2">
        <v>65127</v>
      </c>
      <c r="AK231" s="2">
        <v>44156</v>
      </c>
      <c r="AL231" s="2">
        <v>28014</v>
      </c>
      <c r="AM231" s="2">
        <v>34776</v>
      </c>
      <c r="AN231" s="2">
        <v>25273</v>
      </c>
      <c r="AO231" s="2">
        <v>23788</v>
      </c>
      <c r="AP231" s="2">
        <v>22867</v>
      </c>
      <c r="AQ231" s="2">
        <v>21717</v>
      </c>
      <c r="AR231" s="59">
        <v>15947</v>
      </c>
      <c r="AS231" s="61">
        <v>15947</v>
      </c>
      <c r="AT231" s="2">
        <v>23000</v>
      </c>
    </row>
    <row r="232" spans="1:46" x14ac:dyDescent="0.25">
      <c r="A232" s="9">
        <v>229</v>
      </c>
      <c r="B232" s="9" t="s">
        <v>472</v>
      </c>
      <c r="C232" s="1" t="s">
        <v>789</v>
      </c>
      <c r="D232" s="1" t="s">
        <v>474</v>
      </c>
      <c r="E232" s="2">
        <v>16549</v>
      </c>
      <c r="F232" s="2">
        <v>18816</v>
      </c>
      <c r="G232" s="2">
        <v>19704</v>
      </c>
      <c r="H232" s="2">
        <v>21685</v>
      </c>
      <c r="I232" s="2">
        <v>10669</v>
      </c>
      <c r="J232" s="2">
        <v>8491</v>
      </c>
      <c r="K232" s="2">
        <v>10253</v>
      </c>
      <c r="L232" s="2">
        <v>14782</v>
      </c>
      <c r="M232" s="2">
        <v>24251</v>
      </c>
      <c r="N232" s="2">
        <v>24066</v>
      </c>
      <c r="O232" s="2">
        <v>35339</v>
      </c>
      <c r="P232" s="2">
        <v>92035</v>
      </c>
      <c r="Q232" s="2">
        <v>174389</v>
      </c>
      <c r="R232" s="2">
        <v>191344</v>
      </c>
      <c r="S232" s="2">
        <v>105973</v>
      </c>
      <c r="T232" s="2">
        <v>116328</v>
      </c>
      <c r="U232" s="2">
        <v>120317</v>
      </c>
      <c r="V232" s="2">
        <v>116246</v>
      </c>
      <c r="W232" s="2">
        <v>113635</v>
      </c>
      <c r="X232" s="2">
        <v>122411</v>
      </c>
      <c r="Y232" s="2">
        <v>109930</v>
      </c>
      <c r="Z232" s="2">
        <v>114572</v>
      </c>
      <c r="AA232" s="2">
        <v>111807</v>
      </c>
      <c r="AB232" s="2">
        <v>63262</v>
      </c>
      <c r="AC232" s="2">
        <v>62043</v>
      </c>
      <c r="AD232" s="2">
        <v>75248</v>
      </c>
      <c r="AE232" s="2">
        <v>44353</v>
      </c>
      <c r="AF232" s="2">
        <v>7602</v>
      </c>
      <c r="AG232" s="2">
        <v>4246</v>
      </c>
      <c r="AH232" s="2">
        <v>7063</v>
      </c>
      <c r="AI232" s="2">
        <v>1567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59">
        <v>0</v>
      </c>
      <c r="AS232" s="61">
        <v>0</v>
      </c>
      <c r="AT232" s="2">
        <v>0</v>
      </c>
    </row>
    <row r="233" spans="1:46" x14ac:dyDescent="0.25">
      <c r="A233" s="9">
        <v>230</v>
      </c>
      <c r="B233" s="9" t="s">
        <v>475</v>
      </c>
      <c r="C233" s="1" t="s">
        <v>789</v>
      </c>
      <c r="D233" s="1" t="s">
        <v>477</v>
      </c>
      <c r="E233" s="2">
        <v>80696</v>
      </c>
      <c r="F233" s="2">
        <v>59972</v>
      </c>
      <c r="G233" s="2">
        <v>100665</v>
      </c>
      <c r="H233" s="2">
        <v>139490</v>
      </c>
      <c r="I233" s="2">
        <v>152352</v>
      </c>
      <c r="J233" s="2">
        <v>118140</v>
      </c>
      <c r="K233" s="2">
        <v>164764</v>
      </c>
      <c r="L233" s="2">
        <v>206830</v>
      </c>
      <c r="M233" s="2">
        <v>196390</v>
      </c>
      <c r="N233" s="2">
        <v>237197</v>
      </c>
      <c r="O233" s="2">
        <v>355879</v>
      </c>
      <c r="P233" s="2">
        <v>215620</v>
      </c>
      <c r="Q233" s="2">
        <v>341583</v>
      </c>
      <c r="R233" s="2">
        <v>413927</v>
      </c>
      <c r="S233" s="2">
        <v>540607</v>
      </c>
      <c r="T233" s="2">
        <v>743263</v>
      </c>
      <c r="U233" s="2">
        <v>621194</v>
      </c>
      <c r="V233" s="2">
        <v>787006</v>
      </c>
      <c r="W233" s="2">
        <v>887747</v>
      </c>
      <c r="X233" s="2">
        <v>494006</v>
      </c>
      <c r="Y233" s="2">
        <v>483650</v>
      </c>
      <c r="Z233" s="2">
        <v>528210</v>
      </c>
      <c r="AA233" s="2">
        <v>535119</v>
      </c>
      <c r="AB233" s="2">
        <v>384479</v>
      </c>
      <c r="AC233" s="2">
        <v>636327</v>
      </c>
      <c r="AD233" s="2">
        <v>285684</v>
      </c>
      <c r="AE233" s="2">
        <v>163927</v>
      </c>
      <c r="AF233" s="2">
        <v>140356</v>
      </c>
      <c r="AG233" s="2">
        <v>59079</v>
      </c>
      <c r="AH233" s="2">
        <v>70694</v>
      </c>
      <c r="AI233" s="2">
        <v>32720</v>
      </c>
      <c r="AJ233" s="2">
        <v>36102</v>
      </c>
      <c r="AK233" s="2">
        <v>74436</v>
      </c>
      <c r="AL233" s="2">
        <v>61471</v>
      </c>
      <c r="AM233" s="2">
        <v>34781</v>
      </c>
      <c r="AN233" s="2">
        <v>55508</v>
      </c>
      <c r="AO233" s="2">
        <v>54413</v>
      </c>
      <c r="AP233" s="2">
        <v>35753</v>
      </c>
      <c r="AQ233" s="2">
        <v>33680</v>
      </c>
      <c r="AR233" s="59">
        <v>49456.39</v>
      </c>
      <c r="AS233" s="61">
        <v>49456.389999999898</v>
      </c>
      <c r="AT233" s="2">
        <v>45000</v>
      </c>
    </row>
    <row r="234" spans="1:46" x14ac:dyDescent="0.25">
      <c r="A234" s="9">
        <v>231</v>
      </c>
      <c r="B234" s="9" t="s">
        <v>478</v>
      </c>
      <c r="C234" s="1" t="s">
        <v>789</v>
      </c>
      <c r="D234" s="1" t="s">
        <v>480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109318</v>
      </c>
      <c r="W234" s="2">
        <v>31847</v>
      </c>
      <c r="X234" s="2">
        <v>0</v>
      </c>
      <c r="Y234" s="2">
        <v>142284</v>
      </c>
      <c r="Z234" s="2">
        <v>0</v>
      </c>
      <c r="AA234" s="2">
        <v>94326</v>
      </c>
      <c r="AB234" s="2">
        <v>103850</v>
      </c>
      <c r="AC234" s="2">
        <v>176924</v>
      </c>
      <c r="AD234" s="2">
        <v>0</v>
      </c>
      <c r="AE234" s="2">
        <v>264000</v>
      </c>
      <c r="AF234" s="2">
        <v>0</v>
      </c>
      <c r="AG234" s="2">
        <v>294124</v>
      </c>
      <c r="AH234" s="2">
        <v>244300</v>
      </c>
      <c r="AI234" s="2">
        <v>-73531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59">
        <v>0</v>
      </c>
      <c r="AS234" s="61">
        <v>0</v>
      </c>
      <c r="AT234" s="2">
        <v>0</v>
      </c>
    </row>
    <row r="235" spans="1:46" x14ac:dyDescent="0.25">
      <c r="A235" s="9">
        <v>232</v>
      </c>
      <c r="B235" s="9" t="s">
        <v>481</v>
      </c>
      <c r="C235" s="1" t="s">
        <v>789</v>
      </c>
      <c r="D235" s="1" t="s">
        <v>483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104</v>
      </c>
      <c r="W235" s="2">
        <v>1508</v>
      </c>
      <c r="X235" s="2">
        <v>80602</v>
      </c>
      <c r="Y235" s="2">
        <v>97230</v>
      </c>
      <c r="Z235" s="2">
        <v>120138</v>
      </c>
      <c r="AA235" s="2">
        <v>307321</v>
      </c>
      <c r="AB235" s="2">
        <v>974930</v>
      </c>
      <c r="AC235" s="2">
        <v>980934</v>
      </c>
      <c r="AD235" s="2">
        <v>657221</v>
      </c>
      <c r="AE235" s="2">
        <v>354473</v>
      </c>
      <c r="AF235" s="2">
        <v>240794</v>
      </c>
      <c r="AG235" s="2">
        <v>494391</v>
      </c>
      <c r="AH235" s="2">
        <v>802838</v>
      </c>
      <c r="AI235" s="2">
        <v>1069997</v>
      </c>
      <c r="AJ235" s="2">
        <v>496860</v>
      </c>
      <c r="AK235" s="2">
        <v>298929</v>
      </c>
      <c r="AL235" s="2">
        <v>201514</v>
      </c>
      <c r="AM235" s="2">
        <v>221394</v>
      </c>
      <c r="AN235" s="2">
        <v>203888</v>
      </c>
      <c r="AO235" s="2">
        <v>140061</v>
      </c>
      <c r="AP235" s="2">
        <v>122275</v>
      </c>
      <c r="AQ235" s="2">
        <v>114254</v>
      </c>
      <c r="AR235" s="59">
        <v>115643.73</v>
      </c>
      <c r="AS235" s="61">
        <v>115643.72999999901</v>
      </c>
      <c r="AT235" s="2">
        <v>200000</v>
      </c>
    </row>
    <row r="236" spans="1:46" x14ac:dyDescent="0.25">
      <c r="A236" s="9">
        <v>233</v>
      </c>
      <c r="B236" s="9" t="s">
        <v>484</v>
      </c>
      <c r="C236" s="1" t="s">
        <v>789</v>
      </c>
      <c r="D236" s="1" t="s">
        <v>486</v>
      </c>
      <c r="E236" s="2">
        <v>370</v>
      </c>
      <c r="F236" s="2">
        <v>655</v>
      </c>
      <c r="G236" s="2">
        <v>491</v>
      </c>
      <c r="H236" s="2">
        <v>565</v>
      </c>
      <c r="I236" s="2">
        <v>580</v>
      </c>
      <c r="J236" s="2">
        <v>476</v>
      </c>
      <c r="K236" s="2">
        <v>1275</v>
      </c>
      <c r="L236" s="2">
        <v>2018</v>
      </c>
      <c r="M236" s="2">
        <v>2136</v>
      </c>
      <c r="N236" s="2">
        <v>2180</v>
      </c>
      <c r="O236" s="2">
        <v>2544</v>
      </c>
      <c r="P236" s="2">
        <v>4313</v>
      </c>
      <c r="Q236" s="2">
        <v>3236</v>
      </c>
      <c r="R236" s="2">
        <v>2693</v>
      </c>
      <c r="S236" s="2">
        <v>2198</v>
      </c>
      <c r="T236" s="2">
        <v>2726</v>
      </c>
      <c r="U236" s="2">
        <v>3753</v>
      </c>
      <c r="V236" s="2">
        <v>4585</v>
      </c>
      <c r="W236" s="2">
        <v>4285</v>
      </c>
      <c r="X236" s="2">
        <v>8022</v>
      </c>
      <c r="Y236" s="2">
        <v>7681</v>
      </c>
      <c r="Z236" s="2">
        <v>9390</v>
      </c>
      <c r="AA236" s="2">
        <v>17914</v>
      </c>
      <c r="AB236" s="2">
        <v>17106</v>
      </c>
      <c r="AC236" s="2">
        <v>20392</v>
      </c>
      <c r="AD236" s="2">
        <v>26751</v>
      </c>
      <c r="AE236" s="2">
        <v>32824</v>
      </c>
      <c r="AF236" s="2">
        <v>20542</v>
      </c>
      <c r="AG236" s="2">
        <v>14757</v>
      </c>
      <c r="AH236" s="2">
        <v>17127</v>
      </c>
      <c r="AI236" s="2">
        <v>9472</v>
      </c>
      <c r="AJ236" s="2">
        <v>11148</v>
      </c>
      <c r="AK236" s="2">
        <v>10392</v>
      </c>
      <c r="AL236" s="2">
        <v>8711</v>
      </c>
      <c r="AM236" s="2">
        <v>8601</v>
      </c>
      <c r="AN236" s="2">
        <v>41821</v>
      </c>
      <c r="AO236" s="2">
        <v>19896</v>
      </c>
      <c r="AP236" s="2">
        <v>22896</v>
      </c>
      <c r="AQ236" s="2">
        <v>26154</v>
      </c>
      <c r="AR236" s="59">
        <v>36995.86</v>
      </c>
      <c r="AS236" s="61">
        <v>36995.86</v>
      </c>
      <c r="AT236" s="2">
        <v>20000</v>
      </c>
    </row>
    <row r="237" spans="1:46" x14ac:dyDescent="0.25">
      <c r="A237" s="9">
        <v>234</v>
      </c>
      <c r="B237" s="9" t="s">
        <v>487</v>
      </c>
      <c r="C237" s="1" t="s">
        <v>789</v>
      </c>
      <c r="D237" s="1" t="s">
        <v>489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1012196</v>
      </c>
      <c r="Z237" s="2">
        <v>698096</v>
      </c>
      <c r="AA237" s="2">
        <v>869584</v>
      </c>
      <c r="AB237" s="2">
        <v>584491</v>
      </c>
      <c r="AC237" s="2">
        <v>532531</v>
      </c>
      <c r="AD237" s="2">
        <v>574581</v>
      </c>
      <c r="AE237" s="2">
        <v>667854</v>
      </c>
      <c r="AF237" s="2">
        <v>617661</v>
      </c>
      <c r="AG237" s="2">
        <v>613906</v>
      </c>
      <c r="AH237" s="2">
        <v>562417</v>
      </c>
      <c r="AI237" s="2">
        <v>480794</v>
      </c>
      <c r="AJ237" s="2">
        <v>553537</v>
      </c>
      <c r="AK237" s="2">
        <v>575819</v>
      </c>
      <c r="AL237" s="2">
        <v>509538</v>
      </c>
      <c r="AM237" s="2">
        <v>609298</v>
      </c>
      <c r="AN237" s="2">
        <v>492731</v>
      </c>
      <c r="AO237" s="2">
        <v>310171</v>
      </c>
      <c r="AP237" s="2">
        <v>665000</v>
      </c>
      <c r="AQ237" s="2">
        <v>406000</v>
      </c>
      <c r="AR237" s="59">
        <v>320000</v>
      </c>
      <c r="AS237" s="61">
        <v>320000</v>
      </c>
      <c r="AT237" s="2">
        <v>507566</v>
      </c>
    </row>
    <row r="238" spans="1:46" x14ac:dyDescent="0.25">
      <c r="A238" s="9">
        <v>235</v>
      </c>
      <c r="B238" s="9" t="s">
        <v>490</v>
      </c>
      <c r="C238" s="1" t="s">
        <v>789</v>
      </c>
      <c r="D238" s="1" t="s">
        <v>492</v>
      </c>
      <c r="E238" s="2">
        <v>183582</v>
      </c>
      <c r="F238" s="2">
        <v>223336</v>
      </c>
      <c r="G238" s="2">
        <v>238248</v>
      </c>
      <c r="H238" s="2">
        <v>164917</v>
      </c>
      <c r="I238" s="2">
        <v>2215</v>
      </c>
      <c r="J238" s="2">
        <v>20424</v>
      </c>
      <c r="K238" s="2">
        <v>6697</v>
      </c>
      <c r="L238" s="2">
        <v>7179</v>
      </c>
      <c r="M238" s="2">
        <v>8269</v>
      </c>
      <c r="N238" s="2">
        <v>5203</v>
      </c>
      <c r="O238" s="2">
        <v>11685</v>
      </c>
      <c r="P238" s="2">
        <v>15025</v>
      </c>
      <c r="Q238" s="2">
        <v>15553</v>
      </c>
      <c r="R238" s="2">
        <v>18193</v>
      </c>
      <c r="S238" s="2">
        <v>15183</v>
      </c>
      <c r="T238" s="2">
        <v>19186</v>
      </c>
      <c r="U238" s="2">
        <v>39603</v>
      </c>
      <c r="V238" s="2">
        <v>18330</v>
      </c>
      <c r="W238" s="2">
        <v>19462</v>
      </c>
      <c r="X238" s="2">
        <v>17191</v>
      </c>
      <c r="Y238" s="2">
        <v>48299</v>
      </c>
      <c r="Z238" s="2">
        <v>15192</v>
      </c>
      <c r="AA238" s="2">
        <v>8047</v>
      </c>
      <c r="AB238" s="2">
        <v>9649</v>
      </c>
      <c r="AC238" s="2">
        <v>4342</v>
      </c>
      <c r="AD238" s="2">
        <v>3418</v>
      </c>
      <c r="AE238" s="2">
        <v>3584</v>
      </c>
      <c r="AF238" s="2">
        <v>1592</v>
      </c>
      <c r="AG238" s="2">
        <v>394</v>
      </c>
      <c r="AH238" s="2">
        <v>557</v>
      </c>
      <c r="AI238" s="2">
        <v>1400</v>
      </c>
      <c r="AJ238" s="2">
        <v>385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59">
        <v>0</v>
      </c>
      <c r="AS238" s="61">
        <v>0</v>
      </c>
      <c r="AT238" s="2">
        <v>0</v>
      </c>
    </row>
    <row r="239" spans="1:46" x14ac:dyDescent="0.25">
      <c r="A239" s="9">
        <v>236</v>
      </c>
      <c r="B239" s="9" t="s">
        <v>493</v>
      </c>
      <c r="C239" s="1" t="s">
        <v>789</v>
      </c>
      <c r="D239" s="1" t="s">
        <v>495</v>
      </c>
      <c r="E239" s="2">
        <v>4950</v>
      </c>
      <c r="F239" s="2">
        <v>6600</v>
      </c>
      <c r="G239" s="2">
        <v>7975</v>
      </c>
      <c r="H239" s="2">
        <v>12375</v>
      </c>
      <c r="I239" s="2">
        <v>10175</v>
      </c>
      <c r="J239" s="2">
        <v>9350</v>
      </c>
      <c r="K239" s="2">
        <v>11000</v>
      </c>
      <c r="L239" s="2">
        <v>19250</v>
      </c>
      <c r="M239" s="2">
        <v>17875</v>
      </c>
      <c r="N239" s="2">
        <v>13200</v>
      </c>
      <c r="O239" s="2">
        <v>12925</v>
      </c>
      <c r="P239" s="2">
        <v>16026</v>
      </c>
      <c r="Q239" s="2">
        <v>21920</v>
      </c>
      <c r="R239" s="2">
        <v>25493</v>
      </c>
      <c r="S239" s="2">
        <v>20556</v>
      </c>
      <c r="T239" s="2">
        <v>16187</v>
      </c>
      <c r="U239" s="2">
        <v>17592</v>
      </c>
      <c r="V239" s="2">
        <v>14708</v>
      </c>
      <c r="W239" s="2">
        <v>15776</v>
      </c>
      <c r="X239" s="2">
        <v>13075</v>
      </c>
      <c r="Y239" s="2">
        <v>16375</v>
      </c>
      <c r="Z239" s="2">
        <v>16023</v>
      </c>
      <c r="AA239" s="2">
        <v>19566</v>
      </c>
      <c r="AB239" s="2">
        <v>7466</v>
      </c>
      <c r="AC239" s="2">
        <v>23644</v>
      </c>
      <c r="AD239" s="2">
        <v>21731</v>
      </c>
      <c r="AE239" s="2">
        <v>13367</v>
      </c>
      <c r="AF239" s="2">
        <v>20620</v>
      </c>
      <c r="AG239" s="2">
        <v>16500</v>
      </c>
      <c r="AH239" s="2">
        <v>0</v>
      </c>
      <c r="AI239" s="2">
        <v>7550</v>
      </c>
      <c r="AJ239" s="2">
        <v>13160</v>
      </c>
      <c r="AK239" s="2">
        <v>20866</v>
      </c>
      <c r="AL239" s="2">
        <v>10745</v>
      </c>
      <c r="AM239" s="2">
        <v>7187</v>
      </c>
      <c r="AN239" s="2">
        <v>19581</v>
      </c>
      <c r="AO239" s="2">
        <v>12092</v>
      </c>
      <c r="AP239" s="2">
        <v>15945</v>
      </c>
      <c r="AQ239" s="2">
        <v>18225</v>
      </c>
      <c r="AR239" s="59">
        <v>12800</v>
      </c>
      <c r="AS239" s="61">
        <v>12800</v>
      </c>
      <c r="AT239" s="2">
        <v>15000</v>
      </c>
    </row>
    <row r="240" spans="1:46" x14ac:dyDescent="0.25">
      <c r="A240" s="9">
        <v>237</v>
      </c>
      <c r="B240" s="9" t="s">
        <v>496</v>
      </c>
      <c r="C240" s="1" t="s">
        <v>789</v>
      </c>
      <c r="D240" s="1" t="s">
        <v>498</v>
      </c>
      <c r="E240" s="2">
        <v>223023</v>
      </c>
      <c r="F240" s="2">
        <v>245227</v>
      </c>
      <c r="G240" s="2">
        <v>290192</v>
      </c>
      <c r="H240" s="2">
        <v>317473</v>
      </c>
      <c r="I240" s="2">
        <v>304704</v>
      </c>
      <c r="J240" s="2">
        <v>281174</v>
      </c>
      <c r="K240" s="2">
        <v>289691</v>
      </c>
      <c r="L240" s="2">
        <v>321736</v>
      </c>
      <c r="M240" s="2">
        <v>319811</v>
      </c>
      <c r="N240" s="2">
        <v>357356</v>
      </c>
      <c r="O240" s="2">
        <v>317254</v>
      </c>
      <c r="P240" s="2">
        <v>343320</v>
      </c>
      <c r="Q240" s="2">
        <v>303975</v>
      </c>
      <c r="R240" s="2">
        <v>383379</v>
      </c>
      <c r="S240" s="2">
        <v>402312</v>
      </c>
      <c r="T240" s="2">
        <v>408848</v>
      </c>
      <c r="U240" s="2">
        <v>393764</v>
      </c>
      <c r="V240" s="2">
        <v>425153</v>
      </c>
      <c r="W240" s="2">
        <v>364888</v>
      </c>
      <c r="X240" s="2">
        <v>305586</v>
      </c>
      <c r="Y240" s="2">
        <v>256592</v>
      </c>
      <c r="Z240" s="2">
        <v>192696</v>
      </c>
      <c r="AA240" s="2">
        <v>74374</v>
      </c>
      <c r="AB240" s="2">
        <v>171733</v>
      </c>
      <c r="AC240" s="2">
        <v>87628</v>
      </c>
      <c r="AD240" s="2">
        <v>135689</v>
      </c>
      <c r="AE240" s="2">
        <v>124687</v>
      </c>
      <c r="AF240" s="2">
        <v>43720</v>
      </c>
      <c r="AG240" s="2">
        <v>28853</v>
      </c>
      <c r="AH240" s="2">
        <v>70940</v>
      </c>
      <c r="AI240" s="2">
        <v>71531</v>
      </c>
      <c r="AJ240" s="2">
        <v>78802</v>
      </c>
      <c r="AK240" s="2">
        <v>73688</v>
      </c>
      <c r="AL240" s="2">
        <v>50249</v>
      </c>
      <c r="AM240" s="2">
        <v>37330</v>
      </c>
      <c r="AN240" s="2">
        <v>42975</v>
      </c>
      <c r="AO240" s="2">
        <v>32004</v>
      </c>
      <c r="AP240" s="2">
        <v>27676</v>
      </c>
      <c r="AQ240" s="2">
        <v>42265</v>
      </c>
      <c r="AR240" s="59">
        <v>35781.54</v>
      </c>
      <c r="AS240" s="61">
        <v>35781.54</v>
      </c>
      <c r="AT240" s="2">
        <v>40000</v>
      </c>
    </row>
    <row r="241" spans="1:46" x14ac:dyDescent="0.25">
      <c r="A241" s="9">
        <v>238</v>
      </c>
      <c r="B241" s="9" t="s">
        <v>499</v>
      </c>
      <c r="C241" s="1" t="s">
        <v>789</v>
      </c>
      <c r="D241" s="1" t="s">
        <v>501</v>
      </c>
      <c r="E241" s="2">
        <v>49235</v>
      </c>
      <c r="F241" s="2">
        <v>44513</v>
      </c>
      <c r="G241" s="2">
        <v>42358</v>
      </c>
      <c r="H241" s="2">
        <v>44671</v>
      </c>
      <c r="I241" s="2">
        <v>44313</v>
      </c>
      <c r="J241" s="2">
        <v>43511</v>
      </c>
      <c r="K241" s="2">
        <v>49396</v>
      </c>
      <c r="L241" s="2">
        <v>50580</v>
      </c>
      <c r="M241" s="2">
        <v>46596</v>
      </c>
      <c r="N241" s="2">
        <v>47114</v>
      </c>
      <c r="O241" s="2">
        <v>49054</v>
      </c>
      <c r="P241" s="2">
        <v>71498</v>
      </c>
      <c r="Q241" s="2">
        <v>71827</v>
      </c>
      <c r="R241" s="2">
        <v>65582</v>
      </c>
      <c r="S241" s="2">
        <v>74815</v>
      </c>
      <c r="T241" s="2">
        <v>36551</v>
      </c>
      <c r="U241" s="2">
        <v>46796</v>
      </c>
      <c r="V241" s="2">
        <v>45760</v>
      </c>
      <c r="W241" s="2">
        <v>46768</v>
      </c>
      <c r="X241" s="2">
        <v>38389</v>
      </c>
      <c r="Y241" s="2">
        <v>49480</v>
      </c>
      <c r="Z241" s="2">
        <v>51616</v>
      </c>
      <c r="AA241" s="2">
        <v>62036</v>
      </c>
      <c r="AB241" s="2">
        <v>33895</v>
      </c>
      <c r="AC241" s="2">
        <v>17503</v>
      </c>
      <c r="AD241" s="2">
        <v>18839</v>
      </c>
      <c r="AE241" s="2">
        <v>18775</v>
      </c>
      <c r="AF241" s="2">
        <v>21801</v>
      </c>
      <c r="AG241" s="2">
        <v>26806</v>
      </c>
      <c r="AH241" s="2">
        <v>24663</v>
      </c>
      <c r="AI241" s="2">
        <v>23430</v>
      </c>
      <c r="AJ241" s="2">
        <v>27942</v>
      </c>
      <c r="AK241" s="2">
        <v>3646</v>
      </c>
      <c r="AL241" s="2">
        <v>19522</v>
      </c>
      <c r="AM241" s="2">
        <v>18004</v>
      </c>
      <c r="AN241" s="2">
        <v>14805</v>
      </c>
      <c r="AO241" s="2">
        <v>16250</v>
      </c>
      <c r="AP241" s="2">
        <v>19341</v>
      </c>
      <c r="AQ241" s="2">
        <v>14951</v>
      </c>
      <c r="AR241" s="59">
        <v>15045.95</v>
      </c>
      <c r="AS241" s="61">
        <v>15045.949999999901</v>
      </c>
      <c r="AT241" s="2">
        <v>15000</v>
      </c>
    </row>
    <row r="242" spans="1:46" x14ac:dyDescent="0.25">
      <c r="A242" s="9">
        <v>239</v>
      </c>
      <c r="B242" s="9" t="s">
        <v>502</v>
      </c>
      <c r="C242" s="1" t="s">
        <v>789</v>
      </c>
      <c r="D242" s="1" t="s">
        <v>504</v>
      </c>
      <c r="E242" s="2">
        <v>0</v>
      </c>
      <c r="F242" s="2">
        <v>0</v>
      </c>
      <c r="G242" s="2">
        <v>1869579</v>
      </c>
      <c r="H242" s="2">
        <v>2190086</v>
      </c>
      <c r="I242" s="2">
        <v>2712510</v>
      </c>
      <c r="J242" s="2">
        <v>2757402</v>
      </c>
      <c r="K242" s="2">
        <v>2923660</v>
      </c>
      <c r="L242" s="2">
        <v>3294452</v>
      </c>
      <c r="M242" s="2">
        <v>3932480</v>
      </c>
      <c r="N242" s="2">
        <v>3778551</v>
      </c>
      <c r="O242" s="2">
        <v>3887844</v>
      </c>
      <c r="P242" s="2">
        <v>4528158</v>
      </c>
      <c r="Q242" s="2">
        <v>5490083</v>
      </c>
      <c r="R242" s="2">
        <v>4885477</v>
      </c>
      <c r="S242" s="2">
        <v>4952336</v>
      </c>
      <c r="T242" s="2">
        <v>5072604</v>
      </c>
      <c r="U242" s="2">
        <v>5550785</v>
      </c>
      <c r="V242" s="2">
        <v>5753535</v>
      </c>
      <c r="W242" s="2">
        <v>6811599</v>
      </c>
      <c r="X242" s="2">
        <v>6882138</v>
      </c>
      <c r="Y242" s="2">
        <v>7568077</v>
      </c>
      <c r="Z242" s="2">
        <v>7433812</v>
      </c>
      <c r="AA242" s="2">
        <v>7920524</v>
      </c>
      <c r="AB242" s="2">
        <v>7741578</v>
      </c>
      <c r="AC242" s="2">
        <v>8153656</v>
      </c>
      <c r="AD242" s="2">
        <v>8963437</v>
      </c>
      <c r="AE242" s="2">
        <v>9428230</v>
      </c>
      <c r="AF242" s="2">
        <v>9107774</v>
      </c>
      <c r="AG242" s="2">
        <v>10104555</v>
      </c>
      <c r="AH242" s="2">
        <v>10174498</v>
      </c>
      <c r="AI242" s="2">
        <v>10446330</v>
      </c>
      <c r="AJ242" s="2">
        <v>11275222</v>
      </c>
      <c r="AK242" s="2">
        <v>10413899</v>
      </c>
      <c r="AL242" s="2">
        <v>9960044</v>
      </c>
      <c r="AM242" s="2">
        <v>10383133</v>
      </c>
      <c r="AN242" s="2">
        <v>11579271</v>
      </c>
      <c r="AO242" s="2">
        <v>11100355</v>
      </c>
      <c r="AP242" s="2">
        <v>12259282</v>
      </c>
      <c r="AQ242" s="2">
        <v>12598526</v>
      </c>
      <c r="AR242" s="59">
        <v>13726058.689999999</v>
      </c>
      <c r="AS242" s="61">
        <v>13726058.68999999</v>
      </c>
      <c r="AT242" s="2">
        <v>14727000</v>
      </c>
    </row>
    <row r="243" spans="1:46" x14ac:dyDescent="0.25">
      <c r="A243" s="9">
        <v>240</v>
      </c>
      <c r="B243" s="9" t="s">
        <v>874</v>
      </c>
      <c r="C243" s="1" t="s">
        <v>789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59">
        <v>0</v>
      </c>
      <c r="AS243" s="61">
        <v>0</v>
      </c>
      <c r="AT243" s="2">
        <v>0</v>
      </c>
    </row>
    <row r="244" spans="1:46" x14ac:dyDescent="0.25">
      <c r="A244" s="9">
        <v>241</v>
      </c>
      <c r="B244" s="9" t="s">
        <v>505</v>
      </c>
      <c r="C244" s="1" t="s">
        <v>789</v>
      </c>
      <c r="D244" s="1" t="s">
        <v>507</v>
      </c>
      <c r="E244" s="2">
        <v>13050</v>
      </c>
      <c r="F244" s="2">
        <v>11057</v>
      </c>
      <c r="G244" s="2">
        <v>12742</v>
      </c>
      <c r="H244" s="2">
        <v>15458</v>
      </c>
      <c r="I244" s="2">
        <v>16070</v>
      </c>
      <c r="J244" s="2">
        <v>13189</v>
      </c>
      <c r="K244" s="2">
        <v>19952</v>
      </c>
      <c r="L244" s="2">
        <v>23189</v>
      </c>
      <c r="M244" s="2">
        <v>26602</v>
      </c>
      <c r="N244" s="2">
        <v>22728</v>
      </c>
      <c r="O244" s="2">
        <v>26230</v>
      </c>
      <c r="P244" s="2">
        <v>29020</v>
      </c>
      <c r="Q244" s="2">
        <v>24881</v>
      </c>
      <c r="R244" s="2">
        <v>21144</v>
      </c>
      <c r="S244" s="2">
        <v>26896</v>
      </c>
      <c r="T244" s="2">
        <v>30135</v>
      </c>
      <c r="U244" s="2">
        <v>25081</v>
      </c>
      <c r="V244" s="2">
        <v>40551</v>
      </c>
      <c r="W244" s="2">
        <v>45168</v>
      </c>
      <c r="X244" s="2">
        <v>47278</v>
      </c>
      <c r="Y244" s="2">
        <v>48639</v>
      </c>
      <c r="Z244" s="2">
        <v>58437</v>
      </c>
      <c r="AA244" s="2">
        <v>56090</v>
      </c>
      <c r="AB244" s="2">
        <v>76070</v>
      </c>
      <c r="AC244" s="2">
        <v>70302</v>
      </c>
      <c r="AD244" s="2">
        <v>58878</v>
      </c>
      <c r="AE244" s="2">
        <v>50915</v>
      </c>
      <c r="AF244" s="2">
        <v>63730</v>
      </c>
      <c r="AG244" s="2">
        <v>50222</v>
      </c>
      <c r="AH244" s="2">
        <v>31040</v>
      </c>
      <c r="AI244" s="2">
        <v>39851</v>
      </c>
      <c r="AJ244" s="2">
        <v>21962</v>
      </c>
      <c r="AK244" s="2">
        <v>1397</v>
      </c>
      <c r="AL244" s="2">
        <v>206</v>
      </c>
      <c r="AM244" s="2">
        <v>54</v>
      </c>
      <c r="AN244" s="2">
        <v>0</v>
      </c>
      <c r="AO244" s="2">
        <v>0</v>
      </c>
      <c r="AP244" s="2">
        <v>0</v>
      </c>
      <c r="AQ244" s="2">
        <v>0</v>
      </c>
      <c r="AR244" s="59">
        <v>0</v>
      </c>
      <c r="AS244" s="61">
        <v>0</v>
      </c>
      <c r="AT244" s="2">
        <v>0</v>
      </c>
    </row>
    <row r="245" spans="1:46" x14ac:dyDescent="0.25">
      <c r="A245" s="9">
        <v>242</v>
      </c>
      <c r="B245" s="9" t="s">
        <v>508</v>
      </c>
      <c r="C245" s="1" t="s">
        <v>789</v>
      </c>
      <c r="D245" s="1" t="s">
        <v>510</v>
      </c>
      <c r="E245" s="2">
        <v>12325</v>
      </c>
      <c r="F245" s="2">
        <v>21200</v>
      </c>
      <c r="G245" s="2">
        <v>30200</v>
      </c>
      <c r="H245" s="2">
        <v>27600</v>
      </c>
      <c r="I245" s="2">
        <v>18800</v>
      </c>
      <c r="J245" s="2">
        <v>25310</v>
      </c>
      <c r="K245" s="2">
        <v>29085</v>
      </c>
      <c r="L245" s="2">
        <v>31515</v>
      </c>
      <c r="M245" s="2">
        <v>36548</v>
      </c>
      <c r="N245" s="2">
        <v>30600</v>
      </c>
      <c r="O245" s="2">
        <v>30800</v>
      </c>
      <c r="P245" s="2">
        <v>30342</v>
      </c>
      <c r="Q245" s="2">
        <v>57230</v>
      </c>
      <c r="R245" s="2">
        <v>53350</v>
      </c>
      <c r="S245" s="2">
        <v>57555</v>
      </c>
      <c r="T245" s="2">
        <v>59677</v>
      </c>
      <c r="U245" s="2">
        <v>54648</v>
      </c>
      <c r="V245" s="2">
        <v>58815</v>
      </c>
      <c r="W245" s="2">
        <v>63243</v>
      </c>
      <c r="X245" s="2">
        <v>49953</v>
      </c>
      <c r="Y245" s="2">
        <v>65080</v>
      </c>
      <c r="Z245" s="2">
        <v>73367</v>
      </c>
      <c r="AA245" s="2">
        <v>85002</v>
      </c>
      <c r="AB245" s="2">
        <v>87419</v>
      </c>
      <c r="AC245" s="2">
        <v>72030</v>
      </c>
      <c r="AD245" s="2">
        <v>65145</v>
      </c>
      <c r="AE245" s="2">
        <v>73614</v>
      </c>
      <c r="AF245" s="2">
        <v>91103</v>
      </c>
      <c r="AG245" s="2">
        <v>93971</v>
      </c>
      <c r="AH245" s="2">
        <v>93637</v>
      </c>
      <c r="AI245" s="2">
        <v>84137</v>
      </c>
      <c r="AJ245" s="2">
        <v>85521</v>
      </c>
      <c r="AK245" s="2">
        <v>89745</v>
      </c>
      <c r="AL245" s="2">
        <v>93763</v>
      </c>
      <c r="AM245" s="2">
        <v>95241</v>
      </c>
      <c r="AN245" s="2">
        <v>70803</v>
      </c>
      <c r="AO245" s="2">
        <v>83284</v>
      </c>
      <c r="AP245" s="2">
        <v>74124</v>
      </c>
      <c r="AQ245" s="2">
        <v>87611</v>
      </c>
      <c r="AR245" s="59">
        <v>116174.5</v>
      </c>
      <c r="AS245" s="61">
        <v>116174.5</v>
      </c>
      <c r="AT245" s="2">
        <v>70000</v>
      </c>
    </row>
    <row r="246" spans="1:46" x14ac:dyDescent="0.25">
      <c r="A246" s="9">
        <v>243</v>
      </c>
      <c r="B246" s="9" t="s">
        <v>875</v>
      </c>
      <c r="C246" s="1" t="s">
        <v>789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34300</v>
      </c>
      <c r="T246" s="2">
        <v>0</v>
      </c>
      <c r="U246" s="2">
        <v>16000</v>
      </c>
      <c r="V246" s="2">
        <v>0</v>
      </c>
      <c r="W246" s="2">
        <v>2100</v>
      </c>
      <c r="X246" s="2">
        <v>0</v>
      </c>
      <c r="Y246" s="2">
        <v>0</v>
      </c>
      <c r="Z246" s="2">
        <v>0</v>
      </c>
      <c r="AA246" s="2">
        <v>0</v>
      </c>
      <c r="AB246" s="2">
        <v>64396</v>
      </c>
      <c r="AC246" s="2">
        <v>0</v>
      </c>
      <c r="AD246" s="2">
        <v>45423</v>
      </c>
      <c r="AE246" s="2">
        <v>108414</v>
      </c>
      <c r="AF246" s="2">
        <v>0</v>
      </c>
      <c r="AG246" s="2">
        <v>0</v>
      </c>
      <c r="AH246" s="2">
        <v>206723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59">
        <v>0</v>
      </c>
      <c r="AS246" s="61">
        <v>0</v>
      </c>
      <c r="AT246" s="2">
        <v>0</v>
      </c>
    </row>
    <row r="247" spans="1:46" x14ac:dyDescent="0.25">
      <c r="A247" s="9">
        <v>244</v>
      </c>
      <c r="B247" s="9" t="s">
        <v>511</v>
      </c>
      <c r="C247" s="1" t="s">
        <v>789</v>
      </c>
      <c r="D247" s="1" t="s">
        <v>513</v>
      </c>
      <c r="E247" s="2">
        <v>115425</v>
      </c>
      <c r="F247" s="2">
        <v>120225</v>
      </c>
      <c r="G247" s="2">
        <v>123774</v>
      </c>
      <c r="H247" s="2">
        <v>125673</v>
      </c>
      <c r="I247" s="2">
        <v>281714</v>
      </c>
      <c r="J247" s="2">
        <v>247963</v>
      </c>
      <c r="K247" s="2">
        <v>245695</v>
      </c>
      <c r="L247" s="2">
        <v>323617</v>
      </c>
      <c r="M247" s="2">
        <v>332115</v>
      </c>
      <c r="N247" s="2">
        <v>282338</v>
      </c>
      <c r="O247" s="2">
        <v>279476</v>
      </c>
      <c r="P247" s="2">
        <v>279290</v>
      </c>
      <c r="Q247" s="2">
        <v>548741</v>
      </c>
      <c r="R247" s="2">
        <v>540080</v>
      </c>
      <c r="S247" s="2">
        <v>528554</v>
      </c>
      <c r="T247" s="2">
        <v>479956</v>
      </c>
      <c r="U247" s="2">
        <v>471958</v>
      </c>
      <c r="V247" s="2">
        <v>488236</v>
      </c>
      <c r="W247" s="2">
        <v>449779</v>
      </c>
      <c r="X247" s="2">
        <v>428670</v>
      </c>
      <c r="Y247" s="2">
        <v>411403</v>
      </c>
      <c r="Z247" s="2">
        <v>391506</v>
      </c>
      <c r="AA247" s="2">
        <v>366605</v>
      </c>
      <c r="AB247" s="2">
        <v>401275</v>
      </c>
      <c r="AC247" s="2">
        <v>385796</v>
      </c>
      <c r="AD247" s="2">
        <v>322549</v>
      </c>
      <c r="AE247" s="2">
        <v>301591</v>
      </c>
      <c r="AF247" s="2">
        <v>273707</v>
      </c>
      <c r="AG247" s="2">
        <v>276179</v>
      </c>
      <c r="AH247" s="2">
        <v>279922</v>
      </c>
      <c r="AI247" s="2">
        <v>262283</v>
      </c>
      <c r="AJ247" s="2">
        <v>285583</v>
      </c>
      <c r="AK247" s="2">
        <v>283449</v>
      </c>
      <c r="AL247" s="2">
        <v>288619</v>
      </c>
      <c r="AM247" s="2">
        <v>299042</v>
      </c>
      <c r="AN247" s="2">
        <v>256269</v>
      </c>
      <c r="AO247" s="2">
        <v>350481</v>
      </c>
      <c r="AP247" s="2">
        <v>300434</v>
      </c>
      <c r="AQ247" s="2">
        <v>386211</v>
      </c>
      <c r="AR247" s="59">
        <v>368496</v>
      </c>
      <c r="AS247" s="61">
        <v>368496</v>
      </c>
      <c r="AT247" s="2">
        <v>330462</v>
      </c>
    </row>
    <row r="248" spans="1:46" x14ac:dyDescent="0.25">
      <c r="A248" s="9">
        <v>245</v>
      </c>
      <c r="B248" s="9" t="s">
        <v>514</v>
      </c>
      <c r="C248" s="1" t="s">
        <v>789</v>
      </c>
      <c r="D248" s="1" t="s">
        <v>516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55039</v>
      </c>
      <c r="T248" s="2">
        <v>602778</v>
      </c>
      <c r="U248" s="2">
        <v>723708</v>
      </c>
      <c r="V248" s="2">
        <v>369561</v>
      </c>
      <c r="W248" s="2">
        <v>617925</v>
      </c>
      <c r="X248" s="2">
        <v>1023005</v>
      </c>
      <c r="Y248" s="2">
        <v>1019890</v>
      </c>
      <c r="Z248" s="2">
        <v>1155576</v>
      </c>
      <c r="AA248" s="2">
        <v>1454178</v>
      </c>
      <c r="AB248" s="2">
        <v>1096750</v>
      </c>
      <c r="AC248" s="2">
        <v>1230680</v>
      </c>
      <c r="AD248" s="2">
        <v>1211940</v>
      </c>
      <c r="AE248" s="2">
        <v>1309208</v>
      </c>
      <c r="AF248" s="2">
        <v>907989</v>
      </c>
      <c r="AG248" s="2">
        <v>910136</v>
      </c>
      <c r="AH248" s="2">
        <v>1236979</v>
      </c>
      <c r="AI248" s="2">
        <v>924755</v>
      </c>
      <c r="AJ248" s="2">
        <v>519277</v>
      </c>
      <c r="AK248" s="2">
        <v>1408220</v>
      </c>
      <c r="AL248" s="2">
        <v>1208013</v>
      </c>
      <c r="AM248" s="2">
        <v>1540689</v>
      </c>
      <c r="AN248" s="2">
        <v>1789363</v>
      </c>
      <c r="AO248" s="2">
        <v>1658607</v>
      </c>
      <c r="AP248" s="2">
        <v>1743859</v>
      </c>
      <c r="AQ248" s="2">
        <v>1843483</v>
      </c>
      <c r="AR248" s="59">
        <v>1873456.72</v>
      </c>
      <c r="AS248" s="61">
        <v>1873456.71999999</v>
      </c>
      <c r="AT248" s="2">
        <v>2656252</v>
      </c>
    </row>
    <row r="249" spans="1:46" x14ac:dyDescent="0.25">
      <c r="A249" s="9">
        <v>246</v>
      </c>
      <c r="B249" s="9" t="s">
        <v>517</v>
      </c>
      <c r="C249" s="1" t="s">
        <v>789</v>
      </c>
      <c r="D249" s="1" t="s">
        <v>519</v>
      </c>
      <c r="E249" s="2">
        <v>0</v>
      </c>
      <c r="F249" s="2">
        <v>0</v>
      </c>
      <c r="G249" s="2">
        <v>0</v>
      </c>
      <c r="H249" s="2">
        <v>2500000</v>
      </c>
      <c r="I249" s="2">
        <v>1780000</v>
      </c>
      <c r="J249" s="2">
        <v>1780000</v>
      </c>
      <c r="K249" s="2">
        <v>1779995</v>
      </c>
      <c r="L249" s="2">
        <v>1780000</v>
      </c>
      <c r="M249" s="2">
        <v>1780000</v>
      </c>
      <c r="N249" s="2">
        <v>1780000</v>
      </c>
      <c r="O249" s="2">
        <v>1780000</v>
      </c>
      <c r="P249" s="2">
        <v>1780000</v>
      </c>
      <c r="Q249" s="2">
        <v>1780000</v>
      </c>
      <c r="R249" s="2">
        <v>1780000</v>
      </c>
      <c r="S249" s="2">
        <v>1335000</v>
      </c>
      <c r="T249" s="2">
        <v>1335000</v>
      </c>
      <c r="U249" s="2">
        <v>1399940</v>
      </c>
      <c r="V249" s="2">
        <v>1399940</v>
      </c>
      <c r="W249" s="2">
        <v>1399940</v>
      </c>
      <c r="X249" s="2">
        <v>1399940</v>
      </c>
      <c r="Y249" s="2">
        <v>1464263</v>
      </c>
      <c r="Z249" s="2">
        <v>1400557</v>
      </c>
      <c r="AA249" s="2">
        <v>1400000</v>
      </c>
      <c r="AB249" s="2">
        <v>1399880</v>
      </c>
      <c r="AC249" s="2">
        <v>1399940</v>
      </c>
      <c r="AD249" s="2">
        <v>1399940</v>
      </c>
      <c r="AE249" s="2">
        <v>1399940</v>
      </c>
      <c r="AF249" s="2">
        <v>1399940</v>
      </c>
      <c r="AG249" s="2">
        <v>1231947</v>
      </c>
      <c r="AH249" s="2">
        <v>1567933</v>
      </c>
      <c r="AI249" s="2">
        <v>1399940</v>
      </c>
      <c r="AJ249" s="2">
        <v>1399940</v>
      </c>
      <c r="AK249" s="2">
        <v>1399940</v>
      </c>
      <c r="AL249" s="2">
        <v>1399940</v>
      </c>
      <c r="AM249" s="2">
        <v>1399940</v>
      </c>
      <c r="AN249" s="2">
        <v>1399940</v>
      </c>
      <c r="AO249" s="2">
        <v>1399940</v>
      </c>
      <c r="AP249" s="2">
        <v>1399940</v>
      </c>
      <c r="AQ249" s="2">
        <v>1399940</v>
      </c>
      <c r="AR249" s="59">
        <v>1400000</v>
      </c>
      <c r="AS249" s="61">
        <v>1400000</v>
      </c>
      <c r="AT249" s="2">
        <v>1399940</v>
      </c>
    </row>
    <row r="250" spans="1:46" x14ac:dyDescent="0.25">
      <c r="A250" s="9">
        <v>247</v>
      </c>
      <c r="B250" s="9" t="s">
        <v>520</v>
      </c>
      <c r="C250" s="1" t="s">
        <v>789</v>
      </c>
      <c r="D250" s="1" t="s">
        <v>522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1829224</v>
      </c>
      <c r="Z250" s="2">
        <v>3733523</v>
      </c>
      <c r="AA250" s="2">
        <v>3364645</v>
      </c>
      <c r="AB250" s="2">
        <v>2973428</v>
      </c>
      <c r="AC250" s="2">
        <v>2778208</v>
      </c>
      <c r="AD250" s="2">
        <v>2614938</v>
      </c>
      <c r="AE250" s="2">
        <v>2786289</v>
      </c>
      <c r="AF250" s="2">
        <v>2631482</v>
      </c>
      <c r="AG250" s="2">
        <v>2631650</v>
      </c>
      <c r="AH250" s="2">
        <v>2764967</v>
      </c>
      <c r="AI250" s="2">
        <v>3123708</v>
      </c>
      <c r="AJ250" s="2">
        <v>3250077</v>
      </c>
      <c r="AK250" s="2">
        <v>3103743</v>
      </c>
      <c r="AL250" s="2">
        <v>3473109</v>
      </c>
      <c r="AM250" s="2">
        <v>3444458</v>
      </c>
      <c r="AN250" s="2">
        <v>3439475</v>
      </c>
      <c r="AO250" s="2">
        <v>5163150</v>
      </c>
      <c r="AP250" s="2">
        <v>5492025</v>
      </c>
      <c r="AQ250" s="2">
        <v>4997203</v>
      </c>
      <c r="AR250" s="59">
        <v>5377711.79</v>
      </c>
      <c r="AS250" s="61">
        <v>5377711.79</v>
      </c>
      <c r="AT250" s="2">
        <v>5332243</v>
      </c>
    </row>
    <row r="251" spans="1:46" x14ac:dyDescent="0.25">
      <c r="A251" s="9">
        <v>248</v>
      </c>
      <c r="B251" s="9" t="s">
        <v>523</v>
      </c>
      <c r="C251" s="1" t="s">
        <v>789</v>
      </c>
      <c r="D251" s="1" t="s">
        <v>525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279300</v>
      </c>
      <c r="AF251" s="2">
        <v>1310928</v>
      </c>
      <c r="AG251" s="2">
        <v>1304684</v>
      </c>
      <c r="AH251" s="2">
        <v>893759</v>
      </c>
      <c r="AI251" s="2">
        <v>965635</v>
      </c>
      <c r="AJ251" s="2">
        <v>925042</v>
      </c>
      <c r="AK251" s="2">
        <v>453891</v>
      </c>
      <c r="AL251" s="2">
        <v>375836</v>
      </c>
      <c r="AM251" s="2">
        <v>373513</v>
      </c>
      <c r="AN251" s="2">
        <v>284386</v>
      </c>
      <c r="AO251" s="2">
        <v>405607</v>
      </c>
      <c r="AP251" s="2">
        <v>432109</v>
      </c>
      <c r="AQ251" s="2">
        <v>229607</v>
      </c>
      <c r="AR251" s="59">
        <v>193385.35</v>
      </c>
      <c r="AS251" s="61">
        <v>193385.35</v>
      </c>
      <c r="AT251" s="2">
        <v>352635</v>
      </c>
    </row>
    <row r="252" spans="1:46" x14ac:dyDescent="0.25">
      <c r="A252" s="9">
        <v>249</v>
      </c>
      <c r="B252" s="9" t="s">
        <v>526</v>
      </c>
      <c r="C252" s="1" t="s">
        <v>789</v>
      </c>
      <c r="D252" s="1" t="s">
        <v>528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6672</v>
      </c>
      <c r="X252" s="2">
        <v>10644</v>
      </c>
      <c r="Y252" s="2">
        <v>11432</v>
      </c>
      <c r="Z252" s="2">
        <v>10115</v>
      </c>
      <c r="AA252" s="2">
        <v>12586</v>
      </c>
      <c r="AB252" s="2">
        <v>15502</v>
      </c>
      <c r="AC252" s="2">
        <v>16905</v>
      </c>
      <c r="AD252" s="2">
        <v>17304</v>
      </c>
      <c r="AE252" s="2">
        <v>17459</v>
      </c>
      <c r="AF252" s="2">
        <v>21068</v>
      </c>
      <c r="AG252" s="2">
        <v>23991</v>
      </c>
      <c r="AH252" s="2">
        <v>19585</v>
      </c>
      <c r="AI252" s="2">
        <v>24192</v>
      </c>
      <c r="AJ252" s="2">
        <v>21311</v>
      </c>
      <c r="AK252" s="2">
        <v>20237</v>
      </c>
      <c r="AL252" s="2">
        <v>20096</v>
      </c>
      <c r="AM252" s="2">
        <v>27099</v>
      </c>
      <c r="AN252" s="2">
        <v>21860</v>
      </c>
      <c r="AO252" s="2">
        <v>19050</v>
      </c>
      <c r="AP252" s="2">
        <v>17400</v>
      </c>
      <c r="AQ252" s="2">
        <v>28023</v>
      </c>
      <c r="AR252" s="59">
        <v>29415</v>
      </c>
      <c r="AS252" s="61">
        <v>29415</v>
      </c>
      <c r="AT252" s="2">
        <v>21500</v>
      </c>
    </row>
    <row r="253" spans="1:46" x14ac:dyDescent="0.25">
      <c r="A253" s="9">
        <v>250</v>
      </c>
      <c r="B253" s="9" t="s">
        <v>529</v>
      </c>
      <c r="C253" s="1" t="s">
        <v>789</v>
      </c>
      <c r="D253" s="1" t="s">
        <v>530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43600</v>
      </c>
      <c r="AJ253" s="2">
        <v>41200</v>
      </c>
      <c r="AK253" s="2">
        <v>34800</v>
      </c>
      <c r="AL253" s="2">
        <v>35600</v>
      </c>
      <c r="AM253" s="2">
        <v>26760</v>
      </c>
      <c r="AN253" s="2">
        <v>44330</v>
      </c>
      <c r="AO253" s="2">
        <v>2790</v>
      </c>
      <c r="AP253" s="2">
        <v>28000</v>
      </c>
      <c r="AQ253" s="2">
        <v>0</v>
      </c>
      <c r="AR253" s="59">
        <v>0</v>
      </c>
      <c r="AS253" s="61">
        <v>0</v>
      </c>
      <c r="AT253" s="2">
        <v>25000</v>
      </c>
    </row>
    <row r="254" spans="1:46" x14ac:dyDescent="0.25">
      <c r="A254" s="9"/>
      <c r="B254" s="9" t="s">
        <v>1085</v>
      </c>
      <c r="D254" s="1" t="s">
        <v>1086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>
        <v>0</v>
      </c>
      <c r="AR254" s="59">
        <v>0</v>
      </c>
      <c r="AS254" s="61">
        <v>0</v>
      </c>
      <c r="AT254" s="2">
        <v>0</v>
      </c>
    </row>
    <row r="255" spans="1:46" x14ac:dyDescent="0.25">
      <c r="A255" s="9">
        <v>251</v>
      </c>
      <c r="B255" s="9" t="s">
        <v>531</v>
      </c>
      <c r="C255" s="1" t="s">
        <v>789</v>
      </c>
      <c r="D255" s="1" t="s">
        <v>532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5140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59">
        <v>0</v>
      </c>
      <c r="AS255" s="61">
        <v>0</v>
      </c>
      <c r="AT255" s="2">
        <v>0</v>
      </c>
    </row>
    <row r="256" spans="1:46" x14ac:dyDescent="0.25">
      <c r="A256" s="9"/>
      <c r="B256" s="9" t="s">
        <v>1081</v>
      </c>
      <c r="D256" s="1" t="s">
        <v>1083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>
        <v>0</v>
      </c>
      <c r="AR256" s="59">
        <v>48102.81</v>
      </c>
      <c r="AS256" s="61">
        <v>48102.81</v>
      </c>
      <c r="AT256" s="2">
        <v>0</v>
      </c>
    </row>
    <row r="257" spans="1:46" x14ac:dyDescent="0.25">
      <c r="A257" s="9"/>
      <c r="B257" s="9" t="s">
        <v>1082</v>
      </c>
      <c r="D257" s="1" t="s">
        <v>1084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>
        <v>0</v>
      </c>
      <c r="AR257" s="59">
        <v>61332.61</v>
      </c>
      <c r="AS257" s="61">
        <v>61332.61</v>
      </c>
      <c r="AT257" s="2">
        <v>0</v>
      </c>
    </row>
    <row r="258" spans="1:46" x14ac:dyDescent="0.25">
      <c r="A258" s="9">
        <v>252</v>
      </c>
      <c r="B258" s="9" t="s">
        <v>876</v>
      </c>
      <c r="C258" s="1" t="s">
        <v>789</v>
      </c>
      <c r="E258" s="2">
        <v>2726682</v>
      </c>
      <c r="F258" s="2">
        <v>938816</v>
      </c>
      <c r="G258" s="2">
        <v>624184</v>
      </c>
      <c r="H258" s="2">
        <v>429068</v>
      </c>
      <c r="I258" s="2">
        <v>550900</v>
      </c>
      <c r="J258" s="2">
        <v>457636</v>
      </c>
      <c r="K258" s="2">
        <v>729428</v>
      </c>
      <c r="L258" s="2">
        <v>1051221</v>
      </c>
      <c r="M258" s="2">
        <v>1508150</v>
      </c>
      <c r="N258" s="2">
        <v>1351929</v>
      </c>
      <c r="O258" s="2">
        <v>1232648</v>
      </c>
      <c r="P258" s="2">
        <v>1339348</v>
      </c>
      <c r="Q258" s="2">
        <v>1185102</v>
      </c>
      <c r="R258" s="2">
        <v>1316475</v>
      </c>
      <c r="S258" s="2">
        <v>187425</v>
      </c>
      <c r="T258" s="2">
        <v>116847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59">
        <v>0</v>
      </c>
      <c r="AS258" s="61">
        <v>0</v>
      </c>
      <c r="AT258" s="2">
        <v>0</v>
      </c>
    </row>
    <row r="259" spans="1:46" x14ac:dyDescent="0.25">
      <c r="A259" s="9">
        <v>253</v>
      </c>
      <c r="B259" s="9" t="s">
        <v>877</v>
      </c>
      <c r="C259" s="1" t="s">
        <v>789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51156</v>
      </c>
      <c r="P259" s="2">
        <v>829684</v>
      </c>
      <c r="Q259" s="2">
        <v>239547</v>
      </c>
      <c r="R259" s="2">
        <v>426885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59">
        <v>0</v>
      </c>
      <c r="AS259" s="61">
        <v>0</v>
      </c>
      <c r="AT259" s="2">
        <v>0</v>
      </c>
    </row>
    <row r="260" spans="1:46" x14ac:dyDescent="0.25">
      <c r="A260" s="9">
        <v>254</v>
      </c>
      <c r="B260" s="9" t="s">
        <v>533</v>
      </c>
      <c r="C260" s="1" t="s">
        <v>789</v>
      </c>
      <c r="D260" s="1" t="s">
        <v>535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1542</v>
      </c>
      <c r="L260" s="2">
        <v>1812</v>
      </c>
      <c r="M260" s="2">
        <v>1700</v>
      </c>
      <c r="N260" s="2">
        <v>1759</v>
      </c>
      <c r="O260" s="2">
        <v>2279</v>
      </c>
      <c r="P260" s="2">
        <v>2437</v>
      </c>
      <c r="Q260" s="2">
        <v>2860</v>
      </c>
      <c r="R260" s="2">
        <v>1319</v>
      </c>
      <c r="S260" s="2">
        <v>11030</v>
      </c>
      <c r="T260" s="2">
        <v>27595</v>
      </c>
      <c r="U260" s="2">
        <v>39240</v>
      </c>
      <c r="V260" s="2">
        <v>24710</v>
      </c>
      <c r="W260" s="2">
        <v>71190</v>
      </c>
      <c r="X260" s="2">
        <v>33278</v>
      </c>
      <c r="Y260" s="2">
        <v>48285</v>
      </c>
      <c r="Z260" s="2">
        <v>18879</v>
      </c>
      <c r="AA260" s="2">
        <v>15790</v>
      </c>
      <c r="AB260" s="2">
        <v>22320</v>
      </c>
      <c r="AC260" s="2">
        <v>21675</v>
      </c>
      <c r="AD260" s="2">
        <v>12770</v>
      </c>
      <c r="AE260" s="2">
        <v>14240</v>
      </c>
      <c r="AF260" s="2">
        <v>13660</v>
      </c>
      <c r="AG260" s="2">
        <v>15090</v>
      </c>
      <c r="AH260" s="2">
        <v>22190</v>
      </c>
      <c r="AI260" s="2">
        <v>16200</v>
      </c>
      <c r="AJ260" s="2">
        <v>19100</v>
      </c>
      <c r="AK260" s="2">
        <v>16410</v>
      </c>
      <c r="AL260" s="2">
        <v>13500</v>
      </c>
      <c r="AM260" s="2">
        <v>13765</v>
      </c>
      <c r="AN260" s="2">
        <v>16825</v>
      </c>
      <c r="AO260" s="2">
        <v>14840</v>
      </c>
      <c r="AP260" s="2">
        <v>9605</v>
      </c>
      <c r="AQ260" s="2">
        <v>6145</v>
      </c>
      <c r="AR260" s="59">
        <v>27510</v>
      </c>
      <c r="AS260" s="61">
        <v>27510</v>
      </c>
      <c r="AT260" s="2">
        <v>10000</v>
      </c>
    </row>
    <row r="261" spans="1:46" x14ac:dyDescent="0.25">
      <c r="A261" s="9">
        <v>255</v>
      </c>
      <c r="B261" s="9" t="s">
        <v>536</v>
      </c>
      <c r="C261" s="1" t="s">
        <v>789</v>
      </c>
      <c r="D261" s="1" t="s">
        <v>538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87500</v>
      </c>
      <c r="Y261" s="2">
        <v>0</v>
      </c>
      <c r="Z261" s="2">
        <v>0</v>
      </c>
      <c r="AA261" s="2">
        <v>45000</v>
      </c>
      <c r="AB261" s="2">
        <v>145000</v>
      </c>
      <c r="AC261" s="2">
        <v>110000</v>
      </c>
      <c r="AD261" s="2">
        <v>50000</v>
      </c>
      <c r="AE261" s="2">
        <v>50000</v>
      </c>
      <c r="AF261" s="2">
        <v>50000</v>
      </c>
      <c r="AG261" s="2">
        <v>50000</v>
      </c>
      <c r="AH261" s="2">
        <v>50000</v>
      </c>
      <c r="AI261" s="2">
        <v>0</v>
      </c>
      <c r="AJ261" s="2">
        <v>50000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-18454</v>
      </c>
      <c r="AR261" s="59">
        <v>0</v>
      </c>
      <c r="AS261" s="61">
        <v>0</v>
      </c>
      <c r="AT261" s="2">
        <v>0</v>
      </c>
    </row>
    <row r="262" spans="1:46" x14ac:dyDescent="0.25">
      <c r="A262" s="9">
        <v>256</v>
      </c>
      <c r="B262" s="9" t="s">
        <v>878</v>
      </c>
      <c r="C262" s="1" t="s">
        <v>789</v>
      </c>
      <c r="E262" s="2">
        <v>66683</v>
      </c>
      <c r="F262" s="2">
        <v>34602</v>
      </c>
      <c r="G262" s="2">
        <v>27992</v>
      </c>
      <c r="H262" s="2">
        <v>67684</v>
      </c>
      <c r="I262" s="2">
        <v>57274</v>
      </c>
      <c r="J262" s="2">
        <v>64351</v>
      </c>
      <c r="K262" s="2">
        <v>57690</v>
      </c>
      <c r="L262" s="2">
        <v>24603</v>
      </c>
      <c r="M262" s="2">
        <v>17032</v>
      </c>
      <c r="N262" s="2">
        <v>16545</v>
      </c>
      <c r="O262" s="2">
        <v>15705</v>
      </c>
      <c r="P262" s="2">
        <v>11340</v>
      </c>
      <c r="Q262" s="2">
        <v>10423</v>
      </c>
      <c r="R262" s="2">
        <v>16649</v>
      </c>
      <c r="S262" s="2">
        <v>14796</v>
      </c>
      <c r="T262" s="2">
        <v>15955</v>
      </c>
      <c r="U262" s="2">
        <v>24893</v>
      </c>
      <c r="V262" s="2">
        <v>13761</v>
      </c>
      <c r="W262" s="2">
        <v>4626</v>
      </c>
      <c r="X262" s="2">
        <v>1315</v>
      </c>
      <c r="Y262" s="2">
        <v>2437</v>
      </c>
      <c r="Z262" s="2">
        <v>24935</v>
      </c>
      <c r="AA262" s="2">
        <v>38908</v>
      </c>
      <c r="AB262" s="2">
        <v>18127</v>
      </c>
      <c r="AC262" s="2">
        <v>3061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59">
        <v>0</v>
      </c>
      <c r="AS262" s="61">
        <v>0</v>
      </c>
      <c r="AT262" s="2">
        <v>0</v>
      </c>
    </row>
    <row r="263" spans="1:46" x14ac:dyDescent="0.25">
      <c r="A263" s="9">
        <v>257</v>
      </c>
      <c r="B263" s="9" t="s">
        <v>879</v>
      </c>
      <c r="C263" s="1" t="s">
        <v>789</v>
      </c>
      <c r="E263" s="2">
        <v>44204</v>
      </c>
      <c r="F263" s="2">
        <v>20538</v>
      </c>
      <c r="G263" s="2">
        <v>44055</v>
      </c>
      <c r="H263" s="2">
        <v>32897</v>
      </c>
      <c r="I263" s="2">
        <v>138106</v>
      </c>
      <c r="J263" s="2">
        <v>39893</v>
      </c>
      <c r="K263" s="2">
        <v>149941</v>
      </c>
      <c r="L263" s="2">
        <v>91037</v>
      </c>
      <c r="M263" s="2">
        <v>80976</v>
      </c>
      <c r="N263" s="2">
        <v>48324</v>
      </c>
      <c r="O263" s="2">
        <v>96720</v>
      </c>
      <c r="P263" s="2">
        <v>65375</v>
      </c>
      <c r="Q263" s="2">
        <v>56711</v>
      </c>
      <c r="R263" s="2">
        <v>86737</v>
      </c>
      <c r="S263" s="2">
        <v>165539</v>
      </c>
      <c r="T263" s="2">
        <v>165410</v>
      </c>
      <c r="U263" s="2">
        <v>58891</v>
      </c>
      <c r="V263" s="2">
        <v>119131</v>
      </c>
      <c r="W263" s="2">
        <v>88823</v>
      </c>
      <c r="X263" s="2">
        <v>0</v>
      </c>
      <c r="Y263" s="2">
        <v>53219</v>
      </c>
      <c r="Z263" s="2">
        <v>124689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59">
        <v>0</v>
      </c>
      <c r="AS263" s="61">
        <v>0</v>
      </c>
      <c r="AT263" s="2">
        <v>0</v>
      </c>
    </row>
    <row r="264" spans="1:46" x14ac:dyDescent="0.25">
      <c r="A264" s="9">
        <v>258</v>
      </c>
      <c r="B264" s="9" t="s">
        <v>539</v>
      </c>
      <c r="C264" s="1" t="s">
        <v>789</v>
      </c>
      <c r="D264" s="1" t="s">
        <v>540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8250</v>
      </c>
      <c r="AN264" s="2">
        <v>19650</v>
      </c>
      <c r="AO264" s="2">
        <v>21195</v>
      </c>
      <c r="AP264" s="2">
        <v>9960</v>
      </c>
      <c r="AQ264" s="2">
        <v>8970</v>
      </c>
      <c r="AR264" s="59">
        <v>57630</v>
      </c>
      <c r="AS264" s="61">
        <v>57630</v>
      </c>
      <c r="AT264" s="2">
        <v>10000</v>
      </c>
    </row>
    <row r="265" spans="1:46" x14ac:dyDescent="0.25">
      <c r="A265" s="9">
        <v>259</v>
      </c>
      <c r="B265" s="9" t="s">
        <v>541</v>
      </c>
      <c r="C265" s="1" t="s">
        <v>789</v>
      </c>
      <c r="D265" s="1" t="s">
        <v>542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5500</v>
      </c>
      <c r="AN265" s="2">
        <v>1100</v>
      </c>
      <c r="AO265" s="2">
        <v>600</v>
      </c>
      <c r="AP265" s="2">
        <v>660</v>
      </c>
      <c r="AQ265" s="2">
        <v>281</v>
      </c>
      <c r="AR265" s="59">
        <v>500</v>
      </c>
      <c r="AS265" s="61">
        <v>500</v>
      </c>
      <c r="AT265" s="2">
        <v>0</v>
      </c>
    </row>
    <row r="266" spans="1:46" x14ac:dyDescent="0.25">
      <c r="A266" s="9">
        <v>260</v>
      </c>
      <c r="B266" s="9" t="s">
        <v>880</v>
      </c>
      <c r="C266" s="1" t="s">
        <v>789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206533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59">
        <v>0</v>
      </c>
      <c r="AS266" s="61">
        <v>0</v>
      </c>
      <c r="AT266" s="2">
        <v>0</v>
      </c>
    </row>
    <row r="267" spans="1:46" x14ac:dyDescent="0.25">
      <c r="A267" s="9">
        <v>261</v>
      </c>
      <c r="B267" s="9" t="s">
        <v>543</v>
      </c>
      <c r="C267" s="1" t="s">
        <v>789</v>
      </c>
      <c r="D267" s="1" t="s">
        <v>545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154821</v>
      </c>
      <c r="V267" s="2">
        <v>234052</v>
      </c>
      <c r="W267" s="2">
        <v>211347</v>
      </c>
      <c r="X267" s="2">
        <v>246805</v>
      </c>
      <c r="Y267" s="2">
        <v>638958</v>
      </c>
      <c r="Z267" s="2">
        <v>354686</v>
      </c>
      <c r="AA267" s="2">
        <v>296558</v>
      </c>
      <c r="AB267" s="2">
        <v>768222</v>
      </c>
      <c r="AC267" s="2">
        <v>118311</v>
      </c>
      <c r="AD267" s="2">
        <v>613393</v>
      </c>
      <c r="AE267" s="2">
        <v>455378</v>
      </c>
      <c r="AF267" s="2">
        <v>424042</v>
      </c>
      <c r="AG267" s="2">
        <v>418150</v>
      </c>
      <c r="AH267" s="2">
        <v>416078</v>
      </c>
      <c r="AI267" s="2">
        <v>480465</v>
      </c>
      <c r="AJ267" s="2">
        <v>636960</v>
      </c>
      <c r="AK267" s="2">
        <v>531332</v>
      </c>
      <c r="AL267" s="2">
        <v>549312</v>
      </c>
      <c r="AM267" s="2">
        <v>199556</v>
      </c>
      <c r="AN267" s="2">
        <v>934803</v>
      </c>
      <c r="AO267" s="2">
        <v>329548</v>
      </c>
      <c r="AP267" s="2">
        <v>345384</v>
      </c>
      <c r="AQ267" s="2">
        <v>0</v>
      </c>
      <c r="AR267" s="59">
        <v>719909.48</v>
      </c>
      <c r="AS267" s="61">
        <v>719909.47999999905</v>
      </c>
      <c r="AT267" s="2">
        <v>353000</v>
      </c>
    </row>
    <row r="268" spans="1:46" x14ac:dyDescent="0.25">
      <c r="A268" s="9">
        <v>262</v>
      </c>
      <c r="B268" s="9" t="s">
        <v>881</v>
      </c>
      <c r="C268" s="1" t="s">
        <v>789</v>
      </c>
      <c r="E268" s="2">
        <v>135857</v>
      </c>
      <c r="F268" s="2">
        <v>29711</v>
      </c>
      <c r="G268" s="2">
        <v>303994</v>
      </c>
      <c r="H268" s="2">
        <v>565153</v>
      </c>
      <c r="I268" s="2">
        <v>555321</v>
      </c>
      <c r="J268" s="2">
        <v>637973</v>
      </c>
      <c r="K268" s="2">
        <v>718805</v>
      </c>
      <c r="L268" s="2">
        <v>812641</v>
      </c>
      <c r="M268" s="2">
        <v>688466</v>
      </c>
      <c r="N268" s="2">
        <v>540400</v>
      </c>
      <c r="O268" s="2">
        <v>376638</v>
      </c>
      <c r="P268" s="2">
        <v>470289</v>
      </c>
      <c r="Q268" s="2">
        <v>131531</v>
      </c>
      <c r="R268" s="2">
        <v>274319</v>
      </c>
      <c r="S268" s="2">
        <v>118330</v>
      </c>
      <c r="T268" s="2">
        <v>176440</v>
      </c>
      <c r="U268" s="2">
        <v>133870</v>
      </c>
      <c r="V268" s="2">
        <v>179308</v>
      </c>
      <c r="W268" s="2">
        <v>62310</v>
      </c>
      <c r="X268" s="2">
        <v>131661</v>
      </c>
      <c r="Y268" s="2">
        <v>0</v>
      </c>
      <c r="Z268" s="2">
        <v>547542</v>
      </c>
      <c r="AA268" s="2">
        <v>0</v>
      </c>
      <c r="AB268" s="2">
        <v>0</v>
      </c>
      <c r="AC268" s="2">
        <v>0</v>
      </c>
      <c r="AD268" s="2">
        <v>0</v>
      </c>
      <c r="AE268" s="2">
        <v>32366</v>
      </c>
      <c r="AF268" s="2">
        <v>0</v>
      </c>
      <c r="AG268" s="2">
        <v>23663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59">
        <v>0</v>
      </c>
      <c r="AS268" s="61">
        <v>0</v>
      </c>
      <c r="AT268" s="2">
        <v>0</v>
      </c>
    </row>
    <row r="269" spans="1:46" x14ac:dyDescent="0.25">
      <c r="A269" s="9">
        <v>263</v>
      </c>
      <c r="B269" s="9" t="s">
        <v>882</v>
      </c>
      <c r="C269" s="1" t="s">
        <v>789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553647</v>
      </c>
      <c r="Q269" s="2">
        <v>803802</v>
      </c>
      <c r="R269" s="2">
        <v>772925</v>
      </c>
      <c r="S269" s="2">
        <v>774360</v>
      </c>
      <c r="T269" s="2">
        <v>785636</v>
      </c>
      <c r="U269" s="2">
        <v>732332</v>
      </c>
      <c r="V269" s="2">
        <v>664623</v>
      </c>
      <c r="W269" s="2">
        <v>677023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59">
        <v>0</v>
      </c>
      <c r="AS269" s="61">
        <v>0</v>
      </c>
      <c r="AT269" s="2">
        <v>0</v>
      </c>
    </row>
    <row r="270" spans="1:46" x14ac:dyDescent="0.25">
      <c r="A270" s="9">
        <v>264</v>
      </c>
      <c r="B270" s="9" t="s">
        <v>546</v>
      </c>
      <c r="C270" s="1" t="s">
        <v>789</v>
      </c>
      <c r="D270" s="1" t="s">
        <v>548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30282</v>
      </c>
      <c r="K270" s="2">
        <v>39549</v>
      </c>
      <c r="L270" s="2">
        <v>34137</v>
      </c>
      <c r="M270" s="2">
        <v>34862</v>
      </c>
      <c r="N270" s="2">
        <v>33199</v>
      </c>
      <c r="O270" s="2">
        <v>33168</v>
      </c>
      <c r="P270" s="2">
        <v>31520</v>
      </c>
      <c r="Q270" s="2">
        <v>31334</v>
      </c>
      <c r="R270" s="2">
        <v>31095</v>
      </c>
      <c r="S270" s="2">
        <v>35293</v>
      </c>
      <c r="T270" s="2">
        <v>32403</v>
      </c>
      <c r="U270" s="2">
        <v>32984</v>
      </c>
      <c r="V270" s="2">
        <v>31758</v>
      </c>
      <c r="W270" s="2">
        <v>33193</v>
      </c>
      <c r="X270" s="2">
        <v>32843</v>
      </c>
      <c r="Y270" s="2">
        <v>33410</v>
      </c>
      <c r="Z270" s="2">
        <v>32711</v>
      </c>
      <c r="AA270" s="2">
        <v>25737</v>
      </c>
      <c r="AB270" s="2">
        <v>34471</v>
      </c>
      <c r="AC270" s="2">
        <v>30226</v>
      </c>
      <c r="AD270" s="2">
        <v>14667</v>
      </c>
      <c r="AE270" s="2">
        <v>8484</v>
      </c>
      <c r="AF270" s="2">
        <v>7989</v>
      </c>
      <c r="AG270" s="2">
        <v>1346</v>
      </c>
      <c r="AH270" s="2">
        <v>3965</v>
      </c>
      <c r="AI270" s="2">
        <v>1650</v>
      </c>
      <c r="AJ270" s="2">
        <v>3786</v>
      </c>
      <c r="AK270" s="2">
        <v>2736</v>
      </c>
      <c r="AL270" s="2">
        <v>8507</v>
      </c>
      <c r="AM270" s="2">
        <v>1298</v>
      </c>
      <c r="AN270" s="2">
        <v>0</v>
      </c>
      <c r="AO270" s="2">
        <v>0</v>
      </c>
      <c r="AP270" s="2">
        <v>0</v>
      </c>
      <c r="AQ270" s="2">
        <v>0</v>
      </c>
      <c r="AR270" s="59">
        <v>0</v>
      </c>
      <c r="AS270" s="61">
        <v>0</v>
      </c>
      <c r="AT270" s="2">
        <v>0</v>
      </c>
    </row>
    <row r="271" spans="1:46" x14ac:dyDescent="0.25">
      <c r="A271" s="9">
        <v>265</v>
      </c>
      <c r="B271" s="9" t="s">
        <v>883</v>
      </c>
      <c r="C271" s="1" t="s">
        <v>789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1880</v>
      </c>
      <c r="R271" s="2">
        <v>1469</v>
      </c>
      <c r="S271" s="2">
        <v>3100</v>
      </c>
      <c r="T271" s="2">
        <v>2629</v>
      </c>
      <c r="U271" s="2">
        <v>3075</v>
      </c>
      <c r="V271" s="2">
        <v>4105</v>
      </c>
      <c r="W271" s="2">
        <v>925</v>
      </c>
      <c r="X271" s="2">
        <v>1665</v>
      </c>
      <c r="Y271" s="2">
        <v>2305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59">
        <v>0</v>
      </c>
      <c r="AS271" s="61">
        <v>0</v>
      </c>
      <c r="AT271" s="2">
        <v>0</v>
      </c>
    </row>
    <row r="272" spans="1:46" x14ac:dyDescent="0.25">
      <c r="A272" s="9">
        <v>266</v>
      </c>
      <c r="B272" s="9" t="s">
        <v>884</v>
      </c>
      <c r="C272" s="1" t="s">
        <v>789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109032</v>
      </c>
      <c r="P272" s="2">
        <v>86201</v>
      </c>
      <c r="Q272" s="2">
        <v>108111</v>
      </c>
      <c r="R272" s="2">
        <v>114751</v>
      </c>
      <c r="S272" s="2">
        <v>115171</v>
      </c>
      <c r="T272" s="2">
        <v>131732</v>
      </c>
      <c r="U272" s="2">
        <v>132230</v>
      </c>
      <c r="V272" s="2">
        <v>161471</v>
      </c>
      <c r="W272" s="2">
        <v>31111</v>
      </c>
      <c r="X272" s="2">
        <v>144222</v>
      </c>
      <c r="Y272" s="2">
        <v>106526</v>
      </c>
      <c r="Z272" s="2">
        <v>124574</v>
      </c>
      <c r="AA272" s="2">
        <v>113492</v>
      </c>
      <c r="AB272" s="2">
        <v>153819</v>
      </c>
      <c r="AC272" s="2">
        <v>168100</v>
      </c>
      <c r="AD272" s="2">
        <v>171660</v>
      </c>
      <c r="AE272" s="2">
        <v>150444</v>
      </c>
      <c r="AF272" s="2">
        <v>149494</v>
      </c>
      <c r="AG272" s="2">
        <v>111950</v>
      </c>
      <c r="AH272" s="2">
        <v>115882</v>
      </c>
      <c r="AI272" s="2">
        <v>115207</v>
      </c>
      <c r="AJ272" s="2">
        <v>95220</v>
      </c>
      <c r="AK272" s="2">
        <v>78764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59">
        <v>0</v>
      </c>
      <c r="AS272" s="61">
        <v>0</v>
      </c>
      <c r="AT272" s="2">
        <v>0</v>
      </c>
    </row>
    <row r="273" spans="1:46" x14ac:dyDescent="0.25">
      <c r="A273" s="9">
        <v>267</v>
      </c>
      <c r="B273" s="9" t="s">
        <v>885</v>
      </c>
      <c r="C273" s="1" t="s">
        <v>789</v>
      </c>
      <c r="E273" s="2">
        <v>0</v>
      </c>
      <c r="F273" s="2">
        <v>0</v>
      </c>
      <c r="G273" s="2">
        <v>0</v>
      </c>
      <c r="H273" s="2">
        <v>16709</v>
      </c>
      <c r="I273" s="2">
        <v>-833</v>
      </c>
      <c r="J273" s="2">
        <v>13265</v>
      </c>
      <c r="K273" s="2">
        <v>18520</v>
      </c>
      <c r="L273" s="2">
        <v>21410</v>
      </c>
      <c r="M273" s="2">
        <v>15982</v>
      </c>
      <c r="N273" s="2">
        <v>24129</v>
      </c>
      <c r="O273" s="2">
        <v>42174</v>
      </c>
      <c r="P273" s="2">
        <v>49617</v>
      </c>
      <c r="Q273" s="2">
        <v>-63</v>
      </c>
      <c r="R273" s="2">
        <v>138129</v>
      </c>
      <c r="S273" s="2">
        <v>157017</v>
      </c>
      <c r="T273" s="2">
        <v>158008</v>
      </c>
      <c r="U273" s="2">
        <v>169801</v>
      </c>
      <c r="V273" s="2">
        <v>184233</v>
      </c>
      <c r="W273" s="2">
        <v>98889</v>
      </c>
      <c r="X273" s="2">
        <v>25561</v>
      </c>
      <c r="Y273" s="2">
        <v>37966</v>
      </c>
      <c r="Z273" s="2">
        <v>77306</v>
      </c>
      <c r="AA273" s="2">
        <v>61133</v>
      </c>
      <c r="AB273" s="2">
        <v>154819</v>
      </c>
      <c r="AC273" s="2">
        <v>101647</v>
      </c>
      <c r="AD273" s="2">
        <v>92670</v>
      </c>
      <c r="AE273" s="2">
        <v>107210</v>
      </c>
      <c r="AF273" s="2">
        <v>121537</v>
      </c>
      <c r="AG273" s="2">
        <v>130740</v>
      </c>
      <c r="AH273" s="2">
        <v>128320</v>
      </c>
      <c r="AI273" s="2">
        <v>134553</v>
      </c>
      <c r="AJ273" s="2">
        <v>130306</v>
      </c>
      <c r="AK273" s="2">
        <v>134204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59">
        <v>0</v>
      </c>
      <c r="AS273" s="61">
        <v>0</v>
      </c>
      <c r="AT273" s="2">
        <v>0</v>
      </c>
    </row>
    <row r="274" spans="1:46" x14ac:dyDescent="0.25">
      <c r="A274" s="9">
        <v>268</v>
      </c>
      <c r="B274" s="9" t="s">
        <v>886</v>
      </c>
      <c r="C274" s="1" t="s">
        <v>789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11238</v>
      </c>
      <c r="P274" s="2">
        <v>20519</v>
      </c>
      <c r="Q274" s="2">
        <v>33291</v>
      </c>
      <c r="R274" s="2">
        <v>27769</v>
      </c>
      <c r="S274" s="2">
        <v>25713</v>
      </c>
      <c r="T274" s="2">
        <v>29647</v>
      </c>
      <c r="U274" s="2">
        <v>28531</v>
      </c>
      <c r="V274" s="2">
        <v>24144</v>
      </c>
      <c r="W274" s="2">
        <v>24435</v>
      </c>
      <c r="X274" s="2">
        <v>24256</v>
      </c>
      <c r="Y274" s="2">
        <v>22218</v>
      </c>
      <c r="Z274" s="2">
        <v>18033</v>
      </c>
      <c r="AA274" s="2">
        <v>10425</v>
      </c>
      <c r="AB274" s="2">
        <v>61070</v>
      </c>
      <c r="AC274" s="2">
        <v>37204</v>
      </c>
      <c r="AD274" s="2">
        <v>46979</v>
      </c>
      <c r="AE274" s="2">
        <v>50241</v>
      </c>
      <c r="AF274" s="2">
        <v>57146</v>
      </c>
      <c r="AG274" s="2">
        <v>64638</v>
      </c>
      <c r="AH274" s="2">
        <v>59991</v>
      </c>
      <c r="AI274" s="2">
        <v>61804</v>
      </c>
      <c r="AJ274" s="2">
        <v>74124</v>
      </c>
      <c r="AK274" s="2">
        <v>64050</v>
      </c>
      <c r="AL274" s="2">
        <v>0</v>
      </c>
      <c r="AM274" s="2">
        <v>0</v>
      </c>
      <c r="AN274" s="2">
        <v>0</v>
      </c>
      <c r="AO274" s="2">
        <v>5292</v>
      </c>
      <c r="AP274" s="2">
        <v>4941</v>
      </c>
      <c r="AQ274" s="2">
        <v>0</v>
      </c>
      <c r="AR274" s="59">
        <v>-0.4</v>
      </c>
      <c r="AS274" s="61">
        <v>-0.39999999999997699</v>
      </c>
      <c r="AT274" s="2">
        <v>0</v>
      </c>
    </row>
    <row r="275" spans="1:46" x14ac:dyDescent="0.25">
      <c r="A275" s="9">
        <v>269</v>
      </c>
      <c r="B275" s="9" t="s">
        <v>887</v>
      </c>
      <c r="C275" s="1" t="s">
        <v>789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9000</v>
      </c>
      <c r="V275" s="2">
        <v>15402</v>
      </c>
      <c r="W275" s="2">
        <v>12000</v>
      </c>
      <c r="X275" s="2">
        <v>9000</v>
      </c>
      <c r="Y275" s="2">
        <v>11920</v>
      </c>
      <c r="Z275" s="2">
        <v>15000</v>
      </c>
      <c r="AA275" s="2">
        <v>8850</v>
      </c>
      <c r="AB275" s="2">
        <v>12000</v>
      </c>
      <c r="AC275" s="2">
        <v>21590</v>
      </c>
      <c r="AD275" s="2">
        <v>17000</v>
      </c>
      <c r="AE275" s="2">
        <v>16000</v>
      </c>
      <c r="AF275" s="2">
        <v>12000</v>
      </c>
      <c r="AG275" s="2">
        <v>16000</v>
      </c>
      <c r="AH275" s="2">
        <v>0</v>
      </c>
      <c r="AI275" s="2">
        <v>251302</v>
      </c>
      <c r="AJ275" s="2">
        <v>361503</v>
      </c>
      <c r="AK275" s="2">
        <v>394708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59">
        <v>0</v>
      </c>
      <c r="AS275" s="61">
        <v>0</v>
      </c>
      <c r="AT275" s="2">
        <v>0</v>
      </c>
    </row>
    <row r="276" spans="1:46" x14ac:dyDescent="0.25">
      <c r="A276" s="9">
        <v>270</v>
      </c>
      <c r="B276" s="9" t="s">
        <v>888</v>
      </c>
      <c r="C276" s="1" t="s">
        <v>789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12660</v>
      </c>
      <c r="S276" s="2">
        <v>132785</v>
      </c>
      <c r="T276" s="2">
        <v>148157</v>
      </c>
      <c r="U276" s="2">
        <v>155837</v>
      </c>
      <c r="V276" s="2">
        <v>183358</v>
      </c>
      <c r="W276" s="2">
        <v>307917</v>
      </c>
      <c r="X276" s="2">
        <v>142457</v>
      </c>
      <c r="Y276" s="2">
        <v>196193</v>
      </c>
      <c r="Z276" s="2">
        <v>171101</v>
      </c>
      <c r="AA276" s="2">
        <v>133082</v>
      </c>
      <c r="AB276" s="2">
        <v>272474</v>
      </c>
      <c r="AC276" s="2">
        <v>208013</v>
      </c>
      <c r="AD276" s="2">
        <v>258239</v>
      </c>
      <c r="AE276" s="2">
        <v>250264</v>
      </c>
      <c r="AF276" s="2">
        <v>287823</v>
      </c>
      <c r="AG276" s="2">
        <v>247037</v>
      </c>
      <c r="AH276" s="2">
        <v>173683</v>
      </c>
      <c r="AI276" s="2">
        <v>22000</v>
      </c>
      <c r="AJ276" s="2">
        <v>16170</v>
      </c>
      <c r="AK276" s="2">
        <v>40315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59">
        <v>0</v>
      </c>
      <c r="AS276" s="61">
        <v>0</v>
      </c>
      <c r="AT276" s="2">
        <v>0</v>
      </c>
    </row>
    <row r="277" spans="1:46" x14ac:dyDescent="0.25">
      <c r="A277" s="9">
        <v>271</v>
      </c>
      <c r="B277" s="9" t="s">
        <v>889</v>
      </c>
      <c r="C277" s="1" t="s">
        <v>789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23509</v>
      </c>
      <c r="AI277" s="2">
        <v>58116</v>
      </c>
      <c r="AJ277" s="2">
        <v>56392</v>
      </c>
      <c r="AK277" s="2">
        <v>54457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59">
        <v>0</v>
      </c>
      <c r="AS277" s="61">
        <v>0</v>
      </c>
      <c r="AT277" s="2">
        <v>0</v>
      </c>
    </row>
    <row r="278" spans="1:46" x14ac:dyDescent="0.25">
      <c r="A278" s="9">
        <v>272</v>
      </c>
      <c r="B278" s="9" t="s">
        <v>890</v>
      </c>
      <c r="C278" s="1" t="s">
        <v>789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392731</v>
      </c>
      <c r="O278" s="2">
        <v>652229</v>
      </c>
      <c r="P278" s="2">
        <v>589277</v>
      </c>
      <c r="Q278" s="2">
        <v>562509</v>
      </c>
      <c r="R278" s="2">
        <v>468794</v>
      </c>
      <c r="S278" s="2">
        <v>453459</v>
      </c>
      <c r="T278" s="2">
        <v>472135</v>
      </c>
      <c r="U278" s="2">
        <v>417168</v>
      </c>
      <c r="V278" s="2">
        <v>420449</v>
      </c>
      <c r="W278" s="2">
        <v>403334</v>
      </c>
      <c r="X278" s="2">
        <v>180555</v>
      </c>
      <c r="Y278" s="2">
        <v>340614</v>
      </c>
      <c r="Z278" s="2">
        <v>223877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59">
        <v>0</v>
      </c>
      <c r="AS278" s="61">
        <v>0</v>
      </c>
      <c r="AT278" s="2">
        <v>0</v>
      </c>
    </row>
    <row r="279" spans="1:46" x14ac:dyDescent="0.25">
      <c r="A279" s="9">
        <v>273</v>
      </c>
      <c r="B279" s="9" t="s">
        <v>891</v>
      </c>
      <c r="C279" s="1" t="s">
        <v>789</v>
      </c>
      <c r="E279" s="2">
        <v>30448</v>
      </c>
      <c r="F279" s="2">
        <v>43859</v>
      </c>
      <c r="G279" s="2">
        <v>37026</v>
      </c>
      <c r="H279" s="2">
        <v>49246</v>
      </c>
      <c r="I279" s="2">
        <v>42123</v>
      </c>
      <c r="J279" s="2">
        <v>68939</v>
      </c>
      <c r="K279" s="2">
        <v>57007</v>
      </c>
      <c r="L279" s="2">
        <v>52153</v>
      </c>
      <c r="M279" s="2">
        <v>33638</v>
      </c>
      <c r="N279" s="2">
        <v>23627</v>
      </c>
      <c r="O279" s="2">
        <v>12465</v>
      </c>
      <c r="P279" s="2">
        <v>5936</v>
      </c>
      <c r="Q279" s="2">
        <v>997</v>
      </c>
      <c r="R279" s="2">
        <v>4529</v>
      </c>
      <c r="S279" s="2">
        <v>5017</v>
      </c>
      <c r="T279" s="2">
        <v>6223</v>
      </c>
      <c r="U279" s="2">
        <v>1912</v>
      </c>
      <c r="V279" s="2">
        <v>3671</v>
      </c>
      <c r="W279" s="2">
        <v>63</v>
      </c>
      <c r="X279" s="2">
        <v>6255</v>
      </c>
      <c r="Y279" s="2">
        <v>2422</v>
      </c>
      <c r="Z279" s="2">
        <v>186</v>
      </c>
      <c r="AA279" s="2">
        <v>0</v>
      </c>
      <c r="AB279" s="2">
        <v>0</v>
      </c>
      <c r="AC279" s="2">
        <v>0</v>
      </c>
      <c r="AD279" s="2">
        <v>500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59">
        <v>0</v>
      </c>
      <c r="AS279" s="61">
        <v>0</v>
      </c>
      <c r="AT279" s="2">
        <v>0</v>
      </c>
    </row>
    <row r="280" spans="1:46" x14ac:dyDescent="0.25">
      <c r="A280" s="9">
        <v>274</v>
      </c>
      <c r="B280" s="9" t="s">
        <v>892</v>
      </c>
      <c r="C280" s="1" t="s">
        <v>789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36968</v>
      </c>
      <c r="W280" s="2">
        <v>23844</v>
      </c>
      <c r="X280" s="2">
        <v>13535</v>
      </c>
      <c r="Y280" s="2">
        <v>1662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59">
        <v>0</v>
      </c>
      <c r="AS280" s="61">
        <v>0</v>
      </c>
      <c r="AT280" s="2">
        <v>0</v>
      </c>
    </row>
    <row r="281" spans="1:46" x14ac:dyDescent="0.25">
      <c r="A281" s="9">
        <v>275</v>
      </c>
      <c r="B281" s="9" t="s">
        <v>549</v>
      </c>
      <c r="C281" s="1" t="s">
        <v>789</v>
      </c>
      <c r="D281" s="1" t="s">
        <v>551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37419</v>
      </c>
      <c r="W281" s="2">
        <v>36222</v>
      </c>
      <c r="X281" s="2">
        <v>47528</v>
      </c>
      <c r="Y281" s="2">
        <v>66606</v>
      </c>
      <c r="Z281" s="2">
        <v>72441</v>
      </c>
      <c r="AA281" s="2">
        <v>83586</v>
      </c>
      <c r="AB281" s="2">
        <v>65333</v>
      </c>
      <c r="AC281" s="2">
        <v>89374</v>
      </c>
      <c r="AD281" s="2">
        <v>94457</v>
      </c>
      <c r="AE281" s="2">
        <v>62313</v>
      </c>
      <c r="AF281" s="2">
        <v>129747</v>
      </c>
      <c r="AG281" s="2">
        <v>65669</v>
      </c>
      <c r="AH281" s="2">
        <v>69411</v>
      </c>
      <c r="AI281" s="2">
        <v>31464</v>
      </c>
      <c r="AJ281" s="2">
        <v>91761</v>
      </c>
      <c r="AK281" s="2">
        <v>70517</v>
      </c>
      <c r="AL281" s="2">
        <v>100809</v>
      </c>
      <c r="AM281" s="2">
        <v>116897</v>
      </c>
      <c r="AN281" s="2">
        <v>136364</v>
      </c>
      <c r="AO281" s="2">
        <v>66048</v>
      </c>
      <c r="AP281" s="2">
        <v>39084</v>
      </c>
      <c r="AQ281" s="2">
        <v>-12453</v>
      </c>
      <c r="AR281" s="59">
        <v>10913.43</v>
      </c>
      <c r="AS281" s="61">
        <v>10913.43</v>
      </c>
      <c r="AT281" s="2">
        <v>0</v>
      </c>
    </row>
    <row r="282" spans="1:46" x14ac:dyDescent="0.25">
      <c r="A282" s="9">
        <v>276</v>
      </c>
      <c r="B282" s="9" t="s">
        <v>893</v>
      </c>
      <c r="C282" s="1" t="s">
        <v>789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76814</v>
      </c>
      <c r="K282" s="2">
        <v>109394</v>
      </c>
      <c r="L282" s="2">
        <v>128993</v>
      </c>
      <c r="M282" s="2">
        <v>100926</v>
      </c>
      <c r="N282" s="2">
        <v>135112</v>
      </c>
      <c r="O282" s="2">
        <v>120228</v>
      </c>
      <c r="P282" s="2">
        <v>102014</v>
      </c>
      <c r="Q282" s="2">
        <v>120952</v>
      </c>
      <c r="R282" s="2">
        <v>120541</v>
      </c>
      <c r="S282" s="2">
        <v>120439</v>
      </c>
      <c r="T282" s="2">
        <v>120023</v>
      </c>
      <c r="U282" s="2">
        <v>120382</v>
      </c>
      <c r="V282" s="2">
        <v>120303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59">
        <v>0</v>
      </c>
      <c r="AS282" s="61">
        <v>0</v>
      </c>
      <c r="AT282" s="2">
        <v>0</v>
      </c>
    </row>
    <row r="283" spans="1:46" x14ac:dyDescent="0.25">
      <c r="A283" s="9">
        <v>277</v>
      </c>
      <c r="B283" s="9" t="s">
        <v>552</v>
      </c>
      <c r="C283" s="1" t="s">
        <v>789</v>
      </c>
      <c r="D283" s="1" t="s">
        <v>554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437</v>
      </c>
      <c r="N283" s="2">
        <v>64078</v>
      </c>
      <c r="O283" s="2">
        <v>75681</v>
      </c>
      <c r="P283" s="2">
        <v>75496</v>
      </c>
      <c r="Q283" s="2">
        <v>48295</v>
      </c>
      <c r="R283" s="2">
        <v>57719</v>
      </c>
      <c r="S283" s="2">
        <v>62939</v>
      </c>
      <c r="T283" s="2">
        <v>59138</v>
      </c>
      <c r="U283" s="2">
        <v>83451</v>
      </c>
      <c r="V283" s="2">
        <v>66710</v>
      </c>
      <c r="W283" s="2">
        <v>92292</v>
      </c>
      <c r="X283" s="2">
        <v>78898</v>
      </c>
      <c r="Y283" s="2">
        <v>82972</v>
      </c>
      <c r="Z283" s="2">
        <v>79469</v>
      </c>
      <c r="AA283" s="2">
        <v>65420</v>
      </c>
      <c r="AB283" s="2">
        <v>154919</v>
      </c>
      <c r="AC283" s="2">
        <v>102239</v>
      </c>
      <c r="AD283" s="2">
        <v>125915</v>
      </c>
      <c r="AE283" s="2">
        <v>99274</v>
      </c>
      <c r="AF283" s="2">
        <v>93963</v>
      </c>
      <c r="AG283" s="2">
        <v>126283</v>
      </c>
      <c r="AH283" s="2">
        <v>121590</v>
      </c>
      <c r="AI283" s="2">
        <v>113166</v>
      </c>
      <c r="AJ283" s="2">
        <v>108319</v>
      </c>
      <c r="AK283" s="2">
        <v>91347</v>
      </c>
      <c r="AL283" s="2">
        <v>66516</v>
      </c>
      <c r="AM283" s="2">
        <v>122318</v>
      </c>
      <c r="AN283" s="2">
        <v>120008</v>
      </c>
      <c r="AO283" s="2">
        <v>162893</v>
      </c>
      <c r="AP283" s="2">
        <v>137728</v>
      </c>
      <c r="AQ283" s="2">
        <v>159608</v>
      </c>
      <c r="AR283" s="59">
        <v>160769.4</v>
      </c>
      <c r="AS283" s="61">
        <v>160769.39999999976</v>
      </c>
      <c r="AT283" s="2">
        <v>145000</v>
      </c>
    </row>
    <row r="284" spans="1:46" x14ac:dyDescent="0.25">
      <c r="A284" s="9">
        <v>278</v>
      </c>
      <c r="B284" s="9" t="s">
        <v>555</v>
      </c>
      <c r="C284" s="1" t="s">
        <v>789</v>
      </c>
      <c r="D284" s="1" t="s">
        <v>556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350000</v>
      </c>
      <c r="AO284" s="2">
        <v>0</v>
      </c>
      <c r="AP284" s="2">
        <v>0</v>
      </c>
      <c r="AQ284" s="2">
        <v>0</v>
      </c>
      <c r="AR284" s="59">
        <v>0</v>
      </c>
      <c r="AS284" s="61">
        <v>0</v>
      </c>
      <c r="AT284" s="2">
        <v>0</v>
      </c>
    </row>
    <row r="285" spans="1:46" x14ac:dyDescent="0.25">
      <c r="A285" s="9">
        <v>279</v>
      </c>
      <c r="B285" s="9" t="s">
        <v>557</v>
      </c>
      <c r="C285" s="1" t="s">
        <v>789</v>
      </c>
      <c r="D285" s="1" t="s">
        <v>559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570757</v>
      </c>
      <c r="N285" s="2">
        <v>687598</v>
      </c>
      <c r="O285" s="2">
        <v>1982774</v>
      </c>
      <c r="P285" s="2">
        <v>2086718</v>
      </c>
      <c r="Q285" s="2">
        <v>2401892</v>
      </c>
      <c r="R285" s="2">
        <v>2688472</v>
      </c>
      <c r="S285" s="2">
        <v>2785984</v>
      </c>
      <c r="T285" s="2">
        <v>2809530</v>
      </c>
      <c r="U285" s="2">
        <v>2759851</v>
      </c>
      <c r="V285" s="2">
        <v>2993606</v>
      </c>
      <c r="W285" s="2">
        <v>3026097</v>
      </c>
      <c r="X285" s="2">
        <v>3128286</v>
      </c>
      <c r="Y285" s="2">
        <v>3285475</v>
      </c>
      <c r="Z285" s="2">
        <v>3299224</v>
      </c>
      <c r="AA285" s="2">
        <v>3512985</v>
      </c>
      <c r="AB285" s="2">
        <v>3321603</v>
      </c>
      <c r="AC285" s="2">
        <v>4963618</v>
      </c>
      <c r="AD285" s="2">
        <v>5651588</v>
      </c>
      <c r="AE285" s="2">
        <v>6827850</v>
      </c>
      <c r="AF285" s="2">
        <v>6810109</v>
      </c>
      <c r="AG285" s="2">
        <v>6980174</v>
      </c>
      <c r="AH285" s="2">
        <v>7115901</v>
      </c>
      <c r="AI285" s="2">
        <v>6666415</v>
      </c>
      <c r="AJ285" s="2">
        <v>5627939</v>
      </c>
      <c r="AK285" s="2">
        <v>5039700</v>
      </c>
      <c r="AL285" s="2">
        <v>5329063</v>
      </c>
      <c r="AM285" s="2">
        <v>4690312</v>
      </c>
      <c r="AN285" s="2">
        <v>4600535</v>
      </c>
      <c r="AO285" s="2">
        <v>4830434</v>
      </c>
      <c r="AP285" s="2">
        <v>4646728</v>
      </c>
      <c r="AQ285" s="2">
        <v>4623962</v>
      </c>
      <c r="AR285" s="59">
        <v>5295699.6900000004</v>
      </c>
      <c r="AS285" s="61">
        <v>5295699.6899999883</v>
      </c>
      <c r="AT285" s="2">
        <v>4803400</v>
      </c>
    </row>
    <row r="286" spans="1:46" x14ac:dyDescent="0.25">
      <c r="A286" s="9">
        <v>280</v>
      </c>
      <c r="B286" s="9" t="s">
        <v>894</v>
      </c>
      <c r="C286" s="1" t="s">
        <v>789</v>
      </c>
      <c r="E286" s="2">
        <v>27882</v>
      </c>
      <c r="F286" s="2">
        <v>28269</v>
      </c>
      <c r="G286" s="2">
        <v>33874</v>
      </c>
      <c r="H286" s="2">
        <v>59393</v>
      </c>
      <c r="I286" s="2">
        <v>37810</v>
      </c>
      <c r="J286" s="2">
        <v>45297</v>
      </c>
      <c r="K286" s="2">
        <v>28488</v>
      </c>
      <c r="L286" s="2">
        <v>34503</v>
      </c>
      <c r="M286" s="2">
        <v>73421</v>
      </c>
      <c r="N286" s="2">
        <v>44764</v>
      </c>
      <c r="O286" s="2">
        <v>31248</v>
      </c>
      <c r="P286" s="2">
        <v>35800</v>
      </c>
      <c r="Q286" s="2">
        <v>43685</v>
      </c>
      <c r="R286" s="2">
        <v>26918</v>
      </c>
      <c r="S286" s="2">
        <v>2418</v>
      </c>
      <c r="T286" s="2">
        <v>1689</v>
      </c>
      <c r="U286" s="2">
        <v>3265</v>
      </c>
      <c r="V286" s="2">
        <v>2633</v>
      </c>
      <c r="W286" s="2">
        <v>2701</v>
      </c>
      <c r="X286" s="2">
        <v>3532</v>
      </c>
      <c r="Y286" s="2">
        <v>2783</v>
      </c>
      <c r="Z286" s="2">
        <v>1874</v>
      </c>
      <c r="AA286" s="2">
        <v>2269</v>
      </c>
      <c r="AB286" s="2">
        <v>913</v>
      </c>
      <c r="AC286" s="2">
        <v>0</v>
      </c>
      <c r="AD286" s="2">
        <v>588</v>
      </c>
      <c r="AE286" s="2">
        <v>1053</v>
      </c>
      <c r="AF286" s="2">
        <v>780</v>
      </c>
      <c r="AG286" s="2">
        <v>323</v>
      </c>
      <c r="AH286" s="2">
        <v>128</v>
      </c>
      <c r="AI286" s="2">
        <v>411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59">
        <v>0</v>
      </c>
      <c r="AS286" s="61">
        <v>0</v>
      </c>
      <c r="AT286" s="2">
        <v>0</v>
      </c>
    </row>
    <row r="287" spans="1:46" x14ac:dyDescent="0.25">
      <c r="A287" s="9">
        <v>281</v>
      </c>
      <c r="B287" s="9" t="s">
        <v>560</v>
      </c>
      <c r="C287" s="1" t="s">
        <v>789</v>
      </c>
      <c r="D287" s="1" t="s">
        <v>561</v>
      </c>
      <c r="E287" s="2">
        <v>726576</v>
      </c>
      <c r="F287" s="2">
        <v>736338</v>
      </c>
      <c r="G287" s="2">
        <v>844939</v>
      </c>
      <c r="H287" s="2">
        <v>1031519</v>
      </c>
      <c r="I287" s="2">
        <v>1166376</v>
      </c>
      <c r="J287" s="2">
        <v>1186799</v>
      </c>
      <c r="K287" s="2">
        <v>1340104</v>
      </c>
      <c r="L287" s="2">
        <v>1739481</v>
      </c>
      <c r="M287" s="2">
        <v>1549983</v>
      </c>
      <c r="N287" s="2">
        <v>1694508</v>
      </c>
      <c r="O287" s="2">
        <v>1091135</v>
      </c>
      <c r="P287" s="2">
        <v>1088844</v>
      </c>
      <c r="Q287" s="2">
        <v>1194022</v>
      </c>
      <c r="R287" s="2">
        <v>1320392</v>
      </c>
      <c r="S287" s="2">
        <v>1461248</v>
      </c>
      <c r="T287" s="2">
        <v>1397821</v>
      </c>
      <c r="U287" s="2">
        <v>1538779</v>
      </c>
      <c r="V287" s="2">
        <v>1671392</v>
      </c>
      <c r="W287" s="2">
        <v>1713566</v>
      </c>
      <c r="X287" s="2">
        <v>1646618</v>
      </c>
      <c r="Y287" s="2">
        <v>1706796</v>
      </c>
      <c r="Z287" s="2">
        <v>1676604</v>
      </c>
      <c r="AA287" s="2">
        <v>1697609</v>
      </c>
      <c r="AB287" s="2">
        <v>1909710</v>
      </c>
      <c r="AC287" s="2">
        <v>2687835</v>
      </c>
      <c r="AD287" s="2">
        <v>3049865</v>
      </c>
      <c r="AE287" s="2">
        <v>3448422</v>
      </c>
      <c r="AF287" s="2">
        <v>3272156</v>
      </c>
      <c r="AG287" s="2">
        <v>3568571</v>
      </c>
      <c r="AH287" s="2">
        <v>3999040</v>
      </c>
      <c r="AI287" s="2">
        <v>3883254</v>
      </c>
      <c r="AJ287" s="2">
        <v>4841796</v>
      </c>
      <c r="AK287" s="2">
        <v>6076312</v>
      </c>
      <c r="AL287" s="2">
        <v>3447115</v>
      </c>
      <c r="AM287" s="2">
        <v>3219167</v>
      </c>
      <c r="AN287" s="2">
        <v>3324973</v>
      </c>
      <c r="AO287" s="2">
        <v>3373442</v>
      </c>
      <c r="AP287" s="2">
        <v>3214657</v>
      </c>
      <c r="AQ287" s="2">
        <v>3063836</v>
      </c>
      <c r="AR287" s="59">
        <v>2915227.75</v>
      </c>
      <c r="AS287" s="61">
        <v>2915227.75</v>
      </c>
      <c r="AT287" s="2">
        <v>3288100</v>
      </c>
    </row>
    <row r="288" spans="1:46" x14ac:dyDescent="0.25">
      <c r="A288" s="9">
        <v>282</v>
      </c>
      <c r="B288" s="9" t="s">
        <v>562</v>
      </c>
      <c r="C288" s="1" t="s">
        <v>789</v>
      </c>
      <c r="D288" s="1" t="s">
        <v>563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130863</v>
      </c>
      <c r="AM288" s="2">
        <v>241498</v>
      </c>
      <c r="AN288" s="2">
        <v>28993</v>
      </c>
      <c r="AO288" s="2">
        <v>12545</v>
      </c>
      <c r="AP288" s="2">
        <v>30086</v>
      </c>
      <c r="AQ288" s="2">
        <v>26321</v>
      </c>
      <c r="AR288" s="59">
        <v>0</v>
      </c>
      <c r="AS288" s="61">
        <v>0</v>
      </c>
      <c r="AT288" s="2">
        <v>0</v>
      </c>
    </row>
    <row r="289" spans="1:46" x14ac:dyDescent="0.25">
      <c r="A289" s="9">
        <v>283</v>
      </c>
      <c r="B289" s="9" t="s">
        <v>564</v>
      </c>
      <c r="C289" s="1" t="s">
        <v>789</v>
      </c>
      <c r="D289" s="1" t="s">
        <v>565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96641</v>
      </c>
      <c r="AM289" s="2">
        <v>151860</v>
      </c>
      <c r="AN289" s="2">
        <v>47320</v>
      </c>
      <c r="AO289" s="2">
        <v>0</v>
      </c>
      <c r="AP289" s="2">
        <v>0</v>
      </c>
      <c r="AQ289" s="2">
        <v>45495</v>
      </c>
      <c r="AR289" s="59">
        <v>0</v>
      </c>
      <c r="AS289" s="61">
        <v>-2.5</v>
      </c>
      <c r="AT289" s="2">
        <v>0</v>
      </c>
    </row>
    <row r="290" spans="1:46" x14ac:dyDescent="0.25">
      <c r="A290" s="9">
        <v>284</v>
      </c>
      <c r="B290" s="9" t="s">
        <v>566</v>
      </c>
      <c r="C290" s="1" t="s">
        <v>789</v>
      </c>
      <c r="D290" s="1" t="s">
        <v>567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68970</v>
      </c>
      <c r="AE290" s="2">
        <v>142930</v>
      </c>
      <c r="AF290" s="2">
        <v>280581</v>
      </c>
      <c r="AG290" s="2">
        <v>202315</v>
      </c>
      <c r="AH290" s="2">
        <v>169805</v>
      </c>
      <c r="AI290" s="2">
        <v>129680</v>
      </c>
      <c r="AJ290" s="2">
        <v>147180</v>
      </c>
      <c r="AK290" s="2">
        <v>194772</v>
      </c>
      <c r="AL290" s="2">
        <v>-1750</v>
      </c>
      <c r="AM290" s="2">
        <v>59450</v>
      </c>
      <c r="AN290" s="2">
        <v>121910</v>
      </c>
      <c r="AO290" s="2">
        <v>36280</v>
      </c>
      <c r="AP290" s="2">
        <v>900</v>
      </c>
      <c r="AQ290" s="2">
        <v>7300</v>
      </c>
      <c r="AR290" s="59">
        <v>0</v>
      </c>
      <c r="AS290" s="61">
        <v>0</v>
      </c>
      <c r="AT290" s="2">
        <v>0</v>
      </c>
    </row>
    <row r="291" spans="1:46" x14ac:dyDescent="0.25">
      <c r="A291" s="9">
        <v>285</v>
      </c>
      <c r="B291" s="9" t="s">
        <v>568</v>
      </c>
      <c r="C291" s="1" t="s">
        <v>789</v>
      </c>
      <c r="D291" s="1" t="s">
        <v>569</v>
      </c>
      <c r="E291" s="2">
        <v>71083</v>
      </c>
      <c r="F291" s="2">
        <v>78813</v>
      </c>
      <c r="G291" s="2">
        <v>111589</v>
      </c>
      <c r="H291" s="2">
        <v>111814</v>
      </c>
      <c r="I291" s="2">
        <v>213058</v>
      </c>
      <c r="J291" s="2">
        <v>135303</v>
      </c>
      <c r="K291" s="2">
        <v>150102</v>
      </c>
      <c r="L291" s="2">
        <v>226356</v>
      </c>
      <c r="M291" s="2">
        <v>253431</v>
      </c>
      <c r="N291" s="2">
        <v>243201</v>
      </c>
      <c r="O291" s="2">
        <v>268104</v>
      </c>
      <c r="P291" s="2">
        <v>284291</v>
      </c>
      <c r="Q291" s="2">
        <v>304363</v>
      </c>
      <c r="R291" s="2">
        <v>349705</v>
      </c>
      <c r="S291" s="2">
        <v>378684</v>
      </c>
      <c r="T291" s="2">
        <v>294191</v>
      </c>
      <c r="U291" s="2">
        <v>337867</v>
      </c>
      <c r="V291" s="2">
        <v>434349</v>
      </c>
      <c r="W291" s="2">
        <v>441991</v>
      </c>
      <c r="X291" s="2">
        <v>506064</v>
      </c>
      <c r="Y291" s="2">
        <v>514847</v>
      </c>
      <c r="Z291" s="2">
        <v>1075033</v>
      </c>
      <c r="AA291" s="2">
        <v>772887</v>
      </c>
      <c r="AB291" s="2">
        <v>790346</v>
      </c>
      <c r="AC291" s="2">
        <v>974469</v>
      </c>
      <c r="AD291" s="2">
        <v>1352923</v>
      </c>
      <c r="AE291" s="2">
        <v>1662334</v>
      </c>
      <c r="AF291" s="2">
        <v>2355274</v>
      </c>
      <c r="AG291" s="2">
        <v>3175928</v>
      </c>
      <c r="AH291" s="2">
        <v>3764726</v>
      </c>
      <c r="AI291" s="2">
        <v>3469966</v>
      </c>
      <c r="AJ291" s="2">
        <v>2679674</v>
      </c>
      <c r="AK291" s="2">
        <v>2317224</v>
      </c>
      <c r="AL291" s="2">
        <v>2537191</v>
      </c>
      <c r="AM291" s="2">
        <v>3889165</v>
      </c>
      <c r="AN291" s="2">
        <v>3547492</v>
      </c>
      <c r="AO291" s="2">
        <v>3315393</v>
      </c>
      <c r="AP291" s="2">
        <v>3425464</v>
      </c>
      <c r="AQ291" s="2">
        <v>3388204</v>
      </c>
      <c r="AR291" s="59">
        <v>4684784.08</v>
      </c>
      <c r="AS291" s="61">
        <v>4684784.0799999889</v>
      </c>
      <c r="AT291" s="2">
        <v>3577000</v>
      </c>
    </row>
    <row r="292" spans="1:46" x14ac:dyDescent="0.25">
      <c r="A292" s="9">
        <v>286</v>
      </c>
      <c r="B292" s="9" t="s">
        <v>570</v>
      </c>
      <c r="C292" s="1" t="s">
        <v>789</v>
      </c>
      <c r="D292" s="1" t="s">
        <v>571</v>
      </c>
      <c r="E292" s="2">
        <v>7660</v>
      </c>
      <c r="F292" s="2">
        <v>9106</v>
      </c>
      <c r="G292" s="2">
        <v>5240</v>
      </c>
      <c r="H292" s="2">
        <v>7121</v>
      </c>
      <c r="I292" s="2">
        <v>7732</v>
      </c>
      <c r="J292" s="2">
        <v>10680</v>
      </c>
      <c r="K292" s="2">
        <v>5376</v>
      </c>
      <c r="L292" s="2">
        <v>6318</v>
      </c>
      <c r="M292" s="2">
        <v>5579</v>
      </c>
      <c r="N292" s="2">
        <v>5095</v>
      </c>
      <c r="O292" s="2">
        <v>5314</v>
      </c>
      <c r="P292" s="2">
        <v>4390</v>
      </c>
      <c r="Q292" s="2">
        <v>19415</v>
      </c>
      <c r="R292" s="2">
        <v>5305</v>
      </c>
      <c r="S292" s="2">
        <v>5720</v>
      </c>
      <c r="T292" s="2">
        <v>7898</v>
      </c>
      <c r="U292" s="2">
        <v>5209</v>
      </c>
      <c r="V292" s="2">
        <v>5471</v>
      </c>
      <c r="W292" s="2">
        <v>6543</v>
      </c>
      <c r="X292" s="2">
        <v>6382</v>
      </c>
      <c r="Y292" s="2">
        <v>4016</v>
      </c>
      <c r="Z292" s="2">
        <v>11026</v>
      </c>
      <c r="AA292" s="2">
        <v>17426</v>
      </c>
      <c r="AB292" s="2">
        <v>21188</v>
      </c>
      <c r="AC292" s="2">
        <v>40362</v>
      </c>
      <c r="AD292" s="2">
        <v>47702</v>
      </c>
      <c r="AE292" s="2">
        <v>27895</v>
      </c>
      <c r="AF292" s="2">
        <v>29009</v>
      </c>
      <c r="AG292" s="2">
        <v>20035</v>
      </c>
      <c r="AH292" s="2">
        <v>32263</v>
      </c>
      <c r="AI292" s="2">
        <v>33302</v>
      </c>
      <c r="AJ292" s="2">
        <v>32360</v>
      </c>
      <c r="AK292" s="2">
        <v>35583</v>
      </c>
      <c r="AL292" s="2">
        <v>36560</v>
      </c>
      <c r="AM292" s="2">
        <v>33620</v>
      </c>
      <c r="AN292" s="2">
        <v>6150</v>
      </c>
      <c r="AO292" s="2">
        <v>12770</v>
      </c>
      <c r="AP292" s="2">
        <v>15000</v>
      </c>
      <c r="AQ292" s="2">
        <v>111182</v>
      </c>
      <c r="AR292" s="59">
        <v>522864.96</v>
      </c>
      <c r="AS292" s="61">
        <v>522864.95999999897</v>
      </c>
      <c r="AT292" s="2">
        <v>31700</v>
      </c>
    </row>
    <row r="293" spans="1:46" x14ac:dyDescent="0.25">
      <c r="A293" s="9">
        <v>287</v>
      </c>
      <c r="B293" s="9" t="s">
        <v>895</v>
      </c>
      <c r="C293" s="1" t="s">
        <v>789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-804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59">
        <v>0</v>
      </c>
      <c r="AS293" s="61">
        <v>0</v>
      </c>
      <c r="AT293" s="2">
        <v>0</v>
      </c>
    </row>
    <row r="294" spans="1:46" x14ac:dyDescent="0.25">
      <c r="A294" s="9">
        <v>288</v>
      </c>
      <c r="B294" s="9" t="s">
        <v>572</v>
      </c>
      <c r="C294" s="1" t="s">
        <v>789</v>
      </c>
      <c r="D294" s="1" t="s">
        <v>574</v>
      </c>
      <c r="E294" s="2">
        <v>218733</v>
      </c>
      <c r="F294" s="2">
        <v>147406</v>
      </c>
      <c r="G294" s="2">
        <v>819798</v>
      </c>
      <c r="H294" s="2">
        <v>2186702</v>
      </c>
      <c r="I294" s="2">
        <v>1796226</v>
      </c>
      <c r="J294" s="2">
        <v>2158414</v>
      </c>
      <c r="K294" s="2">
        <v>1820231</v>
      </c>
      <c r="L294" s="2">
        <v>2958571</v>
      </c>
      <c r="M294" s="2">
        <v>4768318</v>
      </c>
      <c r="N294" s="2">
        <v>5364819</v>
      </c>
      <c r="O294" s="2">
        <v>5537671</v>
      </c>
      <c r="P294" s="2">
        <v>6015628</v>
      </c>
      <c r="Q294" s="2">
        <v>7034071</v>
      </c>
      <c r="R294" s="2">
        <v>7101800</v>
      </c>
      <c r="S294" s="2">
        <v>6135175</v>
      </c>
      <c r="T294" s="2">
        <v>-1</v>
      </c>
      <c r="U294" s="2">
        <v>5659130</v>
      </c>
      <c r="V294" s="2">
        <v>6439154</v>
      </c>
      <c r="W294" s="2">
        <v>5363714</v>
      </c>
      <c r="X294" s="2">
        <v>6021635</v>
      </c>
      <c r="Y294" s="2">
        <v>4487434</v>
      </c>
      <c r="Z294" s="2">
        <v>3593857</v>
      </c>
      <c r="AA294" s="2">
        <v>5062322</v>
      </c>
      <c r="AB294" s="2">
        <v>3904109</v>
      </c>
      <c r="AC294" s="2">
        <v>4326538</v>
      </c>
      <c r="AD294" s="2">
        <v>3432840</v>
      </c>
      <c r="AE294" s="2">
        <v>4599869</v>
      </c>
      <c r="AF294" s="2">
        <v>4468370</v>
      </c>
      <c r="AG294" s="2">
        <v>6082149</v>
      </c>
      <c r="AH294" s="2">
        <v>7305202</v>
      </c>
      <c r="AI294" s="2">
        <v>7283300</v>
      </c>
      <c r="AJ294" s="2">
        <v>6291250</v>
      </c>
      <c r="AK294" s="2">
        <v>6184826</v>
      </c>
      <c r="AL294" s="2">
        <v>5744632</v>
      </c>
      <c r="AM294" s="2">
        <v>8730074</v>
      </c>
      <c r="AN294" s="2">
        <v>8101575</v>
      </c>
      <c r="AO294" s="2">
        <v>7634186</v>
      </c>
      <c r="AP294" s="2">
        <v>6957887</v>
      </c>
      <c r="AQ294" s="2">
        <v>7137299</v>
      </c>
      <c r="AR294" s="59">
        <v>7787653.5099999998</v>
      </c>
      <c r="AS294" s="61">
        <v>7787653.5099999895</v>
      </c>
      <c r="AT294" s="2">
        <v>7000000</v>
      </c>
    </row>
    <row r="295" spans="1:46" x14ac:dyDescent="0.25">
      <c r="A295" s="9"/>
      <c r="B295" s="9" t="s">
        <v>1088</v>
      </c>
      <c r="D295" s="1" t="s">
        <v>1089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>
        <v>0</v>
      </c>
      <c r="AR295" s="59">
        <v>52500</v>
      </c>
      <c r="AS295" s="61">
        <v>52500</v>
      </c>
      <c r="AT295" s="2">
        <v>0</v>
      </c>
    </row>
    <row r="296" spans="1:46" x14ac:dyDescent="0.25">
      <c r="A296" s="9">
        <v>289</v>
      </c>
      <c r="B296" s="9" t="s">
        <v>575</v>
      </c>
      <c r="C296" s="1" t="s">
        <v>789</v>
      </c>
      <c r="D296" s="1" t="s">
        <v>577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2923776</v>
      </c>
      <c r="T296" s="2">
        <v>-1</v>
      </c>
      <c r="U296" s="2">
        <v>4354629</v>
      </c>
      <c r="V296" s="2">
        <v>3858771</v>
      </c>
      <c r="W296" s="2">
        <v>3222026</v>
      </c>
      <c r="X296" s="2">
        <v>2673852</v>
      </c>
      <c r="Y296" s="2">
        <v>2715845</v>
      </c>
      <c r="Z296" s="2">
        <v>2856822</v>
      </c>
      <c r="AA296" s="2">
        <v>2546458</v>
      </c>
      <c r="AB296" s="2">
        <v>2110016</v>
      </c>
      <c r="AC296" s="2">
        <v>2899174</v>
      </c>
      <c r="AD296" s="2">
        <v>3052844</v>
      </c>
      <c r="AE296" s="2">
        <v>2388069</v>
      </c>
      <c r="AF296" s="2">
        <v>2313884</v>
      </c>
      <c r="AG296" s="2">
        <v>2519008</v>
      </c>
      <c r="AH296" s="2">
        <v>2483400</v>
      </c>
      <c r="AI296" s="2">
        <v>2103518</v>
      </c>
      <c r="AJ296" s="2">
        <v>2807543</v>
      </c>
      <c r="AK296" s="2">
        <v>2636884</v>
      </c>
      <c r="AL296" s="2">
        <v>2215590</v>
      </c>
      <c r="AM296" s="2">
        <v>740096</v>
      </c>
      <c r="AN296" s="2">
        <v>650467</v>
      </c>
      <c r="AO296" s="2">
        <v>5030133</v>
      </c>
      <c r="AP296" s="2">
        <v>2863257</v>
      </c>
      <c r="AQ296" s="2">
        <v>2743581</v>
      </c>
      <c r="AR296" s="59">
        <v>2506406.6</v>
      </c>
      <c r="AS296" s="61">
        <v>2506796.5999999996</v>
      </c>
      <c r="AT296" s="2">
        <v>2861600</v>
      </c>
    </row>
    <row r="297" spans="1:46" x14ac:dyDescent="0.25">
      <c r="A297" s="9">
        <v>290</v>
      </c>
      <c r="B297" s="9" t="s">
        <v>896</v>
      </c>
      <c r="C297" s="1" t="s">
        <v>789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639367</v>
      </c>
      <c r="M297" s="2">
        <v>3673700</v>
      </c>
      <c r="N297" s="2">
        <v>3340724</v>
      </c>
      <c r="O297" s="2">
        <v>3819103</v>
      </c>
      <c r="P297" s="2">
        <v>3981122</v>
      </c>
      <c r="Q297" s="2">
        <v>3368827</v>
      </c>
      <c r="R297" s="2">
        <v>4052843</v>
      </c>
      <c r="S297" s="2">
        <v>3255305</v>
      </c>
      <c r="T297" s="2">
        <v>1</v>
      </c>
      <c r="U297" s="2">
        <v>2792190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59">
        <v>0</v>
      </c>
      <c r="AS297" s="61">
        <v>0</v>
      </c>
      <c r="AT297" s="2">
        <v>0</v>
      </c>
    </row>
    <row r="298" spans="1:46" x14ac:dyDescent="0.25">
      <c r="A298" s="9">
        <v>291</v>
      </c>
      <c r="B298" s="9" t="s">
        <v>578</v>
      </c>
      <c r="C298" s="1" t="s">
        <v>789</v>
      </c>
      <c r="D298" s="1" t="s">
        <v>580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75813</v>
      </c>
      <c r="M298" s="2">
        <v>683877</v>
      </c>
      <c r="N298" s="2">
        <v>719928</v>
      </c>
      <c r="O298" s="2">
        <v>724452</v>
      </c>
      <c r="P298" s="2">
        <v>792351</v>
      </c>
      <c r="Q298" s="2">
        <v>955134</v>
      </c>
      <c r="R298" s="2">
        <v>951000</v>
      </c>
      <c r="S298" s="2">
        <v>913589</v>
      </c>
      <c r="T298" s="2">
        <v>0</v>
      </c>
      <c r="U298" s="2">
        <v>893191</v>
      </c>
      <c r="V298" s="2">
        <v>1030469</v>
      </c>
      <c r="W298" s="2">
        <v>1062629</v>
      </c>
      <c r="X298" s="2">
        <v>1061117</v>
      </c>
      <c r="Y298" s="2">
        <v>970095</v>
      </c>
      <c r="Z298" s="2">
        <v>984788</v>
      </c>
      <c r="AA298" s="2">
        <v>1005884</v>
      </c>
      <c r="AB298" s="2">
        <v>938045</v>
      </c>
      <c r="AC298" s="2">
        <v>931963</v>
      </c>
      <c r="AD298" s="2">
        <v>916842</v>
      </c>
      <c r="AE298" s="2">
        <v>897973</v>
      </c>
      <c r="AF298" s="2">
        <v>855559</v>
      </c>
      <c r="AG298" s="2">
        <v>864662</v>
      </c>
      <c r="AH298" s="2">
        <v>860000</v>
      </c>
      <c r="AI298" s="2">
        <v>657667</v>
      </c>
      <c r="AJ298" s="2">
        <v>688798</v>
      </c>
      <c r="AK298" s="2">
        <v>688537</v>
      </c>
      <c r="AL298" s="2">
        <v>676400</v>
      </c>
      <c r="AM298" s="2">
        <v>701637</v>
      </c>
      <c r="AN298" s="2">
        <v>1322299</v>
      </c>
      <c r="AO298" s="2">
        <v>713453</v>
      </c>
      <c r="AP298" s="2">
        <v>-826293</v>
      </c>
      <c r="AQ298" s="2">
        <v>1022463</v>
      </c>
      <c r="AR298" s="59">
        <v>865697.3</v>
      </c>
      <c r="AS298" s="61">
        <v>865697.299999999</v>
      </c>
      <c r="AT298" s="2">
        <v>800000</v>
      </c>
    </row>
    <row r="299" spans="1:46" x14ac:dyDescent="0.25">
      <c r="A299" s="9">
        <v>292</v>
      </c>
      <c r="B299" s="9" t="s">
        <v>581</v>
      </c>
      <c r="C299" s="1" t="s">
        <v>789</v>
      </c>
      <c r="D299" s="1" t="s">
        <v>582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59">
        <v>0</v>
      </c>
      <c r="AS299" s="61">
        <v>0</v>
      </c>
      <c r="AT299" s="2">
        <v>0</v>
      </c>
    </row>
    <row r="300" spans="1:46" x14ac:dyDescent="0.25">
      <c r="A300" s="9">
        <v>294</v>
      </c>
      <c r="B300" s="9" t="s">
        <v>583</v>
      </c>
      <c r="C300" s="1" t="s">
        <v>789</v>
      </c>
      <c r="D300" s="1" t="s">
        <v>584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104463</v>
      </c>
      <c r="AJ300" s="2">
        <v>282023</v>
      </c>
      <c r="AK300" s="2">
        <v>22778</v>
      </c>
      <c r="AL300" s="2">
        <v>472229</v>
      </c>
      <c r="AM300" s="2">
        <v>1501106</v>
      </c>
      <c r="AN300" s="2">
        <v>475633</v>
      </c>
      <c r="AO300" s="2">
        <v>153528</v>
      </c>
      <c r="AP300" s="2">
        <v>164856</v>
      </c>
      <c r="AQ300" s="2">
        <v>1401</v>
      </c>
      <c r="AR300" s="59">
        <v>0</v>
      </c>
      <c r="AS300" s="61">
        <v>0</v>
      </c>
      <c r="AT300" s="2">
        <v>0</v>
      </c>
    </row>
    <row r="301" spans="1:46" x14ac:dyDescent="0.25">
      <c r="A301" s="9">
        <v>295</v>
      </c>
      <c r="B301" s="9" t="s">
        <v>897</v>
      </c>
      <c r="C301" s="1" t="s">
        <v>789</v>
      </c>
      <c r="D301" s="1" t="s">
        <v>1093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6000000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1443205</v>
      </c>
      <c r="AR301" s="59">
        <v>0</v>
      </c>
      <c r="AS301" s="61">
        <v>1748824.6399999899</v>
      </c>
      <c r="AT301" s="2">
        <v>1500000</v>
      </c>
    </row>
    <row r="302" spans="1:46" x14ac:dyDescent="0.25">
      <c r="A302" s="9">
        <v>296</v>
      </c>
      <c r="B302" s="9" t="s">
        <v>898</v>
      </c>
      <c r="C302" s="1" t="s">
        <v>789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1000000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59">
        <v>0</v>
      </c>
      <c r="AS302" s="61">
        <v>0</v>
      </c>
      <c r="AT302" s="2">
        <v>0</v>
      </c>
    </row>
    <row r="303" spans="1:46" x14ac:dyDescent="0.25">
      <c r="A303" s="9">
        <v>297</v>
      </c>
      <c r="B303" s="9" t="s">
        <v>899</v>
      </c>
      <c r="C303" s="1" t="s">
        <v>789</v>
      </c>
      <c r="E303" s="2">
        <v>14192</v>
      </c>
      <c r="F303" s="2">
        <v>13132</v>
      </c>
      <c r="G303" s="2">
        <v>9461</v>
      </c>
      <c r="H303" s="2">
        <v>12146</v>
      </c>
      <c r="I303" s="2">
        <v>19361</v>
      </c>
      <c r="J303" s="2">
        <v>28703</v>
      </c>
      <c r="K303" s="2">
        <v>47896</v>
      </c>
      <c r="L303" s="2">
        <v>10049</v>
      </c>
      <c r="M303" s="2">
        <v>565</v>
      </c>
      <c r="N303" s="2">
        <v>3845</v>
      </c>
      <c r="O303" s="2">
        <v>5385</v>
      </c>
      <c r="P303" s="2">
        <v>6686</v>
      </c>
      <c r="Q303" s="2">
        <v>3275</v>
      </c>
      <c r="R303" s="2">
        <v>618</v>
      </c>
      <c r="S303" s="2">
        <v>-71</v>
      </c>
      <c r="T303" s="2">
        <v>198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50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59">
        <v>0</v>
      </c>
      <c r="AS303" s="61">
        <v>0</v>
      </c>
      <c r="AT303" s="2">
        <v>0</v>
      </c>
    </row>
    <row r="304" spans="1:46" x14ac:dyDescent="0.25">
      <c r="A304" s="9">
        <v>298</v>
      </c>
      <c r="B304" s="9" t="s">
        <v>585</v>
      </c>
      <c r="C304" s="1" t="s">
        <v>789</v>
      </c>
      <c r="D304" s="1" t="s">
        <v>587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18805</v>
      </c>
      <c r="M304" s="2">
        <v>7415</v>
      </c>
      <c r="N304" s="2">
        <v>3686</v>
      </c>
      <c r="O304" s="2">
        <v>6182</v>
      </c>
      <c r="P304" s="2">
        <v>3919</v>
      </c>
      <c r="Q304" s="2">
        <v>3139</v>
      </c>
      <c r="R304" s="2">
        <v>6274</v>
      </c>
      <c r="S304" s="2">
        <v>3614</v>
      </c>
      <c r="T304" s="2">
        <v>3347</v>
      </c>
      <c r="U304" s="2">
        <v>3689</v>
      </c>
      <c r="V304" s="2">
        <v>2637</v>
      </c>
      <c r="W304" s="2">
        <v>3146</v>
      </c>
      <c r="X304" s="2">
        <v>3860</v>
      </c>
      <c r="Y304" s="2">
        <v>5054</v>
      </c>
      <c r="Z304" s="2">
        <v>5160</v>
      </c>
      <c r="AA304" s="2">
        <v>6268</v>
      </c>
      <c r="AB304" s="2">
        <v>6873</v>
      </c>
      <c r="AC304" s="2">
        <v>6728</v>
      </c>
      <c r="AD304" s="2">
        <v>12532</v>
      </c>
      <c r="AE304" s="2">
        <v>12097</v>
      </c>
      <c r="AF304" s="2">
        <v>13709</v>
      </c>
      <c r="AG304" s="2">
        <v>35910</v>
      </c>
      <c r="AH304" s="2">
        <v>45507</v>
      </c>
      <c r="AI304" s="2">
        <v>31212</v>
      </c>
      <c r="AJ304" s="2">
        <v>18113</v>
      </c>
      <c r="AK304" s="2">
        <v>17866</v>
      </c>
      <c r="AL304" s="2">
        <v>22865</v>
      </c>
      <c r="AM304" s="2">
        <v>27410</v>
      </c>
      <c r="AN304" s="2">
        <v>36355</v>
      </c>
      <c r="AO304" s="2">
        <v>34325</v>
      </c>
      <c r="AP304" s="2">
        <v>41380</v>
      </c>
      <c r="AQ304" s="2">
        <v>32749</v>
      </c>
      <c r="AR304" s="59">
        <v>36155</v>
      </c>
      <c r="AS304" s="61">
        <v>36155</v>
      </c>
      <c r="AT304" s="2">
        <v>30000</v>
      </c>
    </row>
    <row r="305" spans="1:46" x14ac:dyDescent="0.25">
      <c r="A305" s="9">
        <v>299</v>
      </c>
      <c r="B305" s="9" t="s">
        <v>588</v>
      </c>
      <c r="C305" s="1" t="s">
        <v>789</v>
      </c>
      <c r="D305" s="1" t="s">
        <v>590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6593000</v>
      </c>
      <c r="U305" s="2">
        <v>0</v>
      </c>
      <c r="V305" s="2">
        <v>0</v>
      </c>
      <c r="W305" s="2">
        <v>550000</v>
      </c>
      <c r="X305" s="2">
        <v>0</v>
      </c>
      <c r="Y305" s="2">
        <v>3066360</v>
      </c>
      <c r="Z305" s="2">
        <v>0</v>
      </c>
      <c r="AA305" s="2">
        <v>0</v>
      </c>
      <c r="AB305" s="2">
        <v>0</v>
      </c>
      <c r="AC305" s="2">
        <v>6838000</v>
      </c>
      <c r="AD305" s="2">
        <v>3730319</v>
      </c>
      <c r="AE305" s="2">
        <v>6790000</v>
      </c>
      <c r="AF305" s="2">
        <v>0</v>
      </c>
      <c r="AG305" s="2">
        <v>12456000</v>
      </c>
      <c r="AH305" s="2">
        <v>17680000</v>
      </c>
      <c r="AI305" s="2">
        <v>0</v>
      </c>
      <c r="AJ305" s="2">
        <v>0</v>
      </c>
      <c r="AK305" s="2">
        <v>550000</v>
      </c>
      <c r="AL305" s="2">
        <v>0</v>
      </c>
      <c r="AM305" s="2">
        <v>0</v>
      </c>
      <c r="AN305" s="2">
        <v>0</v>
      </c>
      <c r="AO305" s="2">
        <v>2500000</v>
      </c>
      <c r="AP305" s="2">
        <v>0</v>
      </c>
      <c r="AQ305" s="2">
        <v>0</v>
      </c>
      <c r="AR305" s="59">
        <v>0</v>
      </c>
      <c r="AS305" s="61">
        <v>0</v>
      </c>
      <c r="AT305" s="2">
        <v>0</v>
      </c>
    </row>
    <row r="306" spans="1:46" x14ac:dyDescent="0.25">
      <c r="A306" s="9">
        <v>300</v>
      </c>
      <c r="B306" s="9" t="s">
        <v>900</v>
      </c>
      <c r="C306" s="1" t="s">
        <v>789</v>
      </c>
      <c r="E306" s="2">
        <v>151133</v>
      </c>
      <c r="F306" s="2">
        <v>90368</v>
      </c>
      <c r="G306" s="2">
        <v>175539</v>
      </c>
      <c r="H306" s="2">
        <v>150209</v>
      </c>
      <c r="I306" s="2">
        <v>168350</v>
      </c>
      <c r="J306" s="2">
        <v>129234</v>
      </c>
      <c r="K306" s="2">
        <v>123895</v>
      </c>
      <c r="L306" s="2">
        <v>133658</v>
      </c>
      <c r="M306" s="2">
        <v>109197</v>
      </c>
      <c r="N306" s="2">
        <v>94981</v>
      </c>
      <c r="O306" s="2">
        <v>128973</v>
      </c>
      <c r="P306" s="2">
        <v>143169</v>
      </c>
      <c r="Q306" s="2">
        <v>122694</v>
      </c>
      <c r="R306" s="2">
        <v>121334</v>
      </c>
      <c r="S306" s="2">
        <v>92844</v>
      </c>
      <c r="T306" s="2">
        <v>65112</v>
      </c>
      <c r="U306" s="2">
        <v>41029</v>
      </c>
      <c r="V306" s="2">
        <v>40143</v>
      </c>
      <c r="W306" s="2">
        <v>55123</v>
      </c>
      <c r="X306" s="2">
        <v>56975</v>
      </c>
      <c r="Y306" s="2">
        <v>27722</v>
      </c>
      <c r="Z306" s="2">
        <v>3658</v>
      </c>
      <c r="AA306" s="2">
        <v>2199</v>
      </c>
      <c r="AB306" s="2">
        <v>651</v>
      </c>
      <c r="AC306" s="2">
        <v>56</v>
      </c>
      <c r="AD306" s="2">
        <v>438</v>
      </c>
      <c r="AE306" s="2">
        <v>6213</v>
      </c>
      <c r="AF306" s="2">
        <v>7729</v>
      </c>
      <c r="AG306" s="2">
        <v>130</v>
      </c>
      <c r="AH306" s="2">
        <v>0</v>
      </c>
      <c r="AI306" s="2">
        <v>185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59">
        <v>0</v>
      </c>
      <c r="AS306" s="61">
        <v>0</v>
      </c>
      <c r="AT306" s="2">
        <v>0</v>
      </c>
    </row>
    <row r="307" spans="1:46" x14ac:dyDescent="0.25">
      <c r="A307" s="9">
        <v>301</v>
      </c>
      <c r="B307" s="9" t="s">
        <v>901</v>
      </c>
      <c r="C307" s="1" t="s">
        <v>789</v>
      </c>
      <c r="E307" s="2">
        <v>67894</v>
      </c>
      <c r="F307" s="2">
        <v>27416</v>
      </c>
      <c r="G307" s="2">
        <v>34249</v>
      </c>
      <c r="H307" s="2">
        <v>15097</v>
      </c>
      <c r="I307" s="2">
        <v>27938</v>
      </c>
      <c r="J307" s="2">
        <v>16844</v>
      </c>
      <c r="K307" s="2">
        <v>16065</v>
      </c>
      <c r="L307" s="2">
        <v>5012</v>
      </c>
      <c r="M307" s="2">
        <v>7256</v>
      </c>
      <c r="N307" s="2">
        <v>16089</v>
      </c>
      <c r="O307" s="2">
        <v>22163</v>
      </c>
      <c r="P307" s="2">
        <v>40846</v>
      </c>
      <c r="Q307" s="2">
        <v>8580</v>
      </c>
      <c r="R307" s="2">
        <v>16265</v>
      </c>
      <c r="S307" s="2">
        <v>53881</v>
      </c>
      <c r="T307" s="2">
        <v>6858</v>
      </c>
      <c r="U307" s="2">
        <v>3868</v>
      </c>
      <c r="V307" s="2">
        <v>14678</v>
      </c>
      <c r="W307" s="2">
        <v>84540</v>
      </c>
      <c r="X307" s="2">
        <v>4116</v>
      </c>
      <c r="Y307" s="2">
        <v>6708</v>
      </c>
      <c r="Z307" s="2">
        <v>2086</v>
      </c>
      <c r="AA307" s="2">
        <v>3934</v>
      </c>
      <c r="AB307" s="2">
        <v>864</v>
      </c>
      <c r="AC307" s="2">
        <v>12088</v>
      </c>
      <c r="AD307" s="2">
        <v>320353</v>
      </c>
      <c r="AE307" s="2">
        <v>217331</v>
      </c>
      <c r="AF307" s="2">
        <v>262194</v>
      </c>
      <c r="AG307" s="2">
        <v>325938</v>
      </c>
      <c r="AH307" s="2">
        <v>357947</v>
      </c>
      <c r="AI307" s="2">
        <v>170786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59">
        <v>0</v>
      </c>
      <c r="AS307" s="61">
        <v>0</v>
      </c>
      <c r="AT307" s="2">
        <v>0</v>
      </c>
    </row>
    <row r="308" spans="1:46" x14ac:dyDescent="0.25">
      <c r="A308" s="9">
        <v>302</v>
      </c>
      <c r="B308" s="9" t="s">
        <v>591</v>
      </c>
      <c r="C308" s="1" t="s">
        <v>789</v>
      </c>
      <c r="D308" s="1" t="s">
        <v>593</v>
      </c>
      <c r="E308" s="2">
        <v>72437</v>
      </c>
      <c r="F308" s="2">
        <v>40344</v>
      </c>
      <c r="G308" s="2">
        <v>142166</v>
      </c>
      <c r="H308" s="2">
        <v>222512</v>
      </c>
      <c r="I308" s="2">
        <v>577166</v>
      </c>
      <c r="J308" s="2">
        <v>161739</v>
      </c>
      <c r="K308" s="2">
        <v>1623250</v>
      </c>
      <c r="L308" s="2">
        <v>112628</v>
      </c>
      <c r="M308" s="2">
        <v>1180569</v>
      </c>
      <c r="N308" s="2">
        <v>391387</v>
      </c>
      <c r="O308" s="2">
        <v>658764</v>
      </c>
      <c r="P308" s="2">
        <v>3139900</v>
      </c>
      <c r="Q308" s="2">
        <v>1249003</v>
      </c>
      <c r="R308" s="2">
        <v>893318</v>
      </c>
      <c r="S308" s="2">
        <v>2185138</v>
      </c>
      <c r="T308" s="2">
        <v>2763858</v>
      </c>
      <c r="U308" s="2">
        <v>462252</v>
      </c>
      <c r="V308" s="2">
        <v>1338362</v>
      </c>
      <c r="W308" s="2">
        <v>612744</v>
      </c>
      <c r="X308" s="2">
        <v>1982090</v>
      </c>
      <c r="Y308" s="2">
        <v>2104704</v>
      </c>
      <c r="Z308" s="2">
        <v>1199103</v>
      </c>
      <c r="AA308" s="2">
        <v>851075</v>
      </c>
      <c r="AB308" s="2">
        <v>248773</v>
      </c>
      <c r="AC308" s="2">
        <v>1721877</v>
      </c>
      <c r="AD308" s="2">
        <v>671547</v>
      </c>
      <c r="AE308" s="2">
        <v>542386</v>
      </c>
      <c r="AF308" s="2">
        <v>1029782</v>
      </c>
      <c r="AG308" s="2">
        <v>4769633</v>
      </c>
      <c r="AH308" s="2">
        <v>246424</v>
      </c>
      <c r="AI308" s="2">
        <v>6641325</v>
      </c>
      <c r="AJ308" s="2">
        <v>159517</v>
      </c>
      <c r="AK308" s="2">
        <v>442031</v>
      </c>
      <c r="AL308" s="2">
        <v>2180386</v>
      </c>
      <c r="AM308" s="2">
        <v>4595723</v>
      </c>
      <c r="AN308" s="2">
        <v>-42905</v>
      </c>
      <c r="AO308" s="2">
        <v>3777700</v>
      </c>
      <c r="AP308" s="2">
        <v>5784691</v>
      </c>
      <c r="AQ308" s="2">
        <v>22881482</v>
      </c>
      <c r="AR308" s="59">
        <v>7891992.4699999997</v>
      </c>
      <c r="AS308" s="61">
        <v>7891992.4699999895</v>
      </c>
      <c r="AT308" s="2">
        <v>800000</v>
      </c>
    </row>
    <row r="309" spans="1:46" x14ac:dyDescent="0.25">
      <c r="A309" s="9">
        <v>303</v>
      </c>
      <c r="B309" s="9" t="s">
        <v>594</v>
      </c>
      <c r="C309" s="1" t="s">
        <v>789</v>
      </c>
      <c r="D309" s="1" t="s">
        <v>596</v>
      </c>
      <c r="E309" s="2">
        <v>189081</v>
      </c>
      <c r="F309" s="2">
        <v>232209</v>
      </c>
      <c r="G309" s="2">
        <v>187982</v>
      </c>
      <c r="H309" s="2">
        <v>76185</v>
      </c>
      <c r="I309" s="2">
        <v>81063</v>
      </c>
      <c r="J309" s="2">
        <v>102619</v>
      </c>
      <c r="K309" s="2">
        <v>132521</v>
      </c>
      <c r="L309" s="2">
        <v>313176</v>
      </c>
      <c r="M309" s="2">
        <v>285061</v>
      </c>
      <c r="N309" s="2">
        <v>396309</v>
      </c>
      <c r="O309" s="2">
        <v>524776</v>
      </c>
      <c r="P309" s="2">
        <v>472970</v>
      </c>
      <c r="Q309" s="2">
        <v>620106</v>
      </c>
      <c r="R309" s="2">
        <v>575318</v>
      </c>
      <c r="S309" s="2">
        <v>591970</v>
      </c>
      <c r="T309" s="2">
        <v>428069</v>
      </c>
      <c r="U309" s="2">
        <v>508574</v>
      </c>
      <c r="V309" s="2">
        <v>983165</v>
      </c>
      <c r="W309" s="2">
        <v>809208</v>
      </c>
      <c r="X309" s="2">
        <v>915093</v>
      </c>
      <c r="Y309" s="2">
        <v>639282</v>
      </c>
      <c r="Z309" s="2">
        <v>508818</v>
      </c>
      <c r="AA309" s="2">
        <v>942021</v>
      </c>
      <c r="AB309" s="2">
        <v>654454</v>
      </c>
      <c r="AC309" s="2">
        <v>301896</v>
      </c>
      <c r="AD309" s="2">
        <v>271282</v>
      </c>
      <c r="AE309" s="2">
        <v>402798</v>
      </c>
      <c r="AF309" s="2">
        <v>747075</v>
      </c>
      <c r="AG309" s="2">
        <v>800341</v>
      </c>
      <c r="AH309" s="2">
        <v>1002563</v>
      </c>
      <c r="AI309" s="2">
        <v>988715</v>
      </c>
      <c r="AJ309" s="2">
        <v>800744</v>
      </c>
      <c r="AK309" s="2">
        <v>1532622</v>
      </c>
      <c r="AL309" s="2">
        <v>1240181</v>
      </c>
      <c r="AM309" s="2">
        <v>902947</v>
      </c>
      <c r="AN309" s="2">
        <v>1020224</v>
      </c>
      <c r="AO309" s="2">
        <v>901046</v>
      </c>
      <c r="AP309" s="2">
        <v>802915</v>
      </c>
      <c r="AQ309" s="2">
        <v>775593</v>
      </c>
      <c r="AR309" s="59">
        <v>1605195.06</v>
      </c>
      <c r="AS309" s="61">
        <v>1492923.02</v>
      </c>
      <c r="AT309" s="2">
        <v>800000</v>
      </c>
    </row>
    <row r="310" spans="1:46" x14ac:dyDescent="0.25">
      <c r="A310" s="9">
        <v>304</v>
      </c>
      <c r="B310" s="9" t="s">
        <v>902</v>
      </c>
      <c r="C310" s="1" t="s">
        <v>789</v>
      </c>
      <c r="E310" s="2">
        <v>140735</v>
      </c>
      <c r="F310" s="2">
        <v>83853</v>
      </c>
      <c r="G310" s="2">
        <v>90575</v>
      </c>
      <c r="H310" s="2">
        <v>37882</v>
      </c>
      <c r="I310" s="2">
        <v>64878</v>
      </c>
      <c r="J310" s="2">
        <v>76951</v>
      </c>
      <c r="K310" s="2">
        <v>13654</v>
      </c>
      <c r="L310" s="2">
        <v>29240</v>
      </c>
      <c r="M310" s="2">
        <v>19609</v>
      </c>
      <c r="N310" s="2">
        <v>51262</v>
      </c>
      <c r="O310" s="2">
        <v>40098</v>
      </c>
      <c r="P310" s="2">
        <v>15284</v>
      </c>
      <c r="Q310" s="2">
        <v>16851</v>
      </c>
      <c r="R310" s="2">
        <v>27681</v>
      </c>
      <c r="S310" s="2">
        <v>6430</v>
      </c>
      <c r="T310" s="2">
        <v>12430</v>
      </c>
      <c r="U310" s="2">
        <v>42687</v>
      </c>
      <c r="V310" s="2">
        <v>56860</v>
      </c>
      <c r="W310" s="2">
        <v>26893</v>
      </c>
      <c r="X310" s="2">
        <v>16961</v>
      </c>
      <c r="Y310" s="2">
        <v>625</v>
      </c>
      <c r="Z310" s="2">
        <v>2405</v>
      </c>
      <c r="AA310" s="2">
        <v>1566</v>
      </c>
      <c r="AB310" s="2">
        <v>0</v>
      </c>
      <c r="AC310" s="2">
        <v>428550</v>
      </c>
      <c r="AD310" s="2">
        <v>175061</v>
      </c>
      <c r="AE310" s="2">
        <v>6263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59">
        <v>0</v>
      </c>
      <c r="AS310" s="61">
        <v>0</v>
      </c>
      <c r="AT310" s="2">
        <v>0</v>
      </c>
    </row>
    <row r="311" spans="1:46" x14ac:dyDescent="0.25">
      <c r="A311" s="9">
        <v>305</v>
      </c>
      <c r="B311" s="9" t="s">
        <v>597</v>
      </c>
      <c r="C311" s="1" t="s">
        <v>789</v>
      </c>
      <c r="D311" s="1" t="s">
        <v>598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16702269</v>
      </c>
      <c r="V311" s="2">
        <v>17000</v>
      </c>
      <c r="W311" s="2">
        <v>5093045</v>
      </c>
      <c r="X311" s="2">
        <v>157474</v>
      </c>
      <c r="Y311" s="2">
        <v>441294</v>
      </c>
      <c r="Z311" s="2">
        <v>551728</v>
      </c>
      <c r="AA311" s="2">
        <v>485486</v>
      </c>
      <c r="AB311" s="2">
        <v>378553</v>
      </c>
      <c r="AC311" s="2">
        <v>4785463</v>
      </c>
      <c r="AD311" s="2">
        <v>4545095</v>
      </c>
      <c r="AE311" s="2">
        <v>460845</v>
      </c>
      <c r="AF311" s="2">
        <v>569299</v>
      </c>
      <c r="AG311" s="2">
        <v>107428</v>
      </c>
      <c r="AH311" s="2">
        <v>0</v>
      </c>
      <c r="AI311" s="2">
        <v>0</v>
      </c>
      <c r="AJ311" s="2">
        <v>550000</v>
      </c>
      <c r="AK311" s="2">
        <v>0</v>
      </c>
      <c r="AL311" s="2">
        <v>37166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59">
        <v>0</v>
      </c>
      <c r="AS311" s="61">
        <v>0</v>
      </c>
      <c r="AT311" s="2">
        <v>0</v>
      </c>
    </row>
    <row r="312" spans="1:46" x14ac:dyDescent="0.25">
      <c r="A312" s="9">
        <v>306</v>
      </c>
      <c r="B312" s="9" t="s">
        <v>903</v>
      </c>
      <c r="C312" s="1" t="s">
        <v>789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19763232</v>
      </c>
      <c r="X312" s="2">
        <v>0</v>
      </c>
      <c r="Y312" s="2">
        <v>0</v>
      </c>
      <c r="Z312" s="2">
        <v>7800000</v>
      </c>
      <c r="AA312" s="2">
        <v>0</v>
      </c>
      <c r="AB312" s="2">
        <v>0</v>
      </c>
      <c r="AC312" s="2">
        <v>0</v>
      </c>
      <c r="AD312" s="2">
        <v>0</v>
      </c>
      <c r="AE312" s="2">
        <v>4944446</v>
      </c>
      <c r="AF312" s="2">
        <v>-50000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59">
        <v>0</v>
      </c>
      <c r="AS312" s="61">
        <v>0</v>
      </c>
      <c r="AT312" s="2">
        <v>0</v>
      </c>
    </row>
    <row r="313" spans="1:46" x14ac:dyDescent="0.25">
      <c r="A313" s="9">
        <v>307</v>
      </c>
      <c r="B313" s="9" t="s">
        <v>599</v>
      </c>
      <c r="C313" s="1" t="s">
        <v>789</v>
      </c>
      <c r="D313" s="1" t="s">
        <v>601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414237</v>
      </c>
      <c r="S313" s="2">
        <v>0</v>
      </c>
      <c r="T313" s="2">
        <v>0</v>
      </c>
      <c r="U313" s="2">
        <v>0</v>
      </c>
      <c r="V313" s="2">
        <v>0</v>
      </c>
      <c r="W313" s="2">
        <v>-1374561</v>
      </c>
      <c r="X313" s="2">
        <v>-5005400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198049</v>
      </c>
      <c r="AG313" s="2">
        <v>247371</v>
      </c>
      <c r="AH313" s="2">
        <v>276214</v>
      </c>
      <c r="AI313" s="2">
        <v>173878</v>
      </c>
      <c r="AJ313" s="2">
        <v>269506</v>
      </c>
      <c r="AK313" s="2">
        <v>141255</v>
      </c>
      <c r="AL313" s="2">
        <v>34931</v>
      </c>
      <c r="AM313" s="2">
        <v>46090</v>
      </c>
      <c r="AN313" s="2">
        <v>47792</v>
      </c>
      <c r="AO313" s="2">
        <v>-461</v>
      </c>
      <c r="AP313" s="2">
        <v>0</v>
      </c>
      <c r="AQ313" s="2">
        <v>21332</v>
      </c>
      <c r="AR313" s="59">
        <v>36741.230000000003</v>
      </c>
      <c r="AS313" s="61">
        <v>31462.83</v>
      </c>
      <c r="AT313" s="2">
        <v>20400</v>
      </c>
    </row>
    <row r="314" spans="1:46" x14ac:dyDescent="0.25">
      <c r="A314" s="9">
        <v>308</v>
      </c>
      <c r="B314" s="9" t="s">
        <v>602</v>
      </c>
      <c r="C314" s="1" t="s">
        <v>789</v>
      </c>
      <c r="D314" s="1" t="s">
        <v>603</v>
      </c>
      <c r="E314" s="2">
        <v>-268962</v>
      </c>
      <c r="F314" s="2">
        <v>-259222</v>
      </c>
      <c r="G314" s="2">
        <v>-279404</v>
      </c>
      <c r="H314" s="2">
        <v>-323895</v>
      </c>
      <c r="I314" s="2">
        <v>-299296</v>
      </c>
      <c r="J314" s="2">
        <v>-391595</v>
      </c>
      <c r="K314" s="2">
        <v>-381141</v>
      </c>
      <c r="L314" s="2">
        <v>-433222</v>
      </c>
      <c r="M314" s="2">
        <v>-558558</v>
      </c>
      <c r="N314" s="2">
        <v>-648418</v>
      </c>
      <c r="O314" s="2">
        <v>-804931</v>
      </c>
      <c r="P314" s="2">
        <v>-860927</v>
      </c>
      <c r="Q314" s="2">
        <v>-917074</v>
      </c>
      <c r="R314" s="2">
        <v>-1050922</v>
      </c>
      <c r="S314" s="2">
        <v>-1132965</v>
      </c>
      <c r="T314" s="2">
        <v>-1257643</v>
      </c>
      <c r="U314" s="2">
        <v>-1077116</v>
      </c>
      <c r="V314" s="2">
        <v>-1130253</v>
      </c>
      <c r="W314" s="2">
        <v>-1089578</v>
      </c>
      <c r="X314" s="2">
        <v>-1544415</v>
      </c>
      <c r="Y314" s="2">
        <v>-1481305</v>
      </c>
      <c r="Z314" s="2">
        <v>-920171</v>
      </c>
      <c r="AA314" s="2">
        <v>-840084</v>
      </c>
      <c r="AB314" s="2">
        <v>-806808</v>
      </c>
      <c r="AC314" s="2">
        <v>-874365</v>
      </c>
      <c r="AD314" s="2">
        <v>-1012779</v>
      </c>
      <c r="AE314" s="2">
        <v>-915024</v>
      </c>
      <c r="AF314" s="2">
        <v>-955106</v>
      </c>
      <c r="AG314" s="2">
        <v>-882256</v>
      </c>
      <c r="AH314" s="2">
        <v>-1057120</v>
      </c>
      <c r="AI314" s="2">
        <v>-1075414</v>
      </c>
      <c r="AJ314" s="2">
        <v>-1148152</v>
      </c>
      <c r="AK314" s="2">
        <v>-1148152</v>
      </c>
      <c r="AL314" s="2">
        <v>-1148152</v>
      </c>
      <c r="AM314" s="2">
        <v>-1147152</v>
      </c>
      <c r="AN314" s="2">
        <v>-1148152</v>
      </c>
      <c r="AO314" s="2">
        <v>0</v>
      </c>
      <c r="AP314" s="2">
        <v>0</v>
      </c>
      <c r="AQ314" s="2">
        <v>0</v>
      </c>
      <c r="AR314" s="59">
        <v>0</v>
      </c>
      <c r="AS314" s="61">
        <v>0</v>
      </c>
      <c r="AT314" s="2">
        <v>0</v>
      </c>
    </row>
    <row r="315" spans="1:46" x14ac:dyDescent="0.25">
      <c r="A315" s="9">
        <v>309</v>
      </c>
      <c r="B315" s="9" t="s">
        <v>604</v>
      </c>
      <c r="C315" s="1" t="s">
        <v>789</v>
      </c>
      <c r="D315" s="1" t="s">
        <v>605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250000</v>
      </c>
      <c r="AP315" s="2">
        <v>0</v>
      </c>
      <c r="AQ315" s="2">
        <v>5906068</v>
      </c>
      <c r="AR315" s="59">
        <v>180000</v>
      </c>
      <c r="AS315" s="61">
        <v>180000</v>
      </c>
      <c r="AT315" s="2">
        <v>0</v>
      </c>
    </row>
    <row r="316" spans="1:46" x14ac:dyDescent="0.25">
      <c r="A316" s="9">
        <v>310</v>
      </c>
      <c r="B316" s="9" t="s">
        <v>904</v>
      </c>
      <c r="C316" s="1" t="s">
        <v>789</v>
      </c>
      <c r="D316" s="1" t="s">
        <v>1090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750000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59">
        <v>7502.95</v>
      </c>
      <c r="AS316" s="61">
        <v>7502.9499999999898</v>
      </c>
      <c r="AT316" s="2">
        <v>0</v>
      </c>
    </row>
    <row r="317" spans="1:46" x14ac:dyDescent="0.25">
      <c r="A317" s="9">
        <v>311</v>
      </c>
      <c r="B317" s="9" t="s">
        <v>905</v>
      </c>
      <c r="C317" s="1" t="s">
        <v>789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141531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59">
        <v>0</v>
      </c>
      <c r="AS317" s="61">
        <v>0</v>
      </c>
      <c r="AT317" s="2">
        <v>0</v>
      </c>
    </row>
    <row r="318" spans="1:46" x14ac:dyDescent="0.25">
      <c r="A318" s="9">
        <v>312</v>
      </c>
      <c r="B318" s="9" t="s">
        <v>906</v>
      </c>
      <c r="C318" s="1" t="s">
        <v>789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115000</v>
      </c>
      <c r="AE318" s="2">
        <v>5385000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59">
        <v>0</v>
      </c>
      <c r="AS318" s="61">
        <v>0</v>
      </c>
      <c r="AT318" s="2">
        <v>0</v>
      </c>
    </row>
    <row r="319" spans="1:46" x14ac:dyDescent="0.25">
      <c r="A319" s="9">
        <v>313</v>
      </c>
      <c r="B319" s="9" t="s">
        <v>606</v>
      </c>
      <c r="C319" s="1" t="s">
        <v>789</v>
      </c>
      <c r="D319" s="1" t="s">
        <v>608</v>
      </c>
      <c r="E319" s="2">
        <v>67697</v>
      </c>
      <c r="F319" s="2">
        <v>43749</v>
      </c>
      <c r="G319" s="2">
        <v>59217</v>
      </c>
      <c r="H319" s="2">
        <v>46278</v>
      </c>
      <c r="I319" s="2">
        <v>73377</v>
      </c>
      <c r="J319" s="2">
        <v>52689</v>
      </c>
      <c r="K319" s="2">
        <v>53292</v>
      </c>
      <c r="L319" s="2">
        <v>46723</v>
      </c>
      <c r="M319" s="2">
        <v>51292</v>
      </c>
      <c r="N319" s="2">
        <v>71924</v>
      </c>
      <c r="O319" s="2">
        <v>97972</v>
      </c>
      <c r="P319" s="2">
        <v>93482</v>
      </c>
      <c r="Q319" s="2">
        <v>159374</v>
      </c>
      <c r="R319" s="2">
        <v>101038</v>
      </c>
      <c r="S319" s="2">
        <v>84201</v>
      </c>
      <c r="T319" s="2">
        <v>261148</v>
      </c>
      <c r="U319" s="2">
        <v>222630</v>
      </c>
      <c r="V319" s="2">
        <v>272369</v>
      </c>
      <c r="W319" s="2">
        <v>105271</v>
      </c>
      <c r="X319" s="2">
        <v>83009</v>
      </c>
      <c r="Y319" s="2">
        <v>66235</v>
      </c>
      <c r="Z319" s="2">
        <v>77773</v>
      </c>
      <c r="AA319" s="2">
        <v>254486</v>
      </c>
      <c r="AB319" s="2">
        <v>145131</v>
      </c>
      <c r="AC319" s="2">
        <v>63557</v>
      </c>
      <c r="AD319" s="2">
        <v>57647</v>
      </c>
      <c r="AE319" s="2">
        <v>36220</v>
      </c>
      <c r="AF319" s="2">
        <v>25529</v>
      </c>
      <c r="AG319" s="2">
        <v>23931</v>
      </c>
      <c r="AH319" s="2">
        <v>22827</v>
      </c>
      <c r="AI319" s="2">
        <v>25172</v>
      </c>
      <c r="AJ319" s="2">
        <v>27417</v>
      </c>
      <c r="AK319" s="2">
        <v>46600</v>
      </c>
      <c r="AL319" s="2">
        <v>39864</v>
      </c>
      <c r="AM319" s="2">
        <v>43335</v>
      </c>
      <c r="AN319" s="2">
        <v>35432</v>
      </c>
      <c r="AO319" s="2">
        <v>31640</v>
      </c>
      <c r="AP319" s="2">
        <v>30590</v>
      </c>
      <c r="AQ319" s="2">
        <v>25580</v>
      </c>
      <c r="AR319" s="59">
        <v>41245</v>
      </c>
      <c r="AS319" s="61">
        <v>41245</v>
      </c>
      <c r="AT319" s="2">
        <v>29270</v>
      </c>
    </row>
    <row r="320" spans="1:46" x14ac:dyDescent="0.25">
      <c r="A320" s="9">
        <v>314</v>
      </c>
      <c r="B320" s="9" t="s">
        <v>907</v>
      </c>
      <c r="C320" s="1" t="s">
        <v>789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59">
        <v>0</v>
      </c>
      <c r="AS320" s="61">
        <v>0</v>
      </c>
      <c r="AT320" s="2">
        <v>0</v>
      </c>
    </row>
    <row r="321" spans="1:46" x14ac:dyDescent="0.25">
      <c r="A321" s="9">
        <v>315</v>
      </c>
      <c r="B321" s="9" t="s">
        <v>908</v>
      </c>
      <c r="C321" s="1" t="s">
        <v>789</v>
      </c>
      <c r="E321" s="2">
        <v>6133</v>
      </c>
      <c r="F321" s="2">
        <v>6950</v>
      </c>
      <c r="G321" s="2">
        <v>8747</v>
      </c>
      <c r="H321" s="2">
        <v>14354</v>
      </c>
      <c r="I321" s="2">
        <v>25578</v>
      </c>
      <c r="J321" s="2">
        <v>27400</v>
      </c>
      <c r="K321" s="2">
        <v>11542</v>
      </c>
      <c r="L321" s="2">
        <v>12703</v>
      </c>
      <c r="M321" s="2">
        <v>13252</v>
      </c>
      <c r="N321" s="2">
        <v>13097</v>
      </c>
      <c r="O321" s="2">
        <v>14994</v>
      </c>
      <c r="P321" s="2">
        <v>17328</v>
      </c>
      <c r="Q321" s="2">
        <v>17230</v>
      </c>
      <c r="R321" s="2">
        <v>7820</v>
      </c>
      <c r="S321" s="2">
        <v>17433</v>
      </c>
      <c r="T321" s="2">
        <v>15439</v>
      </c>
      <c r="U321" s="2">
        <v>7880</v>
      </c>
      <c r="V321" s="2">
        <v>17683</v>
      </c>
      <c r="W321" s="2">
        <v>2614</v>
      </c>
      <c r="X321" s="2">
        <v>1100</v>
      </c>
      <c r="Y321" s="2">
        <v>1510</v>
      </c>
      <c r="Z321" s="2">
        <v>929</v>
      </c>
      <c r="AA321" s="2">
        <v>450</v>
      </c>
      <c r="AB321" s="2">
        <v>900</v>
      </c>
      <c r="AC321" s="2">
        <v>1899</v>
      </c>
      <c r="AD321" s="2">
        <v>1575</v>
      </c>
      <c r="AE321" s="2">
        <v>1125</v>
      </c>
      <c r="AF321" s="2">
        <v>1125</v>
      </c>
      <c r="AG321" s="2">
        <v>0</v>
      </c>
      <c r="AH321" s="2">
        <v>0</v>
      </c>
      <c r="AI321" s="2">
        <v>0</v>
      </c>
      <c r="AJ321" s="2">
        <v>-510</v>
      </c>
      <c r="AK321" s="2">
        <v>0</v>
      </c>
      <c r="AL321" s="2">
        <v>0</v>
      </c>
      <c r="AM321" s="2">
        <v>0</v>
      </c>
      <c r="AN321" s="2">
        <v>0</v>
      </c>
      <c r="AO321" s="2">
        <v>295</v>
      </c>
      <c r="AP321" s="2">
        <v>0</v>
      </c>
      <c r="AQ321" s="2">
        <v>0</v>
      </c>
      <c r="AR321" s="59">
        <v>0</v>
      </c>
      <c r="AS321" s="61">
        <v>0</v>
      </c>
      <c r="AT321" s="2">
        <v>0</v>
      </c>
    </row>
    <row r="322" spans="1:46" x14ac:dyDescent="0.25">
      <c r="A322" s="9">
        <v>316</v>
      </c>
      <c r="B322" s="9" t="s">
        <v>909</v>
      </c>
      <c r="C322" s="1" t="s">
        <v>789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59">
        <v>0</v>
      </c>
      <c r="AS322" s="61">
        <v>0</v>
      </c>
      <c r="AT322" s="2">
        <v>0</v>
      </c>
    </row>
    <row r="323" spans="1:46" x14ac:dyDescent="0.25">
      <c r="A323" s="9">
        <v>317</v>
      </c>
      <c r="B323" s="9" t="s">
        <v>910</v>
      </c>
      <c r="C323" s="1" t="s">
        <v>789</v>
      </c>
      <c r="E323" s="2">
        <v>88505</v>
      </c>
      <c r="F323" s="2">
        <v>58836</v>
      </c>
      <c r="G323" s="2">
        <v>96544</v>
      </c>
      <c r="H323" s="2">
        <v>68252</v>
      </c>
      <c r="I323" s="2">
        <v>46527</v>
      </c>
      <c r="J323" s="2">
        <v>61158</v>
      </c>
      <c r="K323" s="2">
        <v>92363</v>
      </c>
      <c r="L323" s="2">
        <v>79492</v>
      </c>
      <c r="M323" s="2">
        <v>78416</v>
      </c>
      <c r="N323" s="2">
        <v>77424</v>
      </c>
      <c r="O323" s="2">
        <v>80643</v>
      </c>
      <c r="P323" s="2">
        <v>80641</v>
      </c>
      <c r="Q323" s="2">
        <v>79948</v>
      </c>
      <c r="R323" s="2">
        <v>59961</v>
      </c>
      <c r="S323" s="2">
        <v>99935</v>
      </c>
      <c r="T323" s="2">
        <v>79948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59">
        <v>0</v>
      </c>
      <c r="AS323" s="61">
        <v>0</v>
      </c>
      <c r="AT323" s="2">
        <v>0</v>
      </c>
    </row>
    <row r="324" spans="1:46" x14ac:dyDescent="0.25">
      <c r="A324" s="9">
        <v>318</v>
      </c>
      <c r="B324" s="9" t="s">
        <v>911</v>
      </c>
      <c r="C324" s="1" t="s">
        <v>789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12709419</v>
      </c>
      <c r="M324" s="2">
        <v>13560894</v>
      </c>
      <c r="N324" s="2">
        <v>13142361</v>
      </c>
      <c r="O324" s="2">
        <v>12935508</v>
      </c>
      <c r="P324" s="2">
        <v>16590815</v>
      </c>
      <c r="Q324" s="2">
        <v>19078159</v>
      </c>
      <c r="R324" s="2">
        <v>21791320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59">
        <v>0</v>
      </c>
      <c r="AS324" s="61">
        <v>0</v>
      </c>
      <c r="AT324" s="2">
        <v>0</v>
      </c>
    </row>
    <row r="325" spans="1:46" x14ac:dyDescent="0.25">
      <c r="A325" s="9">
        <v>319</v>
      </c>
      <c r="B325" s="9" t="s">
        <v>609</v>
      </c>
      <c r="C325" s="1" t="s">
        <v>789</v>
      </c>
      <c r="D325" s="1" t="s">
        <v>611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357436</v>
      </c>
      <c r="T325" s="2">
        <v>-676923</v>
      </c>
      <c r="U325" s="2">
        <v>-1994000</v>
      </c>
      <c r="V325" s="2">
        <v>-1723000</v>
      </c>
      <c r="W325" s="2">
        <v>-1893000</v>
      </c>
      <c r="X325" s="2">
        <v>-2393000</v>
      </c>
      <c r="Y325" s="2">
        <v>-1726987</v>
      </c>
      <c r="Z325" s="2">
        <v>0</v>
      </c>
      <c r="AA325" s="2">
        <v>0</v>
      </c>
      <c r="AB325" s="2">
        <v>-1799447</v>
      </c>
      <c r="AC325" s="2">
        <v>-2264067</v>
      </c>
      <c r="AD325" s="2">
        <v>-421945</v>
      </c>
      <c r="AE325" s="2">
        <v>-3075905</v>
      </c>
      <c r="AF325" s="2">
        <v>-2897882</v>
      </c>
      <c r="AG325" s="2">
        <v>-1495000</v>
      </c>
      <c r="AH325" s="2">
        <v>-1500000</v>
      </c>
      <c r="AI325" s="2">
        <v>-1365000</v>
      </c>
      <c r="AJ325" s="2">
        <v>-1365000</v>
      </c>
      <c r="AK325" s="2">
        <v>-1365000</v>
      </c>
      <c r="AL325" s="2">
        <v>-2730000</v>
      </c>
      <c r="AM325" s="2">
        <v>0</v>
      </c>
      <c r="AN325" s="2">
        <v>-1737779</v>
      </c>
      <c r="AO325" s="2">
        <v>-6783835</v>
      </c>
      <c r="AP325" s="2">
        <v>-3365000</v>
      </c>
      <c r="AQ325" s="2">
        <v>-500000</v>
      </c>
      <c r="AR325" s="59">
        <v>-500000</v>
      </c>
      <c r="AS325" s="61">
        <v>-500000</v>
      </c>
      <c r="AT325" s="2">
        <v>-500000</v>
      </c>
    </row>
    <row r="326" spans="1:46" x14ac:dyDescent="0.25">
      <c r="A326" s="9">
        <v>320</v>
      </c>
      <c r="B326" s="9" t="s">
        <v>612</v>
      </c>
      <c r="C326" s="1" t="s">
        <v>789</v>
      </c>
      <c r="D326" s="1" t="s">
        <v>614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21594770</v>
      </c>
      <c r="T326" s="2">
        <v>18777046</v>
      </c>
      <c r="U326" s="2">
        <v>15844722</v>
      </c>
      <c r="V326" s="2">
        <v>18746060</v>
      </c>
      <c r="W326" s="2">
        <v>16086985</v>
      </c>
      <c r="X326" s="2">
        <v>21622976</v>
      </c>
      <c r="Y326" s="2">
        <v>21008079</v>
      </c>
      <c r="Z326" s="2">
        <v>21476011</v>
      </c>
      <c r="AA326" s="2">
        <v>20380651</v>
      </c>
      <c r="AB326" s="2">
        <v>26281480</v>
      </c>
      <c r="AC326" s="2">
        <v>25165853</v>
      </c>
      <c r="AD326" s="2">
        <v>26991363</v>
      </c>
      <c r="AE326" s="2">
        <v>26792938</v>
      </c>
      <c r="AF326" s="2">
        <v>30948516</v>
      </c>
      <c r="AG326" s="2">
        <v>29866735</v>
      </c>
      <c r="AH326" s="2">
        <v>26600516</v>
      </c>
      <c r="AI326" s="2">
        <v>30697201</v>
      </c>
      <c r="AJ326" s="2">
        <v>25628644</v>
      </c>
      <c r="AK326" s="2">
        <v>25752906</v>
      </c>
      <c r="AL326" s="2">
        <v>42864175</v>
      </c>
      <c r="AM326" s="2">
        <v>32457480</v>
      </c>
      <c r="AN326" s="2">
        <v>30334830</v>
      </c>
      <c r="AO326" s="2">
        <v>43423495</v>
      </c>
      <c r="AP326" s="2">
        <v>37740911</v>
      </c>
      <c r="AQ326" s="2">
        <v>48128993</v>
      </c>
      <c r="AR326" s="59">
        <v>33531236.989999998</v>
      </c>
      <c r="AS326" s="61">
        <v>33531236.989999902</v>
      </c>
      <c r="AT326" s="2">
        <v>36301547</v>
      </c>
    </row>
    <row r="327" spans="1:46" x14ac:dyDescent="0.25">
      <c r="A327" s="9">
        <v>321</v>
      </c>
      <c r="B327" s="9" t="s">
        <v>615</v>
      </c>
      <c r="C327" s="1" t="s">
        <v>789</v>
      </c>
      <c r="D327" s="1" t="s">
        <v>617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12373047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-4800000</v>
      </c>
      <c r="AH327" s="2">
        <v>-2400000</v>
      </c>
      <c r="AI327" s="2">
        <v>-950000</v>
      </c>
      <c r="AJ327" s="2">
        <v>0</v>
      </c>
      <c r="AK327" s="2">
        <v>0</v>
      </c>
      <c r="AL327" s="2">
        <v>-2100000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59">
        <v>0</v>
      </c>
      <c r="AS327" s="61">
        <v>0</v>
      </c>
      <c r="AT327" s="2">
        <v>0</v>
      </c>
    </row>
    <row r="328" spans="1:46" x14ac:dyDescent="0.25">
      <c r="A328" s="9">
        <v>322</v>
      </c>
      <c r="B328" s="9" t="s">
        <v>618</v>
      </c>
      <c r="C328" s="1" t="s">
        <v>789</v>
      </c>
      <c r="D328" s="1" t="s">
        <v>620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-4956000</v>
      </c>
      <c r="AH328" s="2">
        <v>-3571000</v>
      </c>
      <c r="AI328" s="2">
        <v>-1150000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59">
        <v>0</v>
      </c>
      <c r="AS328" s="61">
        <v>0</v>
      </c>
      <c r="AT328" s="2">
        <v>0</v>
      </c>
    </row>
    <row r="329" spans="1:46" x14ac:dyDescent="0.25">
      <c r="A329" s="9">
        <v>323</v>
      </c>
      <c r="B329" s="9" t="s">
        <v>621</v>
      </c>
      <c r="C329" s="1" t="s">
        <v>789</v>
      </c>
      <c r="D329" s="1" t="s">
        <v>622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-7700000</v>
      </c>
      <c r="AH329" s="2">
        <v>-5200000</v>
      </c>
      <c r="AI329" s="2">
        <v>-3100000</v>
      </c>
      <c r="AJ329" s="2">
        <v>-2060000</v>
      </c>
      <c r="AK329" s="2">
        <v>0</v>
      </c>
      <c r="AL329" s="2">
        <v>-26000000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59">
        <v>0</v>
      </c>
      <c r="AS329" s="61">
        <v>0</v>
      </c>
      <c r="AT329" s="2">
        <v>0</v>
      </c>
    </row>
    <row r="330" spans="1:46" x14ac:dyDescent="0.25">
      <c r="A330" s="9">
        <v>324</v>
      </c>
      <c r="B330" s="9" t="s">
        <v>623</v>
      </c>
      <c r="C330" s="1" t="s">
        <v>789</v>
      </c>
      <c r="D330" s="1" t="s">
        <v>624</v>
      </c>
      <c r="E330" s="2" t="s">
        <v>308</v>
      </c>
      <c r="F330" s="2" t="s">
        <v>308</v>
      </c>
      <c r="G330" s="2" t="s">
        <v>308</v>
      </c>
      <c r="H330" s="2" t="s">
        <v>308</v>
      </c>
      <c r="I330" s="2" t="s">
        <v>308</v>
      </c>
      <c r="J330" s="2" t="s">
        <v>308</v>
      </c>
      <c r="K330" s="2" t="s">
        <v>308</v>
      </c>
      <c r="L330" s="2" t="s">
        <v>308</v>
      </c>
      <c r="M330" s="2" t="s">
        <v>308</v>
      </c>
      <c r="N330" s="2" t="s">
        <v>308</v>
      </c>
      <c r="O330" s="2" t="s">
        <v>308</v>
      </c>
      <c r="P330" s="2" t="s">
        <v>308</v>
      </c>
      <c r="Q330" s="2" t="s">
        <v>308</v>
      </c>
      <c r="R330" s="2" t="s">
        <v>308</v>
      </c>
      <c r="S330" s="2" t="s">
        <v>308</v>
      </c>
      <c r="T330" s="2" t="s">
        <v>308</v>
      </c>
      <c r="U330" s="2" t="s">
        <v>308</v>
      </c>
      <c r="V330" s="2" t="s">
        <v>308</v>
      </c>
      <c r="W330" s="2" t="s">
        <v>308</v>
      </c>
      <c r="X330" s="2" t="s">
        <v>308</v>
      </c>
      <c r="Y330" s="2" t="s">
        <v>308</v>
      </c>
      <c r="Z330" s="2" t="s">
        <v>308</v>
      </c>
      <c r="AA330" s="2" t="s">
        <v>308</v>
      </c>
      <c r="AB330" s="2" t="s">
        <v>308</v>
      </c>
      <c r="AC330" s="2" t="s">
        <v>308</v>
      </c>
      <c r="AD330" s="2" t="s">
        <v>308</v>
      </c>
      <c r="AE330" s="2" t="s">
        <v>308</v>
      </c>
      <c r="AF330" s="2" t="s">
        <v>308</v>
      </c>
      <c r="AG330" s="2" t="s">
        <v>308</v>
      </c>
      <c r="AH330" s="2" t="s">
        <v>308</v>
      </c>
      <c r="AI330" s="2" t="s">
        <v>308</v>
      </c>
      <c r="AJ330" s="2" t="s">
        <v>308</v>
      </c>
      <c r="AK330" s="2" t="s">
        <v>308</v>
      </c>
      <c r="AL330" s="2" t="s">
        <v>308</v>
      </c>
      <c r="AM330" s="2">
        <v>0</v>
      </c>
      <c r="AN330" s="2">
        <v>0</v>
      </c>
      <c r="AO330" s="2">
        <v>750000</v>
      </c>
      <c r="AP330" s="2">
        <v>750000</v>
      </c>
      <c r="AQ330" s="2">
        <v>750000</v>
      </c>
      <c r="AR330" s="59">
        <v>0</v>
      </c>
      <c r="AS330" s="61">
        <v>0</v>
      </c>
      <c r="AT330" s="2">
        <v>0</v>
      </c>
    </row>
    <row r="331" spans="1:46" x14ac:dyDescent="0.25">
      <c r="A331" s="9">
        <v>325</v>
      </c>
      <c r="B331" s="9" t="s">
        <v>912</v>
      </c>
      <c r="C331" s="1" t="s">
        <v>789</v>
      </c>
      <c r="D331" s="1" t="s">
        <v>1002</v>
      </c>
      <c r="E331" s="2" t="s">
        <v>308</v>
      </c>
      <c r="F331" s="2" t="s">
        <v>308</v>
      </c>
      <c r="G331" s="2" t="s">
        <v>308</v>
      </c>
      <c r="H331" s="2" t="s">
        <v>308</v>
      </c>
      <c r="I331" s="2" t="s">
        <v>308</v>
      </c>
      <c r="J331" s="2" t="s">
        <v>308</v>
      </c>
      <c r="K331" s="2" t="s">
        <v>308</v>
      </c>
      <c r="L331" s="2" t="s">
        <v>308</v>
      </c>
      <c r="M331" s="2" t="s">
        <v>308</v>
      </c>
      <c r="N331" s="2" t="s">
        <v>308</v>
      </c>
      <c r="O331" s="2" t="s">
        <v>308</v>
      </c>
      <c r="P331" s="2" t="s">
        <v>308</v>
      </c>
      <c r="Q331" s="2" t="s">
        <v>308</v>
      </c>
      <c r="R331" s="2" t="s">
        <v>308</v>
      </c>
      <c r="S331" s="2" t="s">
        <v>308</v>
      </c>
      <c r="T331" s="2" t="s">
        <v>308</v>
      </c>
      <c r="U331" s="2" t="s">
        <v>308</v>
      </c>
      <c r="V331" s="2" t="s">
        <v>308</v>
      </c>
      <c r="W331" s="2" t="s">
        <v>308</v>
      </c>
      <c r="X331" s="2" t="s">
        <v>308</v>
      </c>
      <c r="Y331" s="2" t="s">
        <v>308</v>
      </c>
      <c r="Z331" s="2" t="s">
        <v>308</v>
      </c>
      <c r="AA331" s="2" t="s">
        <v>308</v>
      </c>
      <c r="AB331" s="2" t="s">
        <v>308</v>
      </c>
      <c r="AC331" s="2" t="s">
        <v>308</v>
      </c>
      <c r="AD331" s="2" t="s">
        <v>308</v>
      </c>
      <c r="AE331" s="2" t="s">
        <v>308</v>
      </c>
      <c r="AF331" s="2" t="s">
        <v>308</v>
      </c>
      <c r="AG331" s="2" t="s">
        <v>308</v>
      </c>
      <c r="AH331" s="2" t="s">
        <v>308</v>
      </c>
      <c r="AI331" s="2" t="s">
        <v>308</v>
      </c>
      <c r="AJ331" s="2" t="s">
        <v>308</v>
      </c>
      <c r="AK331" s="2" t="s">
        <v>308</v>
      </c>
      <c r="AL331" s="2" t="s">
        <v>308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59">
        <v>0</v>
      </c>
      <c r="AS331" s="61">
        <v>0</v>
      </c>
      <c r="AT331" s="2">
        <v>-11866000</v>
      </c>
    </row>
    <row r="332" spans="1:46" x14ac:dyDescent="0.25">
      <c r="A332" s="9">
        <v>326</v>
      </c>
      <c r="B332" s="9" t="s">
        <v>625</v>
      </c>
      <c r="C332" s="1" t="s">
        <v>789</v>
      </c>
      <c r="D332" s="1" t="s">
        <v>626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-11500000</v>
      </c>
      <c r="AJ332" s="2">
        <v>0</v>
      </c>
      <c r="AK332" s="2">
        <v>-31700000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59">
        <v>0</v>
      </c>
      <c r="AS332" s="61">
        <v>0</v>
      </c>
      <c r="AT332" s="2">
        <v>0</v>
      </c>
    </row>
    <row r="333" spans="1:46" x14ac:dyDescent="0.25">
      <c r="A333" s="9">
        <v>327</v>
      </c>
      <c r="B333" s="9" t="s">
        <v>627</v>
      </c>
      <c r="C333" s="1" t="s">
        <v>789</v>
      </c>
      <c r="D333" s="1" t="s">
        <v>628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-1599630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59">
        <v>0</v>
      </c>
      <c r="AS333" s="61">
        <v>0</v>
      </c>
      <c r="AT333" s="2">
        <v>0</v>
      </c>
    </row>
    <row r="334" spans="1:46" x14ac:dyDescent="0.25">
      <c r="A334" s="9">
        <v>328</v>
      </c>
      <c r="B334" s="9" t="s">
        <v>629</v>
      </c>
      <c r="C334" s="1" t="s">
        <v>789</v>
      </c>
      <c r="D334" s="1" t="s">
        <v>630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2328000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59">
        <v>0</v>
      </c>
      <c r="AS334" s="61">
        <v>0</v>
      </c>
      <c r="AT334" s="2">
        <v>0</v>
      </c>
    </row>
    <row r="335" spans="1:46" x14ac:dyDescent="0.25">
      <c r="A335" s="9">
        <v>329</v>
      </c>
      <c r="B335" s="9" t="s">
        <v>631</v>
      </c>
      <c r="C335" s="1" t="s">
        <v>789</v>
      </c>
      <c r="D335" s="1" t="s">
        <v>632</v>
      </c>
      <c r="E335" s="2" t="s">
        <v>308</v>
      </c>
      <c r="F335" s="2" t="s">
        <v>308</v>
      </c>
      <c r="G335" s="2" t="s">
        <v>308</v>
      </c>
      <c r="H335" s="2" t="s">
        <v>308</v>
      </c>
      <c r="I335" s="2" t="s">
        <v>308</v>
      </c>
      <c r="J335" s="2" t="s">
        <v>308</v>
      </c>
      <c r="K335" s="2" t="s">
        <v>308</v>
      </c>
      <c r="L335" s="2" t="s">
        <v>308</v>
      </c>
      <c r="M335" s="2" t="s">
        <v>308</v>
      </c>
      <c r="N335" s="2" t="s">
        <v>308</v>
      </c>
      <c r="O335" s="2" t="s">
        <v>308</v>
      </c>
      <c r="P335" s="2" t="s">
        <v>308</v>
      </c>
      <c r="Q335" s="2" t="s">
        <v>308</v>
      </c>
      <c r="R335" s="2" t="s">
        <v>308</v>
      </c>
      <c r="S335" s="2" t="s">
        <v>308</v>
      </c>
      <c r="T335" s="2" t="s">
        <v>308</v>
      </c>
      <c r="U335" s="2" t="s">
        <v>308</v>
      </c>
      <c r="V335" s="2" t="s">
        <v>308</v>
      </c>
      <c r="W335" s="2" t="s">
        <v>308</v>
      </c>
      <c r="X335" s="2" t="s">
        <v>308</v>
      </c>
      <c r="Y335" s="2" t="s">
        <v>308</v>
      </c>
      <c r="Z335" s="2" t="s">
        <v>308</v>
      </c>
      <c r="AA335" s="2" t="s">
        <v>308</v>
      </c>
      <c r="AB335" s="2" t="s">
        <v>308</v>
      </c>
      <c r="AC335" s="2" t="s">
        <v>308</v>
      </c>
      <c r="AD335" s="2" t="s">
        <v>308</v>
      </c>
      <c r="AE335" s="2" t="s">
        <v>308</v>
      </c>
      <c r="AF335" s="2" t="s">
        <v>308</v>
      </c>
      <c r="AG335" s="2" t="s">
        <v>308</v>
      </c>
      <c r="AH335" s="2" t="s">
        <v>308</v>
      </c>
      <c r="AI335" s="2" t="s">
        <v>308</v>
      </c>
      <c r="AJ335" s="2" t="s">
        <v>308</v>
      </c>
      <c r="AK335" s="2" t="s">
        <v>308</v>
      </c>
      <c r="AL335" s="2" t="s">
        <v>308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59">
        <v>1000000</v>
      </c>
      <c r="AS335" s="61">
        <v>1000000</v>
      </c>
      <c r="AT335" s="2">
        <v>0</v>
      </c>
    </row>
    <row r="336" spans="1:46" x14ac:dyDescent="0.25">
      <c r="A336" s="9">
        <v>330</v>
      </c>
      <c r="B336" s="9" t="s">
        <v>633</v>
      </c>
      <c r="C336" s="1" t="s">
        <v>789</v>
      </c>
      <c r="D336" s="1" t="s">
        <v>635</v>
      </c>
      <c r="E336" s="2">
        <v>11254005</v>
      </c>
      <c r="F336" s="2">
        <v>12911281</v>
      </c>
      <c r="G336" s="2">
        <v>8856944</v>
      </c>
      <c r="H336" s="2">
        <v>10424722</v>
      </c>
      <c r="I336" s="2">
        <v>15550224</v>
      </c>
      <c r="J336" s="2">
        <v>8207956</v>
      </c>
      <c r="K336" s="2">
        <v>230000</v>
      </c>
      <c r="L336" s="2">
        <v>2547100</v>
      </c>
      <c r="M336" s="2">
        <v>12434081</v>
      </c>
      <c r="N336" s="2">
        <v>26105987</v>
      </c>
      <c r="O336" s="2">
        <v>18800000</v>
      </c>
      <c r="P336" s="2">
        <v>18000000</v>
      </c>
      <c r="Q336" s="2">
        <v>8444000</v>
      </c>
      <c r="R336" s="2">
        <v>4600000</v>
      </c>
      <c r="S336" s="2">
        <v>3425000</v>
      </c>
      <c r="T336" s="2">
        <v>0</v>
      </c>
      <c r="U336" s="2">
        <v>0</v>
      </c>
      <c r="V336" s="2">
        <v>4181000</v>
      </c>
      <c r="W336" s="2">
        <v>562065</v>
      </c>
      <c r="X336" s="2">
        <v>519601</v>
      </c>
      <c r="Y336" s="2">
        <v>1300000</v>
      </c>
      <c r="Z336" s="2">
        <v>10315000</v>
      </c>
      <c r="AA336" s="2">
        <v>7269503</v>
      </c>
      <c r="AB336" s="2">
        <v>3550000</v>
      </c>
      <c r="AC336" s="2">
        <v>5799000</v>
      </c>
      <c r="AD336" s="2">
        <v>1108000</v>
      </c>
      <c r="AE336" s="2">
        <v>16655956</v>
      </c>
      <c r="AF336" s="2">
        <v>4995793</v>
      </c>
      <c r="AG336" s="2">
        <v>26571985</v>
      </c>
      <c r="AH336" s="2">
        <v>0</v>
      </c>
      <c r="AI336" s="2">
        <v>17231319</v>
      </c>
      <c r="AJ336" s="2">
        <v>2964000</v>
      </c>
      <c r="AK336" s="2">
        <v>60000000</v>
      </c>
      <c r="AL336" s="2">
        <v>0</v>
      </c>
      <c r="AM336" s="2">
        <v>0</v>
      </c>
      <c r="AN336" s="2">
        <v>0</v>
      </c>
      <c r="AO336" s="2">
        <v>36837648</v>
      </c>
      <c r="AP336" s="2">
        <v>7500000</v>
      </c>
      <c r="AQ336" s="2">
        <v>27400000</v>
      </c>
      <c r="AR336" s="59">
        <v>0</v>
      </c>
      <c r="AS336" s="61">
        <v>0</v>
      </c>
      <c r="AT336" s="2">
        <v>12500000</v>
      </c>
    </row>
    <row r="337" spans="1:46" x14ac:dyDescent="0.25">
      <c r="A337" s="9">
        <v>331</v>
      </c>
      <c r="B337" s="9" t="s">
        <v>636</v>
      </c>
      <c r="C337" s="1" t="s">
        <v>381</v>
      </c>
      <c r="D337" s="1" t="s">
        <v>637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>
        <v>9542793</v>
      </c>
      <c r="X337" s="2">
        <v>11058859</v>
      </c>
      <c r="Y337" s="2">
        <v>12776104</v>
      </c>
      <c r="Z337" s="2">
        <v>13687078</v>
      </c>
      <c r="AA337" s="2">
        <v>14492605</v>
      </c>
      <c r="AB337" s="2">
        <v>16239796</v>
      </c>
      <c r="AC337" s="2">
        <v>18118656</v>
      </c>
      <c r="AD337" s="2">
        <v>17272998</v>
      </c>
      <c r="AE337" s="2">
        <v>16793496</v>
      </c>
      <c r="AF337" s="2">
        <v>19121630</v>
      </c>
      <c r="AG337" s="2">
        <v>20509961</v>
      </c>
      <c r="AH337" s="2">
        <v>20499096</v>
      </c>
      <c r="AI337" s="2">
        <v>21711542</v>
      </c>
      <c r="AJ337" s="2">
        <v>20660153</v>
      </c>
      <c r="AK337" s="2">
        <v>19037753</v>
      </c>
      <c r="AL337" s="2">
        <v>27149826</v>
      </c>
      <c r="AM337" s="2">
        <v>32559735</v>
      </c>
      <c r="AN337" s="2">
        <v>30478932</v>
      </c>
      <c r="AO337" s="2">
        <v>31304748</v>
      </c>
      <c r="AP337" s="2">
        <v>32666250</v>
      </c>
      <c r="AQ337" s="2">
        <v>34147258</v>
      </c>
      <c r="AR337" s="59">
        <v>34580330.899999999</v>
      </c>
      <c r="AS337" s="61">
        <v>32935171.09</v>
      </c>
      <c r="AT337" s="2">
        <v>33726000</v>
      </c>
    </row>
    <row r="338" spans="1:46" x14ac:dyDescent="0.25">
      <c r="A338" s="9">
        <v>332</v>
      </c>
      <c r="B338" s="9" t="s">
        <v>638</v>
      </c>
      <c r="C338" s="1" t="s">
        <v>381</v>
      </c>
      <c r="D338" s="1" t="s">
        <v>639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>
        <v>-9542793</v>
      </c>
      <c r="X338" s="2">
        <v>-11058859</v>
      </c>
      <c r="Y338" s="2">
        <v>-9122241</v>
      </c>
      <c r="Z338" s="2">
        <v>-9826048</v>
      </c>
      <c r="AA338" s="2">
        <v>-9925743</v>
      </c>
      <c r="AB338" s="2">
        <v>-11608920</v>
      </c>
      <c r="AC338" s="2">
        <v>-13482922</v>
      </c>
      <c r="AD338" s="2">
        <v>-12635998</v>
      </c>
      <c r="AE338" s="2">
        <v>-12246622</v>
      </c>
      <c r="AF338" s="2">
        <v>-13951176</v>
      </c>
      <c r="AG338" s="2">
        <v>-16883874</v>
      </c>
      <c r="AH338" s="2">
        <v>-15856630</v>
      </c>
      <c r="AI338" s="2">
        <v>-17195252</v>
      </c>
      <c r="AJ338" s="2">
        <v>-16197092</v>
      </c>
      <c r="AK338" s="2">
        <v>-14693436</v>
      </c>
      <c r="AL338" s="2">
        <v>-22495695</v>
      </c>
      <c r="AM338" s="2">
        <v>-27904964</v>
      </c>
      <c r="AN338" s="2">
        <v>-25932350</v>
      </c>
      <c r="AO338" s="2">
        <v>-26744860</v>
      </c>
      <c r="AP338" s="2">
        <v>-26698367</v>
      </c>
      <c r="AQ338" s="2">
        <v>-29629899</v>
      </c>
      <c r="AR338" s="59">
        <v>-30462289.859999999</v>
      </c>
      <c r="AS338" s="61">
        <v>-30462289.859999999</v>
      </c>
      <c r="AT338" s="2">
        <v>-29145912</v>
      </c>
    </row>
    <row r="339" spans="1:46" x14ac:dyDescent="0.25">
      <c r="A339" s="9">
        <v>333</v>
      </c>
      <c r="B339" s="9" t="s">
        <v>913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59">
        <v>0</v>
      </c>
      <c r="AS339" s="61">
        <v>0</v>
      </c>
      <c r="AT339" s="2">
        <v>0</v>
      </c>
    </row>
    <row r="340" spans="1:46" x14ac:dyDescent="0.25">
      <c r="A340" s="9">
        <v>334</v>
      </c>
      <c r="B340" s="9" t="s">
        <v>640</v>
      </c>
      <c r="C340" s="1" t="s">
        <v>790</v>
      </c>
      <c r="D340" s="1" t="s">
        <v>642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>
        <v>0</v>
      </c>
      <c r="AA340" s="2">
        <v>0</v>
      </c>
      <c r="AB340" s="2">
        <v>0</v>
      </c>
      <c r="AC340" s="2">
        <v>4257422</v>
      </c>
      <c r="AD340" s="2">
        <v>3776344</v>
      </c>
      <c r="AE340" s="2">
        <v>4227923</v>
      </c>
      <c r="AF340" s="2">
        <v>5468565</v>
      </c>
      <c r="AG340" s="2">
        <v>5336864</v>
      </c>
      <c r="AH340" s="2">
        <v>9326185</v>
      </c>
      <c r="AI340" s="2">
        <v>8068571</v>
      </c>
      <c r="AJ340" s="2">
        <v>9318155</v>
      </c>
      <c r="AK340" s="2">
        <v>10304760</v>
      </c>
      <c r="AL340" s="2">
        <v>12882478</v>
      </c>
      <c r="AM340" s="2">
        <v>11893091</v>
      </c>
      <c r="AN340" s="2">
        <v>13778726</v>
      </c>
      <c r="AO340" s="2">
        <v>15790105</v>
      </c>
      <c r="AP340" s="2">
        <v>13158395</v>
      </c>
      <c r="AQ340" s="2">
        <v>38722092</v>
      </c>
      <c r="AR340" s="59">
        <v>14765502.949999999</v>
      </c>
      <c r="AS340" s="61">
        <v>14765502.949999999</v>
      </c>
      <c r="AT340" s="2">
        <v>31746671</v>
      </c>
    </row>
    <row r="341" spans="1:46" x14ac:dyDescent="0.25">
      <c r="A341" s="9">
        <v>335</v>
      </c>
      <c r="B341" s="9" t="s">
        <v>643</v>
      </c>
      <c r="C341" s="1" t="s">
        <v>790</v>
      </c>
      <c r="D341" s="1" t="s">
        <v>504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-114647</v>
      </c>
      <c r="AF341" s="2">
        <v>-186827</v>
      </c>
      <c r="AG341" s="2">
        <v>0</v>
      </c>
      <c r="AH341" s="2">
        <v>-424000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59">
        <v>0</v>
      </c>
      <c r="AS341" s="61">
        <v>0</v>
      </c>
      <c r="AT341" s="2">
        <v>0</v>
      </c>
    </row>
    <row r="342" spans="1:46" x14ac:dyDescent="0.25">
      <c r="A342" s="9">
        <v>336</v>
      </c>
      <c r="B342" s="9" t="s">
        <v>644</v>
      </c>
      <c r="C342" s="1" t="s">
        <v>790</v>
      </c>
      <c r="D342" s="1" t="s">
        <v>646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-2296000</v>
      </c>
      <c r="AF342" s="2">
        <v>1878500</v>
      </c>
      <c r="AG342" s="2">
        <v>2728394</v>
      </c>
      <c r="AH342" s="2">
        <v>316000</v>
      </c>
      <c r="AI342" s="2">
        <v>-4000</v>
      </c>
      <c r="AJ342" s="2">
        <v>-4000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59">
        <v>0</v>
      </c>
      <c r="AS342" s="61">
        <v>0</v>
      </c>
      <c r="AT342" s="2">
        <v>0</v>
      </c>
    </row>
    <row r="343" spans="1:46" x14ac:dyDescent="0.25">
      <c r="A343" s="9">
        <v>337</v>
      </c>
      <c r="B343" s="9" t="s">
        <v>914</v>
      </c>
      <c r="D343" s="1" t="s">
        <v>647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-750000</v>
      </c>
      <c r="AP343" s="2">
        <v>-750000</v>
      </c>
      <c r="AQ343" s="2">
        <v>0</v>
      </c>
      <c r="AR343" s="59">
        <v>0</v>
      </c>
      <c r="AS343" s="61">
        <v>0</v>
      </c>
      <c r="AT343" s="2">
        <v>0</v>
      </c>
    </row>
    <row r="344" spans="1:46" x14ac:dyDescent="0.25">
      <c r="A344" s="9">
        <v>338</v>
      </c>
      <c r="B344" s="9" t="s">
        <v>1076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>
        <v>0</v>
      </c>
      <c r="AA344" s="2">
        <v>0</v>
      </c>
      <c r="AB344" s="2">
        <v>0</v>
      </c>
      <c r="AC344" s="2">
        <v>0</v>
      </c>
      <c r="AD344" s="2">
        <v>-122168</v>
      </c>
      <c r="AE344" s="2">
        <v>0</v>
      </c>
      <c r="AF344" s="2">
        <v>0</v>
      </c>
      <c r="AG344" s="2">
        <v>0</v>
      </c>
      <c r="AH344" s="2"/>
      <c r="AI344" s="2"/>
      <c r="AJ344" s="2"/>
      <c r="AK344" s="2"/>
      <c r="AL344" s="2"/>
      <c r="AM344" s="2"/>
      <c r="AN344" s="2"/>
      <c r="AO344" s="2"/>
      <c r="AP344" s="2"/>
      <c r="AQ344" s="2">
        <v>-750000</v>
      </c>
      <c r="AR344" s="59">
        <v>0</v>
      </c>
      <c r="AS344" s="61">
        <v>0</v>
      </c>
      <c r="AT344" s="2">
        <v>0</v>
      </c>
    </row>
    <row r="345" spans="1:46" x14ac:dyDescent="0.25">
      <c r="A345" s="9">
        <v>339</v>
      </c>
      <c r="B345" s="9" t="s">
        <v>915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2244</v>
      </c>
      <c r="M345" s="2">
        <v>4389</v>
      </c>
      <c r="N345" s="2">
        <v>11092</v>
      </c>
      <c r="O345" s="2">
        <v>3488</v>
      </c>
      <c r="P345" s="2">
        <v>7885</v>
      </c>
      <c r="Q345" s="2">
        <v>3904</v>
      </c>
      <c r="R345" s="2">
        <v>3501</v>
      </c>
      <c r="S345" s="2">
        <v>2446</v>
      </c>
      <c r="T345" s="2">
        <v>3066</v>
      </c>
      <c r="U345" s="2">
        <v>2350</v>
      </c>
      <c r="V345" s="2">
        <v>1880</v>
      </c>
      <c r="W345" s="2">
        <v>1832</v>
      </c>
      <c r="X345" s="2">
        <v>3181</v>
      </c>
      <c r="Y345" s="2">
        <v>5144</v>
      </c>
      <c r="Z345" s="2">
        <v>1756</v>
      </c>
      <c r="AA345" s="2">
        <v>448</v>
      </c>
      <c r="AB345" s="2">
        <v>0</v>
      </c>
      <c r="AC345" s="2">
        <v>3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59">
        <v>0</v>
      </c>
      <c r="AS345" s="61">
        <v>0</v>
      </c>
      <c r="AT345" s="2">
        <v>0</v>
      </c>
    </row>
    <row r="346" spans="1:46" x14ac:dyDescent="0.25">
      <c r="A346" s="9">
        <v>340</v>
      </c>
      <c r="B346" s="9" t="s">
        <v>916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59">
        <v>0</v>
      </c>
      <c r="AS346" s="61">
        <v>0</v>
      </c>
      <c r="AT346" s="2">
        <v>0</v>
      </c>
    </row>
    <row r="347" spans="1:46" x14ac:dyDescent="0.25">
      <c r="A347" s="9">
        <v>341</v>
      </c>
      <c r="B347" s="9" t="s">
        <v>648</v>
      </c>
      <c r="C347" s="1" t="s">
        <v>791</v>
      </c>
      <c r="D347" s="1" t="s">
        <v>650</v>
      </c>
      <c r="E347" s="2">
        <v>13485143</v>
      </c>
      <c r="F347" s="2">
        <v>15762934</v>
      </c>
      <c r="G347" s="2">
        <v>14588209</v>
      </c>
      <c r="H347" s="2">
        <v>17288146</v>
      </c>
      <c r="I347" s="2">
        <v>21932661</v>
      </c>
      <c r="J347" s="2">
        <v>28976332</v>
      </c>
      <c r="K347" s="2">
        <v>28290128</v>
      </c>
      <c r="L347" s="2">
        <v>32431304</v>
      </c>
      <c r="M347" s="2">
        <v>33188723</v>
      </c>
      <c r="N347" s="2">
        <v>32861535</v>
      </c>
      <c r="O347" s="2">
        <v>32727548</v>
      </c>
      <c r="P347" s="2">
        <v>32309758</v>
      </c>
      <c r="Q347" s="2">
        <v>36516246</v>
      </c>
      <c r="R347" s="2">
        <v>36214214</v>
      </c>
      <c r="S347" s="2">
        <v>38922378</v>
      </c>
      <c r="T347" s="2">
        <v>47333692</v>
      </c>
      <c r="U347" s="2">
        <v>46586943</v>
      </c>
      <c r="V347" s="2">
        <v>44907889</v>
      </c>
      <c r="W347" s="2">
        <v>45470962</v>
      </c>
      <c r="X347" s="2">
        <v>51794982</v>
      </c>
      <c r="Y347" s="2">
        <v>52309455</v>
      </c>
      <c r="Z347" s="2">
        <v>53049781</v>
      </c>
      <c r="AA347" s="2">
        <v>50179509</v>
      </c>
      <c r="AB347" s="2">
        <v>58611831</v>
      </c>
      <c r="AC347" s="2">
        <v>56944433</v>
      </c>
      <c r="AD347" s="2">
        <v>63408171</v>
      </c>
      <c r="AE347" s="2">
        <v>71513662</v>
      </c>
      <c r="AF347" s="2">
        <v>74619755</v>
      </c>
      <c r="AG347" s="2">
        <v>76633705</v>
      </c>
      <c r="AH347" s="2">
        <v>81033397</v>
      </c>
      <c r="AI347" s="2">
        <v>85808716</v>
      </c>
      <c r="AJ347" s="2">
        <v>86281145</v>
      </c>
      <c r="AK347" s="2">
        <v>96599710</v>
      </c>
      <c r="AL347" s="2">
        <v>98023310</v>
      </c>
      <c r="AM347" s="2">
        <v>100493738</v>
      </c>
      <c r="AN347" s="2">
        <v>107326034</v>
      </c>
      <c r="AO347" s="2">
        <v>127271908</v>
      </c>
      <c r="AP347" s="2">
        <v>132800933</v>
      </c>
      <c r="AQ347" s="2">
        <v>163227800</v>
      </c>
      <c r="AR347" s="59">
        <v>164294110.94</v>
      </c>
      <c r="AS347" s="61">
        <v>164294110.94</v>
      </c>
      <c r="AT347" s="2">
        <v>168737912</v>
      </c>
    </row>
    <row r="348" spans="1:46" x14ac:dyDescent="0.25">
      <c r="A348" s="9">
        <v>342</v>
      </c>
      <c r="B348" s="9" t="s">
        <v>651</v>
      </c>
      <c r="C348" s="1" t="s">
        <v>791</v>
      </c>
      <c r="D348" s="1" t="s">
        <v>653</v>
      </c>
      <c r="E348" s="2">
        <v>4232437</v>
      </c>
      <c r="F348" s="2">
        <v>3206794</v>
      </c>
      <c r="G348" s="2">
        <v>4365698</v>
      </c>
      <c r="H348" s="2">
        <v>4889764</v>
      </c>
      <c r="I348" s="2">
        <v>7317563</v>
      </c>
      <c r="J348" s="2">
        <v>11474323</v>
      </c>
      <c r="K348" s="2">
        <v>12338794</v>
      </c>
      <c r="L348" s="2">
        <v>13853210</v>
      </c>
      <c r="M348" s="2">
        <v>16522003</v>
      </c>
      <c r="N348" s="2">
        <v>17610447</v>
      </c>
      <c r="O348" s="2">
        <v>17870867</v>
      </c>
      <c r="P348" s="2">
        <v>22820167</v>
      </c>
      <c r="Q348" s="2">
        <v>28967965</v>
      </c>
      <c r="R348" s="2">
        <v>25444800</v>
      </c>
      <c r="S348" s="2">
        <v>26031510</v>
      </c>
      <c r="T348" s="2">
        <v>26164319</v>
      </c>
      <c r="U348" s="2">
        <v>27137865</v>
      </c>
      <c r="V348" s="2">
        <v>28105339</v>
      </c>
      <c r="W348" s="2">
        <v>30872534</v>
      </c>
      <c r="X348" s="2">
        <v>33772089</v>
      </c>
      <c r="Y348" s="2">
        <v>37961769</v>
      </c>
      <c r="Z348" s="2">
        <v>38537856</v>
      </c>
      <c r="AA348" s="2">
        <v>43800009</v>
      </c>
      <c r="AB348" s="2">
        <v>39932728</v>
      </c>
      <c r="AC348" s="2">
        <v>41546390</v>
      </c>
      <c r="AD348" s="2">
        <v>42048984</v>
      </c>
      <c r="AE348" s="2">
        <v>42208275</v>
      </c>
      <c r="AF348" s="2">
        <v>42858540</v>
      </c>
      <c r="AG348" s="2">
        <v>48536801</v>
      </c>
      <c r="AH348" s="2">
        <v>48599066</v>
      </c>
      <c r="AI348" s="2">
        <v>55658120</v>
      </c>
      <c r="AJ348" s="2">
        <v>58349277</v>
      </c>
      <c r="AK348" s="2">
        <v>54672380</v>
      </c>
      <c r="AL348" s="2">
        <v>57746965</v>
      </c>
      <c r="AM348" s="2">
        <v>53046324</v>
      </c>
      <c r="AN348" s="2">
        <v>56936698</v>
      </c>
      <c r="AO348" s="2">
        <v>58219343</v>
      </c>
      <c r="AP348" s="2">
        <v>58169161</v>
      </c>
      <c r="AQ348" s="2">
        <v>62577053</v>
      </c>
      <c r="AR348" s="59">
        <v>35757983</v>
      </c>
      <c r="AS348" s="61">
        <v>35757983</v>
      </c>
      <c r="AT348" s="2">
        <v>80679975</v>
      </c>
    </row>
    <row r="349" spans="1:46" x14ac:dyDescent="0.25">
      <c r="A349" s="9">
        <v>343</v>
      </c>
      <c r="B349" s="9" t="s">
        <v>654</v>
      </c>
      <c r="C349" s="1" t="s">
        <v>791</v>
      </c>
      <c r="D349" s="1" t="s">
        <v>656</v>
      </c>
      <c r="E349" s="2">
        <v>54001</v>
      </c>
      <c r="F349" s="2">
        <v>60002</v>
      </c>
      <c r="G349" s="2">
        <v>65004</v>
      </c>
      <c r="H349" s="2">
        <v>60002</v>
      </c>
      <c r="I349" s="2">
        <v>60001</v>
      </c>
      <c r="J349" s="2">
        <v>60000</v>
      </c>
      <c r="K349" s="2">
        <v>60000</v>
      </c>
      <c r="L349" s="2">
        <v>53000</v>
      </c>
      <c r="M349" s="2">
        <v>49500</v>
      </c>
      <c r="N349" s="2">
        <v>47000</v>
      </c>
      <c r="O349" s="2">
        <v>42500</v>
      </c>
      <c r="P349" s="2">
        <v>49500</v>
      </c>
      <c r="Q349" s="2">
        <v>39001</v>
      </c>
      <c r="R349" s="2">
        <v>36500</v>
      </c>
      <c r="S349" s="2">
        <v>31000</v>
      </c>
      <c r="T349" s="2">
        <v>28500</v>
      </c>
      <c r="U349" s="2">
        <v>32500</v>
      </c>
      <c r="V349" s="2">
        <v>31500</v>
      </c>
      <c r="W349" s="2">
        <v>35500</v>
      </c>
      <c r="X349" s="2">
        <v>31000</v>
      </c>
      <c r="Y349" s="2">
        <v>29000</v>
      </c>
      <c r="Z349" s="2">
        <v>53000</v>
      </c>
      <c r="AA349" s="2">
        <v>38000</v>
      </c>
      <c r="AB349" s="2">
        <v>34000</v>
      </c>
      <c r="AC349" s="2">
        <v>22597</v>
      </c>
      <c r="AD349" s="2">
        <v>25000</v>
      </c>
      <c r="AE349" s="2">
        <v>27000</v>
      </c>
      <c r="AF349" s="2">
        <v>24500</v>
      </c>
      <c r="AG349" s="2">
        <v>20000</v>
      </c>
      <c r="AH349" s="2">
        <v>18000</v>
      </c>
      <c r="AI349" s="2">
        <v>28000</v>
      </c>
      <c r="AJ349" s="2">
        <v>15098</v>
      </c>
      <c r="AK349" s="2">
        <v>32000</v>
      </c>
      <c r="AL349" s="2">
        <v>23000</v>
      </c>
      <c r="AM349" s="2">
        <v>9637</v>
      </c>
      <c r="AN349" s="2">
        <v>0</v>
      </c>
      <c r="AO349" s="2">
        <v>0</v>
      </c>
      <c r="AP349" s="2">
        <v>0</v>
      </c>
      <c r="AQ349" s="2">
        <v>0</v>
      </c>
      <c r="AR349" s="59">
        <v>10987.94</v>
      </c>
      <c r="AS349" s="61">
        <v>10987.94</v>
      </c>
      <c r="AT349" s="2">
        <v>0</v>
      </c>
    </row>
    <row r="350" spans="1:46" x14ac:dyDescent="0.25">
      <c r="A350" s="9">
        <v>344</v>
      </c>
      <c r="B350" s="9" t="s">
        <v>917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19414</v>
      </c>
      <c r="AQ350" s="2">
        <v>0</v>
      </c>
      <c r="AR350" s="59">
        <v>0</v>
      </c>
      <c r="AS350" s="61">
        <v>0</v>
      </c>
      <c r="AT350" s="2">
        <v>0</v>
      </c>
    </row>
    <row r="351" spans="1:46" x14ac:dyDescent="0.25">
      <c r="A351" s="9">
        <v>345</v>
      </c>
      <c r="B351" s="9" t="s">
        <v>657</v>
      </c>
      <c r="C351" s="1" t="s">
        <v>791</v>
      </c>
      <c r="D351" s="1" t="s">
        <v>659</v>
      </c>
      <c r="E351" s="2">
        <v>250</v>
      </c>
      <c r="F351" s="2">
        <v>1379</v>
      </c>
      <c r="G351" s="2">
        <v>75</v>
      </c>
      <c r="H351" s="2">
        <v>61166</v>
      </c>
      <c r="I351" s="2">
        <v>0</v>
      </c>
      <c r="J351" s="2">
        <v>0</v>
      </c>
      <c r="K351" s="2">
        <v>376</v>
      </c>
      <c r="L351" s="2">
        <v>1847</v>
      </c>
      <c r="M351" s="2">
        <v>22362</v>
      </c>
      <c r="N351" s="2">
        <v>5888</v>
      </c>
      <c r="O351" s="2">
        <v>318051</v>
      </c>
      <c r="P351" s="2">
        <v>70160</v>
      </c>
      <c r="Q351" s="2">
        <v>102158</v>
      </c>
      <c r="R351" s="2">
        <v>164848</v>
      </c>
      <c r="S351" s="2">
        <v>249238</v>
      </c>
      <c r="T351" s="2">
        <v>181310</v>
      </c>
      <c r="U351" s="2">
        <v>212704</v>
      </c>
      <c r="V351" s="2">
        <v>416093</v>
      </c>
      <c r="W351" s="2">
        <v>217809</v>
      </c>
      <c r="X351" s="2">
        <v>236655</v>
      </c>
      <c r="Y351" s="2">
        <v>308362</v>
      </c>
      <c r="Z351" s="2">
        <v>265625</v>
      </c>
      <c r="AA351" s="2">
        <v>250741</v>
      </c>
      <c r="AB351" s="2">
        <v>467082</v>
      </c>
      <c r="AC351" s="2">
        <v>479847</v>
      </c>
      <c r="AD351" s="2">
        <v>604172</v>
      </c>
      <c r="AE351" s="2">
        <v>603748</v>
      </c>
      <c r="AF351" s="2">
        <v>724019</v>
      </c>
      <c r="AG351" s="2">
        <v>662551</v>
      </c>
      <c r="AH351" s="2">
        <v>692088</v>
      </c>
      <c r="AI351" s="2">
        <v>699985</v>
      </c>
      <c r="AJ351" s="2">
        <v>681617</v>
      </c>
      <c r="AK351" s="2">
        <v>677921</v>
      </c>
      <c r="AL351" s="2">
        <v>863451</v>
      </c>
      <c r="AM351" s="2">
        <v>1129695</v>
      </c>
      <c r="AN351" s="2">
        <v>919203</v>
      </c>
      <c r="AO351" s="2">
        <v>1473368</v>
      </c>
      <c r="AP351" s="2">
        <v>0</v>
      </c>
      <c r="AQ351" s="2">
        <v>2725899</v>
      </c>
      <c r="AR351" s="59">
        <v>2149416.21</v>
      </c>
      <c r="AS351" s="61">
        <v>2149416.21</v>
      </c>
      <c r="AT351" s="2">
        <v>2578963</v>
      </c>
    </row>
    <row r="352" spans="1:46" x14ac:dyDescent="0.25">
      <c r="A352" s="9">
        <v>346</v>
      </c>
      <c r="B352" s="9" t="s">
        <v>660</v>
      </c>
      <c r="C352" s="1" t="s">
        <v>791</v>
      </c>
      <c r="D352" s="1" t="s">
        <v>662</v>
      </c>
      <c r="E352" s="2">
        <v>670782</v>
      </c>
      <c r="F352" s="2">
        <v>735607</v>
      </c>
      <c r="G352" s="2">
        <v>919283</v>
      </c>
      <c r="H352" s="2">
        <v>1446099</v>
      </c>
      <c r="I352" s="2">
        <v>1372193</v>
      </c>
      <c r="J352" s="2">
        <v>2980118</v>
      </c>
      <c r="K352" s="2">
        <v>3014694</v>
      </c>
      <c r="L352" s="2">
        <v>3356910</v>
      </c>
      <c r="M352" s="2">
        <v>3525128</v>
      </c>
      <c r="N352" s="2">
        <v>3557992</v>
      </c>
      <c r="O352" s="2">
        <v>3625354</v>
      </c>
      <c r="P352" s="2">
        <v>3750069</v>
      </c>
      <c r="Q352" s="2">
        <v>4888940</v>
      </c>
      <c r="R352" s="2">
        <v>4944037</v>
      </c>
      <c r="S352" s="2">
        <v>4490264</v>
      </c>
      <c r="T352" s="2">
        <v>6936646</v>
      </c>
      <c r="U352" s="2">
        <v>6500563</v>
      </c>
      <c r="V352" s="2">
        <v>6021319</v>
      </c>
      <c r="W352" s="2">
        <v>6617350</v>
      </c>
      <c r="X352" s="2">
        <v>6813763</v>
      </c>
      <c r="Y352" s="2">
        <v>6149804</v>
      </c>
      <c r="Z352" s="2">
        <v>6334429</v>
      </c>
      <c r="AA352" s="2">
        <v>6760946</v>
      </c>
      <c r="AB352" s="2">
        <v>7036017</v>
      </c>
      <c r="AC352" s="2">
        <v>6919618</v>
      </c>
      <c r="AD352" s="2">
        <v>7469868</v>
      </c>
      <c r="AE352" s="2">
        <v>8720331</v>
      </c>
      <c r="AF352" s="2">
        <v>12973862</v>
      </c>
      <c r="AG352" s="2">
        <v>12468201</v>
      </c>
      <c r="AH352" s="2">
        <v>13266504</v>
      </c>
      <c r="AI352" s="2">
        <v>11430957</v>
      </c>
      <c r="AJ352" s="2">
        <v>12394224</v>
      </c>
      <c r="AK352" s="2">
        <v>13272402</v>
      </c>
      <c r="AL352" s="2">
        <v>15819668</v>
      </c>
      <c r="AM352" s="2">
        <v>14139390</v>
      </c>
      <c r="AN352" s="2">
        <v>13057373</v>
      </c>
      <c r="AO352" s="2">
        <v>12893984</v>
      </c>
      <c r="AP352" s="2">
        <v>11429282</v>
      </c>
      <c r="AQ352" s="2">
        <v>10907246</v>
      </c>
      <c r="AR352" s="59">
        <v>4761150.67</v>
      </c>
      <c r="AS352" s="61">
        <v>4761150.67</v>
      </c>
      <c r="AT352" s="2">
        <v>14625156</v>
      </c>
    </row>
    <row r="353" spans="1:46" x14ac:dyDescent="0.25">
      <c r="A353" s="9">
        <v>347</v>
      </c>
      <c r="B353" s="9" t="s">
        <v>663</v>
      </c>
      <c r="C353" s="1" t="s">
        <v>791</v>
      </c>
      <c r="D353" s="1" t="s">
        <v>665</v>
      </c>
      <c r="E353" s="2">
        <v>875861</v>
      </c>
      <c r="F353" s="2">
        <v>612343</v>
      </c>
      <c r="G353" s="2">
        <v>801735</v>
      </c>
      <c r="H353" s="2">
        <v>877590</v>
      </c>
      <c r="I353" s="2">
        <v>724776</v>
      </c>
      <c r="J353" s="2">
        <v>920943</v>
      </c>
      <c r="K353" s="2">
        <v>1281063</v>
      </c>
      <c r="L353" s="2">
        <v>2465789</v>
      </c>
      <c r="M353" s="2">
        <v>2970675</v>
      </c>
      <c r="N353" s="2">
        <v>3452712</v>
      </c>
      <c r="O353" s="2">
        <v>3992359</v>
      </c>
      <c r="P353" s="2">
        <v>5061097</v>
      </c>
      <c r="Q353" s="2">
        <v>4045570</v>
      </c>
      <c r="R353" s="2">
        <v>3747498</v>
      </c>
      <c r="S353" s="2">
        <v>3917147</v>
      </c>
      <c r="T353" s="2">
        <v>5174967</v>
      </c>
      <c r="U353" s="2">
        <v>4256845</v>
      </c>
      <c r="V353" s="2">
        <v>4300592</v>
      </c>
      <c r="W353" s="2">
        <v>4007427</v>
      </c>
      <c r="X353" s="2">
        <v>4245387</v>
      </c>
      <c r="Y353" s="2">
        <v>4482091</v>
      </c>
      <c r="Z353" s="2">
        <v>4790283</v>
      </c>
      <c r="AA353" s="2">
        <v>4952620</v>
      </c>
      <c r="AB353" s="2">
        <v>3993693</v>
      </c>
      <c r="AC353" s="2">
        <v>4462962</v>
      </c>
      <c r="AD353" s="2">
        <v>7250399</v>
      </c>
      <c r="AE353" s="2">
        <v>6544033</v>
      </c>
      <c r="AF353" s="2">
        <v>6323996</v>
      </c>
      <c r="AG353" s="2">
        <v>4438120</v>
      </c>
      <c r="AH353" s="2">
        <v>3769356</v>
      </c>
      <c r="AI353" s="2">
        <v>3394231</v>
      </c>
      <c r="AJ353" s="2">
        <v>3107017</v>
      </c>
      <c r="AK353" s="2">
        <v>3195041</v>
      </c>
      <c r="AL353" s="2">
        <v>3455428</v>
      </c>
      <c r="AM353" s="2">
        <v>3093021</v>
      </c>
      <c r="AN353" s="2">
        <v>3222809</v>
      </c>
      <c r="AO353" s="2">
        <v>4205184</v>
      </c>
      <c r="AP353" s="2">
        <v>2600764</v>
      </c>
      <c r="AQ353" s="2">
        <v>2943484</v>
      </c>
      <c r="AR353" s="59">
        <v>2984736.48</v>
      </c>
      <c r="AS353" s="61">
        <v>2984736.48</v>
      </c>
      <c r="AT353" s="2">
        <v>3175597</v>
      </c>
    </row>
    <row r="354" spans="1:46" x14ac:dyDescent="0.25">
      <c r="A354" s="9">
        <v>348</v>
      </c>
      <c r="B354" s="9" t="s">
        <v>666</v>
      </c>
      <c r="C354" s="1" t="s">
        <v>791</v>
      </c>
      <c r="D354" s="1" t="s">
        <v>668</v>
      </c>
      <c r="E354" s="2">
        <v>0</v>
      </c>
      <c r="F354" s="2">
        <v>65716</v>
      </c>
      <c r="G354" s="2">
        <v>52344</v>
      </c>
      <c r="H354" s="2">
        <v>91954</v>
      </c>
      <c r="I354" s="2">
        <v>541113</v>
      </c>
      <c r="J354" s="2">
        <v>410873</v>
      </c>
      <c r="K354" s="2">
        <v>356554</v>
      </c>
      <c r="L354" s="2">
        <v>304963</v>
      </c>
      <c r="M354" s="2">
        <v>303991</v>
      </c>
      <c r="N354" s="2">
        <v>562420</v>
      </c>
      <c r="O354" s="2">
        <v>593628</v>
      </c>
      <c r="P354" s="2">
        <v>800372</v>
      </c>
      <c r="Q354" s="2">
        <v>1357891</v>
      </c>
      <c r="R354" s="2">
        <v>1371339</v>
      </c>
      <c r="S354" s="2">
        <v>855533</v>
      </c>
      <c r="T354" s="2">
        <v>1578923</v>
      </c>
      <c r="U354" s="2">
        <v>1429314</v>
      </c>
      <c r="V354" s="2">
        <v>2680134</v>
      </c>
      <c r="W354" s="2">
        <v>1942072</v>
      </c>
      <c r="X354" s="2">
        <v>2009299</v>
      </c>
      <c r="Y354" s="2">
        <v>2022251</v>
      </c>
      <c r="Z354" s="2">
        <v>1926616</v>
      </c>
      <c r="AA354" s="2">
        <v>2334862</v>
      </c>
      <c r="AB354" s="2">
        <v>2755586</v>
      </c>
      <c r="AC354" s="2">
        <v>2727785</v>
      </c>
      <c r="AD354" s="2">
        <v>2326471</v>
      </c>
      <c r="AE354" s="2">
        <v>2771513</v>
      </c>
      <c r="AF354" s="2">
        <v>2396457</v>
      </c>
      <c r="AG354" s="2">
        <v>1749721</v>
      </c>
      <c r="AH354" s="2">
        <v>1819019</v>
      </c>
      <c r="AI354" s="2">
        <v>1229133</v>
      </c>
      <c r="AJ354" s="2">
        <v>1601255</v>
      </c>
      <c r="AK354" s="2">
        <v>1376509</v>
      </c>
      <c r="AL354" s="2">
        <v>1765778</v>
      </c>
      <c r="AM354" s="2">
        <v>1862165</v>
      </c>
      <c r="AN354" s="2">
        <v>2066601</v>
      </c>
      <c r="AO354" s="2">
        <v>2229677</v>
      </c>
      <c r="AP354" s="2">
        <v>2070786</v>
      </c>
      <c r="AQ354" s="2">
        <v>1994391</v>
      </c>
      <c r="AR354" s="59">
        <v>2113714.7599999998</v>
      </c>
      <c r="AS354" s="61">
        <v>2113714.7599999998</v>
      </c>
      <c r="AT354" s="2">
        <v>2793972</v>
      </c>
    </row>
    <row r="355" spans="1:46" x14ac:dyDescent="0.25">
      <c r="A355" s="9">
        <v>349</v>
      </c>
      <c r="B355" s="9" t="s">
        <v>669</v>
      </c>
      <c r="C355" s="1" t="s">
        <v>791</v>
      </c>
      <c r="D355" s="1" t="s">
        <v>646</v>
      </c>
      <c r="E355" s="2">
        <v>0</v>
      </c>
      <c r="F355" s="2">
        <v>0</v>
      </c>
      <c r="G355" s="2">
        <v>0</v>
      </c>
      <c r="H355" s="2">
        <v>-513298</v>
      </c>
      <c r="I355" s="2">
        <v>-208668</v>
      </c>
      <c r="J355" s="2">
        <v>-3572683</v>
      </c>
      <c r="K355" s="2">
        <v>1079602</v>
      </c>
      <c r="L355" s="2">
        <v>-622170</v>
      </c>
      <c r="M355" s="2">
        <v>992267</v>
      </c>
      <c r="N355" s="2">
        <v>2184019</v>
      </c>
      <c r="O355" s="2">
        <v>4914757</v>
      </c>
      <c r="P355" s="2">
        <v>5542078</v>
      </c>
      <c r="Q355" s="2">
        <v>6010365</v>
      </c>
      <c r="R355" s="2">
        <v>1772860</v>
      </c>
      <c r="S355" s="2">
        <v>2800000</v>
      </c>
      <c r="T355" s="2">
        <v>-1449826</v>
      </c>
      <c r="U355" s="2">
        <v>-406075</v>
      </c>
      <c r="V355" s="2">
        <v>780327</v>
      </c>
      <c r="W355" s="2">
        <v>7204294</v>
      </c>
      <c r="X355" s="2">
        <v>0</v>
      </c>
      <c r="Y355" s="2">
        <v>4194000</v>
      </c>
      <c r="Z355" s="2">
        <v>4483400</v>
      </c>
      <c r="AA355" s="2">
        <v>8226500</v>
      </c>
      <c r="AB355" s="2">
        <v>0</v>
      </c>
      <c r="AC355" s="2">
        <v>1852000</v>
      </c>
      <c r="AD355" s="2">
        <v>2139000</v>
      </c>
      <c r="AE355" s="2">
        <v>906000</v>
      </c>
      <c r="AF355" s="2">
        <v>-259000</v>
      </c>
      <c r="AG355" s="2">
        <v>-3090178</v>
      </c>
      <c r="AH355" s="2">
        <v>0</v>
      </c>
      <c r="AI355" s="2">
        <v>-1033000</v>
      </c>
      <c r="AJ355" s="2">
        <v>21836000</v>
      </c>
      <c r="AK355" s="2">
        <v>0</v>
      </c>
      <c r="AL355" s="2">
        <v>-403638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59">
        <v>0</v>
      </c>
      <c r="AS355" s="61">
        <v>0</v>
      </c>
      <c r="AT355" s="2">
        <v>5716674</v>
      </c>
    </row>
    <row r="356" spans="1:46" x14ac:dyDescent="0.25">
      <c r="A356" s="9">
        <v>350</v>
      </c>
      <c r="B356" s="9" t="s">
        <v>671</v>
      </c>
      <c r="C356" s="1" t="s">
        <v>791</v>
      </c>
      <c r="D356" s="1" t="s">
        <v>673</v>
      </c>
      <c r="E356" s="2">
        <v>0</v>
      </c>
      <c r="F356" s="2">
        <v>0</v>
      </c>
      <c r="G356" s="2">
        <v>0</v>
      </c>
      <c r="H356" s="2">
        <v>149179</v>
      </c>
      <c r="I356" s="2">
        <v>2021036</v>
      </c>
      <c r="J356" s="2">
        <v>1347862</v>
      </c>
      <c r="K356" s="2">
        <v>331824</v>
      </c>
      <c r="L356" s="2">
        <v>1589805</v>
      </c>
      <c r="M356" s="2">
        <v>563055</v>
      </c>
      <c r="N356" s="2">
        <v>469709</v>
      </c>
      <c r="O356" s="2">
        <v>207974</v>
      </c>
      <c r="P356" s="2">
        <v>-139873</v>
      </c>
      <c r="Q356" s="2">
        <v>180532</v>
      </c>
      <c r="R356" s="2">
        <v>-916528</v>
      </c>
      <c r="S356" s="2">
        <v>-1532161</v>
      </c>
      <c r="T356" s="2">
        <v>-403684</v>
      </c>
      <c r="U356" s="2">
        <v>29638</v>
      </c>
      <c r="V356" s="2">
        <v>-323555</v>
      </c>
      <c r="W356" s="2">
        <v>-125918</v>
      </c>
      <c r="X356" s="2">
        <v>109390</v>
      </c>
      <c r="Y356" s="2">
        <v>-9746</v>
      </c>
      <c r="Z356" s="2">
        <v>434966</v>
      </c>
      <c r="AA356" s="2">
        <v>564472</v>
      </c>
      <c r="AB356" s="2">
        <v>891923</v>
      </c>
      <c r="AC356" s="2">
        <v>608991</v>
      </c>
      <c r="AD356" s="2">
        <v>335256</v>
      </c>
      <c r="AE356" s="2">
        <v>31690</v>
      </c>
      <c r="AF356" s="2">
        <v>255089</v>
      </c>
      <c r="AG356" s="2">
        <v>1087624</v>
      </c>
      <c r="AH356" s="2">
        <v>226229</v>
      </c>
      <c r="AI356" s="2">
        <v>1531484</v>
      </c>
      <c r="AJ356" s="2">
        <v>756581</v>
      </c>
      <c r="AK356" s="2">
        <v>42218</v>
      </c>
      <c r="AL356" s="2">
        <v>64610</v>
      </c>
      <c r="AM356" s="2">
        <v>-205727</v>
      </c>
      <c r="AN356" s="2">
        <v>-135026</v>
      </c>
      <c r="AO356" s="2">
        <v>-366147</v>
      </c>
      <c r="AP356" s="2">
        <v>0</v>
      </c>
      <c r="AQ356" s="2">
        <v>0</v>
      </c>
      <c r="AR356" s="59">
        <v>205206.07</v>
      </c>
      <c r="AS356" s="61">
        <v>205206.07</v>
      </c>
      <c r="AT356" s="2">
        <v>0</v>
      </c>
    </row>
    <row r="357" spans="1:46" x14ac:dyDescent="0.25">
      <c r="A357" s="9">
        <v>351</v>
      </c>
      <c r="B357" s="9" t="s">
        <v>918</v>
      </c>
      <c r="E357" s="2">
        <v>0</v>
      </c>
      <c r="F357" s="2">
        <v>0</v>
      </c>
      <c r="G357" s="2">
        <v>0</v>
      </c>
      <c r="H357" s="2">
        <v>12620</v>
      </c>
      <c r="I357" s="2">
        <v>14065</v>
      </c>
      <c r="J357" s="2">
        <v>11268</v>
      </c>
      <c r="K357" s="2">
        <v>12392</v>
      </c>
      <c r="L357" s="2">
        <v>17108</v>
      </c>
      <c r="M357" s="2">
        <v>25293</v>
      </c>
      <c r="N357" s="2">
        <v>19066</v>
      </c>
      <c r="O357" s="2">
        <v>30863</v>
      </c>
      <c r="P357" s="2">
        <v>7892</v>
      </c>
      <c r="Q357" s="2">
        <v>8383</v>
      </c>
      <c r="R357" s="2">
        <v>7589</v>
      </c>
      <c r="S357" s="2">
        <v>7007</v>
      </c>
      <c r="T357" s="2">
        <v>3818</v>
      </c>
      <c r="U357" s="2">
        <v>3977</v>
      </c>
      <c r="V357" s="2">
        <v>1405</v>
      </c>
      <c r="W357" s="2">
        <v>4145</v>
      </c>
      <c r="X357" s="2">
        <v>928</v>
      </c>
      <c r="Y357" s="2">
        <v>16776</v>
      </c>
      <c r="Z357" s="2">
        <v>2564</v>
      </c>
      <c r="AA357" s="2">
        <v>2725</v>
      </c>
      <c r="AB357" s="2">
        <v>2999</v>
      </c>
      <c r="AC357" s="2">
        <v>420</v>
      </c>
      <c r="AD357" s="2">
        <v>0</v>
      </c>
      <c r="AE357" s="2">
        <v>526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59">
        <v>0</v>
      </c>
      <c r="AS357" s="61">
        <v>0</v>
      </c>
      <c r="AT357" s="2">
        <v>0</v>
      </c>
    </row>
    <row r="358" spans="1:46" x14ac:dyDescent="0.25">
      <c r="A358" s="9">
        <v>352</v>
      </c>
      <c r="B358" s="9" t="s">
        <v>674</v>
      </c>
      <c r="C358" s="1" t="s">
        <v>791</v>
      </c>
      <c r="D358" s="1" t="s">
        <v>676</v>
      </c>
      <c r="E358" s="2">
        <v>0</v>
      </c>
      <c r="F358" s="2">
        <v>0</v>
      </c>
      <c r="G358" s="2">
        <v>0</v>
      </c>
      <c r="H358" s="2">
        <v>91057</v>
      </c>
      <c r="I358" s="2">
        <v>0</v>
      </c>
      <c r="J358" s="2">
        <v>0</v>
      </c>
      <c r="K358" s="2">
        <v>0</v>
      </c>
      <c r="L358" s="2">
        <v>0</v>
      </c>
      <c r="M358" s="2">
        <v>119000</v>
      </c>
      <c r="N358" s="2">
        <v>156524</v>
      </c>
      <c r="O358" s="2">
        <v>207167</v>
      </c>
      <c r="P358" s="2">
        <v>163203</v>
      </c>
      <c r="Q358" s="2">
        <v>170997</v>
      </c>
      <c r="R358" s="2">
        <v>120530</v>
      </c>
      <c r="S358" s="2">
        <v>150475</v>
      </c>
      <c r="T358" s="2">
        <v>134838</v>
      </c>
      <c r="U358" s="2">
        <v>99784</v>
      </c>
      <c r="V358" s="2">
        <v>180129</v>
      </c>
      <c r="W358" s="2">
        <v>187918</v>
      </c>
      <c r="X358" s="2">
        <v>168517</v>
      </c>
      <c r="Y358" s="2">
        <v>179365</v>
      </c>
      <c r="Z358" s="2">
        <v>165816</v>
      </c>
      <c r="AA358" s="2">
        <v>169178</v>
      </c>
      <c r="AB358" s="2">
        <v>143232</v>
      </c>
      <c r="AC358" s="2">
        <v>231453</v>
      </c>
      <c r="AD358" s="2">
        <v>271292</v>
      </c>
      <c r="AE358" s="2">
        <v>313244</v>
      </c>
      <c r="AF358" s="2">
        <v>232222</v>
      </c>
      <c r="AG358" s="2">
        <v>327903</v>
      </c>
      <c r="AH358" s="2">
        <v>294521</v>
      </c>
      <c r="AI358" s="2">
        <v>208063</v>
      </c>
      <c r="AJ358" s="2">
        <v>213092</v>
      </c>
      <c r="AK358" s="2">
        <v>334824</v>
      </c>
      <c r="AL358" s="2">
        <v>226821</v>
      </c>
      <c r="AM358" s="2">
        <v>235247</v>
      </c>
      <c r="AN358" s="2">
        <v>247022</v>
      </c>
      <c r="AO358" s="2">
        <v>276792</v>
      </c>
      <c r="AP358" s="2">
        <v>264959</v>
      </c>
      <c r="AQ358" s="2">
        <v>301245</v>
      </c>
      <c r="AR358" s="59">
        <v>319858.59999999998</v>
      </c>
      <c r="AS358" s="61">
        <v>319858.59999999998</v>
      </c>
      <c r="AT358" s="2">
        <v>264959</v>
      </c>
    </row>
    <row r="359" spans="1:46" x14ac:dyDescent="0.25">
      <c r="A359" s="9">
        <v>353</v>
      </c>
      <c r="B359" s="9" t="s">
        <v>677</v>
      </c>
      <c r="C359" s="1" t="s">
        <v>791</v>
      </c>
      <c r="D359" s="1" t="s">
        <v>679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12000</v>
      </c>
      <c r="N359" s="2">
        <v>39650</v>
      </c>
      <c r="O359" s="2">
        <v>3050</v>
      </c>
      <c r="P359" s="2">
        <v>850</v>
      </c>
      <c r="Q359" s="2">
        <v>40920</v>
      </c>
      <c r="R359" s="2">
        <v>96127</v>
      </c>
      <c r="S359" s="2">
        <v>65510</v>
      </c>
      <c r="T359" s="2">
        <v>81309</v>
      </c>
      <c r="U359" s="2">
        <v>108966</v>
      </c>
      <c r="V359" s="2">
        <v>52485</v>
      </c>
      <c r="W359" s="2">
        <v>16084</v>
      </c>
      <c r="X359" s="2">
        <v>81087</v>
      </c>
      <c r="Y359" s="2">
        <v>19644</v>
      </c>
      <c r="Z359" s="2">
        <v>45343</v>
      </c>
      <c r="AA359" s="2">
        <v>28750</v>
      </c>
      <c r="AB359" s="2">
        <v>114880</v>
      </c>
      <c r="AC359" s="2">
        <v>17750</v>
      </c>
      <c r="AD359" s="2">
        <v>6250</v>
      </c>
      <c r="AE359" s="2">
        <v>2785</v>
      </c>
      <c r="AF359" s="2">
        <v>3526</v>
      </c>
      <c r="AG359" s="2">
        <v>2250</v>
      </c>
      <c r="AH359" s="2">
        <v>6500</v>
      </c>
      <c r="AI359" s="2">
        <v>3250</v>
      </c>
      <c r="AJ359" s="2">
        <v>1500</v>
      </c>
      <c r="AK359" s="2">
        <v>2000</v>
      </c>
      <c r="AL359" s="2">
        <v>3550</v>
      </c>
      <c r="AM359" s="2">
        <v>6815</v>
      </c>
      <c r="AN359" s="2">
        <v>6625</v>
      </c>
      <c r="AO359" s="2">
        <v>2750</v>
      </c>
      <c r="AP359" s="2">
        <v>0</v>
      </c>
      <c r="AQ359" s="2">
        <v>8750</v>
      </c>
      <c r="AR359" s="59">
        <v>30691</v>
      </c>
      <c r="AS359" s="61">
        <v>30691</v>
      </c>
      <c r="AT359" s="2">
        <v>19414</v>
      </c>
    </row>
    <row r="360" spans="1:46" x14ac:dyDescent="0.25">
      <c r="A360" s="9">
        <v>354</v>
      </c>
      <c r="B360" s="9" t="s">
        <v>680</v>
      </c>
      <c r="C360" s="1" t="s">
        <v>791</v>
      </c>
      <c r="D360" s="1" t="s">
        <v>682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59">
        <v>-173042.88</v>
      </c>
      <c r="AS360" s="61">
        <v>-173042.88</v>
      </c>
      <c r="AT360" s="2">
        <v>6003449</v>
      </c>
    </row>
    <row r="361" spans="1:46" x14ac:dyDescent="0.25">
      <c r="A361" s="9">
        <v>355</v>
      </c>
      <c r="B361" s="9" t="s">
        <v>919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752</v>
      </c>
      <c r="K361" s="2">
        <v>776</v>
      </c>
      <c r="L361" s="2">
        <v>1339</v>
      </c>
      <c r="M361" s="2">
        <v>313</v>
      </c>
      <c r="N361" s="2">
        <v>687</v>
      </c>
      <c r="O361" s="2">
        <v>230</v>
      </c>
      <c r="P361" s="2">
        <v>85</v>
      </c>
      <c r="Q361" s="2">
        <v>266</v>
      </c>
      <c r="R361" s="2">
        <v>111</v>
      </c>
      <c r="S361" s="2">
        <v>399</v>
      </c>
      <c r="T361" s="2">
        <v>1663</v>
      </c>
      <c r="U361" s="2">
        <v>762</v>
      </c>
      <c r="V361" s="2">
        <v>-299</v>
      </c>
      <c r="W361" s="2">
        <v>5</v>
      </c>
      <c r="X361" s="2">
        <v>1720</v>
      </c>
      <c r="Y361" s="2">
        <v>-211</v>
      </c>
      <c r="Z361" s="2">
        <v>37287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59">
        <v>0</v>
      </c>
      <c r="AS361" s="61">
        <v>0</v>
      </c>
      <c r="AT361" s="2">
        <v>0</v>
      </c>
    </row>
    <row r="362" spans="1:46" x14ac:dyDescent="0.25">
      <c r="A362" s="9">
        <v>356</v>
      </c>
      <c r="B362" s="9" t="s">
        <v>920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16779</v>
      </c>
      <c r="M362" s="2">
        <v>24065</v>
      </c>
      <c r="N362" s="2">
        <v>24688</v>
      </c>
      <c r="O362" s="2">
        <v>33136</v>
      </c>
      <c r="P362" s="2">
        <v>25685</v>
      </c>
      <c r="Q362" s="2">
        <v>14036</v>
      </c>
      <c r="R362" s="2">
        <v>9228</v>
      </c>
      <c r="S362" s="2">
        <v>8628</v>
      </c>
      <c r="T362" s="2">
        <v>9507</v>
      </c>
      <c r="U362" s="2">
        <v>4737</v>
      </c>
      <c r="V362" s="2">
        <v>4323</v>
      </c>
      <c r="W362" s="2">
        <v>4063</v>
      </c>
      <c r="X362" s="2">
        <v>3231</v>
      </c>
      <c r="Y362" s="2">
        <v>3253</v>
      </c>
      <c r="Z362" s="2">
        <v>4812</v>
      </c>
      <c r="AA362" s="2">
        <v>2905</v>
      </c>
      <c r="AB362" s="2">
        <v>5531</v>
      </c>
      <c r="AC362" s="2">
        <v>6421</v>
      </c>
      <c r="AD362" s="2">
        <v>75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59">
        <v>0</v>
      </c>
      <c r="AS362" s="61">
        <v>0</v>
      </c>
      <c r="AT362" s="2">
        <v>0</v>
      </c>
    </row>
    <row r="363" spans="1:46" x14ac:dyDescent="0.25">
      <c r="A363" s="9">
        <v>357</v>
      </c>
      <c r="B363" s="9" t="s">
        <v>921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59">
        <v>0</v>
      </c>
      <c r="AS363" s="61">
        <v>0</v>
      </c>
      <c r="AT363" s="2">
        <v>0</v>
      </c>
    </row>
    <row r="364" spans="1:46" x14ac:dyDescent="0.25">
      <c r="A364" s="9">
        <v>358</v>
      </c>
      <c r="B364" s="9" t="s">
        <v>683</v>
      </c>
      <c r="C364" s="1" t="s">
        <v>792</v>
      </c>
      <c r="D364" s="1" t="s">
        <v>684</v>
      </c>
      <c r="E364" s="2">
        <v>18795</v>
      </c>
      <c r="F364" s="2">
        <v>19449</v>
      </c>
      <c r="G364" s="2">
        <v>24152</v>
      </c>
      <c r="H364" s="2">
        <v>17274</v>
      </c>
      <c r="I364" s="2">
        <v>24637</v>
      </c>
      <c r="J364" s="2">
        <v>25056</v>
      </c>
      <c r="K364" s="2">
        <v>29819</v>
      </c>
      <c r="L364" s="2">
        <v>45329</v>
      </c>
      <c r="M364" s="2">
        <v>43392</v>
      </c>
      <c r="N364" s="2">
        <v>50723</v>
      </c>
      <c r="O364" s="2">
        <v>47309</v>
      </c>
      <c r="P364" s="2">
        <v>54524</v>
      </c>
      <c r="Q364" s="2">
        <v>59546</v>
      </c>
      <c r="R364" s="2">
        <v>62053</v>
      </c>
      <c r="S364" s="2">
        <v>63516</v>
      </c>
      <c r="T364" s="2">
        <v>75288</v>
      </c>
      <c r="U364" s="2">
        <v>83699</v>
      </c>
      <c r="V364" s="2">
        <v>89627</v>
      </c>
      <c r="W364" s="2">
        <v>114897</v>
      </c>
      <c r="X364" s="2">
        <v>131497</v>
      </c>
      <c r="Y364" s="2">
        <v>204256</v>
      </c>
      <c r="Z364" s="2">
        <v>90761</v>
      </c>
      <c r="AA364" s="2">
        <v>231902</v>
      </c>
      <c r="AB364" s="2">
        <v>189932</v>
      </c>
      <c r="AC364" s="2">
        <v>196538</v>
      </c>
      <c r="AD364" s="2">
        <v>217104</v>
      </c>
      <c r="AE364" s="2">
        <v>235377</v>
      </c>
      <c r="AF364" s="2">
        <v>255617</v>
      </c>
      <c r="AG364" s="2">
        <v>284038</v>
      </c>
      <c r="AH364" s="2">
        <v>308741</v>
      </c>
      <c r="AI364" s="2">
        <v>319476</v>
      </c>
      <c r="AJ364" s="2">
        <v>316301</v>
      </c>
      <c r="AK364" s="2">
        <v>355273</v>
      </c>
      <c r="AL364" s="2">
        <v>413190</v>
      </c>
      <c r="AM364" s="2">
        <v>484252</v>
      </c>
      <c r="AN364" s="2">
        <v>482904</v>
      </c>
      <c r="AO364" s="2">
        <v>551844</v>
      </c>
      <c r="AP364" s="2">
        <v>576566</v>
      </c>
      <c r="AQ364" s="2">
        <v>670118</v>
      </c>
      <c r="AR364" s="59">
        <v>676832.74</v>
      </c>
      <c r="AS364" s="61">
        <v>676832.74</v>
      </c>
      <c r="AT364" s="2">
        <v>772978</v>
      </c>
    </row>
    <row r="365" spans="1:46" x14ac:dyDescent="0.25">
      <c r="A365" s="9">
        <v>359</v>
      </c>
      <c r="B365" s="9" t="s">
        <v>685</v>
      </c>
      <c r="C365" s="1" t="s">
        <v>792</v>
      </c>
      <c r="D365" s="1" t="s">
        <v>687</v>
      </c>
      <c r="E365" s="2">
        <v>12641893</v>
      </c>
      <c r="F365" s="2">
        <v>18225662</v>
      </c>
      <c r="G365" s="2">
        <v>16695568</v>
      </c>
      <c r="H365" s="2">
        <v>18571355</v>
      </c>
      <c r="I365" s="2">
        <v>19676497</v>
      </c>
      <c r="J365" s="2">
        <v>19811471</v>
      </c>
      <c r="K365" s="2">
        <v>19149235</v>
      </c>
      <c r="L365" s="2">
        <v>20310906</v>
      </c>
      <c r="M365" s="2">
        <v>20690306</v>
      </c>
      <c r="N365" s="2">
        <v>20552326</v>
      </c>
      <c r="O365" s="2">
        <v>20686660</v>
      </c>
      <c r="P365" s="2">
        <v>20434626</v>
      </c>
      <c r="Q365" s="2">
        <v>23477848</v>
      </c>
      <c r="R365" s="2">
        <v>23697328</v>
      </c>
      <c r="S365" s="2">
        <v>24521815</v>
      </c>
      <c r="T365" s="2">
        <v>26431077</v>
      </c>
      <c r="U365" s="2">
        <v>25557083</v>
      </c>
      <c r="V365" s="2">
        <v>25653936</v>
      </c>
      <c r="W365" s="2">
        <v>25888398</v>
      </c>
      <c r="X365" s="2">
        <v>31139885</v>
      </c>
      <c r="Y365" s="2">
        <v>30056054</v>
      </c>
      <c r="Z365" s="2">
        <v>30410912</v>
      </c>
      <c r="AA365" s="2">
        <v>29747162</v>
      </c>
      <c r="AB365" s="2">
        <v>34164910</v>
      </c>
      <c r="AC365" s="2">
        <v>34555641</v>
      </c>
      <c r="AD365" s="2">
        <v>39924546</v>
      </c>
      <c r="AE365" s="2">
        <v>45050908</v>
      </c>
      <c r="AF365" s="2">
        <v>48027425</v>
      </c>
      <c r="AG365" s="2">
        <v>47409527</v>
      </c>
      <c r="AH365" s="2">
        <v>52544586</v>
      </c>
      <c r="AI365" s="2">
        <v>51343869</v>
      </c>
      <c r="AJ365" s="2">
        <v>52471394</v>
      </c>
      <c r="AK365" s="2">
        <v>59694195</v>
      </c>
      <c r="AL365" s="2">
        <v>59913419</v>
      </c>
      <c r="AM365" s="2">
        <v>64179085</v>
      </c>
      <c r="AN365" s="2">
        <v>68015301</v>
      </c>
      <c r="AO365" s="2">
        <v>78648667</v>
      </c>
      <c r="AP365" s="2">
        <v>79594413</v>
      </c>
      <c r="AQ365" s="2">
        <v>88139500</v>
      </c>
      <c r="AR365" s="59">
        <v>91339610.939999998</v>
      </c>
      <c r="AS365" s="61">
        <v>91339610.939999998</v>
      </c>
      <c r="AT365" s="2">
        <v>102636479</v>
      </c>
    </row>
    <row r="366" spans="1:46" x14ac:dyDescent="0.25">
      <c r="A366" s="9">
        <v>360</v>
      </c>
      <c r="B366" s="9" t="s">
        <v>688</v>
      </c>
      <c r="C366" s="1" t="s">
        <v>792</v>
      </c>
      <c r="D366" s="1" t="s">
        <v>690</v>
      </c>
      <c r="E366" s="2">
        <v>9176737</v>
      </c>
      <c r="F366" s="2">
        <v>11914580</v>
      </c>
      <c r="G366" s="2">
        <v>9140481</v>
      </c>
      <c r="H366" s="2">
        <v>9801218</v>
      </c>
      <c r="I366" s="2">
        <v>10844989</v>
      </c>
      <c r="J366" s="2">
        <v>10898532</v>
      </c>
      <c r="K366" s="2">
        <v>12259957</v>
      </c>
      <c r="L366" s="2">
        <v>13112306</v>
      </c>
      <c r="M366" s="2">
        <v>15175262</v>
      </c>
      <c r="N366" s="2">
        <v>15805836</v>
      </c>
      <c r="O366" s="2">
        <v>15717361</v>
      </c>
      <c r="P366" s="2">
        <v>15974183</v>
      </c>
      <c r="Q366" s="2">
        <v>18489999</v>
      </c>
      <c r="R366" s="2">
        <v>18269433</v>
      </c>
      <c r="S366" s="2">
        <v>20452743</v>
      </c>
      <c r="T366" s="2">
        <v>20815633</v>
      </c>
      <c r="U366" s="2">
        <v>22536264</v>
      </c>
      <c r="V366" s="2">
        <v>22680404</v>
      </c>
      <c r="W366" s="2">
        <v>24449042</v>
      </c>
      <c r="X366" s="2">
        <v>25272762</v>
      </c>
      <c r="Y366" s="2">
        <v>23106482</v>
      </c>
      <c r="Z366" s="2">
        <v>26465700</v>
      </c>
      <c r="AA366" s="2">
        <v>29246209</v>
      </c>
      <c r="AB366" s="2">
        <v>28167896</v>
      </c>
      <c r="AC366" s="2">
        <v>28825528</v>
      </c>
      <c r="AD366" s="2">
        <v>32429248</v>
      </c>
      <c r="AE366" s="2">
        <v>34659627</v>
      </c>
      <c r="AF366" s="2">
        <v>33919431</v>
      </c>
      <c r="AG366" s="2">
        <v>36918386</v>
      </c>
      <c r="AH366" s="2">
        <v>36588986</v>
      </c>
      <c r="AI366" s="2">
        <v>40814280</v>
      </c>
      <c r="AJ366" s="2">
        <v>48158711</v>
      </c>
      <c r="AK366" s="2">
        <v>41684198</v>
      </c>
      <c r="AL366" s="2">
        <v>41684194</v>
      </c>
      <c r="AM366" s="2">
        <v>47356675</v>
      </c>
      <c r="AN366" s="2">
        <v>50386858</v>
      </c>
      <c r="AO366" s="2">
        <v>51945901</v>
      </c>
      <c r="AP366" s="2">
        <v>55444827</v>
      </c>
      <c r="AQ366" s="2">
        <v>53386132</v>
      </c>
      <c r="AR366" s="59">
        <v>45204664.159999996</v>
      </c>
      <c r="AS366" s="61">
        <v>45204664.159999996</v>
      </c>
      <c r="AT366" s="2">
        <v>59214815</v>
      </c>
    </row>
    <row r="367" spans="1:46" x14ac:dyDescent="0.25">
      <c r="A367" s="9">
        <v>361</v>
      </c>
      <c r="B367" s="9" t="s">
        <v>691</v>
      </c>
      <c r="C367" s="1" t="s">
        <v>792</v>
      </c>
      <c r="D367" s="1" t="s">
        <v>693</v>
      </c>
      <c r="E367" s="2">
        <v>700463</v>
      </c>
      <c r="F367" s="2">
        <v>821604</v>
      </c>
      <c r="G367" s="2">
        <v>377180</v>
      </c>
      <c r="H367" s="2">
        <v>240085</v>
      </c>
      <c r="I367" s="2">
        <v>267639</v>
      </c>
      <c r="J367" s="2">
        <v>274113</v>
      </c>
      <c r="K367" s="2">
        <v>363172</v>
      </c>
      <c r="L367" s="2">
        <v>599394</v>
      </c>
      <c r="M367" s="2">
        <v>511001</v>
      </c>
      <c r="N367" s="2">
        <v>588983</v>
      </c>
      <c r="O367" s="2">
        <v>795806</v>
      </c>
      <c r="P367" s="2">
        <v>1278044</v>
      </c>
      <c r="Q367" s="2">
        <v>1453196</v>
      </c>
      <c r="R367" s="2">
        <v>1381694</v>
      </c>
      <c r="S367" s="2">
        <v>1495909</v>
      </c>
      <c r="T367" s="2">
        <v>1716322</v>
      </c>
      <c r="U367" s="2">
        <v>1660042</v>
      </c>
      <c r="V367" s="2">
        <v>1377409</v>
      </c>
      <c r="W367" s="2">
        <v>1481689</v>
      </c>
      <c r="X367" s="2">
        <v>1314402</v>
      </c>
      <c r="Y367" s="2">
        <v>1571937</v>
      </c>
      <c r="Z367" s="2">
        <v>1960302</v>
      </c>
      <c r="AA367" s="2">
        <v>2057131</v>
      </c>
      <c r="AB367" s="2">
        <v>2676634</v>
      </c>
      <c r="AC367" s="2">
        <v>2420501</v>
      </c>
      <c r="AD367" s="2">
        <v>2894337</v>
      </c>
      <c r="AE367" s="2">
        <v>2939214</v>
      </c>
      <c r="AF367" s="2">
        <v>2954970</v>
      </c>
      <c r="AG367" s="2">
        <v>3726917</v>
      </c>
      <c r="AH367" s="2">
        <v>4171386</v>
      </c>
      <c r="AI367" s="2">
        <v>3485536</v>
      </c>
      <c r="AJ367" s="2">
        <v>4656334</v>
      </c>
      <c r="AK367" s="2">
        <v>2972396</v>
      </c>
      <c r="AL367" s="2">
        <v>2798410</v>
      </c>
      <c r="AM367" s="2">
        <v>2199793</v>
      </c>
      <c r="AN367" s="2">
        <v>1308492</v>
      </c>
      <c r="AO367" s="2">
        <v>1189903</v>
      </c>
      <c r="AP367" s="2">
        <v>933110</v>
      </c>
      <c r="AQ367" s="2">
        <v>2691734</v>
      </c>
      <c r="AR367" s="59">
        <v>-1803010.33</v>
      </c>
      <c r="AS367" s="61">
        <v>-1803010.33</v>
      </c>
      <c r="AT367" s="2">
        <v>1135352</v>
      </c>
    </row>
    <row r="368" spans="1:46" x14ac:dyDescent="0.25">
      <c r="A368" s="9">
        <v>362</v>
      </c>
      <c r="B368" s="9" t="s">
        <v>694</v>
      </c>
      <c r="C368" s="1" t="s">
        <v>792</v>
      </c>
      <c r="D368" s="1" t="s">
        <v>696</v>
      </c>
      <c r="E368" s="2">
        <v>840410</v>
      </c>
      <c r="F368" s="2">
        <v>755903</v>
      </c>
      <c r="G368" s="2">
        <v>1022690</v>
      </c>
      <c r="H368" s="2">
        <v>827389</v>
      </c>
      <c r="I368" s="2">
        <v>1098912</v>
      </c>
      <c r="J368" s="2">
        <v>1316938</v>
      </c>
      <c r="K368" s="2">
        <v>1300590</v>
      </c>
      <c r="L368" s="2">
        <v>1370689</v>
      </c>
      <c r="M368" s="2">
        <v>1625775</v>
      </c>
      <c r="N368" s="2">
        <v>1597523</v>
      </c>
      <c r="O368" s="2">
        <v>1708316</v>
      </c>
      <c r="P368" s="2">
        <v>1797924</v>
      </c>
      <c r="Q368" s="2">
        <v>2044231</v>
      </c>
      <c r="R368" s="2">
        <v>2067361</v>
      </c>
      <c r="S368" s="2">
        <v>2381608</v>
      </c>
      <c r="T368" s="2">
        <v>2656897</v>
      </c>
      <c r="U368" s="2">
        <v>2961803</v>
      </c>
      <c r="V368" s="2">
        <v>2858112</v>
      </c>
      <c r="W368" s="2">
        <v>3300135</v>
      </c>
      <c r="X368" s="2">
        <v>3762183</v>
      </c>
      <c r="Y368" s="2">
        <v>4120585</v>
      </c>
      <c r="Z368" s="2">
        <v>4343980</v>
      </c>
      <c r="AA368" s="2">
        <v>4497836</v>
      </c>
      <c r="AB368" s="2">
        <v>5738294</v>
      </c>
      <c r="AC368" s="2">
        <v>5736391</v>
      </c>
      <c r="AD368" s="2">
        <v>6381538</v>
      </c>
      <c r="AE368" s="2">
        <v>6947981</v>
      </c>
      <c r="AF368" s="2">
        <v>7447996</v>
      </c>
      <c r="AG368" s="2">
        <v>8308946</v>
      </c>
      <c r="AH368" s="2">
        <v>7895174</v>
      </c>
      <c r="AI368" s="2">
        <v>10552753</v>
      </c>
      <c r="AJ368" s="2">
        <v>9771913</v>
      </c>
      <c r="AK368" s="2">
        <v>10739730</v>
      </c>
      <c r="AL368" s="2">
        <v>10590738</v>
      </c>
      <c r="AM368" s="2">
        <v>11374234</v>
      </c>
      <c r="AN368" s="2">
        <v>13871179</v>
      </c>
      <c r="AO368" s="2">
        <v>14965023</v>
      </c>
      <c r="AP368" s="2">
        <v>16093911</v>
      </c>
      <c r="AQ368" s="2">
        <v>18289401</v>
      </c>
      <c r="AR368" s="59">
        <v>16554401.34</v>
      </c>
      <c r="AS368" s="61">
        <v>16554401.34</v>
      </c>
      <c r="AT368" s="2">
        <v>21576448</v>
      </c>
    </row>
    <row r="369" spans="1:46" x14ac:dyDescent="0.25">
      <c r="A369" s="9">
        <v>363</v>
      </c>
      <c r="B369" s="9" t="s">
        <v>697</v>
      </c>
      <c r="C369" s="1" t="s">
        <v>792</v>
      </c>
      <c r="D369" s="1" t="s">
        <v>699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56932</v>
      </c>
      <c r="W369" s="2">
        <v>73285</v>
      </c>
      <c r="X369" s="2">
        <v>58183</v>
      </c>
      <c r="Y369" s="2">
        <v>69619</v>
      </c>
      <c r="Z369" s="2">
        <v>101606</v>
      </c>
      <c r="AA369" s="2">
        <v>74555</v>
      </c>
      <c r="AB369" s="2">
        <v>145075</v>
      </c>
      <c r="AC369" s="2">
        <v>128008</v>
      </c>
      <c r="AD369" s="2">
        <v>156097</v>
      </c>
      <c r="AE369" s="2">
        <v>105191</v>
      </c>
      <c r="AF369" s="2">
        <v>98550</v>
      </c>
      <c r="AG369" s="2">
        <v>113999</v>
      </c>
      <c r="AH369" s="2">
        <v>114949</v>
      </c>
      <c r="AI369" s="2">
        <v>158937</v>
      </c>
      <c r="AJ369" s="2">
        <v>119298</v>
      </c>
      <c r="AK369" s="2">
        <v>231704</v>
      </c>
      <c r="AL369" s="2">
        <v>205287</v>
      </c>
      <c r="AM369" s="2">
        <v>111245</v>
      </c>
      <c r="AN369" s="2">
        <v>275899</v>
      </c>
      <c r="AO369" s="2">
        <v>185838</v>
      </c>
      <c r="AP369" s="2">
        <v>265126</v>
      </c>
      <c r="AQ369" s="2">
        <v>182414</v>
      </c>
      <c r="AR369" s="59">
        <v>155532.46</v>
      </c>
      <c r="AS369" s="61">
        <v>155532.46</v>
      </c>
      <c r="AT369" s="2">
        <v>265127</v>
      </c>
    </row>
    <row r="370" spans="1:46" x14ac:dyDescent="0.25">
      <c r="A370" s="9">
        <v>364</v>
      </c>
      <c r="B370" s="9" t="s">
        <v>700</v>
      </c>
      <c r="C370" s="1" t="s">
        <v>792</v>
      </c>
      <c r="D370" s="1" t="s">
        <v>702</v>
      </c>
      <c r="E370" s="2">
        <v>41316</v>
      </c>
      <c r="F370" s="2">
        <v>57527</v>
      </c>
      <c r="G370" s="2">
        <v>51181</v>
      </c>
      <c r="H370" s="2">
        <v>125175</v>
      </c>
      <c r="I370" s="2">
        <v>90703</v>
      </c>
      <c r="J370" s="2">
        <v>40110</v>
      </c>
      <c r="K370" s="2">
        <v>72610</v>
      </c>
      <c r="L370" s="2">
        <v>67890</v>
      </c>
      <c r="M370" s="2">
        <v>66643</v>
      </c>
      <c r="N370" s="2">
        <v>72790</v>
      </c>
      <c r="O370" s="2">
        <v>82020</v>
      </c>
      <c r="P370" s="2">
        <v>108620</v>
      </c>
      <c r="Q370" s="2">
        <v>167803</v>
      </c>
      <c r="R370" s="2">
        <v>146848</v>
      </c>
      <c r="S370" s="2">
        <v>139068</v>
      </c>
      <c r="T370" s="2">
        <v>117645</v>
      </c>
      <c r="U370" s="2">
        <v>58232</v>
      </c>
      <c r="V370" s="2">
        <v>81326</v>
      </c>
      <c r="W370" s="2">
        <v>105211</v>
      </c>
      <c r="X370" s="2">
        <v>101602</v>
      </c>
      <c r="Y370" s="2">
        <v>82790</v>
      </c>
      <c r="Z370" s="2">
        <v>85898</v>
      </c>
      <c r="AA370" s="2">
        <v>99232</v>
      </c>
      <c r="AB370" s="2">
        <v>151228</v>
      </c>
      <c r="AC370" s="2">
        <v>208017</v>
      </c>
      <c r="AD370" s="2">
        <v>157346</v>
      </c>
      <c r="AE370" s="2">
        <v>247170</v>
      </c>
      <c r="AF370" s="2">
        <v>312303</v>
      </c>
      <c r="AG370" s="2">
        <v>253912</v>
      </c>
      <c r="AH370" s="2">
        <v>247640</v>
      </c>
      <c r="AI370" s="2">
        <v>275625</v>
      </c>
      <c r="AJ370" s="2">
        <v>462805</v>
      </c>
      <c r="AK370" s="2">
        <v>511390</v>
      </c>
      <c r="AL370" s="2">
        <v>362387</v>
      </c>
      <c r="AM370" s="2">
        <v>457947</v>
      </c>
      <c r="AN370" s="2">
        <v>678895</v>
      </c>
      <c r="AO370" s="2">
        <v>658851</v>
      </c>
      <c r="AP370" s="2">
        <v>791310</v>
      </c>
      <c r="AQ370" s="2">
        <v>750245</v>
      </c>
      <c r="AR370" s="59">
        <v>-4162347.26</v>
      </c>
      <c r="AS370" s="61">
        <v>-4162347.26</v>
      </c>
      <c r="AT370" s="2">
        <v>1060877</v>
      </c>
    </row>
    <row r="371" spans="1:46" x14ac:dyDescent="0.25">
      <c r="A371" s="9">
        <v>365</v>
      </c>
      <c r="B371" s="9" t="s">
        <v>703</v>
      </c>
      <c r="C371" s="1" t="s">
        <v>792</v>
      </c>
      <c r="D371" s="1" t="s">
        <v>705</v>
      </c>
      <c r="E371" s="2">
        <v>45062</v>
      </c>
      <c r="F371" s="2">
        <v>46292</v>
      </c>
      <c r="G371" s="2">
        <v>54260</v>
      </c>
      <c r="H371" s="2">
        <v>93634</v>
      </c>
      <c r="I371" s="2">
        <v>70981</v>
      </c>
      <c r="J371" s="2">
        <v>58700</v>
      </c>
      <c r="K371" s="2">
        <v>62657</v>
      </c>
      <c r="L371" s="2">
        <v>90195</v>
      </c>
      <c r="M371" s="2">
        <v>119671</v>
      </c>
      <c r="N371" s="2">
        <v>120739</v>
      </c>
      <c r="O371" s="2">
        <v>93817</v>
      </c>
      <c r="P371" s="2">
        <v>98017</v>
      </c>
      <c r="Q371" s="2">
        <v>146344</v>
      </c>
      <c r="R371" s="2">
        <v>153866</v>
      </c>
      <c r="S371" s="2">
        <v>157422</v>
      </c>
      <c r="T371" s="2">
        <v>182654</v>
      </c>
      <c r="U371" s="2">
        <v>165218</v>
      </c>
      <c r="V371" s="2">
        <v>169470</v>
      </c>
      <c r="W371" s="2">
        <v>172874</v>
      </c>
      <c r="X371" s="2">
        <v>177030</v>
      </c>
      <c r="Y371" s="2">
        <v>195420</v>
      </c>
      <c r="Z371" s="2">
        <v>204444</v>
      </c>
      <c r="AA371" s="2">
        <v>228368</v>
      </c>
      <c r="AB371" s="2">
        <v>250505</v>
      </c>
      <c r="AC371" s="2">
        <v>259822</v>
      </c>
      <c r="AD371" s="2">
        <v>297300</v>
      </c>
      <c r="AE371" s="2">
        <v>332983</v>
      </c>
      <c r="AF371" s="2">
        <v>349132</v>
      </c>
      <c r="AG371" s="2">
        <v>400086</v>
      </c>
      <c r="AH371" s="2">
        <v>414660</v>
      </c>
      <c r="AI371" s="2">
        <v>472329</v>
      </c>
      <c r="AJ371" s="2">
        <v>512867</v>
      </c>
      <c r="AK371" s="2">
        <v>552282</v>
      </c>
      <c r="AL371" s="2">
        <v>616425</v>
      </c>
      <c r="AM371" s="2">
        <v>647488</v>
      </c>
      <c r="AN371" s="2">
        <v>674213</v>
      </c>
      <c r="AO371" s="2">
        <v>0</v>
      </c>
      <c r="AP371" s="2">
        <v>721873</v>
      </c>
      <c r="AQ371" s="2">
        <v>812387</v>
      </c>
      <c r="AR371" s="59">
        <v>765916.5</v>
      </c>
      <c r="AS371" s="61">
        <v>765916.5</v>
      </c>
      <c r="AT371" s="2">
        <v>746765</v>
      </c>
    </row>
    <row r="372" spans="1:46" x14ac:dyDescent="0.25">
      <c r="A372" s="9">
        <v>366</v>
      </c>
      <c r="B372" s="9" t="s">
        <v>706</v>
      </c>
      <c r="C372" s="1" t="s">
        <v>792</v>
      </c>
      <c r="D372" s="1" t="s">
        <v>708</v>
      </c>
      <c r="E372" s="2">
        <v>4975</v>
      </c>
      <c r="F372" s="2">
        <v>4477</v>
      </c>
      <c r="G372" s="2">
        <v>4243</v>
      </c>
      <c r="H372" s="2">
        <v>12475</v>
      </c>
      <c r="I372" s="2">
        <v>7943</v>
      </c>
      <c r="J372" s="2">
        <v>13366</v>
      </c>
      <c r="K372" s="2">
        <v>17544</v>
      </c>
      <c r="L372" s="2">
        <v>22833</v>
      </c>
      <c r="M372" s="2">
        <v>18758</v>
      </c>
      <c r="N372" s="2">
        <v>17468</v>
      </c>
      <c r="O372" s="2">
        <v>22233</v>
      </c>
      <c r="P372" s="2">
        <v>17838</v>
      </c>
      <c r="Q372" s="2">
        <v>21312</v>
      </c>
      <c r="R372" s="2">
        <v>15149</v>
      </c>
      <c r="S372" s="2">
        <v>17735</v>
      </c>
      <c r="T372" s="2">
        <v>13247</v>
      </c>
      <c r="U372" s="2">
        <v>11496</v>
      </c>
      <c r="V372" s="2">
        <v>8824</v>
      </c>
      <c r="W372" s="2">
        <v>11089</v>
      </c>
      <c r="X372" s="2">
        <v>12042</v>
      </c>
      <c r="Y372" s="2">
        <v>12096</v>
      </c>
      <c r="Z372" s="2">
        <v>11558</v>
      </c>
      <c r="AA372" s="2">
        <v>21923</v>
      </c>
      <c r="AB372" s="2">
        <v>21509</v>
      </c>
      <c r="AC372" s="2">
        <v>25170</v>
      </c>
      <c r="AD372" s="2">
        <v>35246</v>
      </c>
      <c r="AE372" s="2">
        <v>30718</v>
      </c>
      <c r="AF372" s="2">
        <v>35656</v>
      </c>
      <c r="AG372" s="2">
        <v>61342</v>
      </c>
      <c r="AH372" s="2">
        <v>70129</v>
      </c>
      <c r="AI372" s="2">
        <v>64776</v>
      </c>
      <c r="AJ372" s="2">
        <v>38848</v>
      </c>
      <c r="AK372" s="2">
        <v>39875</v>
      </c>
      <c r="AL372" s="2">
        <v>51565</v>
      </c>
      <c r="AM372" s="2">
        <v>60973</v>
      </c>
      <c r="AN372" s="2">
        <v>51068</v>
      </c>
      <c r="AO372" s="2">
        <v>49624</v>
      </c>
      <c r="AP372" s="2">
        <v>52377</v>
      </c>
      <c r="AQ372" s="2">
        <v>146501</v>
      </c>
      <c r="AR372" s="59">
        <v>116041.16</v>
      </c>
      <c r="AS372" s="61">
        <v>116041.16</v>
      </c>
      <c r="AT372" s="2">
        <v>55551</v>
      </c>
    </row>
    <row r="373" spans="1:46" x14ac:dyDescent="0.25">
      <c r="A373" s="9">
        <v>367</v>
      </c>
      <c r="B373" s="9" t="s">
        <v>922</v>
      </c>
      <c r="E373" s="2">
        <v>119039</v>
      </c>
      <c r="F373" s="2">
        <v>137559</v>
      </c>
      <c r="G373" s="2">
        <v>132591</v>
      </c>
      <c r="H373" s="2">
        <v>136656</v>
      </c>
      <c r="I373" s="2">
        <v>153060</v>
      </c>
      <c r="J373" s="2">
        <v>171506</v>
      </c>
      <c r="K373" s="2">
        <v>193946</v>
      </c>
      <c r="L373" s="2">
        <v>201948</v>
      </c>
      <c r="M373" s="2">
        <v>235546</v>
      </c>
      <c r="N373" s="2">
        <v>282612</v>
      </c>
      <c r="O373" s="2">
        <v>268660</v>
      </c>
      <c r="P373" s="2">
        <v>278357</v>
      </c>
      <c r="Q373" s="2">
        <v>266678</v>
      </c>
      <c r="R373" s="2">
        <v>17984</v>
      </c>
      <c r="S373" s="2">
        <v>206271</v>
      </c>
      <c r="T373" s="2">
        <v>92399</v>
      </c>
      <c r="U373" s="2">
        <v>47231</v>
      </c>
      <c r="V373" s="2">
        <v>10809</v>
      </c>
      <c r="W373" s="2">
        <v>7166</v>
      </c>
      <c r="X373" s="2">
        <v>2880</v>
      </c>
      <c r="Y373" s="2">
        <v>64355</v>
      </c>
      <c r="Z373" s="2">
        <v>1250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59">
        <v>0</v>
      </c>
      <c r="AS373" s="61">
        <v>0</v>
      </c>
      <c r="AT373" s="2">
        <v>0</v>
      </c>
    </row>
    <row r="374" spans="1:46" x14ac:dyDescent="0.25">
      <c r="A374" s="9">
        <v>368</v>
      </c>
      <c r="B374" s="9" t="s">
        <v>709</v>
      </c>
      <c r="C374" s="1" t="s">
        <v>792</v>
      </c>
      <c r="D374" s="1" t="s">
        <v>711</v>
      </c>
      <c r="E374" s="2">
        <v>9425</v>
      </c>
      <c r="F374" s="2">
        <v>8887</v>
      </c>
      <c r="G374" s="2">
        <v>9571</v>
      </c>
      <c r="H374" s="2">
        <v>8501</v>
      </c>
      <c r="I374" s="2">
        <v>13517</v>
      </c>
      <c r="J374" s="2">
        <v>69585</v>
      </c>
      <c r="K374" s="2">
        <v>71168</v>
      </c>
      <c r="L374" s="2">
        <v>75218</v>
      </c>
      <c r="M374" s="2">
        <v>76486</v>
      </c>
      <c r="N374" s="2">
        <v>79375</v>
      </c>
      <c r="O374" s="2">
        <v>82635</v>
      </c>
      <c r="P374" s="2">
        <v>93745</v>
      </c>
      <c r="Q374" s="2">
        <v>93817</v>
      </c>
      <c r="R374" s="2">
        <v>96330</v>
      </c>
      <c r="S374" s="2">
        <v>105116</v>
      </c>
      <c r="T374" s="2">
        <v>104349</v>
      </c>
      <c r="U374" s="2">
        <v>100579</v>
      </c>
      <c r="V374" s="2">
        <v>117917</v>
      </c>
      <c r="W374" s="2">
        <v>128875</v>
      </c>
      <c r="X374" s="2">
        <v>30588</v>
      </c>
      <c r="Y374" s="2">
        <v>36895</v>
      </c>
      <c r="Z374" s="2">
        <v>37751</v>
      </c>
      <c r="AA374" s="2">
        <v>35714</v>
      </c>
      <c r="AB374" s="2">
        <v>44050</v>
      </c>
      <c r="AC374" s="2">
        <v>34274</v>
      </c>
      <c r="AD374" s="2">
        <v>53702</v>
      </c>
      <c r="AE374" s="2">
        <v>59237</v>
      </c>
      <c r="AF374" s="2">
        <v>75065</v>
      </c>
      <c r="AG374" s="2">
        <v>78951</v>
      </c>
      <c r="AH374" s="2">
        <v>120363</v>
      </c>
      <c r="AI374" s="2">
        <v>113030</v>
      </c>
      <c r="AJ374" s="2">
        <v>116212</v>
      </c>
      <c r="AK374" s="2">
        <v>126442</v>
      </c>
      <c r="AL374" s="2">
        <v>153912</v>
      </c>
      <c r="AM374" s="2">
        <v>145117</v>
      </c>
      <c r="AN374" s="2">
        <v>154520</v>
      </c>
      <c r="AO374" s="2">
        <v>149946</v>
      </c>
      <c r="AP374" s="2">
        <v>209097</v>
      </c>
      <c r="AQ374" s="2">
        <v>165436</v>
      </c>
      <c r="AR374" s="59">
        <v>130947.54</v>
      </c>
      <c r="AS374" s="61">
        <v>130947.54</v>
      </c>
      <c r="AT374" s="2">
        <v>209097</v>
      </c>
    </row>
    <row r="375" spans="1:46" x14ac:dyDescent="0.25">
      <c r="A375" s="9">
        <v>369</v>
      </c>
      <c r="B375" s="9" t="s">
        <v>712</v>
      </c>
      <c r="C375" s="1" t="s">
        <v>792</v>
      </c>
      <c r="D375" s="1" t="s">
        <v>714</v>
      </c>
      <c r="E375" s="2">
        <v>21761</v>
      </c>
      <c r="F375" s="2">
        <v>23663</v>
      </c>
      <c r="G375" s="2">
        <v>458503</v>
      </c>
      <c r="H375" s="2">
        <v>288968</v>
      </c>
      <c r="I375" s="2">
        <v>122739</v>
      </c>
      <c r="J375" s="2">
        <v>176399</v>
      </c>
      <c r="K375" s="2">
        <v>196949</v>
      </c>
      <c r="L375" s="2">
        <v>735038</v>
      </c>
      <c r="M375" s="2">
        <v>1327142</v>
      </c>
      <c r="N375" s="2">
        <v>224940</v>
      </c>
      <c r="O375" s="2">
        <v>207713</v>
      </c>
      <c r="P375" s="2">
        <v>187233</v>
      </c>
      <c r="Q375" s="2">
        <v>202788</v>
      </c>
      <c r="R375" s="2">
        <v>321956</v>
      </c>
      <c r="S375" s="2">
        <v>282968</v>
      </c>
      <c r="T375" s="2">
        <v>176960</v>
      </c>
      <c r="U375" s="2">
        <v>134567</v>
      </c>
      <c r="V375" s="2">
        <v>3155275</v>
      </c>
      <c r="W375" s="2">
        <v>173898</v>
      </c>
      <c r="X375" s="2">
        <v>193374</v>
      </c>
      <c r="Y375" s="2">
        <v>232153</v>
      </c>
      <c r="Z375" s="2">
        <v>251089</v>
      </c>
      <c r="AA375" s="2">
        <v>246280</v>
      </c>
      <c r="AB375" s="2">
        <v>329000</v>
      </c>
      <c r="AC375" s="2">
        <v>290132</v>
      </c>
      <c r="AD375" s="2">
        <v>425908</v>
      </c>
      <c r="AE375" s="2">
        <v>402783</v>
      </c>
      <c r="AF375" s="2">
        <v>201449</v>
      </c>
      <c r="AG375" s="2">
        <v>211874</v>
      </c>
      <c r="AH375" s="2">
        <v>228583</v>
      </c>
      <c r="AI375" s="2">
        <v>226212</v>
      </c>
      <c r="AJ375" s="2">
        <v>202430</v>
      </c>
      <c r="AK375" s="2">
        <v>186419</v>
      </c>
      <c r="AL375" s="2">
        <v>341306</v>
      </c>
      <c r="AM375" s="2">
        <v>310295</v>
      </c>
      <c r="AN375" s="2">
        <v>648581</v>
      </c>
      <c r="AO375" s="2">
        <v>276558</v>
      </c>
      <c r="AP375" s="2">
        <v>169867</v>
      </c>
      <c r="AQ375" s="2">
        <v>154045</v>
      </c>
      <c r="AR375" s="59">
        <v>342124.53</v>
      </c>
      <c r="AS375" s="61">
        <v>342124.53</v>
      </c>
      <c r="AT375" s="2">
        <v>169867</v>
      </c>
    </row>
    <row r="376" spans="1:46" x14ac:dyDescent="0.25">
      <c r="A376" s="9">
        <v>370</v>
      </c>
      <c r="B376" s="9" t="s">
        <v>923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13058584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59">
        <v>0</v>
      </c>
      <c r="AS376" s="61">
        <v>0</v>
      </c>
      <c r="AT376" s="2">
        <v>0</v>
      </c>
    </row>
    <row r="377" spans="1:46" x14ac:dyDescent="0.25">
      <c r="A377" s="9">
        <v>371</v>
      </c>
      <c r="B377" s="9" t="s">
        <v>715</v>
      </c>
      <c r="C377" s="1" t="s">
        <v>792</v>
      </c>
      <c r="D377" s="1" t="s">
        <v>717</v>
      </c>
      <c r="E377" s="2">
        <v>670782</v>
      </c>
      <c r="F377" s="2">
        <v>735607</v>
      </c>
      <c r="G377" s="2">
        <v>935273</v>
      </c>
      <c r="H377" s="2">
        <v>1431161</v>
      </c>
      <c r="I377" s="2">
        <v>1574560</v>
      </c>
      <c r="J377" s="2">
        <v>2019732</v>
      </c>
      <c r="K377" s="2">
        <v>2194945</v>
      </c>
      <c r="L377" s="2">
        <v>1814278</v>
      </c>
      <c r="M377" s="2">
        <v>2073187</v>
      </c>
      <c r="N377" s="2">
        <v>2011894</v>
      </c>
      <c r="O377" s="2">
        <v>1957473</v>
      </c>
      <c r="P377" s="2">
        <v>1974729</v>
      </c>
      <c r="Q377" s="2">
        <v>2351416</v>
      </c>
      <c r="R377" s="2">
        <v>2606164</v>
      </c>
      <c r="S377" s="2">
        <v>2537291</v>
      </c>
      <c r="T377" s="2">
        <v>2822155</v>
      </c>
      <c r="U377" s="2">
        <v>2698487</v>
      </c>
      <c r="V377" s="2">
        <v>2501419</v>
      </c>
      <c r="W377" s="2">
        <v>2697005</v>
      </c>
      <c r="X377" s="2">
        <v>2834888</v>
      </c>
      <c r="Y377" s="2">
        <v>2708540</v>
      </c>
      <c r="Z377" s="2">
        <v>2733134</v>
      </c>
      <c r="AA377" s="2">
        <v>3002887</v>
      </c>
      <c r="AB377" s="2">
        <v>3523360</v>
      </c>
      <c r="AC377" s="2">
        <v>3507380</v>
      </c>
      <c r="AD377" s="2">
        <v>3878181</v>
      </c>
      <c r="AE377" s="2">
        <v>4342349</v>
      </c>
      <c r="AF377" s="2">
        <v>4840998</v>
      </c>
      <c r="AG377" s="2">
        <v>4799123</v>
      </c>
      <c r="AH377" s="2">
        <v>4485371</v>
      </c>
      <c r="AI377" s="2">
        <v>4892892</v>
      </c>
      <c r="AJ377" s="2">
        <v>4806675</v>
      </c>
      <c r="AK377" s="2">
        <v>5568271</v>
      </c>
      <c r="AL377" s="2">
        <v>6010339</v>
      </c>
      <c r="AM377" s="2">
        <v>5109754</v>
      </c>
      <c r="AN377" s="2">
        <v>5776744</v>
      </c>
      <c r="AO377" s="2">
        <v>5607417</v>
      </c>
      <c r="AP377" s="2">
        <v>7537762</v>
      </c>
      <c r="AQ377" s="2">
        <v>17240553</v>
      </c>
      <c r="AR377" s="59">
        <v>3144445.85</v>
      </c>
      <c r="AS377" s="61">
        <v>3144445.85</v>
      </c>
      <c r="AT377" s="2">
        <v>9805425</v>
      </c>
    </row>
    <row r="378" spans="1:46" x14ac:dyDescent="0.25">
      <c r="A378" s="9">
        <v>372</v>
      </c>
      <c r="B378" s="9" t="s">
        <v>718</v>
      </c>
      <c r="C378" s="1" t="s">
        <v>792</v>
      </c>
      <c r="D378" s="1" t="s">
        <v>646</v>
      </c>
      <c r="E378" s="2">
        <v>0</v>
      </c>
      <c r="F378" s="2">
        <v>0</v>
      </c>
      <c r="G378" s="2">
        <v>0</v>
      </c>
      <c r="H378" s="2">
        <v>-1357209</v>
      </c>
      <c r="I378" s="2">
        <v>-37677</v>
      </c>
      <c r="J378" s="2">
        <v>-9881</v>
      </c>
      <c r="K378" s="2">
        <v>732834</v>
      </c>
      <c r="L378" s="2">
        <v>2383646</v>
      </c>
      <c r="M378" s="2">
        <v>1945590</v>
      </c>
      <c r="N378" s="2">
        <v>2063247</v>
      </c>
      <c r="O378" s="2">
        <v>3583598</v>
      </c>
      <c r="P378" s="2">
        <v>1687970</v>
      </c>
      <c r="Q378" s="2">
        <v>0</v>
      </c>
      <c r="R378" s="2">
        <v>0</v>
      </c>
      <c r="S378" s="2">
        <v>-890411</v>
      </c>
      <c r="T378" s="2">
        <v>0</v>
      </c>
      <c r="U378" s="2">
        <v>-8898705</v>
      </c>
      <c r="V378" s="2">
        <v>5588307</v>
      </c>
      <c r="W378" s="2">
        <v>7401037</v>
      </c>
      <c r="X378" s="2">
        <v>0</v>
      </c>
      <c r="Y378" s="2">
        <v>2012000</v>
      </c>
      <c r="Z378" s="2">
        <v>4000000</v>
      </c>
      <c r="AA378" s="2">
        <v>5460000</v>
      </c>
      <c r="AB378" s="2">
        <v>0</v>
      </c>
      <c r="AC378" s="2">
        <v>576000</v>
      </c>
      <c r="AD378" s="2">
        <v>-1154000</v>
      </c>
      <c r="AE378" s="2">
        <v>-1763000</v>
      </c>
      <c r="AF378" s="2">
        <v>180000</v>
      </c>
      <c r="AG378" s="2">
        <v>-2115343</v>
      </c>
      <c r="AH378" s="2">
        <v>0</v>
      </c>
      <c r="AI378" s="2">
        <v>1278000</v>
      </c>
      <c r="AJ378" s="2">
        <v>6992000</v>
      </c>
      <c r="AK378" s="2">
        <v>0</v>
      </c>
      <c r="AL378" s="2">
        <v>2064604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59">
        <v>14850</v>
      </c>
      <c r="AS378" s="61">
        <v>14850</v>
      </c>
      <c r="AT378" s="2">
        <v>-882963</v>
      </c>
    </row>
    <row r="379" spans="1:46" x14ac:dyDescent="0.25">
      <c r="A379" s="9">
        <v>373</v>
      </c>
      <c r="B379" s="9" t="s">
        <v>720</v>
      </c>
      <c r="C379" s="1" t="s">
        <v>792</v>
      </c>
      <c r="D379" s="1" t="s">
        <v>673</v>
      </c>
      <c r="E379" s="2">
        <v>0</v>
      </c>
      <c r="F379" s="2">
        <v>0</v>
      </c>
      <c r="G379" s="2">
        <v>465595</v>
      </c>
      <c r="H379" s="2">
        <v>177630</v>
      </c>
      <c r="I379" s="2">
        <v>580838</v>
      </c>
      <c r="J379" s="2">
        <v>753863</v>
      </c>
      <c r="K379" s="2">
        <v>1100627</v>
      </c>
      <c r="L379" s="2">
        <v>1623820</v>
      </c>
      <c r="M379" s="2">
        <v>1286086</v>
      </c>
      <c r="N379" s="2">
        <v>1316428</v>
      </c>
      <c r="O379" s="2">
        <v>868049</v>
      </c>
      <c r="P379" s="2">
        <v>504266</v>
      </c>
      <c r="Q379" s="2">
        <v>854243</v>
      </c>
      <c r="R379" s="2">
        <v>776671</v>
      </c>
      <c r="S379" s="2">
        <v>742015</v>
      </c>
      <c r="T379" s="2">
        <v>1098663</v>
      </c>
      <c r="U379" s="2">
        <v>1247508</v>
      </c>
      <c r="V379" s="2">
        <v>1254124</v>
      </c>
      <c r="W379" s="2">
        <v>846453</v>
      </c>
      <c r="X379" s="2">
        <v>656452</v>
      </c>
      <c r="Y379" s="2">
        <v>601791</v>
      </c>
      <c r="Z379" s="2">
        <v>1154089</v>
      </c>
      <c r="AA379" s="2">
        <v>254441</v>
      </c>
      <c r="AB379" s="2">
        <v>472010</v>
      </c>
      <c r="AC379" s="2">
        <v>564902</v>
      </c>
      <c r="AD379" s="2">
        <v>350007</v>
      </c>
      <c r="AE379" s="2">
        <v>148404</v>
      </c>
      <c r="AF379" s="2">
        <v>402678</v>
      </c>
      <c r="AG379" s="2">
        <v>1143374</v>
      </c>
      <c r="AH379" s="2">
        <v>2185541</v>
      </c>
      <c r="AI379" s="2">
        <v>2626438</v>
      </c>
      <c r="AJ379" s="2">
        <v>1197932</v>
      </c>
      <c r="AK379" s="2">
        <v>296038</v>
      </c>
      <c r="AL379" s="2">
        <v>216258</v>
      </c>
      <c r="AM379" s="2">
        <v>-109058</v>
      </c>
      <c r="AN379" s="2">
        <v>174631</v>
      </c>
      <c r="AO379" s="2">
        <v>-38173</v>
      </c>
      <c r="AP379" s="2">
        <v>61719</v>
      </c>
      <c r="AQ379" s="2">
        <v>229949</v>
      </c>
      <c r="AR379" s="59">
        <v>100265.43</v>
      </c>
      <c r="AS379" s="61">
        <v>100265.43</v>
      </c>
      <c r="AT379" s="2">
        <v>0</v>
      </c>
    </row>
    <row r="380" spans="1:46" x14ac:dyDescent="0.25">
      <c r="A380" s="9">
        <v>374</v>
      </c>
      <c r="B380" s="9" t="s">
        <v>722</v>
      </c>
      <c r="C380" s="1" t="s">
        <v>792</v>
      </c>
      <c r="D380" s="1" t="s">
        <v>492</v>
      </c>
      <c r="E380" s="2">
        <v>0</v>
      </c>
      <c r="F380" s="2">
        <v>0</v>
      </c>
      <c r="G380" s="2">
        <v>0</v>
      </c>
      <c r="H380" s="2">
        <v>71150</v>
      </c>
      <c r="I380" s="2">
        <v>102952</v>
      </c>
      <c r="J380" s="2">
        <v>78508</v>
      </c>
      <c r="K380" s="2">
        <v>69189</v>
      </c>
      <c r="L380" s="2">
        <v>66513</v>
      </c>
      <c r="M380" s="2">
        <v>73499</v>
      </c>
      <c r="N380" s="2">
        <v>83668</v>
      </c>
      <c r="O380" s="2">
        <v>62744</v>
      </c>
      <c r="P380" s="2">
        <v>64211</v>
      </c>
      <c r="Q380" s="2">
        <v>37523</v>
      </c>
      <c r="R380" s="2">
        <v>20457</v>
      </c>
      <c r="S380" s="2">
        <v>17303</v>
      </c>
      <c r="T380" s="2">
        <v>13114</v>
      </c>
      <c r="U380" s="2">
        <v>13838</v>
      </c>
      <c r="V380" s="2">
        <v>25098</v>
      </c>
      <c r="W380" s="2">
        <v>13428</v>
      </c>
      <c r="X380" s="2">
        <v>9776</v>
      </c>
      <c r="Y380" s="2">
        <v>15995</v>
      </c>
      <c r="Z380" s="2">
        <v>6437</v>
      </c>
      <c r="AA380" s="2">
        <v>8409</v>
      </c>
      <c r="AB380" s="2">
        <v>8972</v>
      </c>
      <c r="AC380" s="2">
        <v>15258</v>
      </c>
      <c r="AD380" s="2">
        <v>13363</v>
      </c>
      <c r="AE380" s="2">
        <v>12756</v>
      </c>
      <c r="AF380" s="2">
        <v>12806</v>
      </c>
      <c r="AG380" s="2">
        <v>16999</v>
      </c>
      <c r="AH380" s="2">
        <v>15126</v>
      </c>
      <c r="AI380" s="2">
        <v>8681</v>
      </c>
      <c r="AJ380" s="2">
        <v>32427</v>
      </c>
      <c r="AK380" s="2">
        <v>49</v>
      </c>
      <c r="AL380" s="2">
        <v>23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59">
        <v>0</v>
      </c>
      <c r="AS380" s="61">
        <v>0</v>
      </c>
      <c r="AT380" s="2">
        <v>0</v>
      </c>
    </row>
    <row r="381" spans="1:46" x14ac:dyDescent="0.25">
      <c r="A381" s="9">
        <v>375</v>
      </c>
      <c r="B381" s="9" t="s">
        <v>724</v>
      </c>
      <c r="C381" s="1" t="s">
        <v>792</v>
      </c>
      <c r="D381" s="1" t="s">
        <v>682</v>
      </c>
      <c r="E381" s="2">
        <v>0</v>
      </c>
      <c r="F381" s="2">
        <v>0</v>
      </c>
      <c r="G381" s="2">
        <v>0</v>
      </c>
      <c r="H381" s="2">
        <v>986197</v>
      </c>
      <c r="I381" s="2">
        <v>1030062</v>
      </c>
      <c r="J381" s="2">
        <v>1145086</v>
      </c>
      <c r="K381" s="2">
        <v>1273994</v>
      </c>
      <c r="L381" s="2">
        <v>1522530</v>
      </c>
      <c r="M381" s="2">
        <v>1620531</v>
      </c>
      <c r="N381" s="2">
        <v>1683985</v>
      </c>
      <c r="O381" s="2">
        <v>1723908</v>
      </c>
      <c r="P381" s="2">
        <v>1601252</v>
      </c>
      <c r="Q381" s="2">
        <v>1873441</v>
      </c>
      <c r="R381" s="2">
        <v>2136297</v>
      </c>
      <c r="S381" s="2">
        <v>1997777</v>
      </c>
      <c r="T381" s="2">
        <v>2333877</v>
      </c>
      <c r="U381" s="2">
        <v>2998981</v>
      </c>
      <c r="V381" s="2">
        <v>3233806</v>
      </c>
      <c r="W381" s="2">
        <v>3242082</v>
      </c>
      <c r="X381" s="2">
        <v>3916638</v>
      </c>
      <c r="Y381" s="2">
        <v>4009383</v>
      </c>
      <c r="Z381" s="2">
        <v>4172607</v>
      </c>
      <c r="AA381" s="2">
        <v>4678191</v>
      </c>
      <c r="AB381" s="2">
        <v>4753794</v>
      </c>
      <c r="AC381" s="2">
        <v>4897894</v>
      </c>
      <c r="AD381" s="2">
        <v>5207489</v>
      </c>
      <c r="AE381" s="2">
        <v>6633779</v>
      </c>
      <c r="AF381" s="2">
        <v>5915309</v>
      </c>
      <c r="AG381" s="2">
        <v>6360535</v>
      </c>
      <c r="AH381" s="2">
        <v>6308654</v>
      </c>
      <c r="AI381" s="2">
        <v>6907937</v>
      </c>
      <c r="AJ381" s="2">
        <v>5956037</v>
      </c>
      <c r="AK381" s="2">
        <v>7657033</v>
      </c>
      <c r="AL381" s="2">
        <v>7352738</v>
      </c>
      <c r="AM381" s="2">
        <v>8562854</v>
      </c>
      <c r="AN381" s="2">
        <v>9900458</v>
      </c>
      <c r="AO381" s="2">
        <v>11327462</v>
      </c>
      <c r="AP381" s="2">
        <v>13340999</v>
      </c>
      <c r="AQ381" s="2">
        <v>12271033</v>
      </c>
      <c r="AR381" s="59">
        <v>4286439.24</v>
      </c>
      <c r="AS381" s="61">
        <v>4286439.24</v>
      </c>
      <c r="AT381" s="2">
        <v>6003449</v>
      </c>
    </row>
    <row r="382" spans="1:46" x14ac:dyDescent="0.25">
      <c r="A382" s="9">
        <v>376</v>
      </c>
      <c r="B382" s="9" t="s">
        <v>726</v>
      </c>
      <c r="C382" s="1" t="s">
        <v>792</v>
      </c>
      <c r="D382" s="1" t="s">
        <v>728</v>
      </c>
      <c r="E382" s="2">
        <v>0</v>
      </c>
      <c r="F382" s="2">
        <v>0</v>
      </c>
      <c r="G382" s="2">
        <v>0</v>
      </c>
      <c r="H382" s="2">
        <v>151187</v>
      </c>
      <c r="I382" s="2">
        <v>0</v>
      </c>
      <c r="J382" s="2">
        <v>94491</v>
      </c>
      <c r="K382" s="2">
        <v>33777</v>
      </c>
      <c r="L382" s="2">
        <v>200308</v>
      </c>
      <c r="M382" s="2">
        <v>50514</v>
      </c>
      <c r="N382" s="2">
        <v>11939</v>
      </c>
      <c r="O382" s="2">
        <v>106109</v>
      </c>
      <c r="P382" s="2">
        <v>86301</v>
      </c>
      <c r="Q382" s="2">
        <v>56178</v>
      </c>
      <c r="R382" s="2">
        <v>79333</v>
      </c>
      <c r="S382" s="2">
        <v>66380</v>
      </c>
      <c r="T382" s="2">
        <v>49627</v>
      </c>
      <c r="U382" s="2">
        <v>22421</v>
      </c>
      <c r="V382" s="2">
        <v>34714</v>
      </c>
      <c r="W382" s="2">
        <v>45387</v>
      </c>
      <c r="X382" s="2">
        <v>14471</v>
      </c>
      <c r="Y382" s="2">
        <v>6105</v>
      </c>
      <c r="Z382" s="2">
        <v>25754</v>
      </c>
      <c r="AA382" s="2">
        <v>9200</v>
      </c>
      <c r="AB382" s="2">
        <v>28500</v>
      </c>
      <c r="AC382" s="2">
        <v>37426</v>
      </c>
      <c r="AD382" s="2">
        <v>38288</v>
      </c>
      <c r="AE382" s="2">
        <v>22877</v>
      </c>
      <c r="AF382" s="2">
        <v>43793</v>
      </c>
      <c r="AG382" s="2">
        <v>16852</v>
      </c>
      <c r="AH382" s="2">
        <v>59484</v>
      </c>
      <c r="AI382" s="2">
        <v>44673</v>
      </c>
      <c r="AJ382" s="2">
        <v>0</v>
      </c>
      <c r="AK382" s="2">
        <v>0</v>
      </c>
      <c r="AL382" s="2">
        <v>22226</v>
      </c>
      <c r="AM382" s="2">
        <v>39653</v>
      </c>
      <c r="AN382" s="2">
        <v>16830</v>
      </c>
      <c r="AO382" s="2">
        <v>24628</v>
      </c>
      <c r="AP382" s="2">
        <v>1956</v>
      </c>
      <c r="AQ382" s="2">
        <v>32669</v>
      </c>
      <c r="AR382" s="59">
        <v>10275.08</v>
      </c>
      <c r="AS382" s="61">
        <v>10275.08</v>
      </c>
      <c r="AT382" s="2">
        <v>1956</v>
      </c>
    </row>
    <row r="383" spans="1:46" x14ac:dyDescent="0.25">
      <c r="A383" s="9">
        <v>377</v>
      </c>
      <c r="B383" s="9" t="s">
        <v>924</v>
      </c>
      <c r="E383" s="2">
        <v>0</v>
      </c>
      <c r="F383" s="2">
        <v>0</v>
      </c>
      <c r="G383" s="2">
        <v>0</v>
      </c>
      <c r="H383" s="2">
        <v>0</v>
      </c>
      <c r="I383" s="2">
        <v>5541</v>
      </c>
      <c r="J383" s="2">
        <v>9364</v>
      </c>
      <c r="K383" s="2">
        <v>4890</v>
      </c>
      <c r="L383" s="2">
        <v>3599</v>
      </c>
      <c r="M383" s="2">
        <v>5433</v>
      </c>
      <c r="N383" s="2">
        <v>3173</v>
      </c>
      <c r="O383" s="2">
        <v>3048</v>
      </c>
      <c r="P383" s="2">
        <v>6587</v>
      </c>
      <c r="Q383" s="2">
        <v>6700</v>
      </c>
      <c r="R383" s="2">
        <v>9426</v>
      </c>
      <c r="S383" s="2">
        <v>5048</v>
      </c>
      <c r="T383" s="2">
        <v>6988</v>
      </c>
      <c r="U383" s="2">
        <v>2860</v>
      </c>
      <c r="V383" s="2">
        <v>3256</v>
      </c>
      <c r="W383" s="2">
        <v>4410</v>
      </c>
      <c r="X383" s="2">
        <v>4585</v>
      </c>
      <c r="Y383" s="2">
        <v>3102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728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59">
        <v>0</v>
      </c>
      <c r="AS383" s="61">
        <v>0</v>
      </c>
      <c r="AT383" s="2">
        <v>0</v>
      </c>
    </row>
    <row r="384" spans="1:46" x14ac:dyDescent="0.25">
      <c r="A384" s="9">
        <v>378</v>
      </c>
      <c r="B384" s="9" t="s">
        <v>729</v>
      </c>
      <c r="C384" s="1" t="s">
        <v>793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20100</v>
      </c>
      <c r="AR384" s="59">
        <v>32700</v>
      </c>
      <c r="AS384" s="61">
        <v>32700</v>
      </c>
      <c r="AT384" s="2">
        <v>0</v>
      </c>
    </row>
    <row r="385" spans="1:46" x14ac:dyDescent="0.25">
      <c r="A385" s="9">
        <v>379</v>
      </c>
      <c r="B385" s="9" t="s">
        <v>925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59">
        <v>0</v>
      </c>
      <c r="AS385" s="61">
        <v>0</v>
      </c>
      <c r="AT385" s="2">
        <v>0</v>
      </c>
    </row>
    <row r="386" spans="1:46" x14ac:dyDescent="0.25">
      <c r="A386" s="9">
        <v>380</v>
      </c>
      <c r="B386" s="9" t="s">
        <v>730</v>
      </c>
      <c r="C386" s="1" t="s">
        <v>793</v>
      </c>
      <c r="D386" s="1" t="s">
        <v>731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43490</v>
      </c>
      <c r="AP386" s="2">
        <v>86130</v>
      </c>
      <c r="AQ386" s="2">
        <v>111467</v>
      </c>
      <c r="AR386" s="59">
        <v>73310</v>
      </c>
      <c r="AS386" s="61">
        <v>73310</v>
      </c>
      <c r="AT386" s="2">
        <v>0</v>
      </c>
    </row>
    <row r="387" spans="1:46" x14ac:dyDescent="0.25">
      <c r="A387" s="9">
        <v>381</v>
      </c>
      <c r="B387" s="9" t="s">
        <v>926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59">
        <v>1548</v>
      </c>
      <c r="AS387" s="61">
        <v>1548</v>
      </c>
      <c r="AT387" s="2">
        <v>0</v>
      </c>
    </row>
    <row r="388" spans="1:46" x14ac:dyDescent="0.25">
      <c r="A388" s="9">
        <v>382</v>
      </c>
      <c r="B388" s="9" t="s">
        <v>732</v>
      </c>
      <c r="C388" s="1" t="s">
        <v>793</v>
      </c>
      <c r="D388" s="1" t="s">
        <v>733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23390581</v>
      </c>
      <c r="AP388" s="2">
        <v>28936919</v>
      </c>
      <c r="AQ388" s="2">
        <v>27951712</v>
      </c>
      <c r="AR388" s="59">
        <v>31852843.699999999</v>
      </c>
      <c r="AS388" s="61">
        <v>31852843.699999999</v>
      </c>
      <c r="AT388" s="2">
        <v>29467335</v>
      </c>
    </row>
    <row r="389" spans="1:46" x14ac:dyDescent="0.25">
      <c r="A389" s="9">
        <v>383</v>
      </c>
      <c r="B389" s="9" t="s">
        <v>734</v>
      </c>
      <c r="C389" s="1" t="s">
        <v>793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 t="s">
        <v>308</v>
      </c>
      <c r="AH389" s="2" t="s">
        <v>308</v>
      </c>
      <c r="AI389" s="2" t="s">
        <v>308</v>
      </c>
      <c r="AJ389" s="2" t="s">
        <v>308</v>
      </c>
      <c r="AK389" s="2" t="s">
        <v>308</v>
      </c>
      <c r="AL389" s="2" t="s">
        <v>308</v>
      </c>
      <c r="AM389" s="2" t="s">
        <v>308</v>
      </c>
      <c r="AN389" s="2" t="s">
        <v>308</v>
      </c>
      <c r="AO389" s="2" t="s">
        <v>308</v>
      </c>
      <c r="AP389" s="2" t="s">
        <v>308</v>
      </c>
      <c r="AQ389" s="2">
        <v>18312</v>
      </c>
      <c r="AR389" s="59">
        <v>128752.63</v>
      </c>
      <c r="AS389" s="61">
        <v>128752.63</v>
      </c>
      <c r="AT389" s="2">
        <v>0</v>
      </c>
    </row>
    <row r="390" spans="1:46" x14ac:dyDescent="0.25">
      <c r="A390" s="9">
        <v>384</v>
      </c>
      <c r="B390" s="9" t="s">
        <v>735</v>
      </c>
      <c r="C390" s="1" t="s">
        <v>793</v>
      </c>
      <c r="D390" s="1" t="s">
        <v>682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59">
        <v>-87704.53</v>
      </c>
      <c r="AS390" s="61">
        <v>-87704.53</v>
      </c>
      <c r="AT390" s="2">
        <v>1334100</v>
      </c>
    </row>
    <row r="391" spans="1:46" x14ac:dyDescent="0.25">
      <c r="A391" s="9">
        <v>385</v>
      </c>
      <c r="B391" s="9" t="s">
        <v>736</v>
      </c>
      <c r="C391" s="1" t="s">
        <v>793</v>
      </c>
      <c r="D391" s="1" t="s">
        <v>646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59">
        <v>0</v>
      </c>
      <c r="AS391" s="61">
        <v>0</v>
      </c>
      <c r="AT391" s="2">
        <v>3888900</v>
      </c>
    </row>
    <row r="392" spans="1:46" x14ac:dyDescent="0.25">
      <c r="A392" s="9">
        <v>386</v>
      </c>
      <c r="B392" s="9" t="s">
        <v>737</v>
      </c>
      <c r="C392" s="1" t="s">
        <v>793</v>
      </c>
      <c r="D392" s="1" t="s">
        <v>647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59">
        <v>-1000000</v>
      </c>
      <c r="AS392" s="61">
        <v>-1000000</v>
      </c>
      <c r="AT392" s="2">
        <v>0</v>
      </c>
    </row>
    <row r="393" spans="1:46" x14ac:dyDescent="0.25">
      <c r="A393" s="9">
        <v>387</v>
      </c>
      <c r="B393" s="9" t="s">
        <v>738</v>
      </c>
      <c r="C393" s="1" t="s">
        <v>794</v>
      </c>
      <c r="D393" s="1" t="s">
        <v>289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>
        <v>1804192</v>
      </c>
      <c r="Q393" s="2">
        <v>1447141</v>
      </c>
      <c r="R393" s="2">
        <v>1624576</v>
      </c>
      <c r="S393" s="2">
        <v>1634401</v>
      </c>
      <c r="T393" s="2">
        <v>1469756</v>
      </c>
      <c r="U393" s="2">
        <v>1069463</v>
      </c>
      <c r="V393" s="2">
        <v>1345965</v>
      </c>
      <c r="W393" s="2">
        <v>1186471</v>
      </c>
      <c r="X393" s="2">
        <v>1129686</v>
      </c>
      <c r="Y393" s="2">
        <v>1173948</v>
      </c>
      <c r="Z393" s="2">
        <v>1011394</v>
      </c>
      <c r="AA393" s="2">
        <v>947915</v>
      </c>
      <c r="AB393" s="2">
        <v>983273</v>
      </c>
      <c r="AC393" s="2">
        <v>527657</v>
      </c>
      <c r="AD393" s="2">
        <v>262930</v>
      </c>
      <c r="AE393" s="2">
        <v>82285</v>
      </c>
      <c r="AF393" s="2">
        <v>235437</v>
      </c>
      <c r="AG393" s="2">
        <v>439836</v>
      </c>
      <c r="AH393" s="2">
        <v>504355</v>
      </c>
      <c r="AI393" s="2">
        <v>264085</v>
      </c>
      <c r="AJ393" s="2">
        <v>79271</v>
      </c>
      <c r="AK393" s="2">
        <v>12171</v>
      </c>
      <c r="AL393" s="2">
        <v>10313</v>
      </c>
      <c r="AM393" s="2">
        <v>3728</v>
      </c>
      <c r="AN393" s="2">
        <v>648</v>
      </c>
      <c r="AO393" s="2">
        <v>660</v>
      </c>
      <c r="AP393" s="2">
        <v>202</v>
      </c>
      <c r="AQ393" s="2">
        <v>3857</v>
      </c>
      <c r="AR393" s="59">
        <v>15617.65</v>
      </c>
      <c r="AS393" s="61">
        <v>15617.65</v>
      </c>
      <c r="AT393" s="2">
        <v>0</v>
      </c>
    </row>
    <row r="394" spans="1:46" x14ac:dyDescent="0.25">
      <c r="A394" s="9">
        <v>388</v>
      </c>
      <c r="B394" s="9" t="s">
        <v>739</v>
      </c>
      <c r="C394" s="1" t="s">
        <v>794</v>
      </c>
      <c r="D394" s="1" t="s">
        <v>740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>
        <v>833372</v>
      </c>
      <c r="Q394" s="2">
        <v>1122628</v>
      </c>
      <c r="R394" s="2">
        <v>465449</v>
      </c>
      <c r="S394" s="2">
        <v>537722</v>
      </c>
      <c r="T394" s="2">
        <v>447734</v>
      </c>
      <c r="U394" s="2">
        <v>444038</v>
      </c>
      <c r="V394" s="2">
        <v>463271</v>
      </c>
      <c r="W394" s="2">
        <v>315326</v>
      </c>
      <c r="X394" s="2">
        <v>190572</v>
      </c>
      <c r="Y394" s="2">
        <v>65573</v>
      </c>
      <c r="Z394" s="2">
        <v>201314</v>
      </c>
      <c r="AA394" s="2">
        <v>191571</v>
      </c>
      <c r="AB394" s="2">
        <v>208383</v>
      </c>
      <c r="AC394" s="2">
        <v>282142</v>
      </c>
      <c r="AD394" s="2">
        <v>125000</v>
      </c>
      <c r="AE394" s="2">
        <v>250000</v>
      </c>
      <c r="AF394" s="2">
        <v>0</v>
      </c>
      <c r="AG394" s="2">
        <v>125000</v>
      </c>
      <c r="AH394" s="2">
        <v>125000</v>
      </c>
      <c r="AI394" s="2">
        <v>125000</v>
      </c>
      <c r="AJ394" s="2">
        <v>125000</v>
      </c>
      <c r="AK394" s="2">
        <v>125000</v>
      </c>
      <c r="AL394" s="2">
        <v>125000</v>
      </c>
      <c r="AM394" s="2">
        <v>125000</v>
      </c>
      <c r="AN394" s="2">
        <v>250000</v>
      </c>
      <c r="AO394" s="2">
        <v>0</v>
      </c>
      <c r="AP394" s="2">
        <v>125000</v>
      </c>
      <c r="AQ394" s="2">
        <v>0</v>
      </c>
      <c r="AR394" s="59">
        <v>0</v>
      </c>
      <c r="AS394" s="61">
        <v>0</v>
      </c>
      <c r="AT394" s="2">
        <v>0</v>
      </c>
    </row>
    <row r="395" spans="1:46" x14ac:dyDescent="0.25">
      <c r="A395" s="9">
        <v>389</v>
      </c>
      <c r="B395" s="9" t="s">
        <v>741</v>
      </c>
      <c r="C395" s="1" t="s">
        <v>794</v>
      </c>
      <c r="D395" s="1" t="s">
        <v>742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>
        <v>2791271</v>
      </c>
      <c r="Q395" s="2">
        <v>1455487</v>
      </c>
      <c r="R395" s="2">
        <v>1627623</v>
      </c>
      <c r="S395" s="2">
        <v>1584493</v>
      </c>
      <c r="T395" s="2">
        <v>844706</v>
      </c>
      <c r="U395" s="2">
        <v>120937</v>
      </c>
      <c r="V395" s="2">
        <v>103514</v>
      </c>
      <c r="W395" s="2">
        <v>61740</v>
      </c>
      <c r="X395" s="2">
        <v>35855</v>
      </c>
      <c r="Y395" s="2">
        <v>48328</v>
      </c>
      <c r="Z395" s="2">
        <v>31230</v>
      </c>
      <c r="AA395" s="2">
        <v>33695</v>
      </c>
      <c r="AB395" s="2">
        <v>32066</v>
      </c>
      <c r="AC395" s="2">
        <v>27342</v>
      </c>
      <c r="AD395" s="2">
        <v>31622</v>
      </c>
      <c r="AE395" s="2">
        <v>30849</v>
      </c>
      <c r="AF395" s="2">
        <v>30031</v>
      </c>
      <c r="AG395" s="2">
        <v>23586</v>
      </c>
      <c r="AH395" s="2">
        <v>227942</v>
      </c>
      <c r="AI395" s="2">
        <v>-98654</v>
      </c>
      <c r="AJ395" s="2">
        <v>61525</v>
      </c>
      <c r="AK395" s="2">
        <v>25085</v>
      </c>
      <c r="AL395" s="2">
        <v>0</v>
      </c>
      <c r="AM395" s="2">
        <v>11246</v>
      </c>
      <c r="AN395" s="2">
        <v>-20962</v>
      </c>
      <c r="AO395" s="2">
        <v>0</v>
      </c>
      <c r="AP395" s="2">
        <v>0</v>
      </c>
      <c r="AQ395" s="2">
        <v>43730</v>
      </c>
      <c r="AR395" s="59">
        <v>42999.68</v>
      </c>
      <c r="AS395" s="61">
        <v>42999.68</v>
      </c>
      <c r="AT395" s="2">
        <v>12743</v>
      </c>
    </row>
    <row r="396" spans="1:46" x14ac:dyDescent="0.25">
      <c r="A396" s="9">
        <v>390</v>
      </c>
      <c r="B396" s="9" t="s">
        <v>927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>
        <v>39352</v>
      </c>
      <c r="Q396" s="2">
        <v>122853</v>
      </c>
      <c r="R396" s="2">
        <v>43804</v>
      </c>
      <c r="S396" s="2">
        <v>115504</v>
      </c>
      <c r="T396" s="2">
        <v>75158</v>
      </c>
      <c r="U396" s="2">
        <v>36543</v>
      </c>
      <c r="V396" s="2">
        <v>45206</v>
      </c>
      <c r="W396" s="2">
        <v>31283</v>
      </c>
      <c r="X396" s="2">
        <v>37066</v>
      </c>
      <c r="Y396" s="2">
        <v>28154</v>
      </c>
      <c r="Z396" s="2">
        <v>34055</v>
      </c>
      <c r="AA396" s="2">
        <v>4530</v>
      </c>
      <c r="AB396" s="2">
        <v>3351</v>
      </c>
      <c r="AC396" s="2">
        <v>2070</v>
      </c>
      <c r="AD396" s="2">
        <v>879</v>
      </c>
      <c r="AE396" s="2">
        <v>273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59">
        <v>0</v>
      </c>
      <c r="AS396" s="61">
        <v>0</v>
      </c>
      <c r="AT396" s="2">
        <v>0</v>
      </c>
    </row>
    <row r="397" spans="1:46" x14ac:dyDescent="0.25">
      <c r="A397" s="9">
        <v>391</v>
      </c>
      <c r="B397" s="9" t="s">
        <v>928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>
        <v>3051613</v>
      </c>
      <c r="Q397" s="2">
        <v>3091412</v>
      </c>
      <c r="R397" s="2">
        <v>3059606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59">
        <v>0</v>
      </c>
      <c r="AS397" s="61">
        <v>0</v>
      </c>
      <c r="AT397" s="2">
        <v>0</v>
      </c>
    </row>
    <row r="398" spans="1:46" x14ac:dyDescent="0.25">
      <c r="A398" s="9">
        <v>392</v>
      </c>
      <c r="B398" s="9" t="s">
        <v>743</v>
      </c>
      <c r="C398" s="1" t="s">
        <v>794</v>
      </c>
      <c r="D398" s="1" t="s">
        <v>593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>
        <v>378224</v>
      </c>
      <c r="Q398" s="2">
        <v>454216</v>
      </c>
      <c r="R398" s="2">
        <v>388281</v>
      </c>
      <c r="S398" s="2">
        <v>125453</v>
      </c>
      <c r="T398" s="2">
        <v>142471</v>
      </c>
      <c r="U398" s="2">
        <v>65955</v>
      </c>
      <c r="V398" s="2">
        <v>42246</v>
      </c>
      <c r="W398" s="2">
        <v>110390</v>
      </c>
      <c r="X398" s="2">
        <v>100232</v>
      </c>
      <c r="Y398" s="2">
        <v>2386698</v>
      </c>
      <c r="Z398" s="2">
        <v>118051</v>
      </c>
      <c r="AA398" s="2">
        <v>47183</v>
      </c>
      <c r="AB398" s="2">
        <v>57843</v>
      </c>
      <c r="AC398" s="2">
        <v>132522</v>
      </c>
      <c r="AD398" s="2">
        <v>2387605</v>
      </c>
      <c r="AE398" s="2">
        <v>68814</v>
      </c>
      <c r="AF398" s="2">
        <v>8680</v>
      </c>
      <c r="AG398" s="2">
        <v>1139</v>
      </c>
      <c r="AH398" s="2">
        <v>26593</v>
      </c>
      <c r="AI398" s="2">
        <v>33329</v>
      </c>
      <c r="AJ398" s="2">
        <v>348</v>
      </c>
      <c r="AK398" s="2">
        <v>0</v>
      </c>
      <c r="AL398" s="2">
        <v>596</v>
      </c>
      <c r="AM398" s="2">
        <v>221768</v>
      </c>
      <c r="AN398" s="2">
        <v>56160</v>
      </c>
      <c r="AO398" s="2">
        <v>0</v>
      </c>
      <c r="AP398" s="2">
        <v>0</v>
      </c>
      <c r="AQ398" s="2">
        <v>0</v>
      </c>
      <c r="AR398" s="59">
        <v>0</v>
      </c>
      <c r="AS398" s="61">
        <v>0</v>
      </c>
      <c r="AT398" s="2">
        <v>0</v>
      </c>
    </row>
    <row r="399" spans="1:46" x14ac:dyDescent="0.25">
      <c r="A399" s="9">
        <v>393</v>
      </c>
      <c r="B399" s="9" t="s">
        <v>744</v>
      </c>
      <c r="C399" s="1" t="s">
        <v>794</v>
      </c>
      <c r="D399" s="1" t="s">
        <v>646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2853000</v>
      </c>
      <c r="AA399" s="2">
        <v>1939601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1736000</v>
      </c>
      <c r="AI399" s="2">
        <v>4198000</v>
      </c>
      <c r="AJ399" s="2">
        <v>0</v>
      </c>
      <c r="AK399" s="2">
        <v>2194000</v>
      </c>
      <c r="AL399" s="2">
        <v>925104</v>
      </c>
      <c r="AM399" s="2">
        <v>925104</v>
      </c>
      <c r="AN399" s="2">
        <v>2358932</v>
      </c>
      <c r="AO399" s="2">
        <v>0</v>
      </c>
      <c r="AP399" s="2">
        <v>0</v>
      </c>
      <c r="AQ399" s="2">
        <v>0</v>
      </c>
      <c r="AR399" s="59">
        <v>0</v>
      </c>
      <c r="AS399" s="61">
        <v>0</v>
      </c>
      <c r="AT399" s="2">
        <v>0</v>
      </c>
    </row>
    <row r="400" spans="1:46" x14ac:dyDescent="0.25">
      <c r="A400" s="9">
        <v>394</v>
      </c>
      <c r="B400" s="9" t="s">
        <v>929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59">
        <v>0</v>
      </c>
      <c r="AS400" s="61">
        <v>0</v>
      </c>
      <c r="AT400" s="2">
        <v>0</v>
      </c>
    </row>
    <row r="401" spans="1:46" x14ac:dyDescent="0.25">
      <c r="A401" s="9">
        <v>395</v>
      </c>
      <c r="B401" s="9" t="s">
        <v>930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>
        <v>-3492000</v>
      </c>
      <c r="Q401" s="2">
        <v>-3000000</v>
      </c>
      <c r="R401" s="2">
        <v>-1100000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59">
        <v>0</v>
      </c>
      <c r="AS401" s="61">
        <v>0</v>
      </c>
      <c r="AT401" s="2">
        <v>0</v>
      </c>
    </row>
    <row r="402" spans="1:46" x14ac:dyDescent="0.25">
      <c r="A402" s="9">
        <v>396</v>
      </c>
      <c r="B402" s="9" t="s">
        <v>746</v>
      </c>
      <c r="C402" s="1" t="s">
        <v>794</v>
      </c>
      <c r="D402" s="1" t="s">
        <v>647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>
        <v>0</v>
      </c>
      <c r="Q402" s="2">
        <v>0</v>
      </c>
      <c r="R402" s="2">
        <v>0</v>
      </c>
      <c r="S402" s="2">
        <v>-357436</v>
      </c>
      <c r="T402" s="2">
        <v>676923</v>
      </c>
      <c r="U402" s="2">
        <v>1994000</v>
      </c>
      <c r="V402" s="2">
        <v>1723000</v>
      </c>
      <c r="W402" s="2">
        <v>1893000</v>
      </c>
      <c r="X402" s="2">
        <v>2393000</v>
      </c>
      <c r="Y402" s="2">
        <v>1726987</v>
      </c>
      <c r="Z402" s="2">
        <v>0</v>
      </c>
      <c r="AA402" s="2">
        <v>0</v>
      </c>
      <c r="AB402" s="2">
        <v>1799447</v>
      </c>
      <c r="AC402" s="2">
        <v>2264067</v>
      </c>
      <c r="AD402" s="2">
        <v>421945</v>
      </c>
      <c r="AE402" s="2">
        <v>3075905</v>
      </c>
      <c r="AF402" s="2">
        <v>2897882</v>
      </c>
      <c r="AG402" s="2">
        <v>1495000</v>
      </c>
      <c r="AH402" s="2">
        <v>1500000</v>
      </c>
      <c r="AI402" s="2">
        <v>1365000</v>
      </c>
      <c r="AJ402" s="2">
        <v>1365000</v>
      </c>
      <c r="AK402" s="2">
        <v>1365000</v>
      </c>
      <c r="AL402" s="2">
        <v>2730000</v>
      </c>
      <c r="AM402" s="2">
        <v>0</v>
      </c>
      <c r="AN402" s="2">
        <v>1737779</v>
      </c>
      <c r="AO402" s="2">
        <v>6783835</v>
      </c>
      <c r="AP402" s="2">
        <v>3365000</v>
      </c>
      <c r="AQ402" s="2">
        <v>500000</v>
      </c>
      <c r="AR402" s="59">
        <v>500000</v>
      </c>
      <c r="AS402" s="61">
        <v>500000</v>
      </c>
      <c r="AT402" s="2">
        <v>500000</v>
      </c>
    </row>
    <row r="403" spans="1:46" x14ac:dyDescent="0.25">
      <c r="A403" s="9">
        <v>397</v>
      </c>
      <c r="B403" s="9" t="s">
        <v>747</v>
      </c>
      <c r="C403" s="1" t="s">
        <v>795</v>
      </c>
      <c r="D403" s="1" t="s">
        <v>749</v>
      </c>
      <c r="E403" s="2">
        <v>1197581</v>
      </c>
      <c r="F403" s="2">
        <v>1297727</v>
      </c>
      <c r="G403" s="2">
        <v>1249972</v>
      </c>
      <c r="H403" s="2">
        <v>1337361</v>
      </c>
      <c r="I403" s="2">
        <v>1775364</v>
      </c>
      <c r="J403" s="2">
        <v>1937578</v>
      </c>
      <c r="K403" s="2">
        <v>2122478</v>
      </c>
      <c r="L403" s="2">
        <v>2140968</v>
      </c>
      <c r="M403" s="2">
        <v>2450399</v>
      </c>
      <c r="N403" s="2">
        <v>2572212</v>
      </c>
      <c r="O403" s="2">
        <v>2707473</v>
      </c>
      <c r="P403" s="2">
        <v>3038205</v>
      </c>
      <c r="Q403" s="2">
        <v>5695547</v>
      </c>
      <c r="R403" s="2">
        <v>6868816</v>
      </c>
      <c r="S403" s="2">
        <v>7975509</v>
      </c>
      <c r="T403" s="2">
        <v>8342679</v>
      </c>
      <c r="U403" s="2">
        <v>8540386</v>
      </c>
      <c r="V403" s="2">
        <v>8795410</v>
      </c>
      <c r="W403" s="2">
        <v>8643953</v>
      </c>
      <c r="X403" s="2">
        <v>10615018</v>
      </c>
      <c r="Y403" s="2">
        <v>11218321</v>
      </c>
      <c r="Z403" s="2">
        <v>10990902</v>
      </c>
      <c r="AA403" s="2">
        <v>10994299</v>
      </c>
      <c r="AB403" s="2">
        <v>11528820</v>
      </c>
      <c r="AC403" s="2">
        <v>11107091</v>
      </c>
      <c r="AD403" s="2">
        <v>13119421</v>
      </c>
      <c r="AE403" s="2">
        <v>15470811</v>
      </c>
      <c r="AF403" s="2">
        <v>16310542</v>
      </c>
      <c r="AG403" s="2">
        <v>17077987</v>
      </c>
      <c r="AH403" s="2">
        <v>16195784</v>
      </c>
      <c r="AI403" s="2">
        <v>18480586</v>
      </c>
      <c r="AJ403" s="2">
        <v>16650320</v>
      </c>
      <c r="AK403" s="2">
        <v>21441338</v>
      </c>
      <c r="AL403" s="2">
        <v>26535322</v>
      </c>
      <c r="AM403" s="2">
        <v>27433946</v>
      </c>
      <c r="AN403" s="2">
        <v>28772316</v>
      </c>
      <c r="AO403" s="2">
        <v>30295689</v>
      </c>
      <c r="AP403" s="2">
        <v>30181777</v>
      </c>
      <c r="AQ403" s="2">
        <v>30473544</v>
      </c>
      <c r="AR403" s="59">
        <v>32379449.609999999</v>
      </c>
      <c r="AS403" s="61">
        <v>32379449.609999999</v>
      </c>
      <c r="AT403" s="2">
        <v>30978500</v>
      </c>
    </row>
    <row r="404" spans="1:46" x14ac:dyDescent="0.25">
      <c r="A404" s="9">
        <v>398</v>
      </c>
      <c r="B404" s="9" t="s">
        <v>750</v>
      </c>
      <c r="C404" s="1" t="s">
        <v>795</v>
      </c>
      <c r="D404" s="1" t="s">
        <v>752</v>
      </c>
      <c r="E404" s="2">
        <v>200971</v>
      </c>
      <c r="F404" s="2">
        <v>252651</v>
      </c>
      <c r="G404" s="2">
        <v>193774</v>
      </c>
      <c r="H404" s="2">
        <v>212130</v>
      </c>
      <c r="I404" s="2">
        <v>222828</v>
      </c>
      <c r="J404" s="2">
        <v>302600</v>
      </c>
      <c r="K404" s="2">
        <v>292991</v>
      </c>
      <c r="L404" s="2">
        <v>317908</v>
      </c>
      <c r="M404" s="2">
        <v>318701</v>
      </c>
      <c r="N404" s="2">
        <v>324814</v>
      </c>
      <c r="O404" s="2">
        <v>358481</v>
      </c>
      <c r="P404" s="2">
        <v>361255</v>
      </c>
      <c r="Q404" s="2">
        <v>366568</v>
      </c>
      <c r="R404" s="2">
        <v>524212</v>
      </c>
      <c r="S404" s="2">
        <v>556515</v>
      </c>
      <c r="T404" s="2">
        <v>500481</v>
      </c>
      <c r="U404" s="2">
        <v>580580</v>
      </c>
      <c r="V404" s="2">
        <v>543137</v>
      </c>
      <c r="W404" s="2">
        <v>568209</v>
      </c>
      <c r="X404" s="2">
        <v>559667</v>
      </c>
      <c r="Y404" s="2">
        <v>549731</v>
      </c>
      <c r="Z404" s="2">
        <v>527248</v>
      </c>
      <c r="AA404" s="2">
        <v>490714</v>
      </c>
      <c r="AB404" s="2">
        <v>495193</v>
      </c>
      <c r="AC404" s="2">
        <v>615219</v>
      </c>
      <c r="AD404" s="2">
        <v>807343</v>
      </c>
      <c r="AE404" s="2">
        <v>888845</v>
      </c>
      <c r="AF404" s="2">
        <v>834642</v>
      </c>
      <c r="AG404" s="2">
        <v>705079</v>
      </c>
      <c r="AH404" s="2">
        <v>713962</v>
      </c>
      <c r="AI404" s="2">
        <v>1191105</v>
      </c>
      <c r="AJ404" s="2">
        <v>828489</v>
      </c>
      <c r="AK404" s="2">
        <v>856213</v>
      </c>
      <c r="AL404" s="2">
        <v>911528</v>
      </c>
      <c r="AM404" s="2">
        <v>836246</v>
      </c>
      <c r="AN404" s="2">
        <v>927967</v>
      </c>
      <c r="AO404" s="2">
        <v>911952</v>
      </c>
      <c r="AP404" s="2">
        <v>786919</v>
      </c>
      <c r="AQ404" s="2">
        <v>702759</v>
      </c>
      <c r="AR404" s="59">
        <v>761527.09</v>
      </c>
      <c r="AS404" s="61">
        <v>761527.09</v>
      </c>
      <c r="AT404" s="2">
        <v>818200</v>
      </c>
    </row>
    <row r="405" spans="1:46" x14ac:dyDescent="0.25">
      <c r="A405" s="9">
        <v>399</v>
      </c>
      <c r="B405" s="9" t="s">
        <v>753</v>
      </c>
      <c r="C405" s="1" t="s">
        <v>795</v>
      </c>
      <c r="D405" s="1" t="s">
        <v>754</v>
      </c>
      <c r="E405" s="2">
        <v>2616236</v>
      </c>
      <c r="F405" s="2">
        <v>2749954</v>
      </c>
      <c r="G405" s="2">
        <v>2743653</v>
      </c>
      <c r="H405" s="2">
        <v>4022907</v>
      </c>
      <c r="I405" s="2">
        <v>4041942</v>
      </c>
      <c r="J405" s="2">
        <v>4374617</v>
      </c>
      <c r="K405" s="2">
        <v>4708389</v>
      </c>
      <c r="L405" s="2">
        <v>5041592</v>
      </c>
      <c r="M405" s="2">
        <v>4702300</v>
      </c>
      <c r="N405" s="2">
        <v>4363616</v>
      </c>
      <c r="O405" s="2">
        <v>5177741</v>
      </c>
      <c r="P405" s="2">
        <v>6089420</v>
      </c>
      <c r="Q405" s="2">
        <v>6745532</v>
      </c>
      <c r="R405" s="2">
        <v>7501131</v>
      </c>
      <c r="S405" s="2">
        <v>8526727</v>
      </c>
      <c r="T405" s="2">
        <v>8308757</v>
      </c>
      <c r="U405" s="2">
        <v>6870220</v>
      </c>
      <c r="V405" s="2">
        <v>6775036</v>
      </c>
      <c r="W405" s="2">
        <v>6963907</v>
      </c>
      <c r="X405" s="2">
        <v>6947457</v>
      </c>
      <c r="Y405" s="2">
        <v>6436212</v>
      </c>
      <c r="Z405" s="2">
        <v>6704056</v>
      </c>
      <c r="AA405" s="2">
        <v>7242693</v>
      </c>
      <c r="AB405" s="2">
        <v>7815996</v>
      </c>
      <c r="AC405" s="2">
        <v>8302331</v>
      </c>
      <c r="AD405" s="2">
        <v>8226610</v>
      </c>
      <c r="AE405" s="2">
        <v>12098895</v>
      </c>
      <c r="AF405" s="2">
        <v>10090856</v>
      </c>
      <c r="AG405" s="2">
        <v>10739685</v>
      </c>
      <c r="AH405" s="2">
        <v>11689337</v>
      </c>
      <c r="AI405" s="2">
        <v>11605463</v>
      </c>
      <c r="AJ405" s="2">
        <v>10197470</v>
      </c>
      <c r="AK405" s="2">
        <v>10690373</v>
      </c>
      <c r="AL405" s="2">
        <v>16371597</v>
      </c>
      <c r="AM405" s="2">
        <v>13731424</v>
      </c>
      <c r="AN405" s="2">
        <v>13247660</v>
      </c>
      <c r="AO405" s="2">
        <v>14345160</v>
      </c>
      <c r="AP405" s="2">
        <v>14389185</v>
      </c>
      <c r="AQ405" s="2">
        <v>13899094</v>
      </c>
      <c r="AR405" s="59">
        <v>13315850.49</v>
      </c>
      <c r="AS405" s="61">
        <v>13315850.49</v>
      </c>
      <c r="AT405" s="2">
        <v>14000000</v>
      </c>
    </row>
    <row r="406" spans="1:46" x14ac:dyDescent="0.25">
      <c r="A406" s="9">
        <v>400</v>
      </c>
      <c r="B406" s="9" t="s">
        <v>755</v>
      </c>
      <c r="C406" s="1" t="s">
        <v>795</v>
      </c>
      <c r="D406" s="1" t="s">
        <v>756</v>
      </c>
      <c r="E406" s="2">
        <v>920668</v>
      </c>
      <c r="F406" s="2">
        <v>955248</v>
      </c>
      <c r="G406" s="2">
        <v>985522</v>
      </c>
      <c r="H406" s="2">
        <v>987401</v>
      </c>
      <c r="I406" s="2">
        <v>1269761</v>
      </c>
      <c r="J406" s="2">
        <v>1303871</v>
      </c>
      <c r="K406" s="2">
        <v>1232479</v>
      </c>
      <c r="L406" s="2">
        <v>2575935</v>
      </c>
      <c r="M406" s="2">
        <v>3143665</v>
      </c>
      <c r="N406" s="2">
        <v>2320719</v>
      </c>
      <c r="O406" s="2">
        <v>2474218</v>
      </c>
      <c r="P406" s="2">
        <v>2966458</v>
      </c>
      <c r="Q406" s="2">
        <v>2969587</v>
      </c>
      <c r="R406" s="2">
        <v>3473039</v>
      </c>
      <c r="S406" s="2">
        <v>3957557</v>
      </c>
      <c r="T406" s="2">
        <v>4046536</v>
      </c>
      <c r="U406" s="2">
        <v>3216350</v>
      </c>
      <c r="V406" s="2">
        <v>4025513</v>
      </c>
      <c r="W406" s="2">
        <v>2396057</v>
      </c>
      <c r="X406" s="2">
        <v>3812302</v>
      </c>
      <c r="Y406" s="2">
        <v>3876318</v>
      </c>
      <c r="Z406" s="2">
        <v>4494931</v>
      </c>
      <c r="AA406" s="2">
        <v>4687945</v>
      </c>
      <c r="AB406" s="2">
        <v>7782949</v>
      </c>
      <c r="AC406" s="2">
        <v>7688191</v>
      </c>
      <c r="AD406" s="2">
        <v>7992514</v>
      </c>
      <c r="AE406" s="2">
        <v>4321146</v>
      </c>
      <c r="AF406" s="2">
        <v>6669502</v>
      </c>
      <c r="AG406" s="2">
        <v>8578487</v>
      </c>
      <c r="AH406" s="2">
        <v>8939707</v>
      </c>
      <c r="AI406" s="2">
        <v>10222796</v>
      </c>
      <c r="AJ406" s="2">
        <v>8142134</v>
      </c>
      <c r="AK406" s="2">
        <v>6772470</v>
      </c>
      <c r="AL406" s="2">
        <v>7458274</v>
      </c>
      <c r="AM406" s="2">
        <v>7387048</v>
      </c>
      <c r="AN406" s="2">
        <v>6504980</v>
      </c>
      <c r="AO406" s="2">
        <v>6585603</v>
      </c>
      <c r="AP406" s="2">
        <v>6690831</v>
      </c>
      <c r="AQ406" s="2">
        <v>6548610</v>
      </c>
      <c r="AR406" s="59">
        <v>6473041.5499999998</v>
      </c>
      <c r="AS406" s="61">
        <v>6473041.5499999998</v>
      </c>
      <c r="AT406" s="2">
        <v>7000000</v>
      </c>
    </row>
    <row r="407" spans="1:46" x14ac:dyDescent="0.25">
      <c r="A407" s="9">
        <v>401</v>
      </c>
      <c r="B407" s="9" t="s">
        <v>757</v>
      </c>
      <c r="C407" s="1" t="s">
        <v>795</v>
      </c>
      <c r="D407" s="1" t="s">
        <v>759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72066</v>
      </c>
      <c r="M407" s="2">
        <v>866957</v>
      </c>
      <c r="N407" s="2">
        <v>2278397</v>
      </c>
      <c r="O407" s="2">
        <v>4278587</v>
      </c>
      <c r="P407" s="2">
        <v>7800491</v>
      </c>
      <c r="Q407" s="2">
        <v>8059318</v>
      </c>
      <c r="R407" s="2">
        <v>8155346</v>
      </c>
      <c r="S407" s="2">
        <v>9167350</v>
      </c>
      <c r="T407" s="2">
        <v>9314584</v>
      </c>
      <c r="U407" s="2">
        <v>8600355</v>
      </c>
      <c r="V407" s="2">
        <v>8756103</v>
      </c>
      <c r="W407" s="2">
        <v>10322766</v>
      </c>
      <c r="X407" s="2">
        <v>11032591</v>
      </c>
      <c r="Y407" s="2">
        <v>11279809</v>
      </c>
      <c r="Z407" s="2">
        <v>12652472</v>
      </c>
      <c r="AA407" s="2">
        <v>13243509</v>
      </c>
      <c r="AB407" s="2">
        <v>15040489</v>
      </c>
      <c r="AC407" s="2">
        <v>14605972</v>
      </c>
      <c r="AD407" s="2">
        <v>16311828</v>
      </c>
      <c r="AE407" s="2">
        <v>18366958</v>
      </c>
      <c r="AF407" s="2">
        <v>20153624</v>
      </c>
      <c r="AG407" s="2">
        <v>21398397</v>
      </c>
      <c r="AH407" s="2">
        <v>21594171</v>
      </c>
      <c r="AI407" s="2">
        <v>24100037</v>
      </c>
      <c r="AJ407" s="2">
        <v>22895990</v>
      </c>
      <c r="AK407" s="2">
        <v>22937256</v>
      </c>
      <c r="AL407" s="2">
        <v>22996126</v>
      </c>
      <c r="AM407" s="2">
        <v>23726332</v>
      </c>
      <c r="AN407" s="2">
        <v>25966025</v>
      </c>
      <c r="AO407" s="2">
        <v>28982720</v>
      </c>
      <c r="AP407" s="2">
        <v>26913828</v>
      </c>
      <c r="AQ407" s="2">
        <v>27550364</v>
      </c>
      <c r="AR407" s="59">
        <v>27865852.809999999</v>
      </c>
      <c r="AS407" s="61">
        <v>27865852.809999999</v>
      </c>
      <c r="AT407" s="2">
        <v>25668495</v>
      </c>
    </row>
    <row r="408" spans="1:46" x14ac:dyDescent="0.25">
      <c r="A408" s="9">
        <v>402</v>
      </c>
      <c r="B408" s="9" t="s">
        <v>760</v>
      </c>
      <c r="C408" s="1" t="s">
        <v>795</v>
      </c>
      <c r="D408" s="1" t="s">
        <v>761</v>
      </c>
      <c r="E408" s="2">
        <v>2028746</v>
      </c>
      <c r="F408" s="2">
        <v>2182339</v>
      </c>
      <c r="G408" s="2">
        <v>2040883</v>
      </c>
      <c r="H408" s="2">
        <v>2103082</v>
      </c>
      <c r="I408" s="2">
        <v>2471534</v>
      </c>
      <c r="J408" s="2">
        <v>2471500</v>
      </c>
      <c r="K408" s="2">
        <v>2517760</v>
      </c>
      <c r="L408" s="2">
        <v>2658016</v>
      </c>
      <c r="M408" s="2">
        <v>2970829</v>
      </c>
      <c r="N408" s="2">
        <v>3561000</v>
      </c>
      <c r="O408" s="2">
        <v>4091501</v>
      </c>
      <c r="P408" s="2">
        <v>4135479</v>
      </c>
      <c r="Q408" s="2">
        <v>4342349</v>
      </c>
      <c r="R408" s="2">
        <v>4450569</v>
      </c>
      <c r="S408" s="2">
        <v>5535799</v>
      </c>
      <c r="T408" s="2">
        <v>5710383</v>
      </c>
      <c r="U408" s="2">
        <v>5703136</v>
      </c>
      <c r="V408" s="2">
        <v>5552244</v>
      </c>
      <c r="W408" s="2">
        <v>5231512</v>
      </c>
      <c r="X408" s="2">
        <v>5326246</v>
      </c>
      <c r="Y408" s="2">
        <v>5138013</v>
      </c>
      <c r="Z408" s="2">
        <v>5146415</v>
      </c>
      <c r="AA408" s="2">
        <v>5134923</v>
      </c>
      <c r="AB408" s="2">
        <v>5212015</v>
      </c>
      <c r="AC408" s="2">
        <v>5236141</v>
      </c>
      <c r="AD408" s="2">
        <v>4930376</v>
      </c>
      <c r="AE408" s="2">
        <v>4530057</v>
      </c>
      <c r="AF408" s="2">
        <v>5455402</v>
      </c>
      <c r="AG408" s="2">
        <v>5590976</v>
      </c>
      <c r="AH408" s="2">
        <v>6031338</v>
      </c>
      <c r="AI408" s="2">
        <v>7014715</v>
      </c>
      <c r="AJ408" s="2">
        <v>7858748</v>
      </c>
      <c r="AK408" s="2">
        <v>7769153</v>
      </c>
      <c r="AL408" s="2">
        <v>11690965</v>
      </c>
      <c r="AM408" s="2">
        <v>11705721</v>
      </c>
      <c r="AN408" s="2">
        <v>12063816</v>
      </c>
      <c r="AO408" s="2">
        <v>12200900</v>
      </c>
      <c r="AP408" s="2">
        <v>13551278</v>
      </c>
      <c r="AQ408" s="2">
        <v>15380091</v>
      </c>
      <c r="AR408" s="59">
        <v>15416446.039999999</v>
      </c>
      <c r="AS408" s="61">
        <v>15416446.039999999</v>
      </c>
      <c r="AT408" s="2">
        <v>16000000</v>
      </c>
    </row>
    <row r="409" spans="1:46" x14ac:dyDescent="0.25">
      <c r="A409" s="9">
        <v>403</v>
      </c>
      <c r="B409" s="9" t="s">
        <v>762</v>
      </c>
      <c r="C409" s="1" t="s">
        <v>795</v>
      </c>
      <c r="D409" s="1" t="s">
        <v>646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10124334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59">
        <v>0</v>
      </c>
      <c r="AS409" s="61">
        <v>0</v>
      </c>
      <c r="AT409" s="2">
        <v>0</v>
      </c>
    </row>
    <row r="410" spans="1:46" x14ac:dyDescent="0.25">
      <c r="A410" s="9">
        <v>404</v>
      </c>
      <c r="B410" s="9" t="s">
        <v>931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-12709419</v>
      </c>
      <c r="M410" s="2">
        <v>-13560894</v>
      </c>
      <c r="N410" s="2">
        <v>-13142361</v>
      </c>
      <c r="O410" s="2">
        <v>-12935508</v>
      </c>
      <c r="P410" s="2">
        <v>-16590815</v>
      </c>
      <c r="Q410" s="2">
        <v>-19078159</v>
      </c>
      <c r="R410" s="2">
        <v>-21791320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59">
        <v>0</v>
      </c>
      <c r="AS410" s="61">
        <v>0</v>
      </c>
      <c r="AT410" s="2">
        <v>0</v>
      </c>
    </row>
    <row r="411" spans="1:46" x14ac:dyDescent="0.25">
      <c r="A411" s="9">
        <v>405</v>
      </c>
      <c r="B411" s="9" t="s">
        <v>763</v>
      </c>
      <c r="C411" s="1" t="s">
        <v>795</v>
      </c>
      <c r="D411" s="1" t="s">
        <v>764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-25857863</v>
      </c>
      <c r="T411" s="2">
        <v>-23144805</v>
      </c>
      <c r="U411" s="2">
        <v>-20785000</v>
      </c>
      <c r="V411" s="2">
        <v>-23584199</v>
      </c>
      <c r="W411" s="2">
        <v>-21392355</v>
      </c>
      <c r="X411" s="2">
        <v>-26091241</v>
      </c>
      <c r="Y411" s="2">
        <v>-25441401</v>
      </c>
      <c r="Z411" s="2">
        <v>-26708304</v>
      </c>
      <c r="AA411" s="2">
        <v>-26589492</v>
      </c>
      <c r="AB411" s="2">
        <v>-30294953</v>
      </c>
      <c r="AC411" s="2">
        <v>-29924704</v>
      </c>
      <c r="AD411" s="2">
        <v>-31991709</v>
      </c>
      <c r="AE411" s="2">
        <v>-31476712</v>
      </c>
      <c r="AF411" s="2">
        <v>-35763185</v>
      </c>
      <c r="AG411" s="2">
        <v>-36818653</v>
      </c>
      <c r="AH411" s="2">
        <v>-35370235</v>
      </c>
      <c r="AI411" s="2">
        <v>-40246011</v>
      </c>
      <c r="AJ411" s="2">
        <v>-35703987</v>
      </c>
      <c r="AK411" s="2">
        <v>-37312107</v>
      </c>
      <c r="AL411" s="2">
        <v>-53018872</v>
      </c>
      <c r="AM411" s="2">
        <v>-44959222</v>
      </c>
      <c r="AN411" s="2">
        <v>-41988017</v>
      </c>
      <c r="AO411" s="2">
        <v>-56657544</v>
      </c>
      <c r="AP411" s="2">
        <v>-55210204</v>
      </c>
      <c r="AQ411" s="2">
        <v>-64391634</v>
      </c>
      <c r="AR411" s="59">
        <v>-49119321.990000002</v>
      </c>
      <c r="AS411" s="61">
        <v>-49119321.990000002</v>
      </c>
      <c r="AT411" s="2">
        <v>-55047357</v>
      </c>
    </row>
    <row r="412" spans="1:46" x14ac:dyDescent="0.25">
      <c r="A412" s="9">
        <v>406</v>
      </c>
      <c r="B412" s="9" t="s">
        <v>765</v>
      </c>
      <c r="C412" s="1" t="s">
        <v>795</v>
      </c>
      <c r="D412" s="1" t="s">
        <v>766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-4760334</v>
      </c>
      <c r="AL412" s="2">
        <v>-5307065</v>
      </c>
      <c r="AM412" s="2">
        <v>-5486790</v>
      </c>
      <c r="AN412" s="2">
        <v>-5754463</v>
      </c>
      <c r="AO412" s="2">
        <v>-6059137</v>
      </c>
      <c r="AP412" s="2">
        <v>-6036355</v>
      </c>
      <c r="AQ412" s="2">
        <v>-6094709</v>
      </c>
      <c r="AR412" s="59">
        <v>-12475890</v>
      </c>
      <c r="AS412" s="61">
        <v>-12475890</v>
      </c>
      <c r="AT412" s="2">
        <v>-6195700</v>
      </c>
    </row>
    <row r="413" spans="1:46" x14ac:dyDescent="0.25">
      <c r="A413" s="9">
        <v>407</v>
      </c>
      <c r="B413" s="9" t="s">
        <v>932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2680</v>
      </c>
      <c r="AQ413" s="2">
        <v>0</v>
      </c>
      <c r="AR413" s="59">
        <v>0.56000000000000005</v>
      </c>
      <c r="AS413" s="61">
        <v>0.56000000000000005</v>
      </c>
      <c r="AT413" s="2">
        <v>0</v>
      </c>
    </row>
    <row r="414" spans="1:46" x14ac:dyDescent="0.25">
      <c r="A414" s="9">
        <v>408</v>
      </c>
      <c r="B414" s="9" t="s">
        <v>767</v>
      </c>
      <c r="C414" s="1" t="s">
        <v>796</v>
      </c>
      <c r="D414" s="1" t="s">
        <v>768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>
        <v>176209</v>
      </c>
      <c r="T414" s="2">
        <v>157040</v>
      </c>
      <c r="U414" s="2">
        <v>167844</v>
      </c>
      <c r="V414" s="2">
        <v>169981</v>
      </c>
      <c r="W414" s="2">
        <v>172473</v>
      </c>
      <c r="X414" s="2">
        <v>188896</v>
      </c>
      <c r="Y414" s="2">
        <v>194595</v>
      </c>
      <c r="Z414" s="2">
        <v>202630</v>
      </c>
      <c r="AA414" s="2">
        <v>212006</v>
      </c>
      <c r="AB414" s="2">
        <v>213250</v>
      </c>
      <c r="AC414" s="2">
        <v>242247</v>
      </c>
      <c r="AD414" s="2">
        <v>288391</v>
      </c>
      <c r="AE414" s="2">
        <v>422633</v>
      </c>
      <c r="AF414" s="2">
        <v>428062</v>
      </c>
      <c r="AG414" s="2">
        <v>429253</v>
      </c>
      <c r="AH414" s="2">
        <v>451046</v>
      </c>
      <c r="AI414" s="2">
        <v>453552</v>
      </c>
      <c r="AJ414" s="2">
        <v>442220</v>
      </c>
      <c r="AK414" s="2">
        <v>480474</v>
      </c>
      <c r="AL414" s="2">
        <v>542127</v>
      </c>
      <c r="AM414" s="2">
        <v>574557</v>
      </c>
      <c r="AN414" s="2">
        <v>582875</v>
      </c>
      <c r="AO414" s="2">
        <v>604591</v>
      </c>
      <c r="AP414" s="2">
        <v>621883</v>
      </c>
      <c r="AQ414" s="2">
        <v>616535</v>
      </c>
      <c r="AR414" s="59">
        <v>629658</v>
      </c>
      <c r="AS414" s="61">
        <v>629658</v>
      </c>
      <c r="AT414" s="2">
        <v>624080</v>
      </c>
    </row>
    <row r="415" spans="1:46" x14ac:dyDescent="0.25">
      <c r="A415" s="9">
        <v>409</v>
      </c>
      <c r="B415" s="9" t="s">
        <v>769</v>
      </c>
      <c r="C415" s="1" t="s">
        <v>796</v>
      </c>
      <c r="D415" s="1" t="s">
        <v>740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>
        <v>87087</v>
      </c>
      <c r="T415" s="2">
        <v>130546</v>
      </c>
      <c r="U415" s="2">
        <v>100392</v>
      </c>
      <c r="V415" s="2">
        <v>125351</v>
      </c>
      <c r="W415" s="2">
        <v>112316</v>
      </c>
      <c r="X415" s="2">
        <v>121761</v>
      </c>
      <c r="Y415" s="2">
        <v>118729</v>
      </c>
      <c r="Z415" s="2">
        <v>123678</v>
      </c>
      <c r="AA415" s="2">
        <v>104037</v>
      </c>
      <c r="AB415" s="2">
        <v>73411</v>
      </c>
      <c r="AC415" s="2">
        <v>101789</v>
      </c>
      <c r="AD415" s="2">
        <v>19266</v>
      </c>
      <c r="AE415" s="2">
        <v>4940</v>
      </c>
      <c r="AF415" s="2">
        <v>4560</v>
      </c>
      <c r="AG415" s="2">
        <v>4560</v>
      </c>
      <c r="AH415" s="2">
        <v>4180</v>
      </c>
      <c r="AI415" s="2">
        <v>4940</v>
      </c>
      <c r="AJ415" s="2">
        <v>2280</v>
      </c>
      <c r="AK415" s="2">
        <v>3800</v>
      </c>
      <c r="AL415" s="2">
        <v>4940</v>
      </c>
      <c r="AM415" s="2">
        <v>3420</v>
      </c>
      <c r="AN415" s="2">
        <v>5700</v>
      </c>
      <c r="AO415" s="2">
        <v>6460</v>
      </c>
      <c r="AP415" s="2">
        <v>3040</v>
      </c>
      <c r="AQ415" s="2">
        <v>5700</v>
      </c>
      <c r="AR415" s="59">
        <v>3800</v>
      </c>
      <c r="AS415" s="61">
        <v>3800</v>
      </c>
      <c r="AT415" s="2">
        <v>5200</v>
      </c>
    </row>
    <row r="416" spans="1:46" x14ac:dyDescent="0.25">
      <c r="A416" s="9">
        <v>410</v>
      </c>
      <c r="B416" s="9" t="s">
        <v>933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9000</v>
      </c>
      <c r="AQ416" s="2">
        <v>0</v>
      </c>
      <c r="AR416" s="59">
        <v>0</v>
      </c>
      <c r="AS416" s="61">
        <v>0</v>
      </c>
      <c r="AT416" s="2">
        <v>0</v>
      </c>
    </row>
    <row r="417" spans="1:49" x14ac:dyDescent="0.25">
      <c r="A417" s="9">
        <v>411</v>
      </c>
      <c r="B417" s="9" t="s">
        <v>770</v>
      </c>
      <c r="C417" s="1" t="s">
        <v>796</v>
      </c>
      <c r="D417" s="1" t="s">
        <v>772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>
        <v>2056906</v>
      </c>
      <c r="T417" s="2">
        <v>1258624</v>
      </c>
      <c r="U417" s="2">
        <v>1074052</v>
      </c>
      <c r="V417" s="2">
        <v>903394</v>
      </c>
      <c r="W417" s="2">
        <v>624526</v>
      </c>
      <c r="X417" s="2">
        <v>1198610</v>
      </c>
      <c r="Y417" s="2">
        <v>1313911</v>
      </c>
      <c r="Z417" s="2">
        <v>1033950</v>
      </c>
      <c r="AA417" s="2">
        <v>847839</v>
      </c>
      <c r="AB417" s="2">
        <v>1304658</v>
      </c>
      <c r="AC417" s="2">
        <v>1253667</v>
      </c>
      <c r="AD417" s="2">
        <v>1611493</v>
      </c>
      <c r="AE417" s="2">
        <v>1313341</v>
      </c>
      <c r="AF417" s="2">
        <v>1133790</v>
      </c>
      <c r="AG417" s="2">
        <v>635914</v>
      </c>
      <c r="AH417" s="2">
        <v>47585</v>
      </c>
      <c r="AI417" s="2">
        <v>178891</v>
      </c>
      <c r="AJ417" s="2">
        <v>202353</v>
      </c>
      <c r="AK417" s="2">
        <v>108846</v>
      </c>
      <c r="AL417" s="2">
        <v>251135</v>
      </c>
      <c r="AM417" s="2">
        <v>179923</v>
      </c>
      <c r="AN417" s="2">
        <v>181731</v>
      </c>
      <c r="AO417" s="2">
        <v>196010</v>
      </c>
      <c r="AP417" s="2">
        <v>283822</v>
      </c>
      <c r="AQ417" s="2">
        <v>276132</v>
      </c>
      <c r="AR417" s="59">
        <v>209121.47</v>
      </c>
      <c r="AS417" s="61">
        <v>209121.47</v>
      </c>
      <c r="AT417" s="2">
        <v>172914</v>
      </c>
    </row>
    <row r="418" spans="1:49" x14ac:dyDescent="0.25">
      <c r="A418" s="9">
        <v>412</v>
      </c>
      <c r="B418" s="9" t="s">
        <v>773</v>
      </c>
      <c r="C418" s="1" t="s">
        <v>796</v>
      </c>
      <c r="D418" s="1" t="s">
        <v>775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>
        <v>482409</v>
      </c>
      <c r="T418" s="2">
        <v>845923</v>
      </c>
      <c r="U418" s="2">
        <v>1566328</v>
      </c>
      <c r="V418" s="2">
        <v>1459236</v>
      </c>
      <c r="W418" s="2">
        <v>1483656</v>
      </c>
      <c r="X418" s="2">
        <v>1719132</v>
      </c>
      <c r="Y418" s="2">
        <v>1818064</v>
      </c>
      <c r="Z418" s="2">
        <v>1734066</v>
      </c>
      <c r="AA418" s="2">
        <v>1884862</v>
      </c>
      <c r="AB418" s="2">
        <v>2359977</v>
      </c>
      <c r="AC418" s="2">
        <v>2171521</v>
      </c>
      <c r="AD418" s="2">
        <v>2084051</v>
      </c>
      <c r="AE418" s="2">
        <v>3102401</v>
      </c>
      <c r="AF418" s="2">
        <v>3752517</v>
      </c>
      <c r="AG418" s="2">
        <v>3311930</v>
      </c>
      <c r="AH418" s="2">
        <v>3531640</v>
      </c>
      <c r="AI418" s="2">
        <v>3991667</v>
      </c>
      <c r="AJ418" s="2">
        <v>3912799</v>
      </c>
      <c r="AK418" s="2">
        <v>3558414</v>
      </c>
      <c r="AL418" s="2">
        <v>4110964</v>
      </c>
      <c r="AM418" s="2">
        <v>3893854</v>
      </c>
      <c r="AN418" s="2">
        <v>4509735</v>
      </c>
      <c r="AO418" s="2">
        <v>4847869</v>
      </c>
      <c r="AP418" s="2">
        <v>4959050</v>
      </c>
      <c r="AQ418" s="2">
        <v>5343944</v>
      </c>
      <c r="AR418" s="59">
        <v>5342912.9400000004</v>
      </c>
      <c r="AS418" s="61">
        <v>5342912.9400000004</v>
      </c>
      <c r="AT418" s="2">
        <v>5300000</v>
      </c>
    </row>
    <row r="419" spans="1:49" x14ac:dyDescent="0.25">
      <c r="A419" s="9">
        <v>413</v>
      </c>
      <c r="B419" s="9" t="s">
        <v>934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>
        <v>0</v>
      </c>
      <c r="T419" s="2">
        <v>5312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59">
        <v>0</v>
      </c>
      <c r="AS419" s="61">
        <v>0</v>
      </c>
      <c r="AT419" s="2">
        <v>0</v>
      </c>
    </row>
    <row r="420" spans="1:49" x14ac:dyDescent="0.25">
      <c r="A420" s="9">
        <v>414</v>
      </c>
      <c r="B420" s="9" t="s">
        <v>935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>
        <v>117</v>
      </c>
      <c r="T420" s="2">
        <v>1273</v>
      </c>
      <c r="U420" s="2">
        <v>550</v>
      </c>
      <c r="V420" s="2">
        <v>155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59">
        <v>0</v>
      </c>
      <c r="AS420" s="61">
        <v>0</v>
      </c>
      <c r="AT420" s="2">
        <v>0</v>
      </c>
    </row>
    <row r="421" spans="1:49" x14ac:dyDescent="0.25">
      <c r="A421" s="9">
        <v>415</v>
      </c>
      <c r="B421" s="9" t="s">
        <v>936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>
        <v>12091</v>
      </c>
      <c r="T421" s="2">
        <v>16946</v>
      </c>
      <c r="U421" s="2">
        <v>9045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59">
        <v>0</v>
      </c>
      <c r="AS421" s="61">
        <v>0</v>
      </c>
      <c r="AT421" s="2">
        <v>0</v>
      </c>
    </row>
    <row r="422" spans="1:49" x14ac:dyDescent="0.25">
      <c r="A422" s="9">
        <v>416</v>
      </c>
      <c r="B422" s="9" t="s">
        <v>776</v>
      </c>
      <c r="C422" s="1" t="s">
        <v>796</v>
      </c>
      <c r="D422" s="1" t="s">
        <v>777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555253</v>
      </c>
      <c r="AM422" s="2">
        <v>517136</v>
      </c>
      <c r="AN422" s="2">
        <v>514320</v>
      </c>
      <c r="AO422" s="2">
        <v>585240</v>
      </c>
      <c r="AP422" s="2">
        <v>815281</v>
      </c>
      <c r="AQ422" s="2">
        <v>786743</v>
      </c>
      <c r="AR422" s="59">
        <v>864329.68</v>
      </c>
      <c r="AS422" s="61">
        <v>864329.68</v>
      </c>
      <c r="AT422" s="2">
        <v>745100</v>
      </c>
    </row>
    <row r="423" spans="1:49" x14ac:dyDescent="0.25">
      <c r="A423" s="9">
        <v>417</v>
      </c>
      <c r="B423" s="9" t="s">
        <v>778</v>
      </c>
      <c r="C423" s="1" t="s">
        <v>796</v>
      </c>
      <c r="D423" s="1" t="s">
        <v>779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16671</v>
      </c>
      <c r="AN423" s="2">
        <v>32432</v>
      </c>
      <c r="AO423" s="2">
        <v>39969</v>
      </c>
      <c r="AP423" s="2">
        <v>47492</v>
      </c>
      <c r="AQ423" s="2">
        <v>48300</v>
      </c>
      <c r="AR423" s="59">
        <v>114465</v>
      </c>
      <c r="AS423" s="61">
        <v>114465</v>
      </c>
      <c r="AT423" s="2">
        <v>49866</v>
      </c>
    </row>
    <row r="424" spans="1:49" x14ac:dyDescent="0.25">
      <c r="A424" s="9">
        <v>418</v>
      </c>
      <c r="B424" s="9" t="s">
        <v>780</v>
      </c>
      <c r="C424" s="1" t="s">
        <v>796</v>
      </c>
      <c r="D424" s="1" t="s">
        <v>593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697</v>
      </c>
      <c r="AA424" s="2">
        <v>424</v>
      </c>
      <c r="AB424" s="2">
        <v>85</v>
      </c>
      <c r="AC424" s="2">
        <v>905</v>
      </c>
      <c r="AD424" s="2">
        <v>9440</v>
      </c>
      <c r="AE424" s="2">
        <v>7275</v>
      </c>
      <c r="AF424" s="2">
        <v>2300</v>
      </c>
      <c r="AG424" s="2">
        <v>18540</v>
      </c>
      <c r="AH424" s="2">
        <v>32260</v>
      </c>
      <c r="AI424" s="2">
        <v>27960</v>
      </c>
      <c r="AJ424" s="2">
        <v>33490</v>
      </c>
      <c r="AK424" s="2">
        <v>47108</v>
      </c>
      <c r="AL424" s="2">
        <v>81041</v>
      </c>
      <c r="AM424" s="2">
        <v>34016</v>
      </c>
      <c r="AN424" s="2">
        <v>54210</v>
      </c>
      <c r="AO424" s="2">
        <v>63870</v>
      </c>
      <c r="AP424" s="2">
        <v>57915</v>
      </c>
      <c r="AQ424" s="2">
        <v>109330</v>
      </c>
      <c r="AR424" s="59">
        <v>120600</v>
      </c>
      <c r="AS424" s="61">
        <v>120600</v>
      </c>
      <c r="AT424" s="2">
        <v>0</v>
      </c>
    </row>
    <row r="425" spans="1:49" x14ac:dyDescent="0.25">
      <c r="A425" s="9">
        <v>419</v>
      </c>
      <c r="B425" s="9" t="s">
        <v>781</v>
      </c>
      <c r="C425" s="1" t="s">
        <v>796</v>
      </c>
      <c r="D425" s="1" t="s">
        <v>783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>
        <v>25857803</v>
      </c>
      <c r="T425" s="2">
        <v>23144805</v>
      </c>
      <c r="U425" s="2">
        <v>20785000</v>
      </c>
      <c r="V425" s="2">
        <v>23584199</v>
      </c>
      <c r="W425" s="2">
        <v>21392355</v>
      </c>
      <c r="X425" s="2">
        <v>26091241</v>
      </c>
      <c r="Y425" s="2">
        <v>25441401</v>
      </c>
      <c r="Z425" s="2">
        <v>26708304</v>
      </c>
      <c r="AA425" s="2">
        <v>26589492</v>
      </c>
      <c r="AB425" s="2">
        <v>30294953</v>
      </c>
      <c r="AC425" s="2">
        <v>29924704</v>
      </c>
      <c r="AD425" s="2">
        <v>31991709</v>
      </c>
      <c r="AE425" s="2">
        <v>31476712</v>
      </c>
      <c r="AF425" s="2">
        <v>35763185</v>
      </c>
      <c r="AG425" s="2">
        <v>36818653</v>
      </c>
      <c r="AH425" s="2">
        <v>35370235</v>
      </c>
      <c r="AI425" s="2">
        <v>40246011</v>
      </c>
      <c r="AJ425" s="2">
        <v>35703987</v>
      </c>
      <c r="AK425" s="2">
        <v>37312107</v>
      </c>
      <c r="AL425" s="2">
        <v>53018872</v>
      </c>
      <c r="AM425" s="2">
        <v>44959222</v>
      </c>
      <c r="AN425" s="2">
        <v>41988017</v>
      </c>
      <c r="AO425" s="2">
        <v>56657544</v>
      </c>
      <c r="AP425" s="2">
        <v>55210204</v>
      </c>
      <c r="AQ425" s="2">
        <v>64391634</v>
      </c>
      <c r="AR425" s="59">
        <v>49119321.990000002</v>
      </c>
      <c r="AS425" s="61">
        <v>49119321.990000002</v>
      </c>
      <c r="AT425" s="2">
        <v>55047357</v>
      </c>
    </row>
    <row r="426" spans="1:49" x14ac:dyDescent="0.25">
      <c r="A426" s="9">
        <v>420</v>
      </c>
      <c r="B426" s="9" t="s">
        <v>784</v>
      </c>
      <c r="C426" s="1" t="s">
        <v>796</v>
      </c>
      <c r="D426" s="1" t="s">
        <v>647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>
        <v>-21594770</v>
      </c>
      <c r="T426" s="2">
        <v>-18777046</v>
      </c>
      <c r="U426" s="2">
        <v>-15844722</v>
      </c>
      <c r="V426" s="2">
        <v>-18746060</v>
      </c>
      <c r="W426" s="2">
        <v>-16086985</v>
      </c>
      <c r="X426" s="2">
        <v>-21622976</v>
      </c>
      <c r="Y426" s="2">
        <v>-21008079</v>
      </c>
      <c r="Z426" s="2">
        <v>-21476011</v>
      </c>
      <c r="AA426" s="2">
        <v>-20380651</v>
      </c>
      <c r="AB426" s="2">
        <v>-26281480</v>
      </c>
      <c r="AC426" s="2">
        <v>-25165853</v>
      </c>
      <c r="AD426" s="2">
        <v>-26991363</v>
      </c>
      <c r="AE426" s="2">
        <v>-26792938</v>
      </c>
      <c r="AF426" s="2">
        <v>-30948516</v>
      </c>
      <c r="AG426" s="2">
        <v>-29866735</v>
      </c>
      <c r="AH426" s="2">
        <v>-26600516</v>
      </c>
      <c r="AI426" s="2">
        <v>-30697201</v>
      </c>
      <c r="AJ426" s="2">
        <v>-25628644</v>
      </c>
      <c r="AK426" s="2">
        <v>-25752906</v>
      </c>
      <c r="AL426" s="2">
        <v>-42864175</v>
      </c>
      <c r="AM426" s="2">
        <v>-32457480</v>
      </c>
      <c r="AN426" s="2">
        <v>-30334830</v>
      </c>
      <c r="AO426" s="2">
        <v>-43423495</v>
      </c>
      <c r="AP426" s="2">
        <v>-37740911</v>
      </c>
      <c r="AQ426" s="2">
        <v>-48128993</v>
      </c>
      <c r="AR426" s="59">
        <v>-33531236.989999998</v>
      </c>
      <c r="AS426" s="61">
        <v>-33531236.989999998</v>
      </c>
      <c r="AT426" s="2">
        <v>-36301547</v>
      </c>
    </row>
    <row r="427" spans="1:49" x14ac:dyDescent="0.25">
      <c r="A427" s="9">
        <v>421</v>
      </c>
      <c r="B427" s="9" t="s">
        <v>937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59">
        <v>0</v>
      </c>
      <c r="AS427" s="61">
        <v>0</v>
      </c>
      <c r="AT427" s="2">
        <v>0</v>
      </c>
    </row>
    <row r="428" spans="1:49" x14ac:dyDescent="0.25">
      <c r="B428" t="s">
        <v>1293</v>
      </c>
      <c r="D428" s="1" t="s">
        <v>1115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157662144</v>
      </c>
      <c r="Z428" s="2">
        <v>158466103</v>
      </c>
      <c r="AA428" s="2">
        <v>164833673</v>
      </c>
      <c r="AB428" s="2">
        <v>174356780</v>
      </c>
      <c r="AC428" s="2">
        <v>173935174</v>
      </c>
      <c r="AD428" s="2">
        <v>173825699</v>
      </c>
      <c r="AE428" s="2">
        <v>170004600</v>
      </c>
      <c r="AF428" s="2">
        <v>200604908</v>
      </c>
      <c r="AG428" s="2">
        <v>223205618</v>
      </c>
      <c r="AH428" s="2">
        <v>227279509</v>
      </c>
      <c r="AI428" s="2">
        <v>214400068</v>
      </c>
      <c r="AJ428" s="2">
        <v>188715254</v>
      </c>
      <c r="AK428" s="2">
        <v>132655208</v>
      </c>
      <c r="AL428" s="2">
        <v>127994456</v>
      </c>
      <c r="AM428" s="2">
        <v>125637064</v>
      </c>
      <c r="AN428" s="2">
        <v>0</v>
      </c>
      <c r="AO428" s="2">
        <v>0</v>
      </c>
      <c r="AP428" s="2">
        <v>0</v>
      </c>
      <c r="AQ428" s="2">
        <v>0</v>
      </c>
      <c r="AR428" s="59">
        <v>0</v>
      </c>
      <c r="AS428" s="61">
        <v>0</v>
      </c>
      <c r="AT428" s="2"/>
    </row>
    <row r="429" spans="1:49" x14ac:dyDescent="0.25">
      <c r="B429" t="s">
        <v>1294</v>
      </c>
      <c r="D429" s="1" t="s">
        <v>308</v>
      </c>
      <c r="E429" s="2">
        <v>0</v>
      </c>
      <c r="F429" s="2">
        <v>0</v>
      </c>
      <c r="G429" s="2">
        <v>0</v>
      </c>
      <c r="H429" s="2">
        <v>3098453</v>
      </c>
      <c r="I429" s="2">
        <v>3848555</v>
      </c>
      <c r="J429" s="2">
        <v>2762186</v>
      </c>
      <c r="K429" s="2">
        <v>4472367</v>
      </c>
      <c r="L429" s="2">
        <v>4449405</v>
      </c>
      <c r="M429" s="2">
        <v>4550102</v>
      </c>
      <c r="N429" s="2">
        <v>5304338</v>
      </c>
      <c r="O429" s="2">
        <v>8753461</v>
      </c>
      <c r="P429" s="2">
        <v>8909932</v>
      </c>
      <c r="Q429" s="2">
        <v>8599388</v>
      </c>
      <c r="R429" s="2">
        <v>8092071</v>
      </c>
      <c r="S429" s="2">
        <v>6019716</v>
      </c>
      <c r="T429" s="2">
        <v>7597346</v>
      </c>
      <c r="U429" s="2">
        <v>8868346</v>
      </c>
      <c r="V429" s="2">
        <v>11538072</v>
      </c>
      <c r="W429" s="2">
        <v>11627190</v>
      </c>
      <c r="X429" s="2">
        <v>12309650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59">
        <v>0</v>
      </c>
      <c r="AS429" s="61">
        <v>0</v>
      </c>
      <c r="AT429" s="2"/>
      <c r="AV429" s="7"/>
      <c r="AW429" s="7"/>
    </row>
    <row r="430" spans="1:49" x14ac:dyDescent="0.25">
      <c r="B430" t="s">
        <v>1295</v>
      </c>
      <c r="D430" s="1" t="s">
        <v>308</v>
      </c>
      <c r="E430" s="2">
        <v>13727736</v>
      </c>
      <c r="F430" s="2">
        <v>14331418</v>
      </c>
      <c r="G430" s="2">
        <v>14060054</v>
      </c>
      <c r="H430" s="2">
        <v>14382333</v>
      </c>
      <c r="I430" s="2">
        <v>14658617</v>
      </c>
      <c r="J430" s="2">
        <v>14451916</v>
      </c>
      <c r="K430" s="2">
        <v>14942702</v>
      </c>
      <c r="L430" s="2">
        <v>15696646</v>
      </c>
      <c r="M430" s="2">
        <v>16145326</v>
      </c>
      <c r="N430" s="2">
        <v>15866069</v>
      </c>
      <c r="O430" s="2">
        <v>19646246</v>
      </c>
      <c r="P430" s="2">
        <v>19852546</v>
      </c>
      <c r="Q430" s="2">
        <v>19987635</v>
      </c>
      <c r="R430" s="2">
        <v>20070283</v>
      </c>
      <c r="S430" s="2">
        <v>19234343</v>
      </c>
      <c r="T430" s="2">
        <v>18499959</v>
      </c>
      <c r="U430" s="2">
        <v>20021797</v>
      </c>
      <c r="V430" s="2">
        <v>21641503</v>
      </c>
      <c r="W430" s="2">
        <v>20927372</v>
      </c>
      <c r="X430" s="2">
        <v>22302583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59">
        <v>0</v>
      </c>
      <c r="AS430" s="61">
        <v>0</v>
      </c>
      <c r="AT430" s="2"/>
      <c r="AV430" s="7"/>
      <c r="AW430" s="7"/>
    </row>
    <row r="431" spans="1:49" x14ac:dyDescent="0.25">
      <c r="B431" t="s">
        <v>1296</v>
      </c>
      <c r="D431" s="1" t="s">
        <v>308</v>
      </c>
      <c r="E431" s="2">
        <v>25887833</v>
      </c>
      <c r="F431" s="2">
        <v>26722662</v>
      </c>
      <c r="G431" s="2">
        <v>25020090</v>
      </c>
      <c r="H431" s="2">
        <v>24889295</v>
      </c>
      <c r="I431" s="2">
        <v>25078467</v>
      </c>
      <c r="J431" s="2">
        <v>32345335</v>
      </c>
      <c r="K431" s="2">
        <v>40515579</v>
      </c>
      <c r="L431" s="2">
        <v>40871973</v>
      </c>
      <c r="M431" s="2">
        <v>42107959</v>
      </c>
      <c r="N431" s="2">
        <v>45426144</v>
      </c>
      <c r="O431" s="2">
        <v>65762161</v>
      </c>
      <c r="P431" s="2">
        <v>65855131</v>
      </c>
      <c r="Q431" s="2">
        <v>65070103</v>
      </c>
      <c r="R431" s="2">
        <v>62588481</v>
      </c>
      <c r="S431" s="2">
        <v>64753525</v>
      </c>
      <c r="T431" s="2">
        <v>80150972</v>
      </c>
      <c r="U431" s="2">
        <v>85841281</v>
      </c>
      <c r="V431" s="2">
        <v>87915385</v>
      </c>
      <c r="W431" s="2">
        <v>88228669</v>
      </c>
      <c r="X431" s="2">
        <v>89409592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59">
        <v>0</v>
      </c>
      <c r="AS431" s="61">
        <v>0</v>
      </c>
      <c r="AT431" s="2"/>
    </row>
    <row r="432" spans="1:49" x14ac:dyDescent="0.25">
      <c r="B432" t="s">
        <v>1297</v>
      </c>
      <c r="D432" s="1" t="s">
        <v>603</v>
      </c>
      <c r="E432" s="2">
        <v>-268962</v>
      </c>
      <c r="F432" s="2">
        <v>-259222</v>
      </c>
      <c r="G432" s="2">
        <v>-279404</v>
      </c>
      <c r="H432" s="2">
        <v>-323895</v>
      </c>
      <c r="I432" s="2">
        <v>-299296</v>
      </c>
      <c r="J432" s="2">
        <v>-391595</v>
      </c>
      <c r="K432" s="2">
        <v>-381141</v>
      </c>
      <c r="L432" s="2">
        <v>-433222</v>
      </c>
      <c r="M432" s="2">
        <v>-558558</v>
      </c>
      <c r="N432" s="2">
        <v>-648418</v>
      </c>
      <c r="O432" s="2">
        <v>-804931</v>
      </c>
      <c r="P432" s="2">
        <v>-860927</v>
      </c>
      <c r="Q432" s="2">
        <v>-917074</v>
      </c>
      <c r="R432" s="2">
        <v>-1050922</v>
      </c>
      <c r="S432" s="2">
        <v>-1132965</v>
      </c>
      <c r="T432" s="2">
        <v>-1257643</v>
      </c>
      <c r="U432" s="2">
        <v>-1077116</v>
      </c>
      <c r="V432" s="2">
        <v>-1130253</v>
      </c>
      <c r="W432" s="2">
        <v>-1089578</v>
      </c>
      <c r="X432" s="2">
        <v>-1544415</v>
      </c>
      <c r="Y432" s="2">
        <v>-1481305</v>
      </c>
      <c r="Z432" s="2">
        <v>-920171</v>
      </c>
      <c r="AA432" s="2">
        <v>-840084</v>
      </c>
      <c r="AB432" s="2">
        <v>-806808</v>
      </c>
      <c r="AC432" s="2">
        <v>-874365</v>
      </c>
      <c r="AD432" s="2">
        <v>-1012779</v>
      </c>
      <c r="AE432" s="2">
        <v>-915024</v>
      </c>
      <c r="AF432" s="2">
        <v>-955106</v>
      </c>
      <c r="AG432" s="2">
        <v>-882256</v>
      </c>
      <c r="AH432" s="2">
        <v>-1057120</v>
      </c>
      <c r="AI432" s="2">
        <v>-1075414</v>
      </c>
      <c r="AJ432" s="2">
        <v>-1148152</v>
      </c>
      <c r="AK432" s="2">
        <v>-1148152</v>
      </c>
      <c r="AL432" s="2">
        <v>-1148152</v>
      </c>
      <c r="AM432" s="2">
        <v>-1148152</v>
      </c>
      <c r="AN432" s="2">
        <v>0</v>
      </c>
      <c r="AO432" s="2">
        <v>0</v>
      </c>
      <c r="AP432" s="2">
        <v>0</v>
      </c>
      <c r="AQ432" s="2">
        <v>0</v>
      </c>
      <c r="AR432" s="59">
        <v>0</v>
      </c>
      <c r="AS432" s="61">
        <v>0</v>
      </c>
      <c r="AT432" s="2"/>
    </row>
    <row r="433" spans="2:46" x14ac:dyDescent="0.25">
      <c r="B433" t="s">
        <v>1298</v>
      </c>
      <c r="D433" s="1" t="s">
        <v>308</v>
      </c>
      <c r="E433" s="2">
        <v>16911206</v>
      </c>
      <c r="F433" s="2">
        <v>19259089</v>
      </c>
      <c r="G433" s="2">
        <v>18102835</v>
      </c>
      <c r="H433" s="2">
        <v>17772602</v>
      </c>
      <c r="I433" s="2">
        <v>19721406</v>
      </c>
      <c r="J433" s="2">
        <v>23312201</v>
      </c>
      <c r="K433" s="2">
        <v>31561967</v>
      </c>
      <c r="L433" s="2">
        <v>36039024</v>
      </c>
      <c r="M433" s="2">
        <v>40460285</v>
      </c>
      <c r="N433" s="2">
        <v>45873235</v>
      </c>
      <c r="O433" s="2">
        <v>40833993</v>
      </c>
      <c r="P433" s="2">
        <v>40660600</v>
      </c>
      <c r="Q433" s="2">
        <v>38786519</v>
      </c>
      <c r="R433" s="2">
        <v>35523503</v>
      </c>
      <c r="S433" s="2">
        <v>34384084</v>
      </c>
      <c r="T433" s="2">
        <v>37131732</v>
      </c>
      <c r="U433" s="2">
        <v>45743776</v>
      </c>
      <c r="V433" s="2">
        <v>52698282</v>
      </c>
      <c r="W433" s="2">
        <v>55287185</v>
      </c>
      <c r="X433" s="2">
        <v>57510677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59">
        <v>0</v>
      </c>
      <c r="AS433" s="61">
        <v>0</v>
      </c>
      <c r="AT433" s="2"/>
    </row>
    <row r="434" spans="2:46" x14ac:dyDescent="0.25">
      <c r="B434" t="s">
        <v>1299</v>
      </c>
      <c r="D434" s="1" t="s">
        <v>308</v>
      </c>
      <c r="E434" s="2">
        <v>180951</v>
      </c>
      <c r="F434" s="2">
        <v>171605</v>
      </c>
      <c r="G434" s="2">
        <v>29834</v>
      </c>
      <c r="H434" s="2">
        <v>27378</v>
      </c>
      <c r="I434" s="2">
        <v>18774</v>
      </c>
      <c r="J434" s="2">
        <v>114991</v>
      </c>
      <c r="K434" s="2">
        <v>340688</v>
      </c>
      <c r="L434" s="2">
        <v>427126</v>
      </c>
      <c r="M434" s="2">
        <v>406379</v>
      </c>
      <c r="N434" s="2">
        <v>533561</v>
      </c>
      <c r="O434" s="2">
        <v>524926</v>
      </c>
      <c r="P434" s="2">
        <v>554426</v>
      </c>
      <c r="Q434" s="2">
        <v>531898</v>
      </c>
      <c r="R434" s="2">
        <v>-201837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59">
        <v>0</v>
      </c>
      <c r="AS434" s="61">
        <v>0</v>
      </c>
      <c r="AT434" s="2"/>
    </row>
    <row r="435" spans="2:46" x14ac:dyDescent="0.25">
      <c r="B435" t="s">
        <v>1300</v>
      </c>
      <c r="D435" s="1" t="s">
        <v>308</v>
      </c>
      <c r="E435" s="2">
        <v>537643</v>
      </c>
      <c r="F435" s="2">
        <v>631931</v>
      </c>
      <c r="G435" s="2">
        <v>663209</v>
      </c>
      <c r="H435" s="2">
        <v>691660</v>
      </c>
      <c r="I435" s="2">
        <v>903914</v>
      </c>
      <c r="J435" s="2">
        <v>962690</v>
      </c>
      <c r="K435" s="2">
        <v>1135436</v>
      </c>
      <c r="L435" s="2">
        <v>1132569</v>
      </c>
      <c r="M435" s="2">
        <v>681877</v>
      </c>
      <c r="N435" s="2">
        <v>1285264</v>
      </c>
      <c r="O435" s="2">
        <v>894056</v>
      </c>
      <c r="P435" s="2">
        <v>1646410</v>
      </c>
      <c r="Q435" s="2">
        <v>1636744</v>
      </c>
      <c r="R435" s="2">
        <v>1671844</v>
      </c>
      <c r="S435" s="2">
        <v>2646060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59">
        <v>0</v>
      </c>
      <c r="AS435" s="61">
        <v>0</v>
      </c>
      <c r="AT435" s="2"/>
    </row>
    <row r="436" spans="2:46" x14ac:dyDescent="0.25">
      <c r="B436" t="s">
        <v>1301</v>
      </c>
      <c r="D436" s="1" t="s">
        <v>308</v>
      </c>
      <c r="E436" s="2">
        <v>181169</v>
      </c>
      <c r="F436" s="2">
        <v>181225</v>
      </c>
      <c r="G436" s="2">
        <v>157020</v>
      </c>
      <c r="H436" s="2">
        <v>134320</v>
      </c>
      <c r="I436" s="2">
        <v>137688</v>
      </c>
      <c r="J436" s="2">
        <v>155516</v>
      </c>
      <c r="K436" s="2">
        <v>195751</v>
      </c>
      <c r="L436" s="2">
        <v>209445</v>
      </c>
      <c r="M436" s="2">
        <v>227221</v>
      </c>
      <c r="N436" s="2">
        <v>246182</v>
      </c>
      <c r="O436" s="2">
        <v>180762</v>
      </c>
      <c r="P436" s="2">
        <v>208196</v>
      </c>
      <c r="Q436" s="2">
        <v>230528</v>
      </c>
      <c r="R436" s="2">
        <v>217479</v>
      </c>
      <c r="S436" s="2">
        <v>50247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59">
        <v>0</v>
      </c>
      <c r="AS436" s="61">
        <v>0</v>
      </c>
      <c r="AT436" s="2"/>
    </row>
    <row r="437" spans="2:46" x14ac:dyDescent="0.25">
      <c r="B437" t="s">
        <v>1302</v>
      </c>
      <c r="D437" s="1" t="s">
        <v>308</v>
      </c>
      <c r="E437" s="2">
        <v>0</v>
      </c>
      <c r="F437" s="2">
        <v>0</v>
      </c>
      <c r="G437" s="2">
        <v>11820</v>
      </c>
      <c r="H437" s="2">
        <v>22680</v>
      </c>
      <c r="I437" s="2">
        <v>48763</v>
      </c>
      <c r="J437" s="2">
        <v>47932</v>
      </c>
      <c r="K437" s="2">
        <v>67115</v>
      </c>
      <c r="L437" s="2">
        <v>84070</v>
      </c>
      <c r="M437" s="2">
        <v>86883</v>
      </c>
      <c r="N437" s="2">
        <v>97397</v>
      </c>
      <c r="O437" s="2">
        <v>107370</v>
      </c>
      <c r="P437" s="2">
        <v>123032</v>
      </c>
      <c r="Q437" s="2">
        <v>124738</v>
      </c>
      <c r="R437" s="2">
        <v>151314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59">
        <v>0</v>
      </c>
      <c r="AS437" s="61">
        <v>0</v>
      </c>
      <c r="AT437" s="2"/>
    </row>
    <row r="438" spans="2:46" x14ac:dyDescent="0.25">
      <c r="B438" t="s">
        <v>1303</v>
      </c>
      <c r="D438" s="1" t="s">
        <v>1112</v>
      </c>
      <c r="E438" s="2">
        <v>76595</v>
      </c>
      <c r="F438" s="2">
        <v>73600</v>
      </c>
      <c r="G438" s="2">
        <v>55690</v>
      </c>
      <c r="H438" s="2">
        <v>72718</v>
      </c>
      <c r="I438" s="2">
        <v>46303</v>
      </c>
      <c r="J438" s="2">
        <v>96788</v>
      </c>
      <c r="K438" s="2">
        <v>97153</v>
      </c>
      <c r="L438" s="2">
        <v>90275</v>
      </c>
      <c r="M438" s="2">
        <v>95222</v>
      </c>
      <c r="N438" s="2">
        <v>76926</v>
      </c>
      <c r="O438" s="2">
        <v>73163</v>
      </c>
      <c r="P438" s="2">
        <v>84837</v>
      </c>
      <c r="Q438" s="2">
        <v>104867</v>
      </c>
      <c r="R438" s="2">
        <v>138830</v>
      </c>
      <c r="S438" s="2">
        <v>148762</v>
      </c>
      <c r="T438" s="2">
        <v>139424</v>
      </c>
      <c r="U438" s="2">
        <v>112307</v>
      </c>
      <c r="V438" s="2">
        <v>134723</v>
      </c>
      <c r="W438" s="2">
        <v>181831</v>
      </c>
      <c r="X438" s="2">
        <v>65700</v>
      </c>
      <c r="Y438" s="2">
        <v>35857</v>
      </c>
      <c r="Z438" s="2">
        <v>63848</v>
      </c>
      <c r="AA438" s="2">
        <v>46518</v>
      </c>
      <c r="AB438" s="2">
        <v>41463</v>
      </c>
      <c r="AC438" s="2">
        <v>48474</v>
      </c>
      <c r="AD438" s="2">
        <v>25350</v>
      </c>
      <c r="AE438" s="2">
        <v>25655</v>
      </c>
      <c r="AF438" s="2">
        <v>24060</v>
      </c>
      <c r="AG438" s="2">
        <v>29792</v>
      </c>
      <c r="AH438" s="2">
        <v>43805</v>
      </c>
      <c r="AI438" s="2">
        <v>46157</v>
      </c>
      <c r="AJ438" s="2">
        <v>81826</v>
      </c>
      <c r="AK438" s="2">
        <v>31592</v>
      </c>
      <c r="AL438" s="2">
        <v>141447</v>
      </c>
      <c r="AM438" s="2">
        <v>35360</v>
      </c>
      <c r="AN438" s="2">
        <v>0</v>
      </c>
      <c r="AO438" s="2">
        <v>0</v>
      </c>
      <c r="AP438" s="2">
        <v>0</v>
      </c>
      <c r="AQ438" s="2">
        <v>0</v>
      </c>
      <c r="AR438" s="59">
        <v>0</v>
      </c>
      <c r="AS438" s="61">
        <v>0</v>
      </c>
      <c r="AT438" s="2"/>
    </row>
    <row r="439" spans="2:46" x14ac:dyDescent="0.25">
      <c r="B439" t="s">
        <v>1304</v>
      </c>
      <c r="D439" s="1" t="s">
        <v>1110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8552</v>
      </c>
      <c r="V439" s="2">
        <v>143957</v>
      </c>
      <c r="W439" s="2">
        <v>102853</v>
      </c>
      <c r="X439" s="2">
        <v>201387</v>
      </c>
      <c r="Y439" s="2">
        <v>130716</v>
      </c>
      <c r="Z439" s="2">
        <v>169039</v>
      </c>
      <c r="AA439" s="2">
        <v>47651</v>
      </c>
      <c r="AB439" s="2">
        <v>495777</v>
      </c>
      <c r="AC439" s="2">
        <v>511874</v>
      </c>
      <c r="AD439" s="2">
        <v>466098</v>
      </c>
      <c r="AE439" s="2">
        <v>1323766</v>
      </c>
      <c r="AF439" s="2">
        <v>810685</v>
      </c>
      <c r="AG439" s="2">
        <v>767970</v>
      </c>
      <c r="AH439" s="2">
        <v>776339</v>
      </c>
      <c r="AI439" s="2">
        <v>843630</v>
      </c>
      <c r="AJ439" s="2">
        <v>552334</v>
      </c>
      <c r="AK439" s="2">
        <v>271387</v>
      </c>
      <c r="AL439" s="2">
        <v>194699</v>
      </c>
      <c r="AM439" s="2">
        <v>136507</v>
      </c>
      <c r="AN439" s="2">
        <v>0</v>
      </c>
      <c r="AO439" s="2">
        <v>0</v>
      </c>
      <c r="AP439" s="2">
        <v>0</v>
      </c>
      <c r="AQ439" s="2">
        <v>0</v>
      </c>
      <c r="AR439" s="59">
        <v>0</v>
      </c>
      <c r="AS439" s="61">
        <v>0</v>
      </c>
      <c r="AT439" s="2"/>
    </row>
    <row r="440" spans="2:46" x14ac:dyDescent="0.25">
      <c r="B440" t="s">
        <v>1305</v>
      </c>
      <c r="D440" s="1" t="s">
        <v>1108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24197</v>
      </c>
      <c r="AJ440" s="2">
        <v>381937</v>
      </c>
      <c r="AK440" s="2">
        <v>327475</v>
      </c>
      <c r="AL440" s="2">
        <v>425985</v>
      </c>
      <c r="AM440" s="2">
        <v>626644</v>
      </c>
      <c r="AN440" s="2">
        <v>0</v>
      </c>
      <c r="AO440" s="2">
        <v>0</v>
      </c>
      <c r="AP440" s="2">
        <v>0</v>
      </c>
      <c r="AQ440" s="2">
        <v>0</v>
      </c>
      <c r="AR440" s="59">
        <v>0</v>
      </c>
      <c r="AS440" s="61">
        <v>0</v>
      </c>
      <c r="AT440" s="2"/>
    </row>
    <row r="441" spans="2:46" x14ac:dyDescent="0.25">
      <c r="B441" t="s">
        <v>1306</v>
      </c>
      <c r="D441" s="1" t="s">
        <v>1106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1800</v>
      </c>
      <c r="AG441" s="2">
        <v>17800</v>
      </c>
      <c r="AH441" s="2">
        <v>5770</v>
      </c>
      <c r="AI441" s="2">
        <v>4700</v>
      </c>
      <c r="AJ441" s="2">
        <v>2300</v>
      </c>
      <c r="AK441" s="2">
        <v>0</v>
      </c>
      <c r="AL441" s="2">
        <v>0</v>
      </c>
      <c r="AM441" s="2">
        <v>6250</v>
      </c>
      <c r="AN441" s="2">
        <v>0</v>
      </c>
      <c r="AO441" s="2">
        <v>0</v>
      </c>
      <c r="AP441" s="2">
        <v>0</v>
      </c>
      <c r="AQ441" s="2">
        <v>0</v>
      </c>
      <c r="AR441" s="59">
        <v>0</v>
      </c>
      <c r="AS441" s="61">
        <v>0</v>
      </c>
      <c r="AT441" s="2"/>
    </row>
    <row r="442" spans="2:46" x14ac:dyDescent="0.25">
      <c r="B442" t="s">
        <v>1307</v>
      </c>
      <c r="D442" s="1" t="s">
        <v>280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4200</v>
      </c>
      <c r="AK442" s="2">
        <v>9300</v>
      </c>
      <c r="AL442" s="2">
        <v>18206</v>
      </c>
      <c r="AM442" s="2">
        <v>4700</v>
      </c>
      <c r="AN442" s="2">
        <v>0</v>
      </c>
      <c r="AO442" s="2">
        <v>0</v>
      </c>
      <c r="AP442" s="2">
        <v>0</v>
      </c>
      <c r="AQ442" s="2">
        <v>0</v>
      </c>
      <c r="AR442" s="59">
        <v>0</v>
      </c>
      <c r="AS442" s="61">
        <v>0</v>
      </c>
      <c r="AT442" s="2"/>
    </row>
    <row r="443" spans="2:46" x14ac:dyDescent="0.25">
      <c r="B443" t="s">
        <v>1308</v>
      </c>
      <c r="D443" s="1" t="s">
        <v>308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1750</v>
      </c>
      <c r="AL443" s="2">
        <v>700</v>
      </c>
      <c r="AM443" s="2">
        <v>355</v>
      </c>
      <c r="AN443" s="2">
        <v>0</v>
      </c>
      <c r="AO443" s="2">
        <v>0</v>
      </c>
      <c r="AP443" s="2">
        <v>0</v>
      </c>
      <c r="AQ443" s="2">
        <v>0</v>
      </c>
      <c r="AR443" s="59">
        <v>0</v>
      </c>
      <c r="AS443" s="61">
        <v>0</v>
      </c>
      <c r="AT443" s="2"/>
    </row>
    <row r="444" spans="2:46" x14ac:dyDescent="0.25">
      <c r="B444" t="s">
        <v>1309</v>
      </c>
      <c r="D444" s="1" t="s">
        <v>282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457143</v>
      </c>
      <c r="AA444" s="2">
        <v>3500431</v>
      </c>
      <c r="AB444" s="2">
        <v>5905898</v>
      </c>
      <c r="AC444" s="2">
        <v>5095681</v>
      </c>
      <c r="AD444" s="2">
        <v>8526499</v>
      </c>
      <c r="AE444" s="2">
        <v>11072001</v>
      </c>
      <c r="AF444" s="2">
        <v>5335480</v>
      </c>
      <c r="AG444" s="2">
        <v>6016735</v>
      </c>
      <c r="AH444" s="2">
        <v>4873295</v>
      </c>
      <c r="AI444" s="2">
        <v>6066347</v>
      </c>
      <c r="AJ444" s="2">
        <v>8000729</v>
      </c>
      <c r="AK444" s="2">
        <v>9742349</v>
      </c>
      <c r="AL444" s="2">
        <v>6756416</v>
      </c>
      <c r="AM444" s="2">
        <v>10677437</v>
      </c>
      <c r="AN444" s="2">
        <v>0</v>
      </c>
      <c r="AO444" s="2">
        <v>0</v>
      </c>
      <c r="AP444" s="2">
        <v>0</v>
      </c>
      <c r="AQ444" s="2">
        <v>0</v>
      </c>
      <c r="AR444" s="59">
        <v>0</v>
      </c>
      <c r="AS444" s="61">
        <v>0</v>
      </c>
      <c r="AT444" s="2"/>
    </row>
    <row r="445" spans="2:46" x14ac:dyDescent="0.25">
      <c r="B445" t="s">
        <v>1310</v>
      </c>
      <c r="D445" s="1" t="s">
        <v>1104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2178369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59">
        <v>0</v>
      </c>
      <c r="AS445" s="61">
        <v>0</v>
      </c>
      <c r="AT445" s="2"/>
    </row>
    <row r="446" spans="2:46" x14ac:dyDescent="0.25">
      <c r="B446" t="s">
        <v>1311</v>
      </c>
      <c r="D446" s="1" t="s">
        <v>286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2449194</v>
      </c>
      <c r="AL446" s="2">
        <v>16701607</v>
      </c>
      <c r="AM446" s="2">
        <v>20242940</v>
      </c>
      <c r="AN446" s="2">
        <v>-1</v>
      </c>
      <c r="AO446" s="2">
        <v>0</v>
      </c>
      <c r="AP446" s="2">
        <v>0</v>
      </c>
      <c r="AQ446" s="2">
        <v>0</v>
      </c>
      <c r="AR446" s="59">
        <v>0</v>
      </c>
      <c r="AS446" s="61">
        <v>0</v>
      </c>
      <c r="AT446" s="2"/>
    </row>
    <row r="447" spans="2:46" x14ac:dyDescent="0.25">
      <c r="B447" t="s">
        <v>1312</v>
      </c>
      <c r="D447" s="1" t="s">
        <v>308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59">
        <v>0</v>
      </c>
      <c r="AS447" s="61">
        <v>0</v>
      </c>
      <c r="AT447" s="2"/>
    </row>
    <row r="448" spans="2:46" x14ac:dyDescent="0.25">
      <c r="B448" t="s">
        <v>1313</v>
      </c>
      <c r="D448" s="1" t="s">
        <v>308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59">
        <v>0</v>
      </c>
      <c r="AS448" s="61">
        <v>0</v>
      </c>
      <c r="AT448" s="2"/>
    </row>
    <row r="449" spans="2:46" x14ac:dyDescent="0.25">
      <c r="B449" t="s">
        <v>1314</v>
      </c>
      <c r="D449" s="1" t="s">
        <v>310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28185</v>
      </c>
      <c r="Q449" s="2">
        <v>268971</v>
      </c>
      <c r="R449" s="2">
        <v>680092</v>
      </c>
      <c r="S449" s="2">
        <v>14928</v>
      </c>
      <c r="T449" s="2">
        <v>19903</v>
      </c>
      <c r="U449" s="2">
        <v>24923</v>
      </c>
      <c r="V449" s="2">
        <v>25315</v>
      </c>
      <c r="W449" s="2">
        <v>22879</v>
      </c>
      <c r="X449" s="2">
        <v>10672</v>
      </c>
      <c r="Y449" s="2">
        <v>8110</v>
      </c>
      <c r="Z449" s="2">
        <v>5176</v>
      </c>
      <c r="AA449" s="2">
        <v>13269</v>
      </c>
      <c r="AB449" s="2">
        <v>7181</v>
      </c>
      <c r="AC449" s="2">
        <v>7562</v>
      </c>
      <c r="AD449" s="2">
        <v>9401</v>
      </c>
      <c r="AE449" s="2">
        <v>9568</v>
      </c>
      <c r="AF449" s="2">
        <v>12028</v>
      </c>
      <c r="AG449" s="2">
        <v>9419</v>
      </c>
      <c r="AH449" s="2">
        <v>28547</v>
      </c>
      <c r="AI449" s="2">
        <v>18781</v>
      </c>
      <c r="AJ449" s="2">
        <v>9395</v>
      </c>
      <c r="AK449" s="2">
        <v>4590</v>
      </c>
      <c r="AL449" s="2">
        <v>10147</v>
      </c>
      <c r="AM449" s="2">
        <v>29701</v>
      </c>
      <c r="AN449" s="2">
        <v>0</v>
      </c>
      <c r="AO449" s="2">
        <v>0</v>
      </c>
      <c r="AP449" s="2">
        <v>0</v>
      </c>
      <c r="AQ449" s="2">
        <v>0</v>
      </c>
      <c r="AR449" s="59">
        <v>0</v>
      </c>
      <c r="AS449" s="61">
        <v>0</v>
      </c>
      <c r="AT449" s="2"/>
    </row>
    <row r="450" spans="2:46" x14ac:dyDescent="0.25">
      <c r="B450" t="s">
        <v>1315</v>
      </c>
      <c r="D450" s="1" t="s">
        <v>308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59">
        <v>0</v>
      </c>
      <c r="AS450" s="61">
        <v>0</v>
      </c>
      <c r="AT450" s="2"/>
    </row>
    <row r="451" spans="2:46" x14ac:dyDescent="0.25">
      <c r="B451" t="s">
        <v>1316</v>
      </c>
      <c r="D451" s="1" t="s">
        <v>289</v>
      </c>
      <c r="E451" s="2">
        <v>4406688</v>
      </c>
      <c r="F451" s="2">
        <v>4826807</v>
      </c>
      <c r="G451" s="2">
        <v>2804893</v>
      </c>
      <c r="H451" s="2">
        <v>4453606</v>
      </c>
      <c r="I451" s="2">
        <v>5315187</v>
      </c>
      <c r="J451" s="2">
        <v>4870776</v>
      </c>
      <c r="K451" s="2">
        <v>6136131</v>
      </c>
      <c r="L451" s="2">
        <v>6939308</v>
      </c>
      <c r="M451" s="2">
        <v>6740845</v>
      </c>
      <c r="N451" s="2">
        <v>6545595</v>
      </c>
      <c r="O451" s="2">
        <v>5639415</v>
      </c>
      <c r="P451" s="2">
        <v>9905792</v>
      </c>
      <c r="Q451" s="2">
        <v>10416344</v>
      </c>
      <c r="R451" s="2">
        <v>7774632</v>
      </c>
      <c r="S451" s="2">
        <v>3089501</v>
      </c>
      <c r="T451" s="2">
        <v>2310112</v>
      </c>
      <c r="U451" s="2">
        <v>3023571</v>
      </c>
      <c r="V451" s="2">
        <v>4247125</v>
      </c>
      <c r="W451" s="2">
        <v>4807895</v>
      </c>
      <c r="X451" s="2">
        <v>3335912</v>
      </c>
      <c r="Y451" s="2">
        <v>5388417</v>
      </c>
      <c r="Z451" s="2">
        <v>3735446</v>
      </c>
      <c r="AA451" s="2">
        <v>3556488</v>
      </c>
      <c r="AB451" s="2">
        <v>4162992</v>
      </c>
      <c r="AC451" s="2">
        <v>2578146</v>
      </c>
      <c r="AD451" s="2">
        <v>1442040</v>
      </c>
      <c r="AE451" s="2">
        <v>422772</v>
      </c>
      <c r="AF451" s="2">
        <v>440330</v>
      </c>
      <c r="AG451" s="2">
        <v>2617176</v>
      </c>
      <c r="AH451" s="2">
        <v>4535166</v>
      </c>
      <c r="AI451" s="2">
        <v>3976989</v>
      </c>
      <c r="AJ451" s="2">
        <v>1515259</v>
      </c>
      <c r="AK451" s="2">
        <v>137270</v>
      </c>
      <c r="AL451" s="2">
        <v>173647</v>
      </c>
      <c r="AM451" s="2">
        <v>28710</v>
      </c>
      <c r="AN451" s="2">
        <v>0</v>
      </c>
      <c r="AO451" s="2">
        <v>0</v>
      </c>
      <c r="AP451" s="2">
        <v>0</v>
      </c>
      <c r="AQ451" s="2">
        <v>0</v>
      </c>
      <c r="AR451" s="59">
        <v>0</v>
      </c>
      <c r="AS451" s="61">
        <v>0</v>
      </c>
      <c r="AT451" s="2"/>
    </row>
    <row r="452" spans="2:46" x14ac:dyDescent="0.25">
      <c r="B452" t="s">
        <v>1317</v>
      </c>
      <c r="D452" s="1" t="s">
        <v>308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9000000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59">
        <v>0</v>
      </c>
      <c r="AS452" s="61">
        <v>0</v>
      </c>
      <c r="AT452" s="2"/>
    </row>
    <row r="453" spans="2:46" x14ac:dyDescent="0.25">
      <c r="B453" t="s">
        <v>1318</v>
      </c>
      <c r="D453" s="1" t="s">
        <v>308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2365000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59">
        <v>0</v>
      </c>
      <c r="AS453" s="61">
        <v>0</v>
      </c>
      <c r="AT453" s="2"/>
    </row>
    <row r="454" spans="2:46" x14ac:dyDescent="0.25">
      <c r="B454" t="s">
        <v>1319</v>
      </c>
      <c r="D454" s="1" t="s">
        <v>339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46674</v>
      </c>
      <c r="AF454" s="2">
        <v>103190</v>
      </c>
      <c r="AG454" s="2">
        <v>200554</v>
      </c>
      <c r="AH454" s="2">
        <v>169083</v>
      </c>
      <c r="AI454" s="2">
        <v>242077</v>
      </c>
      <c r="AJ454" s="2">
        <v>232829</v>
      </c>
      <c r="AK454" s="2">
        <v>76932</v>
      </c>
      <c r="AL454" s="2">
        <v>446486</v>
      </c>
      <c r="AM454" s="2">
        <v>196871</v>
      </c>
      <c r="AN454" s="2">
        <v>0</v>
      </c>
      <c r="AO454" s="2">
        <v>0</v>
      </c>
      <c r="AP454" s="2">
        <v>0</v>
      </c>
      <c r="AQ454" s="2">
        <v>0</v>
      </c>
      <c r="AR454" s="59">
        <v>0</v>
      </c>
      <c r="AS454" s="61">
        <v>0</v>
      </c>
      <c r="AT454" s="2"/>
    </row>
    <row r="455" spans="2:46" x14ac:dyDescent="0.25">
      <c r="B455" t="s">
        <v>1320</v>
      </c>
      <c r="D455" s="1" t="s">
        <v>308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59">
        <v>0</v>
      </c>
      <c r="AS455" s="61">
        <v>0</v>
      </c>
      <c r="AT455" s="2"/>
    </row>
    <row r="456" spans="2:46" x14ac:dyDescent="0.25">
      <c r="B456" t="s">
        <v>1321</v>
      </c>
      <c r="D456" s="1" t="s">
        <v>308</v>
      </c>
      <c r="E456" s="2">
        <v>90819</v>
      </c>
      <c r="F456" s="2">
        <v>89582</v>
      </c>
      <c r="G456" s="2">
        <v>46955</v>
      </c>
      <c r="H456" s="2">
        <v>138459</v>
      </c>
      <c r="I456" s="2">
        <v>69886</v>
      </c>
      <c r="J456" s="2">
        <v>118599</v>
      </c>
      <c r="K456" s="2">
        <v>170958</v>
      </c>
      <c r="L456" s="2">
        <v>90821</v>
      </c>
      <c r="M456" s="2">
        <v>103127</v>
      </c>
      <c r="N456" s="2">
        <v>128635</v>
      </c>
      <c r="O456" s="2">
        <v>202634</v>
      </c>
      <c r="P456" s="2">
        <v>92237</v>
      </c>
      <c r="Q456" s="2">
        <v>85534</v>
      </c>
      <c r="R456" s="2">
        <v>21073</v>
      </c>
      <c r="S456" s="2">
        <v>22092</v>
      </c>
      <c r="T456" s="2">
        <v>2013</v>
      </c>
      <c r="U456" s="2">
        <v>0</v>
      </c>
      <c r="V456" s="2">
        <v>951</v>
      </c>
      <c r="W456" s="2">
        <v>0</v>
      </c>
      <c r="X456" s="2">
        <v>18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59">
        <v>0</v>
      </c>
      <c r="AS456" s="61">
        <v>0</v>
      </c>
      <c r="AT456" s="2"/>
    </row>
    <row r="457" spans="2:46" x14ac:dyDescent="0.25">
      <c r="B457" t="s">
        <v>1322</v>
      </c>
      <c r="D457" s="1" t="s">
        <v>1101</v>
      </c>
      <c r="E457" s="2">
        <v>726576</v>
      </c>
      <c r="F457" s="2">
        <v>736338</v>
      </c>
      <c r="G457" s="2">
        <v>844939</v>
      </c>
      <c r="H457" s="2">
        <v>1031519</v>
      </c>
      <c r="I457" s="2">
        <v>1166376</v>
      </c>
      <c r="J457" s="2">
        <v>1186799</v>
      </c>
      <c r="K457" s="2">
        <v>1340104</v>
      </c>
      <c r="L457" s="2">
        <v>1739481</v>
      </c>
      <c r="M457" s="2">
        <v>1549983</v>
      </c>
      <c r="N457" s="2">
        <v>1694508</v>
      </c>
      <c r="O457" s="2">
        <v>1091135</v>
      </c>
      <c r="P457" s="2">
        <v>1088844</v>
      </c>
      <c r="Q457" s="2">
        <v>1194022</v>
      </c>
      <c r="R457" s="2">
        <v>1320392</v>
      </c>
      <c r="S457" s="2">
        <v>1461248</v>
      </c>
      <c r="T457" s="2">
        <v>1397821</v>
      </c>
      <c r="U457" s="2">
        <v>1538779</v>
      </c>
      <c r="V457" s="2">
        <v>1671392</v>
      </c>
      <c r="W457" s="2">
        <v>1713566</v>
      </c>
      <c r="X457" s="2">
        <v>1646618</v>
      </c>
      <c r="Y457" s="2">
        <v>1706796</v>
      </c>
      <c r="Z457" s="2">
        <v>1676604</v>
      </c>
      <c r="AA457" s="2">
        <v>1697609</v>
      </c>
      <c r="AB457" s="2">
        <v>1909710</v>
      </c>
      <c r="AC457" s="2">
        <v>2687835</v>
      </c>
      <c r="AD457" s="2">
        <v>3049865</v>
      </c>
      <c r="AE457" s="2">
        <v>3448422</v>
      </c>
      <c r="AF457" s="2">
        <v>3272156</v>
      </c>
      <c r="AG457" s="2">
        <v>3568571</v>
      </c>
      <c r="AH457" s="2">
        <v>3999040</v>
      </c>
      <c r="AI457" s="2">
        <v>3883254</v>
      </c>
      <c r="AJ457" s="2">
        <v>4841796</v>
      </c>
      <c r="AK457" s="2">
        <v>6076312</v>
      </c>
      <c r="AL457" s="2">
        <v>3447115</v>
      </c>
      <c r="AM457" s="2">
        <v>3005919</v>
      </c>
      <c r="AN457" s="2">
        <v>-25700</v>
      </c>
      <c r="AO457" s="2">
        <v>0</v>
      </c>
      <c r="AP457" s="2">
        <v>0</v>
      </c>
      <c r="AQ457" s="2">
        <v>0</v>
      </c>
      <c r="AR457" s="59">
        <v>0</v>
      </c>
      <c r="AS457" s="61">
        <v>0</v>
      </c>
      <c r="AT457" s="2"/>
    </row>
    <row r="458" spans="2:46" x14ac:dyDescent="0.25">
      <c r="B458" t="s">
        <v>1323</v>
      </c>
      <c r="D458" s="1" t="s">
        <v>563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130863</v>
      </c>
      <c r="AM458" s="2">
        <v>241501</v>
      </c>
      <c r="AN458" s="2">
        <v>0</v>
      </c>
      <c r="AO458" s="2">
        <v>0</v>
      </c>
      <c r="AP458" s="2">
        <v>0</v>
      </c>
      <c r="AQ458" s="2">
        <v>0</v>
      </c>
      <c r="AR458" s="59">
        <v>0</v>
      </c>
      <c r="AS458" s="61">
        <v>0</v>
      </c>
      <c r="AT458" s="2"/>
    </row>
    <row r="459" spans="2:46" x14ac:dyDescent="0.25">
      <c r="B459" t="s">
        <v>1324</v>
      </c>
      <c r="D459" s="1" t="s">
        <v>565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96641</v>
      </c>
      <c r="AM459" s="2">
        <v>151860</v>
      </c>
      <c r="AN459" s="2">
        <v>0</v>
      </c>
      <c r="AO459" s="2">
        <v>0</v>
      </c>
      <c r="AP459" s="2">
        <v>0</v>
      </c>
      <c r="AQ459" s="2">
        <v>0</v>
      </c>
      <c r="AR459" s="59">
        <v>0</v>
      </c>
      <c r="AS459" s="61">
        <v>0</v>
      </c>
      <c r="AT459" s="2"/>
    </row>
    <row r="460" spans="2:46" x14ac:dyDescent="0.25">
      <c r="B460" t="s">
        <v>1325</v>
      </c>
      <c r="D460" s="1" t="s">
        <v>567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68970</v>
      </c>
      <c r="AE460" s="2">
        <v>142930</v>
      </c>
      <c r="AF460" s="2">
        <v>280581</v>
      </c>
      <c r="AG460" s="2">
        <v>202315</v>
      </c>
      <c r="AH460" s="2">
        <v>169805</v>
      </c>
      <c r="AI460" s="2">
        <v>129680</v>
      </c>
      <c r="AJ460" s="2">
        <v>147180</v>
      </c>
      <c r="AK460" s="2">
        <v>194772</v>
      </c>
      <c r="AL460" s="2">
        <v>-1750</v>
      </c>
      <c r="AM460" s="2">
        <v>59450</v>
      </c>
      <c r="AN460" s="2">
        <v>0</v>
      </c>
      <c r="AO460" s="2">
        <v>0</v>
      </c>
      <c r="AP460" s="2">
        <v>0</v>
      </c>
      <c r="AQ460" s="2">
        <v>0</v>
      </c>
      <c r="AR460" s="59">
        <v>0</v>
      </c>
      <c r="AS460" s="61">
        <v>0</v>
      </c>
      <c r="AT460" s="2"/>
    </row>
    <row r="461" spans="2:46" x14ac:dyDescent="0.25">
      <c r="B461" t="s">
        <v>1326</v>
      </c>
      <c r="D461" s="1" t="s">
        <v>569</v>
      </c>
      <c r="E461" s="2">
        <v>71083</v>
      </c>
      <c r="F461" s="2">
        <v>78813</v>
      </c>
      <c r="G461" s="2">
        <v>111589</v>
      </c>
      <c r="H461" s="2">
        <v>111814</v>
      </c>
      <c r="I461" s="2">
        <v>213058</v>
      </c>
      <c r="J461" s="2">
        <v>135303</v>
      </c>
      <c r="K461" s="2">
        <v>150102</v>
      </c>
      <c r="L461" s="2">
        <v>226356</v>
      </c>
      <c r="M461" s="2">
        <v>253431</v>
      </c>
      <c r="N461" s="2">
        <v>243201</v>
      </c>
      <c r="O461" s="2">
        <v>268104</v>
      </c>
      <c r="P461" s="2">
        <v>284291</v>
      </c>
      <c r="Q461" s="2">
        <v>304363</v>
      </c>
      <c r="R461" s="2">
        <v>349705</v>
      </c>
      <c r="S461" s="2">
        <v>378684</v>
      </c>
      <c r="T461" s="2">
        <v>294191</v>
      </c>
      <c r="U461" s="2">
        <v>337867</v>
      </c>
      <c r="V461" s="2">
        <v>434349</v>
      </c>
      <c r="W461" s="2">
        <v>441991</v>
      </c>
      <c r="X461" s="2">
        <v>506064</v>
      </c>
      <c r="Y461" s="2">
        <v>514847</v>
      </c>
      <c r="Z461" s="2">
        <v>1075033</v>
      </c>
      <c r="AA461" s="2">
        <v>772887</v>
      </c>
      <c r="AB461" s="2">
        <v>790346</v>
      </c>
      <c r="AC461" s="2">
        <v>974469</v>
      </c>
      <c r="AD461" s="2">
        <v>1352923</v>
      </c>
      <c r="AE461" s="2">
        <v>1662334</v>
      </c>
      <c r="AF461" s="2">
        <v>2355274</v>
      </c>
      <c r="AG461" s="2">
        <v>3175928</v>
      </c>
      <c r="AH461" s="2">
        <v>3764726</v>
      </c>
      <c r="AI461" s="2">
        <v>3469966</v>
      </c>
      <c r="AJ461" s="2">
        <v>2679674</v>
      </c>
      <c r="AK461" s="2">
        <v>2317224</v>
      </c>
      <c r="AL461" s="2">
        <v>2678847</v>
      </c>
      <c r="AM461" s="2">
        <v>3542591</v>
      </c>
      <c r="AN461" s="2">
        <v>0</v>
      </c>
      <c r="AO461" s="2">
        <v>0</v>
      </c>
      <c r="AP461" s="2">
        <v>0</v>
      </c>
      <c r="AQ461" s="2">
        <v>0</v>
      </c>
      <c r="AR461" s="59">
        <v>0</v>
      </c>
      <c r="AS461" s="61">
        <v>0</v>
      </c>
      <c r="AT461" s="2"/>
    </row>
    <row r="462" spans="2:46" x14ac:dyDescent="0.25">
      <c r="B462" t="s">
        <v>1327</v>
      </c>
      <c r="D462" s="1" t="s">
        <v>571</v>
      </c>
      <c r="E462" s="2">
        <v>7660</v>
      </c>
      <c r="F462" s="2">
        <v>9106</v>
      </c>
      <c r="G462" s="2">
        <v>5240</v>
      </c>
      <c r="H462" s="2">
        <v>7121</v>
      </c>
      <c r="I462" s="2">
        <v>7732</v>
      </c>
      <c r="J462" s="2">
        <v>10680</v>
      </c>
      <c r="K462" s="2">
        <v>5376</v>
      </c>
      <c r="L462" s="2">
        <v>6318</v>
      </c>
      <c r="M462" s="2">
        <v>5579</v>
      </c>
      <c r="N462" s="2">
        <v>5095</v>
      </c>
      <c r="O462" s="2">
        <v>5314</v>
      </c>
      <c r="P462" s="2">
        <v>4390</v>
      </c>
      <c r="Q462" s="2">
        <v>19415</v>
      </c>
      <c r="R462" s="2">
        <v>5305</v>
      </c>
      <c r="S462" s="2">
        <v>5720</v>
      </c>
      <c r="T462" s="2">
        <v>7898</v>
      </c>
      <c r="U462" s="2">
        <v>5209</v>
      </c>
      <c r="V462" s="2">
        <v>5471</v>
      </c>
      <c r="W462" s="2">
        <v>6543</v>
      </c>
      <c r="X462" s="2">
        <v>6382</v>
      </c>
      <c r="Y462" s="2">
        <v>4016</v>
      </c>
      <c r="Z462" s="2">
        <v>11026</v>
      </c>
      <c r="AA462" s="2">
        <v>17426</v>
      </c>
      <c r="AB462" s="2">
        <v>21188</v>
      </c>
      <c r="AC462" s="2">
        <v>40362</v>
      </c>
      <c r="AD462" s="2">
        <v>47702</v>
      </c>
      <c r="AE462" s="2">
        <v>27895</v>
      </c>
      <c r="AF462" s="2">
        <v>29009</v>
      </c>
      <c r="AG462" s="2">
        <v>20035</v>
      </c>
      <c r="AH462" s="2">
        <v>32263</v>
      </c>
      <c r="AI462" s="2">
        <v>33302</v>
      </c>
      <c r="AJ462" s="2">
        <v>32360</v>
      </c>
      <c r="AK462" s="2">
        <v>35583</v>
      </c>
      <c r="AL462" s="2">
        <v>36560</v>
      </c>
      <c r="AM462" s="2">
        <v>33620</v>
      </c>
      <c r="AN462" s="2">
        <v>0</v>
      </c>
      <c r="AO462" s="2">
        <v>0</v>
      </c>
      <c r="AP462" s="2">
        <v>0</v>
      </c>
      <c r="AQ462" s="2">
        <v>0</v>
      </c>
      <c r="AR462" s="59">
        <v>0</v>
      </c>
      <c r="AS462" s="61">
        <v>0</v>
      </c>
      <c r="AT462" s="2"/>
    </row>
    <row r="463" spans="2:46" x14ac:dyDescent="0.25">
      <c r="B463" t="s">
        <v>1328</v>
      </c>
      <c r="D463" s="1" t="s">
        <v>590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1437000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59">
        <v>0</v>
      </c>
      <c r="AS463" s="61">
        <v>0</v>
      </c>
      <c r="AT463" s="2"/>
    </row>
    <row r="464" spans="2:46" x14ac:dyDescent="0.25">
      <c r="B464" t="s">
        <v>1329</v>
      </c>
      <c r="D464" s="1" t="s">
        <v>308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18245</v>
      </c>
      <c r="K464" s="2">
        <v>21900</v>
      </c>
      <c r="L464" s="2">
        <v>476</v>
      </c>
      <c r="M464" s="2">
        <v>852</v>
      </c>
      <c r="N464" s="2">
        <v>2115</v>
      </c>
      <c r="O464" s="2">
        <v>273</v>
      </c>
      <c r="P464" s="2">
        <v>269</v>
      </c>
      <c r="Q464" s="2">
        <v>412</v>
      </c>
      <c r="R464" s="2">
        <v>2493</v>
      </c>
      <c r="S464" s="2">
        <v>0</v>
      </c>
      <c r="T464" s="2">
        <v>762</v>
      </c>
      <c r="U464" s="2">
        <v>0</v>
      </c>
      <c r="V464" s="2">
        <v>122</v>
      </c>
      <c r="W464" s="2">
        <v>1432</v>
      </c>
      <c r="X464" s="2">
        <v>1669</v>
      </c>
      <c r="Y464" s="2">
        <v>1544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59">
        <v>0</v>
      </c>
      <c r="AS464" s="61">
        <v>0</v>
      </c>
      <c r="AT464" s="2"/>
    </row>
    <row r="465" spans="2:46" x14ac:dyDescent="0.25">
      <c r="B465" t="s">
        <v>1330</v>
      </c>
      <c r="D465" s="1" t="s">
        <v>308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423261</v>
      </c>
      <c r="X465" s="2">
        <v>0</v>
      </c>
      <c r="Y465" s="2">
        <v>0</v>
      </c>
      <c r="Z465" s="2">
        <v>0</v>
      </c>
      <c r="AA465" s="2">
        <v>0</v>
      </c>
      <c r="AB465" s="2">
        <v>540758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59">
        <v>0</v>
      </c>
      <c r="AS465" s="61">
        <v>0</v>
      </c>
      <c r="AT465" s="2"/>
    </row>
    <row r="466" spans="2:46" x14ac:dyDescent="0.25">
      <c r="B466" t="s">
        <v>1331</v>
      </c>
      <c r="D466" s="1" t="s">
        <v>308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-2508000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59">
        <v>0</v>
      </c>
      <c r="AS466" s="61">
        <v>0</v>
      </c>
      <c r="AT466" s="2"/>
    </row>
    <row r="467" spans="2:46" x14ac:dyDescent="0.25">
      <c r="B467" t="s">
        <v>1332</v>
      </c>
      <c r="D467" s="1" t="s">
        <v>647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11500000</v>
      </c>
      <c r="AJ467" s="2">
        <v>0</v>
      </c>
      <c r="AK467" s="2">
        <v>31700000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59">
        <v>0</v>
      </c>
      <c r="AS467" s="61">
        <v>0</v>
      </c>
      <c r="AT467" s="2"/>
    </row>
    <row r="468" spans="2:46" x14ac:dyDescent="0.25">
      <c r="B468" t="s">
        <v>1333</v>
      </c>
      <c r="D468" s="1" t="s">
        <v>308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25017037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59">
        <v>0</v>
      </c>
      <c r="AS468" s="61">
        <v>0</v>
      </c>
      <c r="AT468" s="2"/>
    </row>
    <row r="469" spans="2:46" x14ac:dyDescent="0.25">
      <c r="B469" t="s">
        <v>1334</v>
      </c>
      <c r="D469" s="1" t="s">
        <v>646</v>
      </c>
      <c r="E469" s="2">
        <v>2725630</v>
      </c>
      <c r="F469" s="2">
        <v>4160768</v>
      </c>
      <c r="G469" s="2">
        <v>-143300</v>
      </c>
      <c r="H469" s="2">
        <v>11987768</v>
      </c>
      <c r="I469" s="2">
        <v>13094261</v>
      </c>
      <c r="J469" s="2">
        <v>-848708</v>
      </c>
      <c r="K469" s="2">
        <v>9204738</v>
      </c>
      <c r="L469" s="2">
        <v>15789938</v>
      </c>
      <c r="M469" s="2">
        <v>9539915</v>
      </c>
      <c r="N469" s="2">
        <v>9251738</v>
      </c>
      <c r="O469" s="2">
        <v>5394275</v>
      </c>
      <c r="P469" s="2">
        <v>22175151</v>
      </c>
      <c r="Q469" s="2">
        <v>10695023</v>
      </c>
      <c r="R469" s="2">
        <v>25426398</v>
      </c>
      <c r="S469" s="2">
        <v>0</v>
      </c>
      <c r="T469" s="2">
        <v>0</v>
      </c>
      <c r="U469" s="2">
        <v>6288000</v>
      </c>
      <c r="V469" s="2">
        <v>26593892</v>
      </c>
      <c r="W469" s="2">
        <v>25915000</v>
      </c>
      <c r="X469" s="2">
        <v>0</v>
      </c>
      <c r="Y469" s="2">
        <v>8812000</v>
      </c>
      <c r="Z469" s="2">
        <v>10315000</v>
      </c>
      <c r="AA469" s="2">
        <v>2136000</v>
      </c>
      <c r="AB469" s="2">
        <v>3000000</v>
      </c>
      <c r="AC469" s="2">
        <v>8000000</v>
      </c>
      <c r="AD469" s="2">
        <v>12691000</v>
      </c>
      <c r="AE469" s="2">
        <v>4045000</v>
      </c>
      <c r="AF469" s="2">
        <v>9893200</v>
      </c>
      <c r="AG469" s="2">
        <v>2601650</v>
      </c>
      <c r="AH469" s="2">
        <v>3653000</v>
      </c>
      <c r="AI469" s="2">
        <v>3700000</v>
      </c>
      <c r="AJ469" s="2">
        <v>0</v>
      </c>
      <c r="AK469" s="2">
        <v>25667000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59">
        <v>0</v>
      </c>
      <c r="AS469" s="61">
        <v>0</v>
      </c>
      <c r="AT469" s="2"/>
    </row>
    <row r="470" spans="2:46" x14ac:dyDescent="0.25">
      <c r="B470" t="s">
        <v>1335</v>
      </c>
      <c r="D470" s="1" t="s">
        <v>620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-1437000</v>
      </c>
      <c r="AH470" s="2">
        <v>0</v>
      </c>
      <c r="AI470" s="2">
        <v>-1437000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59">
        <v>0</v>
      </c>
      <c r="AS470" s="61">
        <v>0</v>
      </c>
      <c r="AT470" s="2"/>
    </row>
    <row r="471" spans="2:46" x14ac:dyDescent="0.25">
      <c r="B471"/>
    </row>
    <row r="472" spans="2:46" x14ac:dyDescent="0.25">
      <c r="B472"/>
    </row>
    <row r="473" spans="2:46" x14ac:dyDescent="0.25">
      <c r="B473"/>
    </row>
    <row r="474" spans="2:46" x14ac:dyDescent="0.25">
      <c r="B474"/>
    </row>
    <row r="475" spans="2:46" x14ac:dyDescent="0.25">
      <c r="B475"/>
    </row>
    <row r="476" spans="2:46" x14ac:dyDescent="0.25">
      <c r="B476"/>
    </row>
    <row r="477" spans="2:46" x14ac:dyDescent="0.25">
      <c r="B477"/>
    </row>
    <row r="478" spans="2:46" x14ac:dyDescent="0.25">
      <c r="B478"/>
    </row>
    <row r="479" spans="2:46" x14ac:dyDescent="0.25">
      <c r="B479"/>
    </row>
    <row r="480" spans="2:46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</sheetData>
  <autoFilter ref="A3:AT42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>
      <pane ySplit="1" topLeftCell="A2" activePane="bottomLeft" state="frozen"/>
      <selection pane="bottomLeft" activeCell="K242" sqref="K242"/>
    </sheetView>
  </sheetViews>
  <sheetFormatPr defaultRowHeight="12.75" x14ac:dyDescent="0.2"/>
  <cols>
    <col min="1" max="1" width="5.42578125" style="44" customWidth="1"/>
    <col min="2" max="2" width="9.85546875" style="44" customWidth="1"/>
    <col min="3" max="3" width="7.7109375" style="44" customWidth="1"/>
    <col min="4" max="4" width="12.85546875" style="44" bestFit="1" customWidth="1"/>
    <col min="5" max="5" width="35" style="44" customWidth="1"/>
    <col min="6" max="11" width="11.42578125" style="44" bestFit="1" customWidth="1"/>
    <col min="12" max="15" width="12" style="44" bestFit="1" customWidth="1"/>
    <col min="16" max="21" width="11.42578125" style="44" bestFit="1" customWidth="1"/>
    <col min="22" max="16384" width="9.140625" style="44"/>
  </cols>
  <sheetData>
    <row r="1" spans="1:21" s="47" customFormat="1" x14ac:dyDescent="0.2">
      <c r="A1" s="48" t="s">
        <v>788</v>
      </c>
      <c r="B1" s="48" t="s">
        <v>1291</v>
      </c>
      <c r="C1" s="48" t="s">
        <v>1290</v>
      </c>
      <c r="D1" s="48" t="s">
        <v>1292</v>
      </c>
      <c r="E1" s="48" t="s">
        <v>1289</v>
      </c>
      <c r="F1" s="48" t="s">
        <v>1288</v>
      </c>
      <c r="G1" s="48" t="s">
        <v>1287</v>
      </c>
      <c r="H1" s="48" t="s">
        <v>1286</v>
      </c>
      <c r="I1" s="48" t="s">
        <v>1285</v>
      </c>
      <c r="J1" s="48" t="s">
        <v>1284</v>
      </c>
      <c r="K1" s="48" t="s">
        <v>1283</v>
      </c>
      <c r="L1" s="48" t="s">
        <v>1282</v>
      </c>
      <c r="M1" s="48" t="s">
        <v>1281</v>
      </c>
      <c r="N1" s="48" t="s">
        <v>1280</v>
      </c>
      <c r="O1" s="48" t="s">
        <v>1279</v>
      </c>
      <c r="P1" s="48" t="s">
        <v>1278</v>
      </c>
      <c r="Q1" s="48" t="s">
        <v>1277</v>
      </c>
      <c r="R1" s="48" t="s">
        <v>1276</v>
      </c>
      <c r="S1" s="48" t="s">
        <v>1275</v>
      </c>
      <c r="T1" s="48" t="s">
        <v>1274</v>
      </c>
      <c r="U1" s="48" t="s">
        <v>1273</v>
      </c>
    </row>
    <row r="2" spans="1:21" x14ac:dyDescent="0.2">
      <c r="A2" s="46" t="s">
        <v>1151</v>
      </c>
      <c r="B2" s="46" t="s">
        <v>1150</v>
      </c>
      <c r="C2" s="46" t="s">
        <v>3</v>
      </c>
      <c r="D2" s="46" t="str">
        <f t="shared" ref="D2:D65" si="0">A2&amp;"-"&amp;C2</f>
        <v>A001-001</v>
      </c>
      <c r="E2" s="46" t="s">
        <v>4</v>
      </c>
      <c r="F2" s="45">
        <v>411300000</v>
      </c>
      <c r="G2" s="45">
        <v>432578000</v>
      </c>
      <c r="H2" s="45">
        <v>449100000</v>
      </c>
      <c r="I2" s="45">
        <v>481876000</v>
      </c>
      <c r="J2" s="45">
        <v>531800000</v>
      </c>
      <c r="K2" s="45">
        <v>600063000</v>
      </c>
      <c r="L2" s="45">
        <v>703480000</v>
      </c>
      <c r="M2" s="45">
        <v>780819000</v>
      </c>
      <c r="N2" s="45">
        <v>821826000</v>
      </c>
      <c r="O2" s="45">
        <v>803569000</v>
      </c>
      <c r="P2" s="45">
        <v>767485642</v>
      </c>
      <c r="Q2" s="45">
        <v>729214000</v>
      </c>
      <c r="R2" s="45">
        <v>729611000</v>
      </c>
      <c r="S2" s="45">
        <v>789041759</v>
      </c>
      <c r="T2" s="45">
        <v>800650937</v>
      </c>
      <c r="U2" s="45">
        <v>827380448</v>
      </c>
    </row>
    <row r="3" spans="1:21" x14ac:dyDescent="0.2">
      <c r="A3" s="46" t="s">
        <v>1151</v>
      </c>
      <c r="B3" s="46" t="s">
        <v>1150</v>
      </c>
      <c r="C3" s="46" t="s">
        <v>6</v>
      </c>
      <c r="D3" s="46" t="str">
        <f t="shared" si="0"/>
        <v>A001-004</v>
      </c>
      <c r="E3" s="46" t="s">
        <v>7</v>
      </c>
      <c r="F3" s="45">
        <v>48470000</v>
      </c>
      <c r="G3" s="45">
        <v>47500000</v>
      </c>
      <c r="H3" s="45">
        <v>48300000</v>
      </c>
      <c r="I3" s="45">
        <v>47934000</v>
      </c>
      <c r="J3" s="45">
        <v>45300000</v>
      </c>
      <c r="K3" s="45">
        <v>44757000</v>
      </c>
      <c r="L3" s="45">
        <v>44392000</v>
      </c>
      <c r="M3" s="45">
        <v>47455000</v>
      </c>
      <c r="N3" s="45">
        <v>46396000</v>
      </c>
      <c r="O3" s="45">
        <v>50015000</v>
      </c>
      <c r="P3" s="45">
        <v>49154000</v>
      </c>
      <c r="Q3" s="45">
        <v>48720000</v>
      </c>
      <c r="R3" s="45">
        <v>54316000</v>
      </c>
      <c r="S3" s="45">
        <v>54449000</v>
      </c>
      <c r="T3" s="45">
        <v>54994000</v>
      </c>
      <c r="U3" s="45">
        <v>54381863</v>
      </c>
    </row>
    <row r="4" spans="1:21" x14ac:dyDescent="0.2">
      <c r="A4" s="46" t="s">
        <v>1151</v>
      </c>
      <c r="B4" s="46" t="s">
        <v>1150</v>
      </c>
      <c r="C4" s="46" t="s">
        <v>9</v>
      </c>
      <c r="D4" s="46" t="str">
        <f t="shared" si="0"/>
        <v>A001-007</v>
      </c>
      <c r="E4" s="46" t="s">
        <v>10</v>
      </c>
      <c r="F4" s="45">
        <v>1765000</v>
      </c>
      <c r="G4" s="45">
        <v>1780000</v>
      </c>
      <c r="H4" s="45">
        <v>2000000</v>
      </c>
      <c r="I4" s="45">
        <v>1600000</v>
      </c>
      <c r="J4" s="45">
        <v>1354000</v>
      </c>
      <c r="K4" s="45">
        <v>1000000</v>
      </c>
      <c r="L4" s="45">
        <v>1402000</v>
      </c>
      <c r="M4" s="45">
        <v>1046000</v>
      </c>
      <c r="N4" s="45">
        <v>1072000</v>
      </c>
      <c r="O4" s="45">
        <v>997925</v>
      </c>
      <c r="P4" s="45">
        <v>900000</v>
      </c>
      <c r="Q4" s="45">
        <v>890000</v>
      </c>
      <c r="R4" s="45">
        <v>1055000</v>
      </c>
      <c r="S4" s="45">
        <v>1316000</v>
      </c>
      <c r="T4" s="45">
        <v>1329000</v>
      </c>
      <c r="U4" s="45">
        <v>1722000</v>
      </c>
    </row>
    <row r="5" spans="1:21" x14ac:dyDescent="0.2">
      <c r="A5" s="46" t="s">
        <v>1151</v>
      </c>
      <c r="B5" s="46" t="s">
        <v>1150</v>
      </c>
      <c r="C5" s="46" t="s">
        <v>12</v>
      </c>
      <c r="D5" s="46" t="str">
        <f t="shared" si="0"/>
        <v>A001-008</v>
      </c>
      <c r="E5" s="46" t="s">
        <v>13</v>
      </c>
      <c r="F5" s="45">
        <v>52100000</v>
      </c>
      <c r="G5" s="45">
        <v>45000000</v>
      </c>
      <c r="H5" s="45">
        <v>51600000</v>
      </c>
      <c r="I5" s="45">
        <v>50294000</v>
      </c>
      <c r="J5" s="45">
        <v>52700000</v>
      </c>
      <c r="K5" s="45">
        <v>49758000</v>
      </c>
      <c r="L5" s="45">
        <v>50445000</v>
      </c>
      <c r="M5" s="45">
        <v>50601000</v>
      </c>
      <c r="N5" s="45">
        <v>45814000</v>
      </c>
      <c r="O5" s="45">
        <v>45806000</v>
      </c>
      <c r="P5" s="45">
        <v>48560000</v>
      </c>
      <c r="Q5" s="45">
        <v>48372000</v>
      </c>
      <c r="R5" s="45">
        <v>48783000</v>
      </c>
      <c r="S5" s="45">
        <v>50351000</v>
      </c>
      <c r="T5" s="45">
        <v>50855000</v>
      </c>
      <c r="U5" s="45">
        <v>52420000</v>
      </c>
    </row>
    <row r="6" spans="1:21" x14ac:dyDescent="0.2">
      <c r="A6" s="46" t="s">
        <v>1151</v>
      </c>
      <c r="B6" s="46" t="s">
        <v>1150</v>
      </c>
      <c r="C6" s="46" t="s">
        <v>15</v>
      </c>
      <c r="D6" s="46" t="str">
        <f t="shared" si="0"/>
        <v>A001-010</v>
      </c>
      <c r="E6" s="46" t="s">
        <v>4</v>
      </c>
      <c r="F6" s="45">
        <v>5500000</v>
      </c>
      <c r="G6" s="45">
        <v>7200000</v>
      </c>
      <c r="H6" s="45">
        <v>6400000</v>
      </c>
      <c r="I6" s="45">
        <v>7000000</v>
      </c>
      <c r="J6" s="45">
        <v>3500000</v>
      </c>
      <c r="K6" s="45">
        <v>3525000</v>
      </c>
      <c r="L6" s="45">
        <v>3000000</v>
      </c>
      <c r="M6" s="45">
        <v>6000000</v>
      </c>
      <c r="N6" s="45">
        <v>9000000</v>
      </c>
      <c r="O6" s="45">
        <v>6000000</v>
      </c>
      <c r="P6" s="45">
        <v>6145000</v>
      </c>
      <c r="Q6" s="45">
        <v>5834000</v>
      </c>
      <c r="R6" s="45">
        <v>2000000</v>
      </c>
      <c r="S6" s="45">
        <v>2000000</v>
      </c>
      <c r="T6" s="45">
        <v>2000000</v>
      </c>
      <c r="U6" s="45">
        <v>1500000</v>
      </c>
    </row>
    <row r="7" spans="1:21" x14ac:dyDescent="0.2">
      <c r="A7" s="46" t="s">
        <v>1151</v>
      </c>
      <c r="B7" s="46" t="s">
        <v>1150</v>
      </c>
      <c r="C7" s="46" t="s">
        <v>17</v>
      </c>
      <c r="D7" s="46" t="str">
        <f t="shared" si="0"/>
        <v>A001-011</v>
      </c>
      <c r="E7" s="46" t="s">
        <v>18</v>
      </c>
      <c r="F7" s="45">
        <v>5050000</v>
      </c>
      <c r="G7" s="45">
        <v>3000000</v>
      </c>
      <c r="H7" s="45">
        <v>3200000</v>
      </c>
      <c r="I7" s="45">
        <v>3700000</v>
      </c>
      <c r="J7" s="45">
        <v>1255000</v>
      </c>
      <c r="K7" s="45">
        <v>1255000</v>
      </c>
      <c r="L7" s="45">
        <v>2000000</v>
      </c>
      <c r="M7" s="45">
        <v>3000000</v>
      </c>
      <c r="N7" s="45">
        <v>4881000</v>
      </c>
      <c r="O7" s="45">
        <v>4881000</v>
      </c>
      <c r="P7" s="45">
        <v>4765000</v>
      </c>
      <c r="Q7" s="45">
        <v>4900000</v>
      </c>
      <c r="R7" s="45">
        <v>4900000</v>
      </c>
      <c r="S7" s="45">
        <v>6806577</v>
      </c>
      <c r="T7" s="45">
        <v>6874643</v>
      </c>
      <c r="U7" s="45">
        <v>2200000</v>
      </c>
    </row>
    <row r="8" spans="1:21" x14ac:dyDescent="0.2">
      <c r="A8" s="46" t="s">
        <v>1151</v>
      </c>
      <c r="B8" s="46" t="s">
        <v>1150</v>
      </c>
      <c r="C8" s="46" t="s">
        <v>20</v>
      </c>
      <c r="D8" s="46" t="str">
        <f t="shared" si="0"/>
        <v>A001-016</v>
      </c>
      <c r="E8" s="46" t="s">
        <v>1272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13200000</v>
      </c>
      <c r="S8" s="45">
        <v>8252000</v>
      </c>
      <c r="T8" s="45">
        <v>9900000</v>
      </c>
      <c r="U8" s="45">
        <v>11250000</v>
      </c>
    </row>
    <row r="9" spans="1:21" x14ac:dyDescent="0.2">
      <c r="A9" s="46" t="s">
        <v>1151</v>
      </c>
      <c r="B9" s="46" t="s">
        <v>1150</v>
      </c>
      <c r="C9" s="46" t="s">
        <v>23</v>
      </c>
      <c r="D9" s="46" t="str">
        <f t="shared" si="0"/>
        <v>A001-021</v>
      </c>
      <c r="E9" s="46" t="s">
        <v>24</v>
      </c>
      <c r="F9" s="45">
        <v>5400000</v>
      </c>
      <c r="G9" s="45">
        <v>6720000</v>
      </c>
      <c r="H9" s="45">
        <v>7200000</v>
      </c>
      <c r="I9" s="45">
        <v>6706000</v>
      </c>
      <c r="J9" s="45">
        <v>6575000</v>
      </c>
      <c r="K9" s="45">
        <v>6700000</v>
      </c>
      <c r="L9" s="45">
        <v>6700000</v>
      </c>
      <c r="M9" s="45">
        <v>6700000</v>
      </c>
      <c r="N9" s="45">
        <v>6700000</v>
      </c>
      <c r="O9" s="45">
        <v>6700000</v>
      </c>
      <c r="P9" s="45">
        <v>6414000</v>
      </c>
      <c r="Q9" s="45">
        <v>6122000</v>
      </c>
      <c r="R9" s="45">
        <v>6170000</v>
      </c>
      <c r="S9" s="45">
        <v>6170000</v>
      </c>
      <c r="T9" s="45">
        <v>6170000</v>
      </c>
      <c r="U9" s="45">
        <v>6200000</v>
      </c>
    </row>
    <row r="10" spans="1:21" x14ac:dyDescent="0.2">
      <c r="A10" s="46" t="s">
        <v>1151</v>
      </c>
      <c r="B10" s="46" t="s">
        <v>1150</v>
      </c>
      <c r="C10" s="46" t="s">
        <v>26</v>
      </c>
      <c r="D10" s="46" t="str">
        <f t="shared" si="0"/>
        <v>A001-022</v>
      </c>
      <c r="E10" s="46" t="s">
        <v>27</v>
      </c>
      <c r="F10" s="45">
        <v>-2309000</v>
      </c>
      <c r="G10" s="45">
        <v>-2533000</v>
      </c>
      <c r="H10" s="45">
        <v>-2500000</v>
      </c>
      <c r="I10" s="45">
        <v>-2950000</v>
      </c>
      <c r="J10" s="45">
        <v>-2600000</v>
      </c>
      <c r="K10" s="45">
        <v>-2550000</v>
      </c>
      <c r="L10" s="45">
        <v>-3470000</v>
      </c>
      <c r="M10" s="45">
        <v>-3470000</v>
      </c>
      <c r="N10" s="45">
        <v>-1400000</v>
      </c>
      <c r="O10" s="45">
        <v>-2000000</v>
      </c>
      <c r="P10" s="45">
        <v>-1800000</v>
      </c>
      <c r="Q10" s="45">
        <v>-1807000</v>
      </c>
      <c r="R10" s="45">
        <v>-1825000</v>
      </c>
      <c r="S10" s="45">
        <v>-1954604</v>
      </c>
      <c r="T10" s="45">
        <v>-1987745</v>
      </c>
      <c r="U10" s="45">
        <v>-2000000</v>
      </c>
    </row>
    <row r="11" spans="1:21" x14ac:dyDescent="0.2">
      <c r="A11" s="46" t="s">
        <v>1151</v>
      </c>
      <c r="B11" s="46" t="s">
        <v>1150</v>
      </c>
      <c r="C11" s="46" t="s">
        <v>1271</v>
      </c>
      <c r="D11" s="46" t="str">
        <f t="shared" si="0"/>
        <v>A001-023</v>
      </c>
      <c r="E11" s="46" t="s">
        <v>1270</v>
      </c>
      <c r="F11" s="45">
        <v>-1000</v>
      </c>
      <c r="G11" s="45">
        <v>0</v>
      </c>
      <c r="H11" s="45">
        <v>-1000</v>
      </c>
      <c r="I11" s="45">
        <v>-1000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-4500000</v>
      </c>
    </row>
    <row r="12" spans="1:21" x14ac:dyDescent="0.2">
      <c r="A12" s="46" t="s">
        <v>1151</v>
      </c>
      <c r="B12" s="46" t="s">
        <v>1150</v>
      </c>
      <c r="C12" s="46" t="s">
        <v>29</v>
      </c>
      <c r="D12" s="46" t="str">
        <f t="shared" si="0"/>
        <v>A001-024</v>
      </c>
      <c r="E12" s="46" t="s">
        <v>30</v>
      </c>
      <c r="F12" s="45">
        <v>-8000000</v>
      </c>
      <c r="G12" s="45">
        <v>-8000000</v>
      </c>
      <c r="H12" s="45">
        <v>450000</v>
      </c>
      <c r="I12" s="45">
        <v>500000</v>
      </c>
      <c r="J12" s="45">
        <v>3875000</v>
      </c>
      <c r="K12" s="45">
        <v>4275000</v>
      </c>
      <c r="L12" s="45">
        <v>4275000</v>
      </c>
      <c r="M12" s="45">
        <v>4275000</v>
      </c>
      <c r="N12" s="45">
        <v>1700000</v>
      </c>
      <c r="O12" s="45">
        <v>1700000</v>
      </c>
      <c r="P12" s="45">
        <v>1700000</v>
      </c>
      <c r="Q12" s="45">
        <v>1700000</v>
      </c>
      <c r="R12" s="45">
        <v>0</v>
      </c>
      <c r="S12" s="45">
        <v>0</v>
      </c>
      <c r="T12" s="45">
        <v>0</v>
      </c>
      <c r="U12" s="45">
        <v>0</v>
      </c>
    </row>
    <row r="13" spans="1:21" x14ac:dyDescent="0.2">
      <c r="A13" s="46" t="s">
        <v>1151</v>
      </c>
      <c r="B13" s="46" t="s">
        <v>1150</v>
      </c>
      <c r="C13" s="46" t="s">
        <v>32</v>
      </c>
      <c r="D13" s="46" t="str">
        <f t="shared" si="0"/>
        <v>A001-025</v>
      </c>
      <c r="E13" s="46" t="s">
        <v>33</v>
      </c>
      <c r="F13" s="45">
        <v>-461000</v>
      </c>
      <c r="G13" s="45">
        <v>-950000</v>
      </c>
      <c r="H13" s="45">
        <v>-1200000</v>
      </c>
      <c r="I13" s="45">
        <v>-2190000</v>
      </c>
      <c r="J13" s="45">
        <v>-2600000</v>
      </c>
      <c r="K13" s="45">
        <v>-4900000</v>
      </c>
      <c r="L13" s="45">
        <v>-4900000</v>
      </c>
      <c r="M13" s="45">
        <v>-4900000</v>
      </c>
      <c r="N13" s="45">
        <v>-5390000</v>
      </c>
      <c r="O13" s="45">
        <v>-4231429</v>
      </c>
      <c r="P13" s="45">
        <v>-4045000</v>
      </c>
      <c r="Q13" s="45">
        <v>-3846000</v>
      </c>
      <c r="R13" s="45">
        <v>-3849000</v>
      </c>
      <c r="S13" s="45">
        <v>-4163000</v>
      </c>
      <c r="T13" s="45">
        <v>-1602357</v>
      </c>
      <c r="U13" s="45">
        <v>-2297000</v>
      </c>
    </row>
    <row r="14" spans="1:21" x14ac:dyDescent="0.2">
      <c r="A14" s="46" t="s">
        <v>1151</v>
      </c>
      <c r="B14" s="46" t="s">
        <v>1150</v>
      </c>
      <c r="C14" s="46" t="s">
        <v>35</v>
      </c>
      <c r="D14" s="46" t="str">
        <f t="shared" si="0"/>
        <v>A001-026</v>
      </c>
      <c r="E14" s="46" t="s">
        <v>1269</v>
      </c>
      <c r="F14" s="45">
        <v>-1000</v>
      </c>
      <c r="G14" s="45">
        <v>-1000</v>
      </c>
      <c r="H14" s="45">
        <v>-1000</v>
      </c>
      <c r="I14" s="45">
        <v>-1000</v>
      </c>
      <c r="J14" s="45">
        <v>-1000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</row>
    <row r="15" spans="1:21" x14ac:dyDescent="0.2">
      <c r="A15" s="46" t="s">
        <v>1151</v>
      </c>
      <c r="B15" s="46" t="s">
        <v>1150</v>
      </c>
      <c r="C15" s="46" t="s">
        <v>38</v>
      </c>
      <c r="D15" s="46" t="str">
        <f t="shared" si="0"/>
        <v>A001-027</v>
      </c>
      <c r="E15" s="46" t="s">
        <v>39</v>
      </c>
      <c r="F15" s="45">
        <v>-7600000</v>
      </c>
      <c r="G15" s="45">
        <v>-12155000</v>
      </c>
      <c r="H15" s="45">
        <v>-17600000</v>
      </c>
      <c r="I15" s="45">
        <v>-25777000</v>
      </c>
      <c r="J15" s="45">
        <v>-39042000</v>
      </c>
      <c r="K15" s="45">
        <v>-71932000</v>
      </c>
      <c r="L15" s="45">
        <v>-118403000</v>
      </c>
      <c r="M15" s="45">
        <v>-156350000</v>
      </c>
      <c r="N15" s="45">
        <v>-149370000</v>
      </c>
      <c r="O15" s="45">
        <v>-121083000</v>
      </c>
      <c r="P15" s="45">
        <v>-97763234</v>
      </c>
      <c r="Q15" s="45">
        <v>-71835000</v>
      </c>
      <c r="R15" s="45">
        <v>-48907000</v>
      </c>
      <c r="S15" s="45">
        <v>-37973329</v>
      </c>
      <c r="T15" s="45">
        <v>-34738589</v>
      </c>
      <c r="U15" s="45">
        <v>-33214408</v>
      </c>
    </row>
    <row r="16" spans="1:21" x14ac:dyDescent="0.2">
      <c r="A16" s="46" t="s">
        <v>1151</v>
      </c>
      <c r="B16" s="46" t="s">
        <v>1150</v>
      </c>
      <c r="C16" s="46" t="s">
        <v>41</v>
      </c>
      <c r="D16" s="46" t="str">
        <f t="shared" si="0"/>
        <v>A001-028</v>
      </c>
      <c r="E16" s="46" t="s">
        <v>42</v>
      </c>
      <c r="F16" s="45">
        <v>-329000</v>
      </c>
      <c r="G16" s="45">
        <v>-250000</v>
      </c>
      <c r="H16" s="45">
        <v>-400000</v>
      </c>
      <c r="I16" s="45">
        <v>-700000</v>
      </c>
      <c r="J16" s="45">
        <v>-600000</v>
      </c>
      <c r="K16" s="45">
        <v>-880000</v>
      </c>
      <c r="L16" s="45">
        <v>-880000</v>
      </c>
      <c r="M16" s="45">
        <v>-900000</v>
      </c>
      <c r="N16" s="45">
        <v>-900000</v>
      </c>
      <c r="O16" s="45">
        <v>-1500000</v>
      </c>
      <c r="P16" s="45">
        <v>-1434000</v>
      </c>
      <c r="Q16" s="45">
        <v>-2364000</v>
      </c>
      <c r="R16" s="45">
        <v>-3500000</v>
      </c>
      <c r="S16" s="45">
        <v>-4329835</v>
      </c>
      <c r="T16" s="45">
        <v>-9922791</v>
      </c>
      <c r="U16" s="45">
        <v>-9036080</v>
      </c>
    </row>
    <row r="17" spans="1:21" x14ac:dyDescent="0.2">
      <c r="A17" s="46" t="s">
        <v>1151</v>
      </c>
      <c r="B17" s="46" t="s">
        <v>1150</v>
      </c>
      <c r="C17" s="46" t="s">
        <v>44</v>
      </c>
      <c r="D17" s="46" t="str">
        <f t="shared" si="0"/>
        <v>A001-029</v>
      </c>
      <c r="E17" s="46" t="s">
        <v>45</v>
      </c>
      <c r="F17" s="45">
        <v>-1050000</v>
      </c>
      <c r="G17" s="45">
        <v>-2950000</v>
      </c>
      <c r="H17" s="45">
        <v>-3111000</v>
      </c>
      <c r="I17" s="45">
        <v>-3900000</v>
      </c>
      <c r="J17" s="45">
        <v>-5900000</v>
      </c>
      <c r="K17" s="45">
        <v>-4140000</v>
      </c>
      <c r="L17" s="45">
        <v>-4140000</v>
      </c>
      <c r="M17" s="45">
        <v>-7978000</v>
      </c>
      <c r="N17" s="45">
        <v>-10172000</v>
      </c>
      <c r="O17" s="45">
        <v>-11791000</v>
      </c>
      <c r="P17" s="45">
        <v>-11822494</v>
      </c>
      <c r="Q17" s="45">
        <v>-239000</v>
      </c>
      <c r="R17" s="45">
        <v>-9825000</v>
      </c>
      <c r="S17" s="45">
        <v>-13752961</v>
      </c>
      <c r="T17" s="45">
        <v>-13952075</v>
      </c>
      <c r="U17" s="45">
        <v>-14218000</v>
      </c>
    </row>
    <row r="18" spans="1:21" x14ac:dyDescent="0.2">
      <c r="A18" s="46" t="s">
        <v>1151</v>
      </c>
      <c r="B18" s="46" t="s">
        <v>1150</v>
      </c>
      <c r="C18" s="46" t="s">
        <v>47</v>
      </c>
      <c r="D18" s="46" t="str">
        <f t="shared" si="0"/>
        <v>A001-030</v>
      </c>
      <c r="E18" s="46" t="s">
        <v>48</v>
      </c>
      <c r="F18" s="45">
        <v>-8000</v>
      </c>
      <c r="G18" s="45">
        <v>-8000</v>
      </c>
      <c r="H18" s="45">
        <v>-8000</v>
      </c>
      <c r="I18" s="45">
        <v>-5000</v>
      </c>
      <c r="J18" s="45">
        <v>-5000</v>
      </c>
      <c r="K18" s="45">
        <v>-3000</v>
      </c>
      <c r="L18" s="45">
        <v>-3000</v>
      </c>
      <c r="M18" s="45">
        <v>-3000</v>
      </c>
      <c r="N18" s="45">
        <v>-3000</v>
      </c>
      <c r="O18" s="45">
        <v>-3000</v>
      </c>
      <c r="P18" s="45">
        <v>-3000</v>
      </c>
      <c r="Q18" s="45">
        <v>-3000</v>
      </c>
      <c r="R18" s="45">
        <v>-4000</v>
      </c>
      <c r="S18" s="45">
        <v>-6000</v>
      </c>
      <c r="T18" s="45">
        <v>-559</v>
      </c>
      <c r="U18" s="45">
        <v>0</v>
      </c>
    </row>
    <row r="19" spans="1:21" x14ac:dyDescent="0.2">
      <c r="A19" s="46" t="s">
        <v>1151</v>
      </c>
      <c r="B19" s="46" t="s">
        <v>1150</v>
      </c>
      <c r="C19" s="46" t="s">
        <v>1268</v>
      </c>
      <c r="D19" s="46" t="str">
        <f t="shared" si="0"/>
        <v>A001-031</v>
      </c>
      <c r="E19" s="46" t="s">
        <v>1267</v>
      </c>
      <c r="F19" s="45">
        <v>0</v>
      </c>
      <c r="G19" s="45">
        <v>0</v>
      </c>
      <c r="H19" s="45">
        <v>200000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-300000</v>
      </c>
    </row>
    <row r="20" spans="1:21" x14ac:dyDescent="0.2">
      <c r="A20" s="46" t="s">
        <v>1151</v>
      </c>
      <c r="B20" s="46" t="s">
        <v>1150</v>
      </c>
      <c r="C20" s="46" t="s">
        <v>50</v>
      </c>
      <c r="D20" s="46" t="str">
        <f t="shared" si="0"/>
        <v>A001-032</v>
      </c>
      <c r="E20" s="46" t="s">
        <v>51</v>
      </c>
      <c r="F20" s="45">
        <v>-670000</v>
      </c>
      <c r="G20" s="45">
        <v>-1500000</v>
      </c>
      <c r="H20" s="45">
        <v>-2200000</v>
      </c>
      <c r="I20" s="45">
        <v>-3150000</v>
      </c>
      <c r="J20" s="45">
        <v>-3800000</v>
      </c>
      <c r="K20" s="45">
        <v>-4900000</v>
      </c>
      <c r="L20" s="45">
        <v>-4900000</v>
      </c>
      <c r="M20" s="45">
        <v>-5000000</v>
      </c>
      <c r="N20" s="45">
        <v>-7200000</v>
      </c>
      <c r="O20" s="45">
        <v>-8899000</v>
      </c>
      <c r="P20" s="45">
        <v>-8506000</v>
      </c>
      <c r="Q20" s="45">
        <v>-8086000</v>
      </c>
      <c r="R20" s="45">
        <v>-7200000</v>
      </c>
      <c r="S20" s="45">
        <v>-8965592</v>
      </c>
      <c r="T20" s="45">
        <v>-11736140</v>
      </c>
      <c r="U20" s="45">
        <v>-10909000</v>
      </c>
    </row>
    <row r="21" spans="1:21" x14ac:dyDescent="0.2">
      <c r="A21" s="46" t="s">
        <v>1151</v>
      </c>
      <c r="B21" s="46" t="s">
        <v>1150</v>
      </c>
      <c r="C21" s="46" t="s">
        <v>53</v>
      </c>
      <c r="D21" s="46" t="str">
        <f t="shared" si="0"/>
        <v>A001-038</v>
      </c>
      <c r="E21" s="46" t="s">
        <v>54</v>
      </c>
      <c r="F21" s="45">
        <v>0</v>
      </c>
      <c r="G21" s="45">
        <v>0</v>
      </c>
      <c r="H21" s="45">
        <v>0</v>
      </c>
      <c r="I21" s="45">
        <v>140000</v>
      </c>
      <c r="J21" s="45">
        <v>2899000</v>
      </c>
      <c r="K21" s="45">
        <v>4821000</v>
      </c>
      <c r="L21" s="45">
        <v>12076000</v>
      </c>
      <c r="M21" s="45">
        <v>9807000</v>
      </c>
      <c r="N21" s="45">
        <v>9566000</v>
      </c>
      <c r="O21" s="45">
        <v>9966000</v>
      </c>
      <c r="P21" s="45">
        <v>13833000</v>
      </c>
      <c r="Q21" s="45">
        <v>13387199</v>
      </c>
      <c r="R21" s="45">
        <v>16317000</v>
      </c>
      <c r="S21" s="45">
        <v>16317000</v>
      </c>
      <c r="T21" s="45">
        <v>19060256</v>
      </c>
      <c r="U21" s="45">
        <v>20489020</v>
      </c>
    </row>
    <row r="22" spans="1:21" x14ac:dyDescent="0.2">
      <c r="A22" s="46" t="s">
        <v>1151</v>
      </c>
      <c r="B22" s="46" t="s">
        <v>1150</v>
      </c>
      <c r="C22" s="46" t="s">
        <v>56</v>
      </c>
      <c r="D22" s="46" t="str">
        <f t="shared" si="0"/>
        <v>A001-039</v>
      </c>
      <c r="E22" s="46" t="s">
        <v>57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-3800000</v>
      </c>
      <c r="Q22" s="45">
        <v>-16000000</v>
      </c>
      <c r="R22" s="45">
        <v>-20200000</v>
      </c>
      <c r="S22" s="45">
        <v>-20900000</v>
      </c>
      <c r="T22" s="45">
        <v>-24330000</v>
      </c>
      <c r="U22" s="45">
        <v>-26078000</v>
      </c>
    </row>
    <row r="23" spans="1:21" x14ac:dyDescent="0.2">
      <c r="A23" s="46" t="s">
        <v>1151</v>
      </c>
      <c r="B23" s="46" t="s">
        <v>1150</v>
      </c>
      <c r="C23" s="46" t="s">
        <v>59</v>
      </c>
      <c r="D23" s="46" t="str">
        <f t="shared" si="0"/>
        <v>A001-040</v>
      </c>
      <c r="E23" s="46" t="s">
        <v>943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-455000</v>
      </c>
      <c r="S23" s="45">
        <v>-974903</v>
      </c>
      <c r="T23" s="45">
        <v>-996868</v>
      </c>
      <c r="U23" s="45">
        <v>-3445000</v>
      </c>
    </row>
    <row r="24" spans="1:21" x14ac:dyDescent="0.2">
      <c r="A24" s="46" t="s">
        <v>1151</v>
      </c>
      <c r="B24" s="46" t="s">
        <v>1150</v>
      </c>
      <c r="C24" s="46" t="s">
        <v>62</v>
      </c>
      <c r="D24" s="46" t="str">
        <f t="shared" si="0"/>
        <v>A001-041</v>
      </c>
      <c r="E24" s="46" t="s">
        <v>1266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100000</v>
      </c>
      <c r="S24" s="45">
        <v>101000</v>
      </c>
      <c r="T24" s="45">
        <v>103000</v>
      </c>
      <c r="U24" s="45">
        <v>100000</v>
      </c>
    </row>
    <row r="25" spans="1:21" x14ac:dyDescent="0.2">
      <c r="A25" s="46" t="s">
        <v>1151</v>
      </c>
      <c r="B25" s="46" t="s">
        <v>1150</v>
      </c>
      <c r="C25" s="46" t="s">
        <v>65</v>
      </c>
      <c r="D25" s="46" t="str">
        <f t="shared" si="0"/>
        <v>A001-043</v>
      </c>
      <c r="E25" s="46" t="s">
        <v>1265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5861000</v>
      </c>
      <c r="O25" s="45">
        <v>4861000</v>
      </c>
      <c r="P25" s="45">
        <v>5151000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</row>
    <row r="26" spans="1:21" x14ac:dyDescent="0.2">
      <c r="A26" s="46" t="s">
        <v>1151</v>
      </c>
      <c r="B26" s="46" t="s">
        <v>1150</v>
      </c>
      <c r="C26" s="46" t="s">
        <v>748</v>
      </c>
      <c r="D26" s="46" t="str">
        <f t="shared" si="0"/>
        <v>A001-044</v>
      </c>
      <c r="E26" s="46" t="s">
        <v>1264</v>
      </c>
      <c r="F26" s="45">
        <v>13000</v>
      </c>
      <c r="G26" s="45">
        <v>13000</v>
      </c>
      <c r="H26" s="45">
        <v>10000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</row>
    <row r="27" spans="1:21" x14ac:dyDescent="0.2">
      <c r="A27" s="46" t="s">
        <v>1151</v>
      </c>
      <c r="B27" s="46" t="s">
        <v>1150</v>
      </c>
      <c r="C27" s="46" t="s">
        <v>68</v>
      </c>
      <c r="D27" s="46" t="str">
        <f t="shared" si="0"/>
        <v>A001-045</v>
      </c>
      <c r="E27" s="46" t="s">
        <v>69</v>
      </c>
      <c r="F27" s="45">
        <v>2800000</v>
      </c>
      <c r="G27" s="45">
        <v>2700000</v>
      </c>
      <c r="H27" s="45">
        <v>8460000</v>
      </c>
      <c r="I27" s="45">
        <v>10985000</v>
      </c>
      <c r="J27" s="45">
        <v>9347000</v>
      </c>
      <c r="K27" s="45">
        <v>9690000</v>
      </c>
      <c r="L27" s="45">
        <v>9301000</v>
      </c>
      <c r="M27" s="45">
        <v>9939000</v>
      </c>
      <c r="N27" s="45">
        <v>11522000</v>
      </c>
      <c r="O27" s="45">
        <v>11730000</v>
      </c>
      <c r="P27" s="45">
        <v>11913000</v>
      </c>
      <c r="Q27" s="45">
        <v>12758000</v>
      </c>
      <c r="R27" s="45">
        <v>13380000</v>
      </c>
      <c r="S27" s="45">
        <v>13316000</v>
      </c>
      <c r="T27" s="45">
        <v>13561000</v>
      </c>
      <c r="U27" s="45">
        <v>12632000</v>
      </c>
    </row>
    <row r="28" spans="1:21" x14ac:dyDescent="0.2">
      <c r="A28" s="46" t="s">
        <v>1151</v>
      </c>
      <c r="B28" s="46" t="s">
        <v>1150</v>
      </c>
      <c r="C28" s="46" t="s">
        <v>71</v>
      </c>
      <c r="D28" s="46" t="str">
        <f t="shared" si="0"/>
        <v>A001-046</v>
      </c>
      <c r="E28" s="46" t="s">
        <v>72</v>
      </c>
      <c r="F28" s="45">
        <v>10550000</v>
      </c>
      <c r="G28" s="45">
        <v>11050000</v>
      </c>
      <c r="H28" s="45">
        <v>14516000</v>
      </c>
      <c r="I28" s="45">
        <v>18060000</v>
      </c>
      <c r="J28" s="45">
        <v>18418000</v>
      </c>
      <c r="K28" s="45">
        <v>19100000</v>
      </c>
      <c r="L28" s="45">
        <v>19960000</v>
      </c>
      <c r="M28" s="45">
        <v>20403000</v>
      </c>
      <c r="N28" s="45">
        <v>24313000</v>
      </c>
      <c r="O28" s="45">
        <v>24751000</v>
      </c>
      <c r="P28" s="45">
        <v>25121000</v>
      </c>
      <c r="Q28" s="45">
        <v>25756000</v>
      </c>
      <c r="R28" s="45">
        <v>26142000</v>
      </c>
      <c r="S28" s="45">
        <v>26681000</v>
      </c>
      <c r="T28" s="45">
        <v>27172000</v>
      </c>
      <c r="U28" s="45">
        <v>27646315</v>
      </c>
    </row>
    <row r="29" spans="1:21" x14ac:dyDescent="0.2">
      <c r="A29" s="46" t="s">
        <v>1151</v>
      </c>
      <c r="B29" s="46" t="s">
        <v>1150</v>
      </c>
      <c r="C29" s="46" t="s">
        <v>74</v>
      </c>
      <c r="D29" s="46" t="str">
        <f t="shared" si="0"/>
        <v>A001-047</v>
      </c>
      <c r="E29" s="46" t="s">
        <v>75</v>
      </c>
      <c r="F29" s="45">
        <v>200000</v>
      </c>
      <c r="G29" s="45">
        <v>225000</v>
      </c>
      <c r="H29" s="45">
        <v>1700000</v>
      </c>
      <c r="I29" s="45">
        <v>1000000</v>
      </c>
      <c r="J29" s="45">
        <v>1027000</v>
      </c>
      <c r="K29" s="45">
        <v>1020000</v>
      </c>
      <c r="L29" s="45">
        <v>548000</v>
      </c>
      <c r="M29" s="45">
        <v>557000</v>
      </c>
      <c r="N29" s="45">
        <v>665000</v>
      </c>
      <c r="O29" s="45">
        <v>677000</v>
      </c>
      <c r="P29" s="45">
        <v>542000</v>
      </c>
      <c r="Q29" s="45">
        <v>553000</v>
      </c>
      <c r="R29" s="45">
        <v>563000</v>
      </c>
      <c r="S29" s="45">
        <v>575000</v>
      </c>
      <c r="T29" s="45">
        <v>388000</v>
      </c>
      <c r="U29" s="45">
        <v>250000</v>
      </c>
    </row>
    <row r="30" spans="1:21" x14ac:dyDescent="0.2">
      <c r="A30" s="46" t="s">
        <v>1151</v>
      </c>
      <c r="B30" s="46" t="s">
        <v>1150</v>
      </c>
      <c r="C30" s="46" t="s">
        <v>77</v>
      </c>
      <c r="D30" s="46" t="str">
        <f t="shared" si="0"/>
        <v>A001-049</v>
      </c>
      <c r="E30" s="46" t="s">
        <v>78</v>
      </c>
      <c r="F30" s="45">
        <v>550000</v>
      </c>
      <c r="G30" s="45">
        <v>450000</v>
      </c>
      <c r="H30" s="45">
        <v>501000</v>
      </c>
      <c r="I30" s="45">
        <v>1100000</v>
      </c>
      <c r="J30" s="45">
        <v>853000</v>
      </c>
      <c r="K30" s="45">
        <v>885000</v>
      </c>
      <c r="L30" s="45">
        <v>888000</v>
      </c>
      <c r="M30" s="45">
        <v>874000</v>
      </c>
      <c r="N30" s="45">
        <v>1232000</v>
      </c>
      <c r="O30" s="45">
        <v>1255000</v>
      </c>
      <c r="P30" s="45">
        <v>1136000</v>
      </c>
      <c r="Q30" s="45">
        <v>1159000</v>
      </c>
      <c r="R30" s="45">
        <v>1179000</v>
      </c>
      <c r="S30" s="45">
        <v>1254000</v>
      </c>
      <c r="T30" s="45">
        <v>1278000</v>
      </c>
      <c r="U30" s="45">
        <v>1189400</v>
      </c>
    </row>
    <row r="31" spans="1:21" x14ac:dyDescent="0.2">
      <c r="A31" s="46" t="s">
        <v>1151</v>
      </c>
      <c r="B31" s="46" t="s">
        <v>1150</v>
      </c>
      <c r="C31" s="46" t="s">
        <v>80</v>
      </c>
      <c r="D31" s="46" t="str">
        <f t="shared" si="0"/>
        <v>A001-050</v>
      </c>
      <c r="E31" s="46" t="s">
        <v>81</v>
      </c>
      <c r="F31" s="45">
        <v>12100000</v>
      </c>
      <c r="G31" s="45">
        <v>12000000</v>
      </c>
      <c r="H31" s="45">
        <v>26400000</v>
      </c>
      <c r="I31" s="45">
        <v>26150000</v>
      </c>
      <c r="J31" s="45">
        <v>26500000</v>
      </c>
      <c r="K31" s="45">
        <v>29000000</v>
      </c>
      <c r="L31" s="45">
        <v>29200000</v>
      </c>
      <c r="M31" s="45">
        <v>29195000</v>
      </c>
      <c r="N31" s="45">
        <v>31740000</v>
      </c>
      <c r="O31" s="45">
        <v>33720000</v>
      </c>
      <c r="P31" s="45">
        <v>34347000</v>
      </c>
      <c r="Q31" s="45">
        <v>34299000</v>
      </c>
      <c r="R31" s="45">
        <v>33523000</v>
      </c>
      <c r="S31" s="45">
        <v>34021000</v>
      </c>
      <c r="T31" s="45">
        <v>34070000</v>
      </c>
      <c r="U31" s="45">
        <v>34063000</v>
      </c>
    </row>
    <row r="32" spans="1:21" x14ac:dyDescent="0.2">
      <c r="A32" s="46" t="s">
        <v>1151</v>
      </c>
      <c r="B32" s="46" t="s">
        <v>1150</v>
      </c>
      <c r="C32" s="46" t="s">
        <v>83</v>
      </c>
      <c r="D32" s="46" t="str">
        <f t="shared" si="0"/>
        <v>A001-051</v>
      </c>
      <c r="E32" s="46" t="s">
        <v>84</v>
      </c>
      <c r="F32" s="45">
        <v>270000</v>
      </c>
      <c r="G32" s="45">
        <v>285000</v>
      </c>
      <c r="H32" s="45">
        <v>296000</v>
      </c>
      <c r="I32" s="45">
        <v>357000</v>
      </c>
      <c r="J32" s="45">
        <v>438000</v>
      </c>
      <c r="K32" s="45">
        <v>447000</v>
      </c>
      <c r="L32" s="45">
        <v>540600</v>
      </c>
      <c r="M32" s="45">
        <v>477000</v>
      </c>
      <c r="N32" s="45">
        <v>450000</v>
      </c>
      <c r="O32" s="45">
        <v>410000</v>
      </c>
      <c r="P32" s="45">
        <v>410000</v>
      </c>
      <c r="Q32" s="45">
        <v>380000</v>
      </c>
      <c r="R32" s="45">
        <v>640000</v>
      </c>
      <c r="S32" s="45">
        <v>736000</v>
      </c>
      <c r="T32" s="45">
        <v>741000</v>
      </c>
      <c r="U32" s="45">
        <v>700000</v>
      </c>
    </row>
    <row r="33" spans="1:21" x14ac:dyDescent="0.2">
      <c r="A33" s="46" t="s">
        <v>1151</v>
      </c>
      <c r="B33" s="46" t="s">
        <v>1150</v>
      </c>
      <c r="C33" s="46" t="s">
        <v>86</v>
      </c>
      <c r="D33" s="46" t="str">
        <f t="shared" si="0"/>
        <v>A001-052</v>
      </c>
      <c r="E33" s="46" t="s">
        <v>1263</v>
      </c>
      <c r="F33" s="45">
        <v>12864000</v>
      </c>
      <c r="G33" s="45">
        <v>12400000</v>
      </c>
      <c r="H33" s="45">
        <v>12953000</v>
      </c>
      <c r="I33" s="45">
        <v>13500000</v>
      </c>
      <c r="J33" s="45">
        <v>15317000</v>
      </c>
      <c r="K33" s="45">
        <v>16452000</v>
      </c>
      <c r="L33" s="45">
        <v>17500000</v>
      </c>
      <c r="M33" s="45">
        <v>15323000</v>
      </c>
      <c r="N33" s="45">
        <v>20239916</v>
      </c>
      <c r="O33" s="45">
        <v>21014916</v>
      </c>
      <c r="P33" s="45">
        <v>21970916</v>
      </c>
      <c r="Q33" s="45">
        <v>23916912</v>
      </c>
      <c r="R33" s="45">
        <v>27420912</v>
      </c>
      <c r="S33" s="45">
        <v>27451063</v>
      </c>
      <c r="T33" s="45">
        <v>28419912</v>
      </c>
      <c r="U33" s="45">
        <v>29145912</v>
      </c>
    </row>
    <row r="34" spans="1:21" x14ac:dyDescent="0.2">
      <c r="A34" s="46" t="s">
        <v>1151</v>
      </c>
      <c r="B34" s="46" t="s">
        <v>1150</v>
      </c>
      <c r="C34" s="46" t="s">
        <v>89</v>
      </c>
      <c r="D34" s="46" t="str">
        <f t="shared" si="0"/>
        <v>A001-053</v>
      </c>
      <c r="E34" s="46" t="s">
        <v>90</v>
      </c>
      <c r="F34" s="45">
        <v>19000000</v>
      </c>
      <c r="G34" s="45">
        <v>21100000</v>
      </c>
      <c r="H34" s="45">
        <v>24000000</v>
      </c>
      <c r="I34" s="45">
        <v>35700000</v>
      </c>
      <c r="J34" s="45">
        <v>51756000</v>
      </c>
      <c r="K34" s="45">
        <v>46035000</v>
      </c>
      <c r="L34" s="45">
        <v>31200000</v>
      </c>
      <c r="M34" s="45">
        <v>24240000</v>
      </c>
      <c r="N34" s="45">
        <v>23175000</v>
      </c>
      <c r="O34" s="45">
        <v>23687000</v>
      </c>
      <c r="P34" s="45">
        <v>21973000</v>
      </c>
      <c r="Q34" s="45">
        <v>24948000</v>
      </c>
      <c r="R34" s="45">
        <v>27354000</v>
      </c>
      <c r="S34" s="45">
        <v>28499000</v>
      </c>
      <c r="T34" s="45">
        <v>28916321</v>
      </c>
      <c r="U34" s="45">
        <v>34059048</v>
      </c>
    </row>
    <row r="35" spans="1:21" x14ac:dyDescent="0.2">
      <c r="A35" s="46" t="s">
        <v>1151</v>
      </c>
      <c r="B35" s="46" t="s">
        <v>1150</v>
      </c>
      <c r="C35" s="46" t="s">
        <v>92</v>
      </c>
      <c r="D35" s="46" t="str">
        <f t="shared" si="0"/>
        <v>A001-054</v>
      </c>
      <c r="E35" s="46" t="s">
        <v>1262</v>
      </c>
      <c r="F35" s="45">
        <v>35000</v>
      </c>
      <c r="G35" s="45">
        <v>25000</v>
      </c>
      <c r="H35" s="45">
        <v>73000</v>
      </c>
      <c r="I35" s="45">
        <v>80000</v>
      </c>
      <c r="J35" s="45">
        <v>75000</v>
      </c>
      <c r="K35" s="45">
        <v>112000</v>
      </c>
      <c r="L35" s="45">
        <v>56000</v>
      </c>
      <c r="M35" s="45">
        <v>65000</v>
      </c>
      <c r="N35" s="45">
        <v>68000</v>
      </c>
      <c r="O35" s="45">
        <v>70000</v>
      </c>
      <c r="P35" s="45">
        <v>73000</v>
      </c>
      <c r="Q35" s="45">
        <v>75000</v>
      </c>
      <c r="R35" s="45">
        <v>77000</v>
      </c>
      <c r="S35" s="45">
        <v>86000</v>
      </c>
      <c r="T35" s="45">
        <v>88000</v>
      </c>
      <c r="U35" s="45">
        <v>90000</v>
      </c>
    </row>
    <row r="36" spans="1:21" x14ac:dyDescent="0.2">
      <c r="A36" s="46" t="s">
        <v>1151</v>
      </c>
      <c r="B36" s="46" t="s">
        <v>1150</v>
      </c>
      <c r="C36" s="46" t="s">
        <v>95</v>
      </c>
      <c r="D36" s="46" t="str">
        <f t="shared" si="0"/>
        <v>A001-055</v>
      </c>
      <c r="E36" s="46" t="s">
        <v>96</v>
      </c>
      <c r="F36" s="45">
        <v>-85000</v>
      </c>
      <c r="G36" s="45">
        <v>-75000</v>
      </c>
      <c r="H36" s="45">
        <v>-75000</v>
      </c>
      <c r="I36" s="45">
        <v>-168000</v>
      </c>
      <c r="J36" s="45">
        <v>-168000</v>
      </c>
      <c r="K36" s="45">
        <v>-170000</v>
      </c>
      <c r="L36" s="45">
        <v>-170000</v>
      </c>
      <c r="M36" s="45">
        <v>-170000</v>
      </c>
      <c r="N36" s="45">
        <v>-170000</v>
      </c>
      <c r="O36" s="45">
        <v>-174000</v>
      </c>
      <c r="P36" s="45">
        <v>-180000</v>
      </c>
      <c r="Q36" s="45">
        <v>-184000</v>
      </c>
      <c r="R36" s="45">
        <v>-99000</v>
      </c>
      <c r="S36" s="45">
        <v>-68000</v>
      </c>
      <c r="T36" s="45">
        <v>-70000</v>
      </c>
      <c r="U36" s="45">
        <v>-65559</v>
      </c>
    </row>
    <row r="37" spans="1:21" x14ac:dyDescent="0.2">
      <c r="A37" s="46" t="s">
        <v>1151</v>
      </c>
      <c r="B37" s="46" t="s">
        <v>1150</v>
      </c>
      <c r="C37" s="46" t="s">
        <v>98</v>
      </c>
      <c r="D37" s="46" t="str">
        <f t="shared" si="0"/>
        <v>A001-056</v>
      </c>
      <c r="E37" s="46" t="s">
        <v>99</v>
      </c>
      <c r="F37" s="45">
        <v>-180000</v>
      </c>
      <c r="G37" s="45">
        <v>-74000</v>
      </c>
      <c r="H37" s="45">
        <v>-150000</v>
      </c>
      <c r="I37" s="45">
        <v>-350000</v>
      </c>
      <c r="J37" s="45">
        <v>-350000</v>
      </c>
      <c r="K37" s="45">
        <v>-350000</v>
      </c>
      <c r="L37" s="45">
        <v>-350000</v>
      </c>
      <c r="M37" s="45">
        <v>-350000</v>
      </c>
      <c r="N37" s="45">
        <v>-350000</v>
      </c>
      <c r="O37" s="45">
        <v>-357000</v>
      </c>
      <c r="P37" s="45">
        <v>-238000</v>
      </c>
      <c r="Q37" s="45">
        <v>-243000</v>
      </c>
      <c r="R37" s="45">
        <v>-181000</v>
      </c>
      <c r="S37" s="45">
        <v>-155000</v>
      </c>
      <c r="T37" s="45">
        <v>-158000</v>
      </c>
      <c r="U37" s="45">
        <v>-161400</v>
      </c>
    </row>
    <row r="38" spans="1:21" x14ac:dyDescent="0.2">
      <c r="A38" s="46" t="s">
        <v>1151</v>
      </c>
      <c r="B38" s="46" t="s">
        <v>1150</v>
      </c>
      <c r="C38" s="46" t="s">
        <v>101</v>
      </c>
      <c r="D38" s="46" t="str">
        <f t="shared" si="0"/>
        <v>A001-057</v>
      </c>
      <c r="E38" s="46" t="s">
        <v>102</v>
      </c>
      <c r="F38" s="45">
        <v>-1000</v>
      </c>
      <c r="G38" s="45">
        <v>-3000</v>
      </c>
      <c r="H38" s="45">
        <v>-97000</v>
      </c>
      <c r="I38" s="45">
        <v>-97000</v>
      </c>
      <c r="J38" s="45">
        <v>-97000</v>
      </c>
      <c r="K38" s="45">
        <v>-90000</v>
      </c>
      <c r="L38" s="45">
        <v>-90000</v>
      </c>
      <c r="M38" s="45">
        <v>-90000</v>
      </c>
      <c r="N38" s="45">
        <v>-90000</v>
      </c>
      <c r="O38" s="45">
        <v>-92000</v>
      </c>
      <c r="P38" s="45">
        <v>-3000</v>
      </c>
      <c r="Q38" s="45">
        <v>-4000</v>
      </c>
      <c r="R38" s="45">
        <v>0</v>
      </c>
      <c r="S38" s="45">
        <v>0</v>
      </c>
      <c r="T38" s="45">
        <v>0</v>
      </c>
      <c r="U38" s="45">
        <v>0</v>
      </c>
    </row>
    <row r="39" spans="1:21" x14ac:dyDescent="0.2">
      <c r="A39" s="46" t="s">
        <v>1151</v>
      </c>
      <c r="B39" s="46" t="s">
        <v>1150</v>
      </c>
      <c r="C39" s="46" t="s">
        <v>104</v>
      </c>
      <c r="D39" s="46" t="str">
        <f t="shared" si="0"/>
        <v>A001-060</v>
      </c>
      <c r="E39" s="46" t="s">
        <v>105</v>
      </c>
      <c r="F39" s="45">
        <v>323000</v>
      </c>
      <c r="G39" s="45">
        <v>400000</v>
      </c>
      <c r="H39" s="45">
        <v>350000</v>
      </c>
      <c r="I39" s="45">
        <v>400000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417720</v>
      </c>
      <c r="P39" s="45">
        <v>370122</v>
      </c>
      <c r="Q39" s="45">
        <v>400000</v>
      </c>
      <c r="R39" s="45">
        <v>400000</v>
      </c>
      <c r="S39" s="45">
        <v>400000</v>
      </c>
      <c r="T39" s="45">
        <v>400000</v>
      </c>
      <c r="U39" s="45">
        <v>450000</v>
      </c>
    </row>
    <row r="40" spans="1:21" x14ac:dyDescent="0.2">
      <c r="A40" s="46" t="s">
        <v>1151</v>
      </c>
      <c r="B40" s="46" t="s">
        <v>1150</v>
      </c>
      <c r="C40" s="46" t="s">
        <v>107</v>
      </c>
      <c r="D40" s="46" t="str">
        <f t="shared" si="0"/>
        <v>A001-062</v>
      </c>
      <c r="E40" s="46" t="s">
        <v>108</v>
      </c>
      <c r="F40" s="45">
        <v>50000</v>
      </c>
      <c r="G40" s="45">
        <v>65000</v>
      </c>
      <c r="H40" s="45">
        <v>40000</v>
      </c>
      <c r="I40" s="45">
        <v>66000</v>
      </c>
      <c r="J40" s="45">
        <v>77000</v>
      </c>
      <c r="K40" s="45">
        <v>50000</v>
      </c>
      <c r="L40" s="45">
        <v>40000</v>
      </c>
      <c r="M40" s="45">
        <v>25000</v>
      </c>
      <c r="N40" s="45">
        <v>25000</v>
      </c>
      <c r="O40" s="45">
        <v>25000</v>
      </c>
      <c r="P40" s="45">
        <v>40000</v>
      </c>
      <c r="Q40" s="45">
        <v>40000</v>
      </c>
      <c r="R40" s="45">
        <v>40000</v>
      </c>
      <c r="S40" s="45">
        <v>40000</v>
      </c>
      <c r="T40" s="45">
        <v>70000</v>
      </c>
      <c r="U40" s="45">
        <v>105000</v>
      </c>
    </row>
    <row r="41" spans="1:21" x14ac:dyDescent="0.2">
      <c r="A41" s="46" t="s">
        <v>1151</v>
      </c>
      <c r="B41" s="46" t="s">
        <v>1150</v>
      </c>
      <c r="C41" s="46" t="s">
        <v>110</v>
      </c>
      <c r="D41" s="46" t="str">
        <f t="shared" si="0"/>
        <v>A001-063</v>
      </c>
      <c r="E41" s="46" t="s">
        <v>111</v>
      </c>
      <c r="F41" s="45">
        <v>1013000</v>
      </c>
      <c r="G41" s="45">
        <v>873000</v>
      </c>
      <c r="H41" s="45">
        <v>420000</v>
      </c>
      <c r="I41" s="45">
        <v>500000</v>
      </c>
      <c r="J41" s="45">
        <v>179000</v>
      </c>
      <c r="K41" s="45">
        <v>579000</v>
      </c>
      <c r="L41" s="45">
        <v>579000</v>
      </c>
      <c r="M41" s="45">
        <v>720000</v>
      </c>
      <c r="N41" s="45">
        <v>722000</v>
      </c>
      <c r="O41" s="45">
        <v>722000</v>
      </c>
      <c r="P41" s="45">
        <v>705000</v>
      </c>
      <c r="Q41" s="45">
        <v>705000</v>
      </c>
      <c r="R41" s="45">
        <v>705000</v>
      </c>
      <c r="S41" s="45">
        <v>705000</v>
      </c>
      <c r="T41" s="45">
        <v>705000</v>
      </c>
      <c r="U41" s="45">
        <v>705000</v>
      </c>
    </row>
    <row r="42" spans="1:21" x14ac:dyDescent="0.2">
      <c r="A42" s="46" t="s">
        <v>1151</v>
      </c>
      <c r="B42" s="46" t="s">
        <v>1150</v>
      </c>
      <c r="C42" s="46" t="s">
        <v>113</v>
      </c>
      <c r="D42" s="46" t="str">
        <f t="shared" si="0"/>
        <v>A001-064</v>
      </c>
      <c r="E42" s="46" t="s">
        <v>114</v>
      </c>
      <c r="F42" s="45">
        <v>930000</v>
      </c>
      <c r="G42" s="45">
        <v>1529000</v>
      </c>
      <c r="H42" s="45">
        <v>968000</v>
      </c>
      <c r="I42" s="45">
        <v>969000</v>
      </c>
      <c r="J42" s="45">
        <v>970000</v>
      </c>
      <c r="K42" s="45">
        <v>747000</v>
      </c>
      <c r="L42" s="45">
        <v>747000</v>
      </c>
      <c r="M42" s="45">
        <v>931000</v>
      </c>
      <c r="N42" s="45">
        <v>740392</v>
      </c>
      <c r="O42" s="45">
        <v>1008062</v>
      </c>
      <c r="P42" s="45">
        <v>1028550</v>
      </c>
      <c r="Q42" s="45">
        <v>1048928</v>
      </c>
      <c r="R42" s="45">
        <v>1048928</v>
      </c>
      <c r="S42" s="45">
        <v>1048928</v>
      </c>
      <c r="T42" s="45">
        <v>1048928</v>
      </c>
      <c r="U42" s="45">
        <v>995492</v>
      </c>
    </row>
    <row r="43" spans="1:21" x14ac:dyDescent="0.2">
      <c r="A43" s="46" t="s">
        <v>1151</v>
      </c>
      <c r="B43" s="46" t="s">
        <v>1150</v>
      </c>
      <c r="C43" s="46" t="s">
        <v>116</v>
      </c>
      <c r="D43" s="46" t="str">
        <f t="shared" si="0"/>
        <v>A001-065</v>
      </c>
      <c r="E43" s="46" t="s">
        <v>117</v>
      </c>
      <c r="F43" s="45">
        <v>3540000</v>
      </c>
      <c r="G43" s="45">
        <v>3700000</v>
      </c>
      <c r="H43" s="45">
        <v>3500000</v>
      </c>
      <c r="I43" s="45">
        <v>3200000</v>
      </c>
      <c r="J43" s="45">
        <v>3440000</v>
      </c>
      <c r="K43" s="45">
        <v>3500000</v>
      </c>
      <c r="L43" s="45">
        <v>3500000</v>
      </c>
      <c r="M43" s="45">
        <v>3015000</v>
      </c>
      <c r="N43" s="45">
        <v>3166000</v>
      </c>
      <c r="O43" s="45">
        <v>3166000</v>
      </c>
      <c r="P43" s="45">
        <v>3166000</v>
      </c>
      <c r="Q43" s="45">
        <v>2489000</v>
      </c>
      <c r="R43" s="45">
        <v>2489000</v>
      </c>
      <c r="S43" s="45">
        <v>3000000</v>
      </c>
      <c r="T43" s="45">
        <v>3000000</v>
      </c>
      <c r="U43" s="45">
        <v>3372612</v>
      </c>
    </row>
    <row r="44" spans="1:21" x14ac:dyDescent="0.2">
      <c r="A44" s="46" t="s">
        <v>1151</v>
      </c>
      <c r="B44" s="46" t="s">
        <v>1150</v>
      </c>
      <c r="C44" s="46" t="s">
        <v>119</v>
      </c>
      <c r="D44" s="46" t="str">
        <f t="shared" si="0"/>
        <v>A001-067</v>
      </c>
      <c r="E44" s="46" t="s">
        <v>120</v>
      </c>
      <c r="F44" s="45">
        <v>104000</v>
      </c>
      <c r="G44" s="45">
        <v>169000</v>
      </c>
      <c r="H44" s="45">
        <v>169000</v>
      </c>
      <c r="I44" s="45">
        <v>257000</v>
      </c>
      <c r="J44" s="45">
        <v>600000</v>
      </c>
      <c r="K44" s="45">
        <v>465000</v>
      </c>
      <c r="L44" s="45">
        <v>1000000</v>
      </c>
      <c r="M44" s="45">
        <v>1000000</v>
      </c>
      <c r="N44" s="45">
        <v>1100000</v>
      </c>
      <c r="O44" s="45">
        <v>1100000</v>
      </c>
      <c r="P44" s="45">
        <v>950000</v>
      </c>
      <c r="Q44" s="45">
        <v>950000</v>
      </c>
      <c r="R44" s="45">
        <v>950000</v>
      </c>
      <c r="S44" s="45">
        <v>1000000</v>
      </c>
      <c r="T44" s="45">
        <v>1000000</v>
      </c>
      <c r="U44" s="45">
        <v>1500000</v>
      </c>
    </row>
    <row r="45" spans="1:21" x14ac:dyDescent="0.2">
      <c r="A45" s="46" t="s">
        <v>1151</v>
      </c>
      <c r="B45" s="46" t="s">
        <v>1150</v>
      </c>
      <c r="C45" s="46" t="s">
        <v>122</v>
      </c>
      <c r="D45" s="46" t="str">
        <f t="shared" si="0"/>
        <v>A001-068</v>
      </c>
      <c r="E45" s="46" t="s">
        <v>1261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5310000</v>
      </c>
      <c r="O45" s="45">
        <v>5310000</v>
      </c>
      <c r="P45" s="45">
        <v>3400000</v>
      </c>
      <c r="Q45" s="45">
        <v>2400000</v>
      </c>
      <c r="R45" s="45">
        <v>2400000</v>
      </c>
      <c r="S45" s="45">
        <v>1400000</v>
      </c>
      <c r="T45" s="45">
        <v>6000000</v>
      </c>
      <c r="U45" s="45">
        <v>6000000</v>
      </c>
    </row>
    <row r="46" spans="1:21" x14ac:dyDescent="0.2">
      <c r="A46" s="46" t="s">
        <v>1151</v>
      </c>
      <c r="B46" s="46" t="s">
        <v>1150</v>
      </c>
      <c r="C46" s="46" t="s">
        <v>125</v>
      </c>
      <c r="D46" s="46" t="str">
        <f t="shared" si="0"/>
        <v>A001-075</v>
      </c>
      <c r="E46" s="46" t="s">
        <v>126</v>
      </c>
      <c r="F46" s="45">
        <v>1500000</v>
      </c>
      <c r="G46" s="45">
        <v>1200000</v>
      </c>
      <c r="H46" s="45">
        <v>500000</v>
      </c>
      <c r="I46" s="45">
        <v>435000</v>
      </c>
      <c r="J46" s="45">
        <v>479000</v>
      </c>
      <c r="K46" s="45">
        <v>650000</v>
      </c>
      <c r="L46" s="45">
        <v>550000</v>
      </c>
      <c r="M46" s="45">
        <v>400000</v>
      </c>
      <c r="N46" s="45">
        <v>400000</v>
      </c>
      <c r="O46" s="45">
        <v>400000</v>
      </c>
      <c r="P46" s="45">
        <v>400000</v>
      </c>
      <c r="Q46" s="45">
        <v>410000</v>
      </c>
      <c r="R46" s="45">
        <v>410000</v>
      </c>
      <c r="S46" s="45">
        <v>410000</v>
      </c>
      <c r="T46" s="45">
        <v>410000</v>
      </c>
      <c r="U46" s="45">
        <v>400000</v>
      </c>
    </row>
    <row r="47" spans="1:21" x14ac:dyDescent="0.2">
      <c r="A47" s="46" t="s">
        <v>1151</v>
      </c>
      <c r="B47" s="46" t="s">
        <v>1150</v>
      </c>
      <c r="C47" s="46" t="s">
        <v>128</v>
      </c>
      <c r="D47" s="46" t="str">
        <f t="shared" si="0"/>
        <v>A001-076</v>
      </c>
      <c r="E47" s="46" t="s">
        <v>1260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2696000</v>
      </c>
      <c r="O47" s="45">
        <v>1040000</v>
      </c>
      <c r="P47" s="45">
        <v>756000</v>
      </c>
      <c r="Q47" s="45">
        <v>756000</v>
      </c>
      <c r="R47" s="45">
        <v>756000</v>
      </c>
      <c r="S47" s="45">
        <v>756000</v>
      </c>
      <c r="T47" s="45">
        <v>756000</v>
      </c>
      <c r="U47" s="45">
        <v>1000000</v>
      </c>
    </row>
    <row r="48" spans="1:21" x14ac:dyDescent="0.2">
      <c r="A48" s="46" t="s">
        <v>1151</v>
      </c>
      <c r="B48" s="46" t="s">
        <v>1150</v>
      </c>
      <c r="C48" s="46" t="s">
        <v>131</v>
      </c>
      <c r="D48" s="46" t="str">
        <f t="shared" si="0"/>
        <v>A001-077</v>
      </c>
      <c r="E48" s="46" t="s">
        <v>950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1000000</v>
      </c>
      <c r="R48" s="45">
        <v>1700000</v>
      </c>
      <c r="S48" s="45">
        <v>1700000</v>
      </c>
      <c r="T48" s="45">
        <v>0</v>
      </c>
      <c r="U48" s="45">
        <v>1700000</v>
      </c>
    </row>
    <row r="49" spans="1:21" x14ac:dyDescent="0.2">
      <c r="A49" s="46" t="s">
        <v>1151</v>
      </c>
      <c r="B49" s="46" t="s">
        <v>1150</v>
      </c>
      <c r="C49" s="46" t="s">
        <v>134</v>
      </c>
      <c r="D49" s="46" t="str">
        <f t="shared" si="0"/>
        <v>A001-078</v>
      </c>
      <c r="E49" s="46" t="s">
        <v>1259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1300000</v>
      </c>
      <c r="R49" s="45">
        <v>1300000</v>
      </c>
      <c r="S49" s="45">
        <v>1300000</v>
      </c>
      <c r="T49" s="45">
        <v>200000</v>
      </c>
      <c r="U49" s="45">
        <v>50000</v>
      </c>
    </row>
    <row r="50" spans="1:21" x14ac:dyDescent="0.2">
      <c r="A50" s="46" t="s">
        <v>1151</v>
      </c>
      <c r="B50" s="46" t="s">
        <v>1150</v>
      </c>
      <c r="C50" s="46" t="s">
        <v>137</v>
      </c>
      <c r="D50" s="46" t="str">
        <f t="shared" si="0"/>
        <v>A001-081</v>
      </c>
      <c r="E50" s="46" t="s">
        <v>138</v>
      </c>
      <c r="F50" s="45">
        <v>172317000</v>
      </c>
      <c r="G50" s="45">
        <v>169712000</v>
      </c>
      <c r="H50" s="45">
        <v>168000000</v>
      </c>
      <c r="I50" s="45">
        <v>182300000</v>
      </c>
      <c r="J50" s="45">
        <v>203580000</v>
      </c>
      <c r="K50" s="45">
        <v>223900000</v>
      </c>
      <c r="L50" s="45">
        <v>247700000</v>
      </c>
      <c r="M50" s="45">
        <v>240583000</v>
      </c>
      <c r="N50" s="45">
        <v>232303887</v>
      </c>
      <c r="O50" s="45">
        <v>233302000</v>
      </c>
      <c r="P50" s="45">
        <v>245905266</v>
      </c>
      <c r="Q50" s="45">
        <v>263640765</v>
      </c>
      <c r="R50" s="45">
        <v>274538596</v>
      </c>
      <c r="S50" s="45">
        <v>280507000</v>
      </c>
      <c r="T50" s="45">
        <v>305412000</v>
      </c>
      <c r="U50" s="45">
        <v>332808000</v>
      </c>
    </row>
    <row r="51" spans="1:21" x14ac:dyDescent="0.2">
      <c r="A51" s="46" t="s">
        <v>1151</v>
      </c>
      <c r="B51" s="46" t="s">
        <v>1150</v>
      </c>
      <c r="C51" s="46" t="s">
        <v>140</v>
      </c>
      <c r="D51" s="46" t="str">
        <f t="shared" si="0"/>
        <v>A001-083</v>
      </c>
      <c r="E51" s="46" t="s">
        <v>141</v>
      </c>
      <c r="F51" s="45">
        <v>3100000</v>
      </c>
      <c r="G51" s="45">
        <v>3150000</v>
      </c>
      <c r="H51" s="45">
        <v>3200000</v>
      </c>
      <c r="I51" s="45">
        <v>3400000</v>
      </c>
      <c r="J51" s="45">
        <v>5800000</v>
      </c>
      <c r="K51" s="45">
        <v>6900000</v>
      </c>
      <c r="L51" s="45">
        <v>7200000</v>
      </c>
      <c r="M51" s="45">
        <v>7000000</v>
      </c>
      <c r="N51" s="45">
        <v>6569000</v>
      </c>
      <c r="O51" s="45">
        <v>6569000</v>
      </c>
      <c r="P51" s="45">
        <v>6939960</v>
      </c>
      <c r="Q51" s="45">
        <v>6939960</v>
      </c>
      <c r="R51" s="45">
        <v>8459347</v>
      </c>
      <c r="S51" s="45">
        <v>7300000</v>
      </c>
      <c r="T51" s="45">
        <v>6942867</v>
      </c>
      <c r="U51" s="45">
        <v>8500000</v>
      </c>
    </row>
    <row r="52" spans="1:21" x14ac:dyDescent="0.2">
      <c r="A52" s="46" t="s">
        <v>1151</v>
      </c>
      <c r="B52" s="46" t="s">
        <v>1150</v>
      </c>
      <c r="C52" s="46" t="s">
        <v>143</v>
      </c>
      <c r="D52" s="46" t="str">
        <f t="shared" si="0"/>
        <v>A001-084</v>
      </c>
      <c r="E52" s="46" t="s">
        <v>144</v>
      </c>
      <c r="F52" s="45">
        <v>8550000</v>
      </c>
      <c r="G52" s="45">
        <v>7750000</v>
      </c>
      <c r="H52" s="45">
        <v>4775000</v>
      </c>
      <c r="I52" s="45">
        <v>5900000</v>
      </c>
      <c r="J52" s="45">
        <v>5400000</v>
      </c>
      <c r="K52" s="45">
        <v>5900000</v>
      </c>
      <c r="L52" s="45">
        <v>7100000</v>
      </c>
      <c r="M52" s="45">
        <v>4100000</v>
      </c>
      <c r="N52" s="45">
        <v>4297000</v>
      </c>
      <c r="O52" s="45">
        <v>3741000</v>
      </c>
      <c r="P52" s="45">
        <v>3213310</v>
      </c>
      <c r="Q52" s="45">
        <v>3805609</v>
      </c>
      <c r="R52" s="45">
        <v>3690819</v>
      </c>
      <c r="S52" s="45">
        <v>5302000</v>
      </c>
      <c r="T52" s="45">
        <v>5301331</v>
      </c>
      <c r="U52" s="45">
        <v>9500000</v>
      </c>
    </row>
    <row r="53" spans="1:21" x14ac:dyDescent="0.2">
      <c r="A53" s="46" t="s">
        <v>1151</v>
      </c>
      <c r="B53" s="46" t="s">
        <v>1150</v>
      </c>
      <c r="C53" s="46" t="s">
        <v>146</v>
      </c>
      <c r="D53" s="46" t="str">
        <f t="shared" si="0"/>
        <v>A001-085</v>
      </c>
      <c r="E53" s="46" t="s">
        <v>147</v>
      </c>
      <c r="F53" s="45">
        <v>7157000</v>
      </c>
      <c r="G53" s="45">
        <v>7450000</v>
      </c>
      <c r="H53" s="45">
        <v>7780000</v>
      </c>
      <c r="I53" s="45">
        <v>7500000</v>
      </c>
      <c r="J53" s="45">
        <v>8840000</v>
      </c>
      <c r="K53" s="45">
        <v>8900000</v>
      </c>
      <c r="L53" s="45">
        <v>9300000</v>
      </c>
      <c r="M53" s="45">
        <v>9100000</v>
      </c>
      <c r="N53" s="45">
        <v>8114000</v>
      </c>
      <c r="O53" s="45">
        <v>8350000</v>
      </c>
      <c r="P53" s="45">
        <v>8750000</v>
      </c>
      <c r="Q53" s="45">
        <v>8653000</v>
      </c>
      <c r="R53" s="45">
        <v>9429000</v>
      </c>
      <c r="S53" s="45">
        <v>7690000</v>
      </c>
      <c r="T53" s="45">
        <v>8465000</v>
      </c>
      <c r="U53" s="45">
        <v>8008856</v>
      </c>
    </row>
    <row r="54" spans="1:21" x14ac:dyDescent="0.2">
      <c r="A54" s="46" t="s">
        <v>1151</v>
      </c>
      <c r="B54" s="46" t="s">
        <v>1150</v>
      </c>
      <c r="C54" s="46" t="s">
        <v>149</v>
      </c>
      <c r="D54" s="46" t="str">
        <f t="shared" si="0"/>
        <v>A001-086</v>
      </c>
      <c r="E54" s="46" t="s">
        <v>150</v>
      </c>
      <c r="F54" s="45">
        <v>9900000</v>
      </c>
      <c r="G54" s="45">
        <v>10800000</v>
      </c>
      <c r="H54" s="45">
        <v>16900000</v>
      </c>
      <c r="I54" s="45">
        <v>31088000</v>
      </c>
      <c r="J54" s="45">
        <v>46550000</v>
      </c>
      <c r="K54" s="45">
        <v>48700000</v>
      </c>
      <c r="L54" s="45">
        <v>32000000</v>
      </c>
      <c r="M54" s="45">
        <v>22600000</v>
      </c>
      <c r="N54" s="45">
        <v>18622000</v>
      </c>
      <c r="O54" s="45">
        <v>20545000</v>
      </c>
      <c r="P54" s="45">
        <v>20197000</v>
      </c>
      <c r="Q54" s="45">
        <v>23367000</v>
      </c>
      <c r="R54" s="45">
        <v>31868000</v>
      </c>
      <c r="S54" s="45">
        <v>29054000</v>
      </c>
      <c r="T54" s="45">
        <v>35634000</v>
      </c>
      <c r="U54" s="45">
        <v>33641294</v>
      </c>
    </row>
    <row r="55" spans="1:21" x14ac:dyDescent="0.2">
      <c r="A55" s="46" t="s">
        <v>1151</v>
      </c>
      <c r="B55" s="46" t="s">
        <v>1150</v>
      </c>
      <c r="C55" s="46" t="s">
        <v>1116</v>
      </c>
      <c r="D55" s="46" t="str">
        <f t="shared" si="0"/>
        <v>A001-101</v>
      </c>
      <c r="E55" s="46" t="s">
        <v>1115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122333350</v>
      </c>
      <c r="P55" s="45">
        <v>132017526</v>
      </c>
      <c r="Q55" s="45">
        <v>134375934</v>
      </c>
      <c r="R55" s="45">
        <v>136102428</v>
      </c>
      <c r="S55" s="45">
        <v>137796122</v>
      </c>
      <c r="T55" s="45">
        <v>142300081</v>
      </c>
      <c r="U55" s="45">
        <v>146251280</v>
      </c>
    </row>
    <row r="56" spans="1:21" x14ac:dyDescent="0.2">
      <c r="A56" s="46" t="s">
        <v>1151</v>
      </c>
      <c r="B56" s="46" t="s">
        <v>1150</v>
      </c>
      <c r="C56" s="46" t="s">
        <v>154</v>
      </c>
      <c r="D56" s="46" t="str">
        <f t="shared" si="0"/>
        <v>A001-120</v>
      </c>
      <c r="E56" s="46" t="s">
        <v>155</v>
      </c>
      <c r="F56" s="45">
        <v>1850000</v>
      </c>
      <c r="G56" s="45">
        <v>1800000</v>
      </c>
      <c r="H56" s="45">
        <v>1600000</v>
      </c>
      <c r="I56" s="45">
        <v>1800000</v>
      </c>
      <c r="J56" s="45">
        <v>1700000</v>
      </c>
      <c r="K56" s="45">
        <v>1700000</v>
      </c>
      <c r="L56" s="45">
        <v>1725000</v>
      </c>
      <c r="M56" s="45">
        <v>1400000</v>
      </c>
      <c r="N56" s="45">
        <v>1705000</v>
      </c>
      <c r="O56" s="45">
        <v>1450000</v>
      </c>
      <c r="P56" s="45">
        <v>1800000</v>
      </c>
      <c r="Q56" s="45">
        <v>1900000</v>
      </c>
      <c r="R56" s="45">
        <v>1900000</v>
      </c>
      <c r="S56" s="45">
        <v>1900000</v>
      </c>
      <c r="T56" s="45">
        <v>1900000</v>
      </c>
      <c r="U56" s="45">
        <v>1700000</v>
      </c>
    </row>
    <row r="57" spans="1:21" x14ac:dyDescent="0.2">
      <c r="A57" s="46" t="s">
        <v>1151</v>
      </c>
      <c r="B57" s="46" t="s">
        <v>1150</v>
      </c>
      <c r="C57" s="46" t="s">
        <v>157</v>
      </c>
      <c r="D57" s="46" t="str">
        <f t="shared" si="0"/>
        <v>A001-122</v>
      </c>
      <c r="E57" s="46" t="s">
        <v>158</v>
      </c>
      <c r="F57" s="45">
        <v>1560000</v>
      </c>
      <c r="G57" s="45">
        <v>1550000</v>
      </c>
      <c r="H57" s="45">
        <v>1625000</v>
      </c>
      <c r="I57" s="45">
        <v>1600000</v>
      </c>
      <c r="J57" s="45">
        <v>1650000</v>
      </c>
      <c r="K57" s="45">
        <v>1600000</v>
      </c>
      <c r="L57" s="45">
        <v>1650000</v>
      </c>
      <c r="M57" s="45">
        <v>2050000</v>
      </c>
      <c r="N57" s="45">
        <v>1976000</v>
      </c>
      <c r="O57" s="45">
        <v>2000000</v>
      </c>
      <c r="P57" s="45">
        <v>2100000</v>
      </c>
      <c r="Q57" s="45">
        <v>2000000</v>
      </c>
      <c r="R57" s="45">
        <v>2000000</v>
      </c>
      <c r="S57" s="45">
        <v>2000000</v>
      </c>
      <c r="T57" s="45">
        <v>2000000</v>
      </c>
      <c r="U57" s="45">
        <v>2000000</v>
      </c>
    </row>
    <row r="58" spans="1:21" x14ac:dyDescent="0.2">
      <c r="A58" s="46" t="s">
        <v>1151</v>
      </c>
      <c r="B58" s="46" t="s">
        <v>1150</v>
      </c>
      <c r="C58" s="46" t="s">
        <v>160</v>
      </c>
      <c r="D58" s="46" t="str">
        <f t="shared" si="0"/>
        <v>A001-123</v>
      </c>
      <c r="E58" s="46" t="s">
        <v>161</v>
      </c>
      <c r="F58" s="45">
        <v>29000</v>
      </c>
      <c r="G58" s="45">
        <v>28000</v>
      </c>
      <c r="H58" s="45">
        <v>28000</v>
      </c>
      <c r="I58" s="45">
        <v>29000</v>
      </c>
      <c r="J58" s="45">
        <v>24000</v>
      </c>
      <c r="K58" s="45">
        <v>24000</v>
      </c>
      <c r="L58" s="45">
        <v>24000</v>
      </c>
      <c r="M58" s="45">
        <v>21000</v>
      </c>
      <c r="N58" s="45">
        <v>21000</v>
      </c>
      <c r="O58" s="45">
        <v>21000</v>
      </c>
      <c r="P58" s="45">
        <v>20400</v>
      </c>
      <c r="Q58" s="45">
        <v>25000</v>
      </c>
      <c r="R58" s="45">
        <v>25000</v>
      </c>
      <c r="S58" s="45">
        <v>25000</v>
      </c>
      <c r="T58" s="45">
        <v>25000</v>
      </c>
      <c r="U58" s="45">
        <v>20000</v>
      </c>
    </row>
    <row r="59" spans="1:21" x14ac:dyDescent="0.2">
      <c r="A59" s="46" t="s">
        <v>1151</v>
      </c>
      <c r="B59" s="46" t="s">
        <v>1150</v>
      </c>
      <c r="C59" s="46" t="s">
        <v>1258</v>
      </c>
      <c r="D59" s="46" t="str">
        <f t="shared" si="0"/>
        <v>A001-126</v>
      </c>
      <c r="E59" s="46" t="s">
        <v>1257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75000</v>
      </c>
      <c r="Q59" s="45">
        <v>55000</v>
      </c>
      <c r="R59" s="45">
        <v>55000</v>
      </c>
      <c r="S59" s="45">
        <v>55000</v>
      </c>
      <c r="T59" s="45">
        <v>55000</v>
      </c>
      <c r="U59" s="45">
        <v>30600</v>
      </c>
    </row>
    <row r="60" spans="1:21" x14ac:dyDescent="0.2">
      <c r="A60" s="46" t="s">
        <v>1151</v>
      </c>
      <c r="B60" s="46" t="s">
        <v>1150</v>
      </c>
      <c r="C60" s="46" t="s">
        <v>165</v>
      </c>
      <c r="D60" s="46" t="str">
        <f t="shared" si="0"/>
        <v>A001-127</v>
      </c>
      <c r="E60" s="46" t="s">
        <v>166</v>
      </c>
      <c r="F60" s="45">
        <v>4090000</v>
      </c>
      <c r="G60" s="45">
        <v>4175000</v>
      </c>
      <c r="H60" s="45">
        <v>4252000</v>
      </c>
      <c r="I60" s="45">
        <v>4596000</v>
      </c>
      <c r="J60" s="45">
        <v>4936000</v>
      </c>
      <c r="K60" s="45">
        <v>5183000</v>
      </c>
      <c r="L60" s="45">
        <v>5000000</v>
      </c>
      <c r="M60" s="45">
        <v>5376000</v>
      </c>
      <c r="N60" s="45">
        <v>5400000</v>
      </c>
      <c r="O60" s="45">
        <v>5400000</v>
      </c>
      <c r="P60" s="45">
        <v>5900000</v>
      </c>
      <c r="Q60" s="45">
        <v>6224000</v>
      </c>
      <c r="R60" s="45">
        <v>6500000</v>
      </c>
      <c r="S60" s="45">
        <v>6617000</v>
      </c>
      <c r="T60" s="45">
        <v>6742723</v>
      </c>
      <c r="U60" s="45">
        <v>7871400</v>
      </c>
    </row>
    <row r="61" spans="1:21" x14ac:dyDescent="0.2">
      <c r="A61" s="46" t="s">
        <v>1151</v>
      </c>
      <c r="B61" s="46" t="s">
        <v>1150</v>
      </c>
      <c r="C61" s="46" t="s">
        <v>168</v>
      </c>
      <c r="D61" s="46" t="str">
        <f t="shared" si="0"/>
        <v>A001-128</v>
      </c>
      <c r="E61" s="46" t="s">
        <v>169</v>
      </c>
      <c r="F61" s="45">
        <v>750000</v>
      </c>
      <c r="G61" s="45">
        <v>700000</v>
      </c>
      <c r="H61" s="45">
        <v>700000</v>
      </c>
      <c r="I61" s="45">
        <v>800000</v>
      </c>
      <c r="J61" s="45">
        <v>1100000</v>
      </c>
      <c r="K61" s="45">
        <v>1483000</v>
      </c>
      <c r="L61" s="45">
        <v>1272000</v>
      </c>
      <c r="M61" s="45">
        <v>1272000</v>
      </c>
      <c r="N61" s="45">
        <v>1346000</v>
      </c>
      <c r="O61" s="45">
        <v>1758911</v>
      </c>
      <c r="P61" s="45">
        <v>1300000</v>
      </c>
      <c r="Q61" s="45">
        <v>1326000</v>
      </c>
      <c r="R61" s="45">
        <v>1348000</v>
      </c>
      <c r="S61" s="45">
        <v>1369210</v>
      </c>
      <c r="T61" s="45">
        <v>1395225</v>
      </c>
      <c r="U61" s="45">
        <v>1400000</v>
      </c>
    </row>
    <row r="62" spans="1:21" x14ac:dyDescent="0.2">
      <c r="A62" s="46" t="s">
        <v>1151</v>
      </c>
      <c r="B62" s="46" t="s">
        <v>1150</v>
      </c>
      <c r="C62" s="46" t="s">
        <v>171</v>
      </c>
      <c r="D62" s="46" t="str">
        <f t="shared" si="0"/>
        <v>A001-129</v>
      </c>
      <c r="E62" s="46" t="s">
        <v>172</v>
      </c>
      <c r="F62" s="45">
        <v>800000</v>
      </c>
      <c r="G62" s="45">
        <v>800000</v>
      </c>
      <c r="H62" s="45">
        <v>750000</v>
      </c>
      <c r="I62" s="45">
        <v>1100000</v>
      </c>
      <c r="J62" s="45">
        <v>1600000</v>
      </c>
      <c r="K62" s="45">
        <v>1700000</v>
      </c>
      <c r="L62" s="45">
        <v>1500000</v>
      </c>
      <c r="M62" s="45">
        <v>1530000</v>
      </c>
      <c r="N62" s="45">
        <v>1600000</v>
      </c>
      <c r="O62" s="45">
        <v>1600000</v>
      </c>
      <c r="P62" s="45">
        <v>3850000</v>
      </c>
      <c r="Q62" s="45">
        <v>4500000</v>
      </c>
      <c r="R62" s="45">
        <v>5000000</v>
      </c>
      <c r="S62" s="45">
        <v>5090000</v>
      </c>
      <c r="T62" s="45">
        <v>5186710</v>
      </c>
      <c r="U62" s="45">
        <v>4997945</v>
      </c>
    </row>
    <row r="63" spans="1:21" x14ac:dyDescent="0.2">
      <c r="A63" s="46" t="s">
        <v>1151</v>
      </c>
      <c r="B63" s="46" t="s">
        <v>1150</v>
      </c>
      <c r="C63" s="46" t="s">
        <v>174</v>
      </c>
      <c r="D63" s="46" t="str">
        <f t="shared" si="0"/>
        <v>A001-130</v>
      </c>
      <c r="E63" s="46" t="s">
        <v>175</v>
      </c>
      <c r="F63" s="45">
        <v>2550000</v>
      </c>
      <c r="G63" s="45">
        <v>2600000</v>
      </c>
      <c r="H63" s="45">
        <v>2500000</v>
      </c>
      <c r="I63" s="45">
        <v>2500000</v>
      </c>
      <c r="J63" s="45">
        <v>2500000</v>
      </c>
      <c r="K63" s="45">
        <v>2500000</v>
      </c>
      <c r="L63" s="45">
        <v>2500000</v>
      </c>
      <c r="M63" s="45">
        <v>2250000</v>
      </c>
      <c r="N63" s="45">
        <v>2250000</v>
      </c>
      <c r="O63" s="45">
        <v>500000</v>
      </c>
      <c r="P63" s="45">
        <v>0</v>
      </c>
      <c r="Q63" s="45">
        <v>0</v>
      </c>
      <c r="R63" s="45">
        <v>0</v>
      </c>
      <c r="S63" s="45">
        <v>0</v>
      </c>
      <c r="T63" s="45">
        <v>0</v>
      </c>
      <c r="U63" s="45">
        <v>0</v>
      </c>
    </row>
    <row r="64" spans="1:21" x14ac:dyDescent="0.2">
      <c r="A64" s="46" t="s">
        <v>1151</v>
      </c>
      <c r="B64" s="46" t="s">
        <v>1150</v>
      </c>
      <c r="C64" s="46" t="s">
        <v>177</v>
      </c>
      <c r="D64" s="46" t="str">
        <f t="shared" si="0"/>
        <v>A001-131</v>
      </c>
      <c r="E64" s="46" t="s">
        <v>178</v>
      </c>
      <c r="F64" s="45">
        <v>500000</v>
      </c>
      <c r="G64" s="45">
        <v>400000</v>
      </c>
      <c r="H64" s="45">
        <v>250000</v>
      </c>
      <c r="I64" s="45">
        <v>572000</v>
      </c>
      <c r="J64" s="45">
        <v>1400000</v>
      </c>
      <c r="K64" s="45">
        <v>1200000</v>
      </c>
      <c r="L64" s="45">
        <v>1400000</v>
      </c>
      <c r="M64" s="45">
        <v>1078000</v>
      </c>
      <c r="N64" s="45">
        <v>1032000</v>
      </c>
      <c r="O64" s="45">
        <v>896000</v>
      </c>
      <c r="P64" s="45">
        <v>896000</v>
      </c>
      <c r="Q64" s="45">
        <v>896000</v>
      </c>
      <c r="R64" s="45">
        <v>1000000</v>
      </c>
      <c r="S64" s="45">
        <v>1119800</v>
      </c>
      <c r="T64" s="45">
        <v>1141076</v>
      </c>
      <c r="U64" s="45">
        <v>1049764</v>
      </c>
    </row>
    <row r="65" spans="1:21" x14ac:dyDescent="0.2">
      <c r="A65" s="46" t="s">
        <v>1151</v>
      </c>
      <c r="B65" s="46" t="s">
        <v>1150</v>
      </c>
      <c r="C65" s="46" t="s">
        <v>180</v>
      </c>
      <c r="D65" s="46" t="str">
        <f t="shared" si="0"/>
        <v>A001-132</v>
      </c>
      <c r="E65" s="46" t="s">
        <v>181</v>
      </c>
      <c r="F65" s="45">
        <v>3332000</v>
      </c>
      <c r="G65" s="45">
        <v>3300000</v>
      </c>
      <c r="H65" s="45">
        <v>3699000</v>
      </c>
      <c r="I65" s="45">
        <v>3847000</v>
      </c>
      <c r="J65" s="45">
        <v>5200000</v>
      </c>
      <c r="K65" s="45">
        <v>5720000</v>
      </c>
      <c r="L65" s="45">
        <v>6500000</v>
      </c>
      <c r="M65" s="45">
        <v>5220000</v>
      </c>
      <c r="N65" s="45">
        <v>4983000</v>
      </c>
      <c r="O65" s="45">
        <v>3983000</v>
      </c>
      <c r="P65" s="45">
        <v>3983000</v>
      </c>
      <c r="Q65" s="45">
        <v>4000000</v>
      </c>
      <c r="R65" s="45">
        <v>4500000</v>
      </c>
      <c r="S65" s="45">
        <v>5090000</v>
      </c>
      <c r="T65" s="45">
        <v>5000000</v>
      </c>
      <c r="U65" s="45">
        <v>5250000</v>
      </c>
    </row>
    <row r="66" spans="1:21" x14ac:dyDescent="0.2">
      <c r="A66" s="46" t="s">
        <v>1151</v>
      </c>
      <c r="B66" s="46" t="s">
        <v>1150</v>
      </c>
      <c r="C66" s="46" t="s">
        <v>183</v>
      </c>
      <c r="D66" s="46" t="str">
        <f t="shared" ref="D66:D129" si="1">A66&amp;"-"&amp;C66</f>
        <v>A001-133</v>
      </c>
      <c r="E66" s="46" t="s">
        <v>184</v>
      </c>
      <c r="F66" s="45">
        <v>895000</v>
      </c>
      <c r="G66" s="45">
        <v>900000</v>
      </c>
      <c r="H66" s="45">
        <v>1006000</v>
      </c>
      <c r="I66" s="45">
        <v>900000</v>
      </c>
      <c r="J66" s="45">
        <v>1023000</v>
      </c>
      <c r="K66" s="45">
        <v>1023000</v>
      </c>
      <c r="L66" s="45">
        <v>1100000</v>
      </c>
      <c r="M66" s="45">
        <v>810000</v>
      </c>
      <c r="N66" s="45">
        <v>725000</v>
      </c>
      <c r="O66" s="45">
        <v>732000</v>
      </c>
      <c r="P66" s="45">
        <v>725000</v>
      </c>
      <c r="Q66" s="45">
        <v>750000</v>
      </c>
      <c r="R66" s="45">
        <v>900000</v>
      </c>
      <c r="S66" s="45">
        <v>916200</v>
      </c>
      <c r="T66" s="45">
        <v>933608</v>
      </c>
      <c r="U66" s="45">
        <v>990818</v>
      </c>
    </row>
    <row r="67" spans="1:21" x14ac:dyDescent="0.2">
      <c r="A67" s="46" t="s">
        <v>1151</v>
      </c>
      <c r="B67" s="46" t="s">
        <v>1150</v>
      </c>
      <c r="C67" s="46" t="s">
        <v>186</v>
      </c>
      <c r="D67" s="46" t="str">
        <f t="shared" si="1"/>
        <v>A001-134</v>
      </c>
      <c r="E67" s="46" t="s">
        <v>187</v>
      </c>
      <c r="F67" s="45">
        <v>725000</v>
      </c>
      <c r="G67" s="45">
        <v>890000</v>
      </c>
      <c r="H67" s="45">
        <v>827000</v>
      </c>
      <c r="I67" s="45">
        <v>944000</v>
      </c>
      <c r="J67" s="45">
        <v>1097000</v>
      </c>
      <c r="K67" s="45">
        <v>1097000</v>
      </c>
      <c r="L67" s="45">
        <v>1026000</v>
      </c>
      <c r="M67" s="45">
        <v>669000</v>
      </c>
      <c r="N67" s="45">
        <v>570000</v>
      </c>
      <c r="O67" s="45">
        <v>600000</v>
      </c>
      <c r="P67" s="45">
        <v>600000</v>
      </c>
      <c r="Q67" s="45">
        <v>650000</v>
      </c>
      <c r="R67" s="45">
        <v>700000</v>
      </c>
      <c r="S67" s="45">
        <v>814400</v>
      </c>
      <c r="T67" s="45">
        <v>829874</v>
      </c>
      <c r="U67" s="45">
        <v>856613</v>
      </c>
    </row>
    <row r="68" spans="1:21" x14ac:dyDescent="0.2">
      <c r="A68" s="46" t="s">
        <v>1151</v>
      </c>
      <c r="B68" s="46" t="s">
        <v>1150</v>
      </c>
      <c r="C68" s="46" t="s">
        <v>189</v>
      </c>
      <c r="D68" s="46" t="str">
        <f t="shared" si="1"/>
        <v>A001-135</v>
      </c>
      <c r="E68" s="46" t="s">
        <v>190</v>
      </c>
      <c r="F68" s="45">
        <v>322000</v>
      </c>
      <c r="G68" s="45">
        <v>385000</v>
      </c>
      <c r="H68" s="45">
        <v>400000</v>
      </c>
      <c r="I68" s="45">
        <v>408000</v>
      </c>
      <c r="J68" s="45">
        <v>572000</v>
      </c>
      <c r="K68" s="45">
        <v>572000</v>
      </c>
      <c r="L68" s="45">
        <v>600000</v>
      </c>
      <c r="M68" s="45">
        <v>414000</v>
      </c>
      <c r="N68" s="45">
        <v>405000</v>
      </c>
      <c r="O68" s="45">
        <v>409000</v>
      </c>
      <c r="P68" s="45">
        <v>405000</v>
      </c>
      <c r="Q68" s="45">
        <v>405000</v>
      </c>
      <c r="R68" s="45">
        <v>520000</v>
      </c>
      <c r="S68" s="45">
        <v>529360</v>
      </c>
      <c r="T68" s="45">
        <v>539418</v>
      </c>
      <c r="U68" s="45">
        <v>583851</v>
      </c>
    </row>
    <row r="69" spans="1:21" x14ac:dyDescent="0.2">
      <c r="A69" s="46" t="s">
        <v>1151</v>
      </c>
      <c r="B69" s="46" t="s">
        <v>1150</v>
      </c>
      <c r="C69" s="46" t="s">
        <v>192</v>
      </c>
      <c r="D69" s="46" t="str">
        <f t="shared" si="1"/>
        <v>A001-136</v>
      </c>
      <c r="E69" s="46" t="s">
        <v>193</v>
      </c>
      <c r="F69" s="45">
        <v>2000</v>
      </c>
      <c r="G69" s="45">
        <v>2000</v>
      </c>
      <c r="H69" s="45">
        <v>1000</v>
      </c>
      <c r="I69" s="45">
        <v>2000</v>
      </c>
      <c r="J69" s="45">
        <v>5000</v>
      </c>
      <c r="K69" s="45">
        <v>4000</v>
      </c>
      <c r="L69" s="45">
        <v>4000</v>
      </c>
      <c r="M69" s="45">
        <v>0</v>
      </c>
      <c r="N69" s="45">
        <v>1000</v>
      </c>
      <c r="O69" s="45">
        <v>2000</v>
      </c>
      <c r="P69" s="45">
        <v>1000</v>
      </c>
      <c r="Q69" s="45">
        <v>1000</v>
      </c>
      <c r="R69" s="45">
        <v>1000</v>
      </c>
      <c r="S69" s="45">
        <v>1018</v>
      </c>
      <c r="T69" s="45">
        <v>1037</v>
      </c>
      <c r="U69" s="45">
        <v>1000</v>
      </c>
    </row>
    <row r="70" spans="1:21" x14ac:dyDescent="0.2">
      <c r="A70" s="46" t="s">
        <v>1151</v>
      </c>
      <c r="B70" s="46" t="s">
        <v>1150</v>
      </c>
      <c r="C70" s="46" t="s">
        <v>195</v>
      </c>
      <c r="D70" s="46" t="str">
        <f t="shared" si="1"/>
        <v>A001-137</v>
      </c>
      <c r="E70" s="46" t="s">
        <v>196</v>
      </c>
      <c r="F70" s="45">
        <v>488000</v>
      </c>
      <c r="G70" s="45">
        <v>513000</v>
      </c>
      <c r="H70" s="45">
        <v>525000</v>
      </c>
      <c r="I70" s="45">
        <v>738000</v>
      </c>
      <c r="J70" s="45">
        <v>1030000</v>
      </c>
      <c r="K70" s="45">
        <v>750000</v>
      </c>
      <c r="L70" s="45">
        <v>1000000</v>
      </c>
      <c r="M70" s="45">
        <v>831000</v>
      </c>
      <c r="N70" s="45">
        <v>1151000</v>
      </c>
      <c r="O70" s="45">
        <v>1162000</v>
      </c>
      <c r="P70" s="45">
        <v>1153000</v>
      </c>
      <c r="Q70" s="45">
        <v>1153000</v>
      </c>
      <c r="R70" s="45">
        <v>1172000</v>
      </c>
      <c r="S70" s="45">
        <v>1153000</v>
      </c>
      <c r="T70" s="45">
        <v>1174907</v>
      </c>
      <c r="U70" s="45">
        <v>1362552</v>
      </c>
    </row>
    <row r="71" spans="1:21" x14ac:dyDescent="0.2">
      <c r="A71" s="46" t="s">
        <v>1151</v>
      </c>
      <c r="B71" s="46" t="s">
        <v>1150</v>
      </c>
      <c r="C71" s="46" t="s">
        <v>198</v>
      </c>
      <c r="D71" s="46" t="str">
        <f t="shared" si="1"/>
        <v>A001-138</v>
      </c>
      <c r="E71" s="46" t="s">
        <v>199</v>
      </c>
      <c r="F71" s="45">
        <v>0</v>
      </c>
      <c r="G71" s="45">
        <v>300000</v>
      </c>
      <c r="H71" s="45">
        <v>840000</v>
      </c>
      <c r="I71" s="45">
        <v>750000</v>
      </c>
      <c r="J71" s="45">
        <v>825000</v>
      </c>
      <c r="K71" s="45">
        <v>750000</v>
      </c>
      <c r="L71" s="45">
        <v>650000</v>
      </c>
      <c r="M71" s="45">
        <v>585000</v>
      </c>
      <c r="N71" s="45">
        <v>407000</v>
      </c>
      <c r="O71" s="45">
        <v>500000</v>
      </c>
      <c r="P71" s="45">
        <v>500000</v>
      </c>
      <c r="Q71" s="45">
        <v>0</v>
      </c>
      <c r="R71" s="45">
        <v>0</v>
      </c>
      <c r="S71" s="45">
        <v>0</v>
      </c>
      <c r="T71" s="45">
        <v>0</v>
      </c>
      <c r="U71" s="45">
        <v>0</v>
      </c>
    </row>
    <row r="72" spans="1:21" x14ac:dyDescent="0.2">
      <c r="A72" s="46" t="s">
        <v>1151</v>
      </c>
      <c r="B72" s="46" t="s">
        <v>1150</v>
      </c>
      <c r="C72" s="46" t="s">
        <v>201</v>
      </c>
      <c r="D72" s="46" t="str">
        <f t="shared" si="1"/>
        <v>A001-139</v>
      </c>
      <c r="E72" s="46" t="s">
        <v>202</v>
      </c>
      <c r="F72" s="45">
        <v>16000</v>
      </c>
      <c r="G72" s="45">
        <v>12000</v>
      </c>
      <c r="H72" s="45">
        <v>6000</v>
      </c>
      <c r="I72" s="45">
        <v>6000</v>
      </c>
      <c r="J72" s="45">
        <v>5000</v>
      </c>
      <c r="K72" s="45">
        <v>6000</v>
      </c>
      <c r="L72" s="45">
        <v>6000</v>
      </c>
      <c r="M72" s="45">
        <v>4000</v>
      </c>
      <c r="N72" s="45">
        <v>4000</v>
      </c>
      <c r="O72" s="45">
        <v>10000</v>
      </c>
      <c r="P72" s="45">
        <v>10000</v>
      </c>
      <c r="Q72" s="45">
        <v>10000</v>
      </c>
      <c r="R72" s="45">
        <v>10000</v>
      </c>
      <c r="S72" s="45">
        <v>10180</v>
      </c>
      <c r="T72" s="45">
        <v>10373</v>
      </c>
      <c r="U72" s="45">
        <v>8000</v>
      </c>
    </row>
    <row r="73" spans="1:21" x14ac:dyDescent="0.2">
      <c r="A73" s="46" t="s">
        <v>1151</v>
      </c>
      <c r="B73" s="46" t="s">
        <v>1150</v>
      </c>
      <c r="C73" s="46" t="s">
        <v>204</v>
      </c>
      <c r="D73" s="46" t="str">
        <f t="shared" si="1"/>
        <v>A001-140</v>
      </c>
      <c r="E73" s="46" t="s">
        <v>205</v>
      </c>
      <c r="F73" s="45">
        <v>200000</v>
      </c>
      <c r="G73" s="45">
        <v>190000</v>
      </c>
      <c r="H73" s="45">
        <v>190000</v>
      </c>
      <c r="I73" s="45">
        <v>190000</v>
      </c>
      <c r="J73" s="45">
        <v>185000</v>
      </c>
      <c r="K73" s="45">
        <v>198000</v>
      </c>
      <c r="L73" s="45">
        <v>198000</v>
      </c>
      <c r="M73" s="45">
        <v>198000</v>
      </c>
      <c r="N73" s="45">
        <v>203000</v>
      </c>
      <c r="O73" s="45">
        <v>205000</v>
      </c>
      <c r="P73" s="45">
        <v>212000</v>
      </c>
      <c r="Q73" s="45">
        <v>350000</v>
      </c>
      <c r="R73" s="45">
        <v>356000</v>
      </c>
      <c r="S73" s="45">
        <v>498820</v>
      </c>
      <c r="T73" s="45">
        <v>508298</v>
      </c>
      <c r="U73" s="45">
        <v>514020</v>
      </c>
    </row>
    <row r="74" spans="1:21" x14ac:dyDescent="0.2">
      <c r="A74" s="46" t="s">
        <v>1151</v>
      </c>
      <c r="B74" s="46" t="s">
        <v>1150</v>
      </c>
      <c r="C74" s="46" t="s">
        <v>207</v>
      </c>
      <c r="D74" s="46" t="str">
        <f t="shared" si="1"/>
        <v>A001-141</v>
      </c>
      <c r="E74" s="46" t="s">
        <v>208</v>
      </c>
      <c r="F74" s="45">
        <v>0</v>
      </c>
      <c r="G74" s="45">
        <v>0</v>
      </c>
      <c r="H74" s="45">
        <v>0</v>
      </c>
      <c r="I74" s="45">
        <v>0</v>
      </c>
      <c r="J74" s="45">
        <v>0</v>
      </c>
      <c r="K74" s="45">
        <v>0</v>
      </c>
      <c r="L74" s="45">
        <v>0</v>
      </c>
      <c r="M74" s="45">
        <v>0</v>
      </c>
      <c r="N74" s="45">
        <v>0</v>
      </c>
      <c r="O74" s="45">
        <v>2250000</v>
      </c>
      <c r="P74" s="45">
        <v>300000</v>
      </c>
      <c r="Q74" s="45">
        <v>300000</v>
      </c>
      <c r="R74" s="45">
        <v>450000</v>
      </c>
      <c r="S74" s="45">
        <v>458100</v>
      </c>
      <c r="T74" s="45">
        <v>466804</v>
      </c>
      <c r="U74" s="45">
        <v>535806</v>
      </c>
    </row>
    <row r="75" spans="1:21" x14ac:dyDescent="0.2">
      <c r="A75" s="46" t="s">
        <v>1151</v>
      </c>
      <c r="B75" s="46" t="s">
        <v>1150</v>
      </c>
      <c r="C75" s="46" t="s">
        <v>210</v>
      </c>
      <c r="D75" s="46" t="str">
        <f t="shared" si="1"/>
        <v>A001-143</v>
      </c>
      <c r="E75" s="46" t="s">
        <v>211</v>
      </c>
      <c r="F75" s="45">
        <v>570000</v>
      </c>
      <c r="G75" s="45">
        <v>615000</v>
      </c>
      <c r="H75" s="45">
        <v>916000</v>
      </c>
      <c r="I75" s="45">
        <v>916000</v>
      </c>
      <c r="J75" s="45">
        <v>670000</v>
      </c>
      <c r="K75" s="45">
        <v>700000</v>
      </c>
      <c r="L75" s="45">
        <v>700000</v>
      </c>
      <c r="M75" s="45">
        <v>600000</v>
      </c>
      <c r="N75" s="45">
        <v>600000</v>
      </c>
      <c r="O75" s="45">
        <v>600000</v>
      </c>
      <c r="P75" s="45">
        <v>620000</v>
      </c>
      <c r="Q75" s="45">
        <v>633000</v>
      </c>
      <c r="R75" s="45">
        <v>1300000</v>
      </c>
      <c r="S75" s="45">
        <v>712600</v>
      </c>
      <c r="T75" s="45">
        <v>55139</v>
      </c>
      <c r="U75" s="45">
        <v>40000</v>
      </c>
    </row>
    <row r="76" spans="1:21" x14ac:dyDescent="0.2">
      <c r="A76" s="46" t="s">
        <v>1151</v>
      </c>
      <c r="B76" s="46" t="s">
        <v>1150</v>
      </c>
      <c r="C76" s="46" t="s">
        <v>213</v>
      </c>
      <c r="D76" s="46" t="str">
        <f t="shared" si="1"/>
        <v>A001-145</v>
      </c>
      <c r="E76" s="46" t="s">
        <v>214</v>
      </c>
      <c r="F76" s="45">
        <v>120000</v>
      </c>
      <c r="G76" s="45">
        <v>137000</v>
      </c>
      <c r="H76" s="45">
        <v>120000</v>
      </c>
      <c r="I76" s="45">
        <v>120000</v>
      </c>
      <c r="J76" s="45">
        <v>120000</v>
      </c>
      <c r="K76" s="45">
        <v>120000</v>
      </c>
      <c r="L76" s="45">
        <v>110000</v>
      </c>
      <c r="M76" s="45">
        <v>110000</v>
      </c>
      <c r="N76" s="45">
        <v>110000</v>
      </c>
      <c r="O76" s="45">
        <v>110000</v>
      </c>
      <c r="P76" s="45">
        <v>110000</v>
      </c>
      <c r="Q76" s="45">
        <v>110000</v>
      </c>
      <c r="R76" s="45">
        <v>30000</v>
      </c>
      <c r="S76" s="45">
        <v>30540</v>
      </c>
      <c r="T76" s="45">
        <v>31120</v>
      </c>
      <c r="U76" s="45">
        <v>10000</v>
      </c>
    </row>
    <row r="77" spans="1:21" x14ac:dyDescent="0.2">
      <c r="A77" s="46" t="s">
        <v>1151</v>
      </c>
      <c r="B77" s="46" t="s">
        <v>1150</v>
      </c>
      <c r="C77" s="46" t="s">
        <v>216</v>
      </c>
      <c r="D77" s="46" t="str">
        <f t="shared" si="1"/>
        <v>A001-146</v>
      </c>
      <c r="E77" s="46" t="s">
        <v>217</v>
      </c>
      <c r="F77" s="45">
        <v>18000</v>
      </c>
      <c r="G77" s="45">
        <v>12000</v>
      </c>
      <c r="H77" s="45">
        <v>12000</v>
      </c>
      <c r="I77" s="45">
        <v>8000</v>
      </c>
      <c r="J77" s="45">
        <v>19000</v>
      </c>
      <c r="K77" s="45">
        <v>20000</v>
      </c>
      <c r="L77" s="45">
        <v>17000</v>
      </c>
      <c r="M77" s="45">
        <v>0</v>
      </c>
      <c r="N77" s="45">
        <v>17000</v>
      </c>
      <c r="O77" s="45">
        <v>17000</v>
      </c>
      <c r="P77" s="45">
        <v>12000</v>
      </c>
      <c r="Q77" s="45">
        <v>5000</v>
      </c>
      <c r="R77" s="45">
        <v>20000</v>
      </c>
      <c r="S77" s="45">
        <v>10689</v>
      </c>
      <c r="T77" s="45">
        <v>10892</v>
      </c>
      <c r="U77" s="45">
        <v>3000</v>
      </c>
    </row>
    <row r="78" spans="1:21" x14ac:dyDescent="0.2">
      <c r="A78" s="46" t="s">
        <v>1151</v>
      </c>
      <c r="B78" s="46" t="s">
        <v>1150</v>
      </c>
      <c r="C78" s="46" t="s">
        <v>219</v>
      </c>
      <c r="D78" s="46" t="str">
        <f t="shared" si="1"/>
        <v>A001-149</v>
      </c>
      <c r="E78" s="46" t="s">
        <v>220</v>
      </c>
      <c r="F78" s="45">
        <v>19000</v>
      </c>
      <c r="G78" s="45">
        <v>18000</v>
      </c>
      <c r="H78" s="45">
        <v>18000</v>
      </c>
      <c r="I78" s="45">
        <v>140000</v>
      </c>
      <c r="J78" s="45">
        <v>42000</v>
      </c>
      <c r="K78" s="45">
        <v>47000</v>
      </c>
      <c r="L78" s="45">
        <v>100000</v>
      </c>
      <c r="M78" s="45">
        <v>130000</v>
      </c>
      <c r="N78" s="45">
        <v>1410000</v>
      </c>
      <c r="O78" s="45">
        <v>110000</v>
      </c>
      <c r="P78" s="45">
        <v>110000</v>
      </c>
      <c r="Q78" s="45">
        <v>130000</v>
      </c>
      <c r="R78" s="45">
        <v>130000</v>
      </c>
      <c r="S78" s="45">
        <v>111980</v>
      </c>
      <c r="T78" s="45">
        <v>114108</v>
      </c>
      <c r="U78" s="45">
        <v>130000</v>
      </c>
    </row>
    <row r="79" spans="1:21" x14ac:dyDescent="0.2">
      <c r="A79" s="46" t="s">
        <v>1151</v>
      </c>
      <c r="B79" s="46" t="s">
        <v>1150</v>
      </c>
      <c r="C79" s="46" t="s">
        <v>222</v>
      </c>
      <c r="D79" s="46" t="str">
        <f t="shared" si="1"/>
        <v>A001-150</v>
      </c>
      <c r="E79" s="46" t="s">
        <v>223</v>
      </c>
      <c r="F79" s="45">
        <v>161000</v>
      </c>
      <c r="G79" s="45">
        <v>158000</v>
      </c>
      <c r="H79" s="45">
        <v>161000</v>
      </c>
      <c r="I79" s="45">
        <v>130000</v>
      </c>
      <c r="J79" s="45">
        <v>125000</v>
      </c>
      <c r="K79" s="45">
        <v>130000</v>
      </c>
      <c r="L79" s="45">
        <v>138000</v>
      </c>
      <c r="M79" s="45">
        <v>167000</v>
      </c>
      <c r="N79" s="45">
        <v>145000</v>
      </c>
      <c r="O79" s="45">
        <v>145000</v>
      </c>
      <c r="P79" s="45">
        <v>145000</v>
      </c>
      <c r="Q79" s="45">
        <v>145000</v>
      </c>
      <c r="R79" s="45">
        <v>145000</v>
      </c>
      <c r="S79" s="45">
        <v>147610</v>
      </c>
      <c r="T79" s="45">
        <v>150415</v>
      </c>
      <c r="U79" s="45">
        <v>132830</v>
      </c>
    </row>
    <row r="80" spans="1:21" x14ac:dyDescent="0.2">
      <c r="A80" s="46" t="s">
        <v>1151</v>
      </c>
      <c r="B80" s="46" t="s">
        <v>1150</v>
      </c>
      <c r="C80" s="46" t="s">
        <v>225</v>
      </c>
      <c r="D80" s="46" t="str">
        <f t="shared" si="1"/>
        <v>A001-151</v>
      </c>
      <c r="E80" s="46" t="s">
        <v>226</v>
      </c>
      <c r="F80" s="45">
        <v>1971000</v>
      </c>
      <c r="G80" s="45">
        <v>1971000</v>
      </c>
      <c r="H80" s="45">
        <v>2100000</v>
      </c>
      <c r="I80" s="45">
        <v>1950000</v>
      </c>
      <c r="J80" s="45">
        <v>2000000</v>
      </c>
      <c r="K80" s="45">
        <v>2000000</v>
      </c>
      <c r="L80" s="45">
        <v>2000000</v>
      </c>
      <c r="M80" s="45">
        <v>2000000</v>
      </c>
      <c r="N80" s="45">
        <v>2000000</v>
      </c>
      <c r="O80" s="45">
        <v>1961565</v>
      </c>
      <c r="P80" s="45">
        <v>2000000</v>
      </c>
      <c r="Q80" s="45">
        <v>2000000</v>
      </c>
      <c r="R80" s="45">
        <v>2050000</v>
      </c>
      <c r="S80" s="45">
        <v>2086900</v>
      </c>
      <c r="T80" s="45">
        <v>2126551</v>
      </c>
      <c r="U80" s="45">
        <v>2179588</v>
      </c>
    </row>
    <row r="81" spans="1:21" x14ac:dyDescent="0.2">
      <c r="A81" s="46" t="s">
        <v>1151</v>
      </c>
      <c r="B81" s="46" t="s">
        <v>1150</v>
      </c>
      <c r="C81" s="46" t="s">
        <v>228</v>
      </c>
      <c r="D81" s="46" t="str">
        <f t="shared" si="1"/>
        <v>A001-152</v>
      </c>
      <c r="E81" s="46" t="s">
        <v>229</v>
      </c>
      <c r="F81" s="45">
        <v>41000</v>
      </c>
      <c r="G81" s="45">
        <v>41000</v>
      </c>
      <c r="H81" s="45">
        <v>41000</v>
      </c>
      <c r="I81" s="45">
        <v>41000</v>
      </c>
      <c r="J81" s="45">
        <v>15000</v>
      </c>
      <c r="K81" s="45">
        <v>25000</v>
      </c>
      <c r="L81" s="45">
        <v>24700</v>
      </c>
      <c r="M81" s="45">
        <v>25000</v>
      </c>
      <c r="N81" s="45">
        <v>25000</v>
      </c>
      <c r="O81" s="45">
        <v>49395</v>
      </c>
      <c r="P81" s="45">
        <v>30000</v>
      </c>
      <c r="Q81" s="45">
        <v>25000</v>
      </c>
      <c r="R81" s="45">
        <v>25000</v>
      </c>
      <c r="S81" s="45">
        <v>50900</v>
      </c>
      <c r="T81" s="45">
        <v>51867</v>
      </c>
      <c r="U81" s="45">
        <v>60000</v>
      </c>
    </row>
    <row r="82" spans="1:21" x14ac:dyDescent="0.2">
      <c r="A82" s="46" t="s">
        <v>1151</v>
      </c>
      <c r="B82" s="46" t="s">
        <v>1150</v>
      </c>
      <c r="C82" s="46" t="s">
        <v>231</v>
      </c>
      <c r="D82" s="46" t="str">
        <f t="shared" si="1"/>
        <v>A001-154</v>
      </c>
      <c r="E82" s="46" t="s">
        <v>232</v>
      </c>
      <c r="F82" s="45">
        <v>198000</v>
      </c>
      <c r="G82" s="45">
        <v>198000</v>
      </c>
      <c r="H82" s="45">
        <v>225000</v>
      </c>
      <c r="I82" s="45">
        <v>150000</v>
      </c>
      <c r="J82" s="45">
        <v>150000</v>
      </c>
      <c r="K82" s="45">
        <v>150000</v>
      </c>
      <c r="L82" s="45">
        <v>150000</v>
      </c>
      <c r="M82" s="45">
        <v>150000</v>
      </c>
      <c r="N82" s="45">
        <v>150000</v>
      </c>
      <c r="O82" s="45">
        <v>150000</v>
      </c>
      <c r="P82" s="45">
        <v>150000</v>
      </c>
      <c r="Q82" s="45">
        <v>150000</v>
      </c>
      <c r="R82" s="45">
        <v>150000</v>
      </c>
      <c r="S82" s="45">
        <v>142520</v>
      </c>
      <c r="T82" s="45">
        <v>145228</v>
      </c>
      <c r="U82" s="45">
        <v>147300</v>
      </c>
    </row>
    <row r="83" spans="1:21" x14ac:dyDescent="0.2">
      <c r="A83" s="46" t="s">
        <v>1151</v>
      </c>
      <c r="B83" s="46" t="s">
        <v>1150</v>
      </c>
      <c r="C83" s="46" t="s">
        <v>234</v>
      </c>
      <c r="D83" s="46" t="str">
        <f t="shared" si="1"/>
        <v>A001-163</v>
      </c>
      <c r="E83" s="46" t="s">
        <v>235</v>
      </c>
      <c r="F83" s="45">
        <v>1475000</v>
      </c>
      <c r="G83" s="45">
        <v>1475000</v>
      </c>
      <c r="H83" s="45">
        <v>1925000</v>
      </c>
      <c r="I83" s="45">
        <v>1800000</v>
      </c>
      <c r="J83" s="45">
        <v>1800000</v>
      </c>
      <c r="K83" s="45">
        <v>2000000</v>
      </c>
      <c r="L83" s="45">
        <v>2000000</v>
      </c>
      <c r="M83" s="45">
        <v>2000000</v>
      </c>
      <c r="N83" s="45">
        <v>2358000</v>
      </c>
      <c r="O83" s="45">
        <v>2324000</v>
      </c>
      <c r="P83" s="45">
        <v>2358000</v>
      </c>
      <c r="Q83" s="45">
        <v>2358000</v>
      </c>
      <c r="R83" s="45">
        <v>2400000</v>
      </c>
      <c r="S83" s="45">
        <v>2400000</v>
      </c>
      <c r="T83" s="45">
        <v>1630400</v>
      </c>
      <c r="U83" s="45">
        <v>2400000</v>
      </c>
    </row>
    <row r="84" spans="1:21" x14ac:dyDescent="0.2">
      <c r="A84" s="46" t="s">
        <v>1151</v>
      </c>
      <c r="B84" s="46" t="s">
        <v>1150</v>
      </c>
      <c r="C84" s="46" t="s">
        <v>237</v>
      </c>
      <c r="D84" s="46" t="str">
        <f t="shared" si="1"/>
        <v>A001-164</v>
      </c>
      <c r="E84" s="46" t="s">
        <v>238</v>
      </c>
      <c r="F84" s="45">
        <v>480000</v>
      </c>
      <c r="G84" s="45">
        <v>475000</v>
      </c>
      <c r="H84" s="45">
        <v>473000</v>
      </c>
      <c r="I84" s="45">
        <v>431000</v>
      </c>
      <c r="J84" s="45">
        <v>483000</v>
      </c>
      <c r="K84" s="45">
        <v>483000</v>
      </c>
      <c r="L84" s="45">
        <v>483000</v>
      </c>
      <c r="M84" s="45">
        <v>483000</v>
      </c>
      <c r="N84" s="45">
        <v>495000</v>
      </c>
      <c r="O84" s="45">
        <v>495000</v>
      </c>
      <c r="P84" s="45">
        <v>511000</v>
      </c>
      <c r="Q84" s="45">
        <v>521000</v>
      </c>
      <c r="R84" s="45">
        <v>530000</v>
      </c>
      <c r="S84" s="45">
        <v>539540</v>
      </c>
      <c r="T84" s="45">
        <v>549791</v>
      </c>
      <c r="U84" s="45">
        <v>561900</v>
      </c>
    </row>
    <row r="85" spans="1:21" x14ac:dyDescent="0.2">
      <c r="A85" s="46" t="s">
        <v>1151</v>
      </c>
      <c r="B85" s="46" t="s">
        <v>1150</v>
      </c>
      <c r="C85" s="46" t="s">
        <v>240</v>
      </c>
      <c r="D85" s="46" t="str">
        <f t="shared" si="1"/>
        <v>A001-166</v>
      </c>
      <c r="E85" s="46" t="s">
        <v>241</v>
      </c>
      <c r="F85" s="45">
        <v>118000</v>
      </c>
      <c r="G85" s="45">
        <v>118000</v>
      </c>
      <c r="H85" s="45">
        <v>119000</v>
      </c>
      <c r="I85" s="45">
        <v>117000</v>
      </c>
      <c r="J85" s="45">
        <v>120000</v>
      </c>
      <c r="K85" s="45">
        <v>121000</v>
      </c>
      <c r="L85" s="45">
        <v>118000</v>
      </c>
      <c r="M85" s="45">
        <v>120000</v>
      </c>
      <c r="N85" s="45">
        <v>123000</v>
      </c>
      <c r="O85" s="45">
        <v>123000</v>
      </c>
      <c r="P85" s="45">
        <v>119000</v>
      </c>
      <c r="Q85" s="45">
        <v>118700</v>
      </c>
      <c r="R85" s="45">
        <v>118700</v>
      </c>
      <c r="S85" s="45">
        <v>121142</v>
      </c>
      <c r="T85" s="45">
        <v>123444</v>
      </c>
      <c r="U85" s="45">
        <v>0</v>
      </c>
    </row>
    <row r="86" spans="1:21" x14ac:dyDescent="0.2">
      <c r="A86" s="46" t="s">
        <v>1151</v>
      </c>
      <c r="B86" s="46" t="s">
        <v>1150</v>
      </c>
      <c r="C86" s="46" t="s">
        <v>1113</v>
      </c>
      <c r="D86" s="46" t="str">
        <f t="shared" si="1"/>
        <v>A001-169</v>
      </c>
      <c r="E86" s="46" t="s">
        <v>1112</v>
      </c>
      <c r="F86" s="45">
        <v>0</v>
      </c>
      <c r="G86" s="45">
        <v>0</v>
      </c>
      <c r="H86" s="45">
        <v>0</v>
      </c>
      <c r="I86" s="45">
        <v>0</v>
      </c>
      <c r="J86" s="45">
        <v>0</v>
      </c>
      <c r="K86" s="45">
        <v>0</v>
      </c>
      <c r="L86" s="45">
        <v>0</v>
      </c>
      <c r="M86" s="45">
        <v>0</v>
      </c>
      <c r="N86" s="45">
        <v>0</v>
      </c>
      <c r="O86" s="45">
        <v>35000</v>
      </c>
      <c r="P86" s="45">
        <v>35000</v>
      </c>
      <c r="Q86" s="45">
        <v>35000</v>
      </c>
      <c r="R86" s="45">
        <v>60000</v>
      </c>
      <c r="S86" s="45">
        <v>61080</v>
      </c>
      <c r="T86" s="45">
        <v>62241</v>
      </c>
      <c r="U86" s="45">
        <v>69400</v>
      </c>
    </row>
    <row r="87" spans="1:21" x14ac:dyDescent="0.2">
      <c r="A87" s="46" t="s">
        <v>1151</v>
      </c>
      <c r="B87" s="46" t="s">
        <v>1150</v>
      </c>
      <c r="C87" s="46" t="s">
        <v>1111</v>
      </c>
      <c r="D87" s="46" t="str">
        <f t="shared" si="1"/>
        <v>A001-170</v>
      </c>
      <c r="E87" s="46" t="s">
        <v>1110</v>
      </c>
      <c r="F87" s="45">
        <v>0</v>
      </c>
      <c r="G87" s="45">
        <v>0</v>
      </c>
      <c r="H87" s="45">
        <v>0</v>
      </c>
      <c r="I87" s="45">
        <v>0</v>
      </c>
      <c r="J87" s="45">
        <v>0</v>
      </c>
      <c r="K87" s="45">
        <v>0</v>
      </c>
      <c r="L87" s="45">
        <v>0</v>
      </c>
      <c r="M87" s="45">
        <v>0</v>
      </c>
      <c r="N87" s="45">
        <v>0</v>
      </c>
      <c r="O87" s="45">
        <v>350000</v>
      </c>
      <c r="P87" s="45">
        <v>350000</v>
      </c>
      <c r="Q87" s="45">
        <v>150000</v>
      </c>
      <c r="R87" s="45">
        <v>150000</v>
      </c>
      <c r="S87" s="45">
        <v>407200</v>
      </c>
      <c r="T87" s="45">
        <v>414937</v>
      </c>
      <c r="U87" s="45">
        <v>550000</v>
      </c>
    </row>
    <row r="88" spans="1:21" x14ac:dyDescent="0.2">
      <c r="A88" s="46" t="s">
        <v>1151</v>
      </c>
      <c r="B88" s="46" t="s">
        <v>1150</v>
      </c>
      <c r="C88" s="46" t="s">
        <v>1109</v>
      </c>
      <c r="D88" s="46" t="str">
        <f t="shared" si="1"/>
        <v>A001-171</v>
      </c>
      <c r="E88" s="46" t="s">
        <v>1108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532000</v>
      </c>
      <c r="P88" s="45">
        <v>550000</v>
      </c>
      <c r="Q88" s="45">
        <v>561000</v>
      </c>
      <c r="R88" s="45">
        <v>500000</v>
      </c>
      <c r="S88" s="45">
        <v>509000</v>
      </c>
      <c r="T88" s="45">
        <v>518671</v>
      </c>
      <c r="U88" s="45">
        <v>650000</v>
      </c>
    </row>
    <row r="89" spans="1:21" x14ac:dyDescent="0.2">
      <c r="A89" s="46" t="s">
        <v>1151</v>
      </c>
      <c r="B89" s="46" t="s">
        <v>1150</v>
      </c>
      <c r="C89" s="46" t="s">
        <v>1256</v>
      </c>
      <c r="D89" s="46" t="str">
        <f t="shared" si="1"/>
        <v>A001-173</v>
      </c>
      <c r="E89" s="46" t="s">
        <v>1047</v>
      </c>
      <c r="F89" s="45">
        <v>0</v>
      </c>
      <c r="G89" s="45">
        <v>0</v>
      </c>
      <c r="H89" s="45">
        <v>0</v>
      </c>
      <c r="I89" s="45">
        <v>0</v>
      </c>
      <c r="J89" s="45">
        <v>0</v>
      </c>
      <c r="K89" s="45">
        <v>0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T89" s="45">
        <v>0</v>
      </c>
      <c r="U89" s="45">
        <v>100000</v>
      </c>
    </row>
    <row r="90" spans="1:21" x14ac:dyDescent="0.2">
      <c r="A90" s="46" t="s">
        <v>1151</v>
      </c>
      <c r="B90" s="46" t="s">
        <v>1150</v>
      </c>
      <c r="C90" s="46" t="s">
        <v>249</v>
      </c>
      <c r="D90" s="46" t="str">
        <f t="shared" si="1"/>
        <v>A001-177</v>
      </c>
      <c r="E90" s="46" t="s">
        <v>250</v>
      </c>
      <c r="F90" s="45">
        <v>2000</v>
      </c>
      <c r="G90" s="45">
        <v>2000</v>
      </c>
      <c r="H90" s="45">
        <v>2000</v>
      </c>
      <c r="I90" s="45">
        <v>2000</v>
      </c>
      <c r="J90" s="45">
        <v>1000</v>
      </c>
      <c r="K90" s="45">
        <v>1000</v>
      </c>
      <c r="L90" s="45">
        <v>3000</v>
      </c>
      <c r="M90" s="45">
        <v>2000</v>
      </c>
      <c r="N90" s="45">
        <v>2000</v>
      </c>
      <c r="O90" s="45">
        <v>2000</v>
      </c>
      <c r="P90" s="45">
        <v>3000</v>
      </c>
      <c r="Q90" s="45">
        <v>3000</v>
      </c>
      <c r="R90" s="45">
        <v>3000</v>
      </c>
      <c r="S90" s="45">
        <v>3000</v>
      </c>
      <c r="T90" s="45">
        <v>3000</v>
      </c>
      <c r="U90" s="45">
        <v>10000</v>
      </c>
    </row>
    <row r="91" spans="1:21" x14ac:dyDescent="0.2">
      <c r="A91" s="46" t="s">
        <v>1151</v>
      </c>
      <c r="B91" s="46" t="s">
        <v>1150</v>
      </c>
      <c r="C91" s="46" t="s">
        <v>252</v>
      </c>
      <c r="D91" s="46" t="str">
        <f t="shared" si="1"/>
        <v>A001-178</v>
      </c>
      <c r="E91" s="46" t="s">
        <v>253</v>
      </c>
      <c r="F91" s="45">
        <v>0</v>
      </c>
      <c r="G91" s="45">
        <v>0</v>
      </c>
      <c r="H91" s="45">
        <v>50000</v>
      </c>
      <c r="I91" s="45">
        <v>30000</v>
      </c>
      <c r="J91" s="45">
        <v>42000</v>
      </c>
      <c r="K91" s="45">
        <v>42000</v>
      </c>
      <c r="L91" s="45">
        <v>35000</v>
      </c>
      <c r="M91" s="45">
        <v>50000</v>
      </c>
      <c r="N91" s="45">
        <v>220000</v>
      </c>
      <c r="O91" s="45">
        <v>60000</v>
      </c>
      <c r="P91" s="45">
        <v>60000</v>
      </c>
      <c r="Q91" s="45">
        <v>70000</v>
      </c>
      <c r="R91" s="45">
        <v>70000</v>
      </c>
      <c r="S91" s="45">
        <v>135000</v>
      </c>
      <c r="T91" s="45">
        <v>135000</v>
      </c>
      <c r="U91" s="45">
        <v>87516</v>
      </c>
    </row>
    <row r="92" spans="1:21" x14ac:dyDescent="0.2">
      <c r="A92" s="46" t="s">
        <v>1151</v>
      </c>
      <c r="B92" s="46" t="s">
        <v>1150</v>
      </c>
      <c r="C92" s="46" t="s">
        <v>255</v>
      </c>
      <c r="D92" s="46" t="str">
        <f t="shared" si="1"/>
        <v>A001-179</v>
      </c>
      <c r="E92" s="46" t="s">
        <v>256</v>
      </c>
      <c r="F92" s="45">
        <v>360000</v>
      </c>
      <c r="G92" s="45">
        <v>360000</v>
      </c>
      <c r="H92" s="45">
        <v>360000</v>
      </c>
      <c r="I92" s="45">
        <v>360000</v>
      </c>
      <c r="J92" s="45">
        <v>475000</v>
      </c>
      <c r="K92" s="45">
        <v>300000</v>
      </c>
      <c r="L92" s="45">
        <v>120000</v>
      </c>
      <c r="M92" s="45">
        <v>120000</v>
      </c>
      <c r="N92" s="45">
        <v>185000</v>
      </c>
      <c r="O92" s="45">
        <v>185000</v>
      </c>
      <c r="P92" s="45">
        <v>185000</v>
      </c>
      <c r="Q92" s="45">
        <v>185000</v>
      </c>
      <c r="R92" s="45">
        <v>185000</v>
      </c>
      <c r="S92" s="45">
        <v>206000</v>
      </c>
      <c r="T92" s="45">
        <v>206000</v>
      </c>
      <c r="U92" s="45">
        <v>230000</v>
      </c>
    </row>
    <row r="93" spans="1:21" x14ac:dyDescent="0.2">
      <c r="A93" s="46" t="s">
        <v>1151</v>
      </c>
      <c r="B93" s="46" t="s">
        <v>1150</v>
      </c>
      <c r="C93" s="46" t="s">
        <v>258</v>
      </c>
      <c r="D93" s="46" t="str">
        <f t="shared" si="1"/>
        <v>A001-180</v>
      </c>
      <c r="E93" s="46" t="s">
        <v>259</v>
      </c>
      <c r="F93" s="45">
        <v>1500000</v>
      </c>
      <c r="G93" s="45">
        <v>1800000</v>
      </c>
      <c r="H93" s="45">
        <v>1500000</v>
      </c>
      <c r="I93" s="45">
        <v>1500000</v>
      </c>
      <c r="J93" s="45">
        <v>1700000</v>
      </c>
      <c r="K93" s="45">
        <v>1700000</v>
      </c>
      <c r="L93" s="45">
        <v>2000000</v>
      </c>
      <c r="M93" s="45">
        <v>2045000</v>
      </c>
      <c r="N93" s="45">
        <v>2000000</v>
      </c>
      <c r="O93" s="45">
        <v>2000000</v>
      </c>
      <c r="P93" s="45">
        <v>2000000</v>
      </c>
      <c r="Q93" s="45">
        <v>3000000</v>
      </c>
      <c r="R93" s="45">
        <v>8000000</v>
      </c>
      <c r="S93" s="45">
        <v>1500000</v>
      </c>
      <c r="T93" s="45">
        <v>1500000</v>
      </c>
      <c r="U93" s="45">
        <v>1500000</v>
      </c>
    </row>
    <row r="94" spans="1:21" x14ac:dyDescent="0.2">
      <c r="A94" s="46" t="s">
        <v>1151</v>
      </c>
      <c r="B94" s="46" t="s">
        <v>1150</v>
      </c>
      <c r="C94" s="46" t="s">
        <v>261</v>
      </c>
      <c r="D94" s="46" t="str">
        <f t="shared" si="1"/>
        <v>A001-181</v>
      </c>
      <c r="E94" s="46" t="s">
        <v>262</v>
      </c>
      <c r="F94" s="45">
        <v>50000</v>
      </c>
      <c r="G94" s="45">
        <v>35000</v>
      </c>
      <c r="H94" s="45">
        <v>40000</v>
      </c>
      <c r="I94" s="45">
        <v>20000</v>
      </c>
      <c r="J94" s="45">
        <v>20000</v>
      </c>
      <c r="K94" s="45">
        <v>30000</v>
      </c>
      <c r="L94" s="45">
        <v>30000</v>
      </c>
      <c r="M94" s="45">
        <v>25000</v>
      </c>
      <c r="N94" s="45">
        <v>30000</v>
      </c>
      <c r="O94" s="45">
        <v>30000</v>
      </c>
      <c r="P94" s="45">
        <v>30000</v>
      </c>
      <c r="Q94" s="45">
        <v>120700</v>
      </c>
      <c r="R94" s="45">
        <v>120700</v>
      </c>
      <c r="S94" s="45">
        <v>120700</v>
      </c>
      <c r="T94" s="45">
        <v>120700</v>
      </c>
      <c r="U94" s="45">
        <v>60300</v>
      </c>
    </row>
    <row r="95" spans="1:21" x14ac:dyDescent="0.2">
      <c r="A95" s="46" t="s">
        <v>1151</v>
      </c>
      <c r="B95" s="46" t="s">
        <v>1150</v>
      </c>
      <c r="C95" s="46" t="s">
        <v>264</v>
      </c>
      <c r="D95" s="46" t="str">
        <f t="shared" si="1"/>
        <v>A001-182</v>
      </c>
      <c r="E95" s="46" t="s">
        <v>265</v>
      </c>
      <c r="F95" s="45">
        <v>0</v>
      </c>
      <c r="G95" s="45">
        <v>0</v>
      </c>
      <c r="H95" s="45">
        <v>0</v>
      </c>
      <c r="I95" s="45">
        <v>0</v>
      </c>
      <c r="J95" s="45">
        <v>0</v>
      </c>
      <c r="K95" s="45">
        <v>3000000</v>
      </c>
      <c r="L95" s="45">
        <v>1700000</v>
      </c>
      <c r="M95" s="45">
        <v>4155000</v>
      </c>
      <c r="N95" s="45">
        <v>6000000</v>
      </c>
      <c r="O95" s="45">
        <v>6293000</v>
      </c>
      <c r="P95" s="45">
        <v>6000000</v>
      </c>
      <c r="Q95" s="45">
        <v>6000000</v>
      </c>
      <c r="R95" s="45">
        <v>6000000</v>
      </c>
      <c r="S95" s="45">
        <v>6000000</v>
      </c>
      <c r="T95" s="45">
        <v>6900000</v>
      </c>
      <c r="U95" s="45">
        <v>7650000</v>
      </c>
    </row>
    <row r="96" spans="1:21" x14ac:dyDescent="0.2">
      <c r="A96" s="46" t="s">
        <v>1151</v>
      </c>
      <c r="B96" s="46" t="s">
        <v>1150</v>
      </c>
      <c r="C96" s="46" t="s">
        <v>267</v>
      </c>
      <c r="D96" s="46" t="str">
        <f t="shared" si="1"/>
        <v>A001-185</v>
      </c>
      <c r="E96" s="46" t="s">
        <v>268</v>
      </c>
      <c r="F96" s="45">
        <v>80000</v>
      </c>
      <c r="G96" s="45">
        <v>60000</v>
      </c>
      <c r="H96" s="45">
        <v>65000</v>
      </c>
      <c r="I96" s="45">
        <v>65000</v>
      </c>
      <c r="J96" s="45">
        <v>55000</v>
      </c>
      <c r="K96" s="45">
        <v>65000</v>
      </c>
      <c r="L96" s="45">
        <v>50000</v>
      </c>
      <c r="M96" s="45">
        <v>70000</v>
      </c>
      <c r="N96" s="45">
        <v>70000</v>
      </c>
      <c r="O96" s="45">
        <v>70000</v>
      </c>
      <c r="P96" s="45">
        <v>40000</v>
      </c>
      <c r="Q96" s="45">
        <v>35000</v>
      </c>
      <c r="R96" s="45">
        <v>35000</v>
      </c>
      <c r="S96" s="45">
        <v>35000</v>
      </c>
      <c r="T96" s="45">
        <v>35000</v>
      </c>
      <c r="U96" s="45">
        <v>30000</v>
      </c>
    </row>
    <row r="97" spans="1:21" x14ac:dyDescent="0.2">
      <c r="A97" s="46" t="s">
        <v>1151</v>
      </c>
      <c r="B97" s="46" t="s">
        <v>1150</v>
      </c>
      <c r="C97" s="46" t="s">
        <v>270</v>
      </c>
      <c r="D97" s="46" t="str">
        <f t="shared" si="1"/>
        <v>A001-186</v>
      </c>
      <c r="E97" s="46" t="s">
        <v>271</v>
      </c>
      <c r="F97" s="45">
        <v>53000</v>
      </c>
      <c r="G97" s="45">
        <v>50000</v>
      </c>
      <c r="H97" s="45">
        <v>50000</v>
      </c>
      <c r="I97" s="45">
        <v>50000</v>
      </c>
      <c r="J97" s="45">
        <v>50000</v>
      </c>
      <c r="K97" s="45">
        <v>54000</v>
      </c>
      <c r="L97" s="45">
        <v>54000</v>
      </c>
      <c r="M97" s="45">
        <v>4000</v>
      </c>
      <c r="N97" s="45">
        <v>4000</v>
      </c>
      <c r="O97" s="45">
        <v>4000</v>
      </c>
      <c r="P97" s="45">
        <v>4000</v>
      </c>
      <c r="Q97" s="45">
        <v>4000</v>
      </c>
      <c r="R97" s="45">
        <v>4000</v>
      </c>
      <c r="S97" s="45">
        <v>4000</v>
      </c>
      <c r="T97" s="45">
        <v>4000</v>
      </c>
      <c r="U97" s="45">
        <v>3000</v>
      </c>
    </row>
    <row r="98" spans="1:21" x14ac:dyDescent="0.2">
      <c r="A98" s="46" t="s">
        <v>1151</v>
      </c>
      <c r="B98" s="46" t="s">
        <v>1150</v>
      </c>
      <c r="C98" s="46" t="s">
        <v>273</v>
      </c>
      <c r="D98" s="46" t="str">
        <f t="shared" si="1"/>
        <v>A001-187</v>
      </c>
      <c r="E98" s="46" t="s">
        <v>274</v>
      </c>
      <c r="F98" s="45">
        <v>100000</v>
      </c>
      <c r="G98" s="45">
        <v>100000</v>
      </c>
      <c r="H98" s="45">
        <v>100000</v>
      </c>
      <c r="I98" s="45">
        <v>60000</v>
      </c>
      <c r="J98" s="45">
        <v>160000</v>
      </c>
      <c r="K98" s="45">
        <v>160000</v>
      </c>
      <c r="L98" s="45">
        <v>160000</v>
      </c>
      <c r="M98" s="45">
        <v>175000</v>
      </c>
      <c r="N98" s="45">
        <v>142000</v>
      </c>
      <c r="O98" s="45">
        <v>160000</v>
      </c>
      <c r="P98" s="45">
        <v>150000</v>
      </c>
      <c r="Q98" s="45">
        <v>125000</v>
      </c>
      <c r="R98" s="45">
        <v>125000</v>
      </c>
      <c r="S98" s="45">
        <v>125000</v>
      </c>
      <c r="T98" s="45">
        <v>125000</v>
      </c>
      <c r="U98" s="45">
        <v>114878</v>
      </c>
    </row>
    <row r="99" spans="1:21" x14ac:dyDescent="0.2">
      <c r="A99" s="46" t="s">
        <v>1151</v>
      </c>
      <c r="B99" s="46" t="s">
        <v>1150</v>
      </c>
      <c r="C99" s="46" t="s">
        <v>963</v>
      </c>
      <c r="D99" s="46" t="str">
        <f t="shared" si="1"/>
        <v>A001-188</v>
      </c>
      <c r="E99" s="46" t="s">
        <v>276</v>
      </c>
      <c r="F99" s="45">
        <v>210000</v>
      </c>
      <c r="G99" s="45">
        <v>228000</v>
      </c>
      <c r="H99" s="45">
        <v>208000</v>
      </c>
      <c r="I99" s="45">
        <v>208000</v>
      </c>
      <c r="J99" s="45">
        <v>225000</v>
      </c>
      <c r="K99" s="45">
        <v>260000</v>
      </c>
      <c r="L99" s="45">
        <v>250000</v>
      </c>
      <c r="M99" s="45">
        <v>250000</v>
      </c>
      <c r="N99" s="45">
        <v>262000</v>
      </c>
      <c r="O99" s="45">
        <v>262000</v>
      </c>
      <c r="P99" s="45">
        <v>218000</v>
      </c>
      <c r="Q99" s="45">
        <v>188000</v>
      </c>
      <c r="R99" s="45">
        <v>188000</v>
      </c>
      <c r="S99" s="45">
        <v>188000</v>
      </c>
      <c r="T99" s="45">
        <v>188000</v>
      </c>
      <c r="U99" s="45">
        <v>200000</v>
      </c>
    </row>
    <row r="100" spans="1:21" x14ac:dyDescent="0.2">
      <c r="A100" s="46" t="s">
        <v>1151</v>
      </c>
      <c r="B100" s="46" t="s">
        <v>1150</v>
      </c>
      <c r="C100" s="46" t="s">
        <v>1140</v>
      </c>
      <c r="D100" s="46" t="str">
        <f t="shared" si="1"/>
        <v>A001-189</v>
      </c>
      <c r="E100" s="46" t="s">
        <v>278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2000</v>
      </c>
      <c r="P100" s="45">
        <v>500</v>
      </c>
      <c r="Q100" s="45">
        <v>2000</v>
      </c>
      <c r="R100" s="45">
        <v>2000</v>
      </c>
      <c r="S100" s="45">
        <v>2000</v>
      </c>
      <c r="T100" s="45">
        <v>2000</v>
      </c>
      <c r="U100" s="45">
        <v>0</v>
      </c>
    </row>
    <row r="101" spans="1:21" x14ac:dyDescent="0.2">
      <c r="A101" s="46" t="s">
        <v>1151</v>
      </c>
      <c r="B101" s="46" t="s">
        <v>1150</v>
      </c>
      <c r="C101" s="46" t="s">
        <v>1255</v>
      </c>
      <c r="D101" s="46" t="str">
        <f t="shared" si="1"/>
        <v>A001-190</v>
      </c>
      <c r="E101" s="46" t="s">
        <v>280</v>
      </c>
      <c r="F101" s="45">
        <v>0</v>
      </c>
      <c r="G101" s="45">
        <v>0</v>
      </c>
      <c r="H101" s="45">
        <v>0</v>
      </c>
      <c r="I101" s="45">
        <v>0</v>
      </c>
      <c r="J101" s="45">
        <v>0</v>
      </c>
      <c r="K101" s="45">
        <v>0</v>
      </c>
      <c r="L101" s="45">
        <v>0</v>
      </c>
      <c r="M101" s="45">
        <v>0</v>
      </c>
      <c r="N101" s="45">
        <v>0</v>
      </c>
      <c r="O101" s="45">
        <v>70000</v>
      </c>
      <c r="P101" s="45">
        <v>84500</v>
      </c>
      <c r="Q101" s="45">
        <v>250000</v>
      </c>
      <c r="R101" s="45">
        <v>250000</v>
      </c>
      <c r="S101" s="45">
        <v>250000</v>
      </c>
      <c r="T101" s="45">
        <v>250000</v>
      </c>
      <c r="U101" s="45">
        <v>255500</v>
      </c>
    </row>
    <row r="102" spans="1:21" x14ac:dyDescent="0.2">
      <c r="A102" s="46" t="s">
        <v>1151</v>
      </c>
      <c r="B102" s="46" t="s">
        <v>1150</v>
      </c>
      <c r="C102" s="46" t="s">
        <v>1254</v>
      </c>
      <c r="D102" s="46" t="str">
        <f t="shared" si="1"/>
        <v>A001-191</v>
      </c>
      <c r="E102" s="46" t="s">
        <v>282</v>
      </c>
      <c r="F102" s="45">
        <v>0</v>
      </c>
      <c r="G102" s="45">
        <v>0</v>
      </c>
      <c r="H102" s="45">
        <v>0</v>
      </c>
      <c r="I102" s="45">
        <v>0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6327000</v>
      </c>
      <c r="P102" s="45">
        <v>6327000</v>
      </c>
      <c r="Q102" s="45">
        <v>4600000</v>
      </c>
      <c r="R102" s="45">
        <v>0</v>
      </c>
      <c r="S102" s="45">
        <v>2000000</v>
      </c>
      <c r="T102" s="45">
        <v>0</v>
      </c>
      <c r="U102" s="45">
        <v>3458000</v>
      </c>
    </row>
    <row r="103" spans="1:21" x14ac:dyDescent="0.2">
      <c r="A103" s="46" t="s">
        <v>1151</v>
      </c>
      <c r="B103" s="46" t="s">
        <v>1150</v>
      </c>
      <c r="C103" s="46" t="s">
        <v>1253</v>
      </c>
      <c r="D103" s="46" t="str">
        <f t="shared" si="1"/>
        <v>A001-192</v>
      </c>
      <c r="E103" s="46" t="s">
        <v>1104</v>
      </c>
      <c r="F103" s="45">
        <v>0</v>
      </c>
      <c r="G103" s="45">
        <v>0</v>
      </c>
      <c r="H103" s="45">
        <v>0</v>
      </c>
      <c r="I103" s="45">
        <v>0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1787000</v>
      </c>
      <c r="P103" s="45">
        <v>2101000</v>
      </c>
      <c r="Q103" s="45">
        <v>968000</v>
      </c>
      <c r="R103" s="45">
        <v>0</v>
      </c>
      <c r="S103" s="45">
        <v>500000</v>
      </c>
      <c r="T103" s="45">
        <v>0</v>
      </c>
      <c r="U103" s="45">
        <v>0</v>
      </c>
    </row>
    <row r="104" spans="1:21" x14ac:dyDescent="0.2">
      <c r="A104" s="46" t="s">
        <v>1151</v>
      </c>
      <c r="B104" s="46" t="s">
        <v>1150</v>
      </c>
      <c r="C104" s="46" t="s">
        <v>1252</v>
      </c>
      <c r="D104" s="46" t="str">
        <f t="shared" si="1"/>
        <v>A001-193</v>
      </c>
      <c r="E104" s="46" t="s">
        <v>286</v>
      </c>
      <c r="F104" s="45">
        <v>0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15000000</v>
      </c>
      <c r="P104" s="45">
        <v>11446000</v>
      </c>
      <c r="Q104" s="45">
        <v>11200000</v>
      </c>
      <c r="R104" s="45">
        <v>0</v>
      </c>
      <c r="S104" s="45">
        <v>2500000</v>
      </c>
      <c r="T104" s="45">
        <v>0</v>
      </c>
      <c r="U104" s="45">
        <v>4489000</v>
      </c>
    </row>
    <row r="105" spans="1:21" x14ac:dyDescent="0.2">
      <c r="A105" s="46" t="s">
        <v>1151</v>
      </c>
      <c r="B105" s="46" t="s">
        <v>1150</v>
      </c>
      <c r="C105" s="46" t="s">
        <v>288</v>
      </c>
      <c r="D105" s="46" t="str">
        <f t="shared" si="1"/>
        <v>A001-200</v>
      </c>
      <c r="E105" s="46" t="s">
        <v>289</v>
      </c>
      <c r="F105" s="45">
        <v>4600000</v>
      </c>
      <c r="G105" s="45">
        <v>2830000</v>
      </c>
      <c r="H105" s="45">
        <v>2150000</v>
      </c>
      <c r="I105" s="45">
        <v>3130000</v>
      </c>
      <c r="J105" s="45">
        <v>6325000</v>
      </c>
      <c r="K105" s="45">
        <v>12983000</v>
      </c>
      <c r="L105" s="45">
        <v>13245000</v>
      </c>
      <c r="M105" s="45">
        <v>3175000</v>
      </c>
      <c r="N105" s="45">
        <v>1630000</v>
      </c>
      <c r="O105" s="45">
        <v>1791000</v>
      </c>
      <c r="P105" s="45">
        <v>872727</v>
      </c>
      <c r="Q105" s="45">
        <v>993000</v>
      </c>
      <c r="R105" s="45">
        <v>1200000</v>
      </c>
      <c r="S105" s="45">
        <v>1426000</v>
      </c>
      <c r="T105" s="45">
        <v>3633000</v>
      </c>
      <c r="U105" s="45">
        <v>1800000</v>
      </c>
    </row>
    <row r="106" spans="1:21" x14ac:dyDescent="0.2">
      <c r="A106" s="46" t="s">
        <v>1151</v>
      </c>
      <c r="B106" s="46" t="s">
        <v>1150</v>
      </c>
      <c r="C106" s="46" t="s">
        <v>291</v>
      </c>
      <c r="D106" s="46" t="str">
        <f t="shared" si="1"/>
        <v>A001-201</v>
      </c>
      <c r="E106" s="46" t="s">
        <v>292</v>
      </c>
      <c r="F106" s="45">
        <v>700000</v>
      </c>
      <c r="G106" s="45">
        <v>721000</v>
      </c>
      <c r="H106" s="45">
        <v>700000</v>
      </c>
      <c r="I106" s="45">
        <v>1060000</v>
      </c>
      <c r="J106" s="45">
        <v>810000</v>
      </c>
      <c r="K106" s="45">
        <v>1049000</v>
      </c>
      <c r="L106" s="45">
        <v>850000</v>
      </c>
      <c r="M106" s="45">
        <v>740000</v>
      </c>
      <c r="N106" s="45">
        <v>1049000</v>
      </c>
      <c r="O106" s="45">
        <v>847080</v>
      </c>
      <c r="P106" s="45">
        <v>1291000</v>
      </c>
      <c r="Q106" s="45">
        <v>1000000</v>
      </c>
      <c r="R106" s="45">
        <v>1000000</v>
      </c>
      <c r="S106" s="45">
        <v>1000000</v>
      </c>
      <c r="T106" s="45">
        <v>1000000</v>
      </c>
      <c r="U106" s="45">
        <v>2900000</v>
      </c>
    </row>
    <row r="107" spans="1:21" x14ac:dyDescent="0.2">
      <c r="A107" s="46" t="s">
        <v>1151</v>
      </c>
      <c r="B107" s="46" t="s">
        <v>1150</v>
      </c>
      <c r="C107" s="46" t="s">
        <v>294</v>
      </c>
      <c r="D107" s="46" t="str">
        <f t="shared" si="1"/>
        <v>A001-202</v>
      </c>
      <c r="E107" s="46" t="s">
        <v>295</v>
      </c>
      <c r="F107" s="45">
        <v>10000</v>
      </c>
      <c r="G107" s="45">
        <v>8000</v>
      </c>
      <c r="H107" s="45">
        <v>6000</v>
      </c>
      <c r="I107" s="45">
        <v>5000</v>
      </c>
      <c r="J107" s="45">
        <v>4000</v>
      </c>
      <c r="K107" s="45">
        <v>3000</v>
      </c>
      <c r="L107" s="45">
        <v>3000</v>
      </c>
      <c r="M107" s="45">
        <v>2000</v>
      </c>
      <c r="N107" s="45">
        <v>1200</v>
      </c>
      <c r="O107" s="45">
        <v>667</v>
      </c>
      <c r="P107" s="45">
        <v>606</v>
      </c>
      <c r="Q107" s="45">
        <v>0</v>
      </c>
      <c r="R107" s="45">
        <v>0</v>
      </c>
      <c r="S107" s="45">
        <v>0</v>
      </c>
      <c r="T107" s="45">
        <v>0</v>
      </c>
      <c r="U107" s="45">
        <v>0</v>
      </c>
    </row>
    <row r="108" spans="1:21" x14ac:dyDescent="0.2">
      <c r="A108" s="46" t="s">
        <v>1151</v>
      </c>
      <c r="B108" s="46" t="s">
        <v>1150</v>
      </c>
      <c r="C108" s="46" t="s">
        <v>297</v>
      </c>
      <c r="D108" s="46" t="str">
        <f t="shared" si="1"/>
        <v>A001-205</v>
      </c>
      <c r="E108" s="46" t="s">
        <v>298</v>
      </c>
      <c r="F108" s="45">
        <v>64000</v>
      </c>
      <c r="G108" s="45">
        <v>20000</v>
      </c>
      <c r="H108" s="45">
        <v>13000</v>
      </c>
      <c r="I108" s="45">
        <v>8000</v>
      </c>
      <c r="J108" s="45">
        <v>6000</v>
      </c>
      <c r="K108" s="45">
        <v>4000</v>
      </c>
      <c r="L108" s="45">
        <v>1500</v>
      </c>
      <c r="M108" s="45">
        <v>1000</v>
      </c>
      <c r="N108" s="45">
        <v>1000</v>
      </c>
      <c r="O108" s="45">
        <v>1000</v>
      </c>
      <c r="P108" s="45">
        <v>909</v>
      </c>
      <c r="Q108" s="45">
        <v>0</v>
      </c>
      <c r="R108" s="45">
        <v>0</v>
      </c>
      <c r="S108" s="45">
        <v>0</v>
      </c>
      <c r="T108" s="45">
        <v>0</v>
      </c>
      <c r="U108" s="45">
        <v>0</v>
      </c>
    </row>
    <row r="109" spans="1:21" x14ac:dyDescent="0.2">
      <c r="A109" s="46" t="s">
        <v>1151</v>
      </c>
      <c r="B109" s="46" t="s">
        <v>1150</v>
      </c>
      <c r="C109" s="46" t="s">
        <v>300</v>
      </c>
      <c r="D109" s="46" t="str">
        <f t="shared" si="1"/>
        <v>A001-206</v>
      </c>
      <c r="E109" s="46" t="s">
        <v>301</v>
      </c>
      <c r="F109" s="45">
        <v>54000</v>
      </c>
      <c r="G109" s="45">
        <v>40000</v>
      </c>
      <c r="H109" s="45">
        <v>42000</v>
      </c>
      <c r="I109" s="45">
        <v>36000</v>
      </c>
      <c r="J109" s="45">
        <v>48000</v>
      </c>
      <c r="K109" s="45">
        <v>41000</v>
      </c>
      <c r="L109" s="45">
        <v>45000</v>
      </c>
      <c r="M109" s="45">
        <v>45000</v>
      </c>
      <c r="N109" s="45">
        <v>45000</v>
      </c>
      <c r="O109" s="45">
        <v>45000</v>
      </c>
      <c r="P109" s="45">
        <v>40909</v>
      </c>
      <c r="Q109" s="45">
        <v>42000</v>
      </c>
      <c r="R109" s="45">
        <v>43000</v>
      </c>
      <c r="S109" s="45">
        <v>43000</v>
      </c>
      <c r="T109" s="45">
        <v>43000</v>
      </c>
      <c r="U109" s="45">
        <v>191640</v>
      </c>
    </row>
    <row r="110" spans="1:21" x14ac:dyDescent="0.2">
      <c r="A110" s="46" t="s">
        <v>1151</v>
      </c>
      <c r="B110" s="46" t="s">
        <v>1150</v>
      </c>
      <c r="C110" s="46" t="s">
        <v>303</v>
      </c>
      <c r="D110" s="46" t="str">
        <f t="shared" si="1"/>
        <v>A001-207</v>
      </c>
      <c r="E110" s="46" t="s">
        <v>304</v>
      </c>
      <c r="F110" s="45">
        <v>150000</v>
      </c>
      <c r="G110" s="45">
        <v>160000</v>
      </c>
      <c r="H110" s="45">
        <v>70000</v>
      </c>
      <c r="I110" s="45">
        <v>70000</v>
      </c>
      <c r="J110" s="45">
        <v>180000</v>
      </c>
      <c r="K110" s="45">
        <v>85000</v>
      </c>
      <c r="L110" s="45">
        <v>150000</v>
      </c>
      <c r="M110" s="45">
        <v>50000</v>
      </c>
      <c r="N110" s="45">
        <v>50000</v>
      </c>
      <c r="O110" s="45">
        <v>50000</v>
      </c>
      <c r="P110" s="45">
        <v>45455</v>
      </c>
      <c r="Q110" s="45">
        <v>9600</v>
      </c>
      <c r="R110" s="45">
        <v>10000</v>
      </c>
      <c r="S110" s="45">
        <v>10500</v>
      </c>
      <c r="T110" s="45">
        <v>48000</v>
      </c>
      <c r="U110" s="45">
        <v>50000</v>
      </c>
    </row>
    <row r="111" spans="1:21" x14ac:dyDescent="0.2">
      <c r="A111" s="46" t="s">
        <v>1151</v>
      </c>
      <c r="B111" s="46" t="s">
        <v>1150</v>
      </c>
      <c r="C111" s="46" t="s">
        <v>306</v>
      </c>
      <c r="D111" s="46" t="str">
        <f t="shared" si="1"/>
        <v>A001-208</v>
      </c>
      <c r="E111" s="46" t="s">
        <v>307</v>
      </c>
      <c r="F111" s="45">
        <v>21000</v>
      </c>
      <c r="G111" s="45">
        <v>18000</v>
      </c>
      <c r="H111" s="45">
        <v>14000</v>
      </c>
      <c r="I111" s="45">
        <v>14000</v>
      </c>
      <c r="J111" s="45">
        <v>2000</v>
      </c>
      <c r="K111" s="45">
        <v>3000</v>
      </c>
      <c r="L111" s="45">
        <v>500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T111" s="45">
        <v>0</v>
      </c>
      <c r="U111" s="45">
        <v>0</v>
      </c>
    </row>
    <row r="112" spans="1:21" x14ac:dyDescent="0.2">
      <c r="A112" s="46" t="s">
        <v>1151</v>
      </c>
      <c r="B112" s="46" t="s">
        <v>1150</v>
      </c>
      <c r="C112" s="46" t="s">
        <v>1251</v>
      </c>
      <c r="D112" s="46" t="str">
        <f t="shared" si="1"/>
        <v>A001-209</v>
      </c>
      <c r="E112" s="46" t="s">
        <v>1250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8400</v>
      </c>
      <c r="P112" s="45">
        <v>20000</v>
      </c>
      <c r="Q112" s="45">
        <v>8400</v>
      </c>
      <c r="R112" s="45">
        <v>8400</v>
      </c>
      <c r="S112" s="45">
        <v>8400</v>
      </c>
      <c r="T112" s="45">
        <v>8400</v>
      </c>
      <c r="U112" s="45">
        <v>12500</v>
      </c>
    </row>
    <row r="113" spans="1:21" x14ac:dyDescent="0.2">
      <c r="A113" s="46" t="s">
        <v>1151</v>
      </c>
      <c r="B113" s="46" t="s">
        <v>1150</v>
      </c>
      <c r="C113" s="46" t="s">
        <v>312</v>
      </c>
      <c r="D113" s="46" t="str">
        <f t="shared" si="1"/>
        <v>A001-210</v>
      </c>
      <c r="E113" s="46" t="s">
        <v>313</v>
      </c>
      <c r="F113" s="45">
        <v>480000</v>
      </c>
      <c r="G113" s="45">
        <v>460000</v>
      </c>
      <c r="H113" s="45">
        <v>450000</v>
      </c>
      <c r="I113" s="45">
        <v>360000</v>
      </c>
      <c r="J113" s="45">
        <v>285000</v>
      </c>
      <c r="K113" s="45">
        <v>390000</v>
      </c>
      <c r="L113" s="45">
        <v>650000</v>
      </c>
      <c r="M113" s="45">
        <v>650000</v>
      </c>
      <c r="N113" s="45">
        <v>525000</v>
      </c>
      <c r="O113" s="45">
        <v>525000</v>
      </c>
      <c r="P113" s="45">
        <v>479800</v>
      </c>
      <c r="Q113" s="45">
        <v>1025000</v>
      </c>
      <c r="R113" s="45">
        <v>1025000</v>
      </c>
      <c r="S113" s="45">
        <v>1025000</v>
      </c>
      <c r="T113" s="45">
        <v>1025000</v>
      </c>
      <c r="U113" s="45">
        <v>820000</v>
      </c>
    </row>
    <row r="114" spans="1:21" x14ac:dyDescent="0.2">
      <c r="A114" s="46" t="s">
        <v>1151</v>
      </c>
      <c r="B114" s="46" t="s">
        <v>1150</v>
      </c>
      <c r="C114" s="46" t="s">
        <v>315</v>
      </c>
      <c r="D114" s="46" t="str">
        <f t="shared" si="1"/>
        <v>A001-211</v>
      </c>
      <c r="E114" s="46" t="s">
        <v>1249</v>
      </c>
      <c r="F114" s="45">
        <v>2007000</v>
      </c>
      <c r="G114" s="45">
        <v>1640000</v>
      </c>
      <c r="H114" s="45">
        <v>1693000</v>
      </c>
      <c r="I114" s="45">
        <v>1545000</v>
      </c>
      <c r="J114" s="45">
        <v>1521000</v>
      </c>
      <c r="K114" s="45">
        <v>1567000</v>
      </c>
      <c r="L114" s="45">
        <v>1600000</v>
      </c>
      <c r="M114" s="45">
        <v>1851000</v>
      </c>
      <c r="N114" s="45">
        <v>1898000</v>
      </c>
      <c r="O114" s="45">
        <v>1945000</v>
      </c>
      <c r="P114" s="45">
        <v>1994000</v>
      </c>
      <c r="Q114" s="45">
        <v>2044000</v>
      </c>
      <c r="R114" s="45">
        <v>1900000</v>
      </c>
      <c r="S114" s="45">
        <v>1547000</v>
      </c>
      <c r="T114" s="45">
        <v>0</v>
      </c>
      <c r="U114" s="45">
        <v>0</v>
      </c>
    </row>
    <row r="115" spans="1:21" x14ac:dyDescent="0.2">
      <c r="A115" s="46" t="s">
        <v>1151</v>
      </c>
      <c r="B115" s="46" t="s">
        <v>1150</v>
      </c>
      <c r="C115" s="46" t="s">
        <v>318</v>
      </c>
      <c r="D115" s="46" t="str">
        <f t="shared" si="1"/>
        <v>A001-212</v>
      </c>
      <c r="E115" s="46" t="s">
        <v>319</v>
      </c>
      <c r="F115" s="45">
        <v>72000</v>
      </c>
      <c r="G115" s="45">
        <v>60000</v>
      </c>
      <c r="H115" s="45">
        <v>48000</v>
      </c>
      <c r="I115" s="45">
        <v>35000</v>
      </c>
      <c r="J115" s="45">
        <v>30000</v>
      </c>
      <c r="K115" s="45">
        <v>25000</v>
      </c>
      <c r="L115" s="45">
        <v>3000</v>
      </c>
      <c r="M115" s="45">
        <v>3000</v>
      </c>
      <c r="N115" s="45">
        <v>2000</v>
      </c>
      <c r="O115" s="45">
        <v>2500</v>
      </c>
      <c r="P115" s="45">
        <v>1500</v>
      </c>
      <c r="Q115" s="45">
        <v>2000</v>
      </c>
      <c r="R115" s="45">
        <v>3000</v>
      </c>
      <c r="S115" s="45">
        <v>0</v>
      </c>
      <c r="T115" s="45">
        <v>0</v>
      </c>
      <c r="U115" s="45">
        <v>0</v>
      </c>
    </row>
    <row r="116" spans="1:21" x14ac:dyDescent="0.2">
      <c r="A116" s="46" t="s">
        <v>1151</v>
      </c>
      <c r="B116" s="46" t="s">
        <v>1150</v>
      </c>
      <c r="C116" s="46" t="s">
        <v>321</v>
      </c>
      <c r="D116" s="46" t="str">
        <f t="shared" si="1"/>
        <v>A001-213</v>
      </c>
      <c r="E116" s="46" t="s">
        <v>322</v>
      </c>
      <c r="F116" s="45">
        <v>65000</v>
      </c>
      <c r="G116" s="45">
        <v>60000</v>
      </c>
      <c r="H116" s="45">
        <v>55000</v>
      </c>
      <c r="I116" s="45">
        <v>18000</v>
      </c>
      <c r="J116" s="45">
        <v>15000</v>
      </c>
      <c r="K116" s="45">
        <v>25000</v>
      </c>
      <c r="L116" s="45">
        <v>5000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T116" s="45">
        <v>0</v>
      </c>
      <c r="U116" s="45">
        <v>0</v>
      </c>
    </row>
    <row r="117" spans="1:21" x14ac:dyDescent="0.2">
      <c r="A117" s="46" t="s">
        <v>1151</v>
      </c>
      <c r="B117" s="46" t="s">
        <v>1150</v>
      </c>
      <c r="C117" s="46" t="s">
        <v>324</v>
      </c>
      <c r="D117" s="46" t="str">
        <f t="shared" si="1"/>
        <v>A001-214</v>
      </c>
      <c r="E117" s="46" t="s">
        <v>325</v>
      </c>
      <c r="F117" s="45">
        <v>555000</v>
      </c>
      <c r="G117" s="45">
        <v>599000</v>
      </c>
      <c r="H117" s="45">
        <v>647000</v>
      </c>
      <c r="I117" s="45">
        <v>699000</v>
      </c>
      <c r="J117" s="45">
        <v>755000</v>
      </c>
      <c r="K117" s="45">
        <v>815000</v>
      </c>
      <c r="L117" s="45">
        <v>880000</v>
      </c>
      <c r="M117" s="45">
        <v>880000</v>
      </c>
      <c r="N117" s="45">
        <v>1027000</v>
      </c>
      <c r="O117" s="45">
        <v>1109453</v>
      </c>
      <c r="P117" s="45">
        <v>1198000</v>
      </c>
      <c r="Q117" s="45">
        <v>1198000</v>
      </c>
      <c r="R117" s="45">
        <v>1198000</v>
      </c>
      <c r="S117" s="45">
        <v>1198000</v>
      </c>
      <c r="T117" s="45">
        <v>1630150</v>
      </c>
      <c r="U117" s="45">
        <v>1760562</v>
      </c>
    </row>
    <row r="118" spans="1:21" x14ac:dyDescent="0.2">
      <c r="A118" s="46" t="s">
        <v>1151</v>
      </c>
      <c r="B118" s="46" t="s">
        <v>1150</v>
      </c>
      <c r="C118" s="46" t="s">
        <v>327</v>
      </c>
      <c r="D118" s="46" t="str">
        <f t="shared" si="1"/>
        <v>A001-215</v>
      </c>
      <c r="E118" s="46" t="s">
        <v>328</v>
      </c>
      <c r="F118" s="45">
        <v>22000</v>
      </c>
      <c r="G118" s="45">
        <v>15000</v>
      </c>
      <c r="H118" s="45">
        <v>12000</v>
      </c>
      <c r="I118" s="45">
        <v>9000</v>
      </c>
      <c r="J118" s="45">
        <v>6000</v>
      </c>
      <c r="K118" s="45">
        <v>5000</v>
      </c>
      <c r="L118" s="45">
        <v>3000</v>
      </c>
      <c r="M118" s="45">
        <v>2000</v>
      </c>
      <c r="N118" s="45">
        <v>750</v>
      </c>
      <c r="O118" s="45">
        <v>500</v>
      </c>
      <c r="P118" s="45">
        <v>227</v>
      </c>
      <c r="Q118" s="45">
        <v>1000</v>
      </c>
      <c r="R118" s="45">
        <v>0</v>
      </c>
      <c r="S118" s="45">
        <v>0</v>
      </c>
      <c r="T118" s="45">
        <v>0</v>
      </c>
      <c r="U118" s="45">
        <v>0</v>
      </c>
    </row>
    <row r="119" spans="1:21" x14ac:dyDescent="0.2">
      <c r="A119" s="46" t="s">
        <v>1151</v>
      </c>
      <c r="B119" s="46" t="s">
        <v>1150</v>
      </c>
      <c r="C119" s="46" t="s">
        <v>330</v>
      </c>
      <c r="D119" s="46" t="str">
        <f t="shared" si="1"/>
        <v>A001-216</v>
      </c>
      <c r="E119" s="46" t="s">
        <v>331</v>
      </c>
      <c r="F119" s="45">
        <v>75000</v>
      </c>
      <c r="G119" s="45">
        <v>70000</v>
      </c>
      <c r="H119" s="45">
        <v>60000</v>
      </c>
      <c r="I119" s="45">
        <v>35000</v>
      </c>
      <c r="J119" s="45">
        <v>30000</v>
      </c>
      <c r="K119" s="45">
        <v>20000</v>
      </c>
      <c r="L119" s="45">
        <v>10000</v>
      </c>
      <c r="M119" s="45">
        <v>7000</v>
      </c>
      <c r="N119" s="45">
        <v>750</v>
      </c>
      <c r="O119" s="45">
        <v>1500</v>
      </c>
      <c r="P119" s="45">
        <v>1000</v>
      </c>
      <c r="Q119" s="45">
        <v>2000</v>
      </c>
      <c r="R119" s="45">
        <v>0</v>
      </c>
      <c r="S119" s="45">
        <v>0</v>
      </c>
      <c r="T119" s="45">
        <v>0</v>
      </c>
      <c r="U119" s="45">
        <v>0</v>
      </c>
    </row>
    <row r="120" spans="1:21" x14ac:dyDescent="0.2">
      <c r="A120" s="46" t="s">
        <v>1151</v>
      </c>
      <c r="B120" s="46" t="s">
        <v>1150</v>
      </c>
      <c r="C120" s="46" t="s">
        <v>333</v>
      </c>
      <c r="D120" s="46" t="str">
        <f t="shared" si="1"/>
        <v>A001-217</v>
      </c>
      <c r="E120" s="46" t="s">
        <v>334</v>
      </c>
      <c r="F120" s="45">
        <v>4000</v>
      </c>
      <c r="G120" s="45">
        <v>4000</v>
      </c>
      <c r="H120" s="45">
        <v>4000</v>
      </c>
      <c r="I120" s="45">
        <v>4000</v>
      </c>
      <c r="J120" s="45">
        <v>4000</v>
      </c>
      <c r="K120" s="45">
        <v>5000</v>
      </c>
      <c r="L120" s="45">
        <v>5000</v>
      </c>
      <c r="M120" s="45">
        <v>5000</v>
      </c>
      <c r="N120" s="45">
        <v>5200</v>
      </c>
      <c r="O120" s="45">
        <v>5411</v>
      </c>
      <c r="P120" s="45">
        <v>5200</v>
      </c>
      <c r="Q120" s="45">
        <v>5600</v>
      </c>
      <c r="R120" s="45">
        <v>6000</v>
      </c>
      <c r="S120" s="45">
        <v>6000</v>
      </c>
      <c r="T120" s="45">
        <v>6000</v>
      </c>
      <c r="U120" s="45">
        <v>7200</v>
      </c>
    </row>
    <row r="121" spans="1:21" x14ac:dyDescent="0.2">
      <c r="A121" s="46" t="s">
        <v>1151</v>
      </c>
      <c r="B121" s="46" t="s">
        <v>1150</v>
      </c>
      <c r="C121" s="46" t="s">
        <v>336</v>
      </c>
      <c r="D121" s="46" t="str">
        <f t="shared" si="1"/>
        <v>A001-218</v>
      </c>
      <c r="E121" s="46" t="s">
        <v>337</v>
      </c>
      <c r="F121" s="45">
        <v>4000</v>
      </c>
      <c r="G121" s="45">
        <v>3000</v>
      </c>
      <c r="H121" s="45">
        <v>3000</v>
      </c>
      <c r="I121" s="45">
        <v>3000</v>
      </c>
      <c r="J121" s="45">
        <v>3000</v>
      </c>
      <c r="K121" s="45">
        <v>3000</v>
      </c>
      <c r="L121" s="45">
        <v>2500</v>
      </c>
      <c r="M121" s="45">
        <v>2000</v>
      </c>
      <c r="N121" s="45">
        <v>2100</v>
      </c>
      <c r="O121" s="45">
        <v>1887</v>
      </c>
      <c r="P121" s="45">
        <v>1716</v>
      </c>
      <c r="Q121" s="45">
        <v>1204</v>
      </c>
      <c r="R121" s="45">
        <v>2000</v>
      </c>
      <c r="S121" s="45">
        <v>2000</v>
      </c>
      <c r="T121" s="45">
        <v>2000</v>
      </c>
      <c r="U121" s="45">
        <v>2100</v>
      </c>
    </row>
    <row r="122" spans="1:21" x14ac:dyDescent="0.2">
      <c r="A122" s="46" t="s">
        <v>1151</v>
      </c>
      <c r="B122" s="46" t="s">
        <v>1150</v>
      </c>
      <c r="C122" s="46" t="s">
        <v>1248</v>
      </c>
      <c r="D122" s="46" t="str">
        <f t="shared" si="1"/>
        <v>A001-219</v>
      </c>
      <c r="E122" s="46" t="s">
        <v>1247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200000</v>
      </c>
      <c r="P122" s="45">
        <v>200000</v>
      </c>
      <c r="Q122" s="45">
        <v>200000</v>
      </c>
      <c r="R122" s="45">
        <v>0</v>
      </c>
      <c r="S122" s="45">
        <v>0</v>
      </c>
      <c r="T122" s="45">
        <v>0</v>
      </c>
      <c r="U122" s="45">
        <v>0</v>
      </c>
    </row>
    <row r="123" spans="1:21" x14ac:dyDescent="0.2">
      <c r="A123" s="46" t="s">
        <v>1151</v>
      </c>
      <c r="B123" s="46" t="s">
        <v>1150</v>
      </c>
      <c r="C123" s="46" t="s">
        <v>1246</v>
      </c>
      <c r="D123" s="46" t="str">
        <f t="shared" si="1"/>
        <v>A001-224</v>
      </c>
      <c r="E123" s="46" t="s">
        <v>1245</v>
      </c>
      <c r="F123" s="45">
        <v>8000</v>
      </c>
      <c r="G123" s="45">
        <v>2000</v>
      </c>
      <c r="H123" s="45">
        <v>0</v>
      </c>
      <c r="I123" s="45">
        <v>0</v>
      </c>
      <c r="J123" s="45">
        <v>0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T123" s="45">
        <v>0</v>
      </c>
      <c r="U123" s="45">
        <v>0</v>
      </c>
    </row>
    <row r="124" spans="1:21" x14ac:dyDescent="0.2">
      <c r="A124" s="46" t="s">
        <v>1151</v>
      </c>
      <c r="B124" s="46" t="s">
        <v>1150</v>
      </c>
      <c r="C124" s="46" t="s">
        <v>341</v>
      </c>
      <c r="D124" s="46" t="str">
        <f t="shared" si="1"/>
        <v>A001-225</v>
      </c>
      <c r="E124" s="46" t="s">
        <v>342</v>
      </c>
      <c r="F124" s="45">
        <v>4000</v>
      </c>
      <c r="G124" s="45">
        <v>15000</v>
      </c>
      <c r="H124" s="45">
        <v>15000</v>
      </c>
      <c r="I124" s="45">
        <v>5000</v>
      </c>
      <c r="J124" s="45">
        <v>0</v>
      </c>
      <c r="K124" s="45">
        <v>3000</v>
      </c>
      <c r="L124" s="45">
        <v>15000</v>
      </c>
      <c r="M124" s="45">
        <v>8000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T124" s="45">
        <v>0</v>
      </c>
      <c r="U124" s="45">
        <v>0</v>
      </c>
    </row>
    <row r="125" spans="1:21" x14ac:dyDescent="0.2">
      <c r="A125" s="46" t="s">
        <v>1151</v>
      </c>
      <c r="B125" s="46" t="s">
        <v>1150</v>
      </c>
      <c r="C125" s="46" t="s">
        <v>344</v>
      </c>
      <c r="D125" s="46" t="str">
        <f t="shared" si="1"/>
        <v>A001-226</v>
      </c>
      <c r="E125" s="46" t="s">
        <v>345</v>
      </c>
      <c r="F125" s="45">
        <v>93000</v>
      </c>
      <c r="G125" s="45">
        <v>95000</v>
      </c>
      <c r="H125" s="45">
        <v>95000</v>
      </c>
      <c r="I125" s="45">
        <v>95000</v>
      </c>
      <c r="J125" s="45">
        <v>95000</v>
      </c>
      <c r="K125" s="45">
        <v>95000</v>
      </c>
      <c r="L125" s="45">
        <v>100000</v>
      </c>
      <c r="M125" s="45">
        <v>100000</v>
      </c>
      <c r="N125" s="45">
        <v>100000</v>
      </c>
      <c r="O125" s="45">
        <v>100000</v>
      </c>
      <c r="P125" s="45">
        <v>100000</v>
      </c>
      <c r="Q125" s="45">
        <v>100000</v>
      </c>
      <c r="R125" s="45">
        <v>100000</v>
      </c>
      <c r="S125" s="45">
        <v>150000</v>
      </c>
      <c r="T125" s="45">
        <v>150000</v>
      </c>
      <c r="U125" s="45">
        <v>0</v>
      </c>
    </row>
    <row r="126" spans="1:21" x14ac:dyDescent="0.2">
      <c r="A126" s="46" t="s">
        <v>1151</v>
      </c>
      <c r="B126" s="46" t="s">
        <v>1150</v>
      </c>
      <c r="C126" s="46" t="s">
        <v>347</v>
      </c>
      <c r="D126" s="46" t="str">
        <f t="shared" si="1"/>
        <v>A001-227</v>
      </c>
      <c r="E126" s="46" t="s">
        <v>348</v>
      </c>
      <c r="F126" s="45">
        <v>692000</v>
      </c>
      <c r="G126" s="45">
        <v>692000</v>
      </c>
      <c r="H126" s="45">
        <v>709000</v>
      </c>
      <c r="I126" s="45">
        <v>727000</v>
      </c>
      <c r="J126" s="45">
        <v>747000</v>
      </c>
      <c r="K126" s="45">
        <v>768000</v>
      </c>
      <c r="L126" s="45">
        <v>790000</v>
      </c>
      <c r="M126" s="45">
        <v>813000</v>
      </c>
      <c r="N126" s="45">
        <v>838000</v>
      </c>
      <c r="O126" s="45">
        <v>865000</v>
      </c>
      <c r="P126" s="45">
        <v>865000</v>
      </c>
      <c r="Q126" s="45">
        <v>345758</v>
      </c>
      <c r="R126" s="45">
        <v>348000</v>
      </c>
      <c r="S126" s="45">
        <v>348000</v>
      </c>
      <c r="T126" s="45">
        <v>348000</v>
      </c>
      <c r="U126" s="45">
        <v>221500</v>
      </c>
    </row>
    <row r="127" spans="1:21" x14ac:dyDescent="0.2">
      <c r="A127" s="46" t="s">
        <v>1151</v>
      </c>
      <c r="B127" s="46" t="s">
        <v>1150</v>
      </c>
      <c r="C127" s="46" t="s">
        <v>350</v>
      </c>
      <c r="D127" s="46" t="str">
        <f t="shared" si="1"/>
        <v>A001-228</v>
      </c>
      <c r="E127" s="46" t="s">
        <v>351</v>
      </c>
      <c r="F127" s="45">
        <v>579000</v>
      </c>
      <c r="G127" s="45">
        <v>544000</v>
      </c>
      <c r="H127" s="45">
        <v>497000</v>
      </c>
      <c r="I127" s="45">
        <v>449000</v>
      </c>
      <c r="J127" s="45">
        <v>400000</v>
      </c>
      <c r="K127" s="45">
        <v>351000</v>
      </c>
      <c r="L127" s="45">
        <v>300000</v>
      </c>
      <c r="M127" s="45">
        <v>247000</v>
      </c>
      <c r="N127" s="45">
        <v>193000</v>
      </c>
      <c r="O127" s="45">
        <v>138000</v>
      </c>
      <c r="P127" s="45">
        <v>125455</v>
      </c>
      <c r="Q127" s="45">
        <v>32461</v>
      </c>
      <c r="R127" s="45">
        <v>33000</v>
      </c>
      <c r="S127" s="45">
        <v>33000</v>
      </c>
      <c r="T127" s="45">
        <v>33000</v>
      </c>
      <c r="U127" s="45">
        <v>33700</v>
      </c>
    </row>
    <row r="128" spans="1:21" x14ac:dyDescent="0.2">
      <c r="A128" s="46" t="s">
        <v>1151</v>
      </c>
      <c r="B128" s="46" t="s">
        <v>1150</v>
      </c>
      <c r="C128" s="46" t="s">
        <v>1244</v>
      </c>
      <c r="D128" s="46" t="str">
        <f t="shared" si="1"/>
        <v>A001-229</v>
      </c>
      <c r="E128" s="46" t="s">
        <v>1243</v>
      </c>
      <c r="F128" s="45">
        <v>182000</v>
      </c>
      <c r="G128" s="45">
        <v>179000</v>
      </c>
      <c r="H128" s="45">
        <v>176000</v>
      </c>
      <c r="I128" s="45">
        <v>173000</v>
      </c>
      <c r="J128" s="45">
        <v>170000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</row>
    <row r="129" spans="1:21" x14ac:dyDescent="0.2">
      <c r="A129" s="46" t="s">
        <v>1151</v>
      </c>
      <c r="B129" s="46" t="s">
        <v>1150</v>
      </c>
      <c r="C129" s="46" t="s">
        <v>1242</v>
      </c>
      <c r="D129" s="46" t="str">
        <f t="shared" si="1"/>
        <v>A001-230</v>
      </c>
      <c r="E129" s="46" t="s">
        <v>1241</v>
      </c>
      <c r="F129" s="45">
        <v>40000</v>
      </c>
      <c r="G129" s="45">
        <v>43000</v>
      </c>
      <c r="H129" s="45">
        <v>45000</v>
      </c>
      <c r="I129" s="45">
        <v>48000</v>
      </c>
      <c r="J129" s="45">
        <v>51000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T129" s="45">
        <v>0</v>
      </c>
      <c r="U129" s="45">
        <v>0</v>
      </c>
    </row>
    <row r="130" spans="1:21" x14ac:dyDescent="0.2">
      <c r="A130" s="46" t="s">
        <v>1151</v>
      </c>
      <c r="B130" s="46" t="s">
        <v>1150</v>
      </c>
      <c r="C130" s="46" t="s">
        <v>353</v>
      </c>
      <c r="D130" s="46" t="str">
        <f t="shared" ref="D130:D193" si="2">A130&amp;"-"&amp;C130</f>
        <v>A001-232</v>
      </c>
      <c r="E130" s="46" t="s">
        <v>354</v>
      </c>
      <c r="F130" s="45">
        <v>1140000</v>
      </c>
      <c r="G130" s="45">
        <v>950000</v>
      </c>
      <c r="H130" s="45">
        <v>885000</v>
      </c>
      <c r="I130" s="45">
        <v>620000</v>
      </c>
      <c r="J130" s="45">
        <v>536000</v>
      </c>
      <c r="K130" s="45">
        <v>470000</v>
      </c>
      <c r="L130" s="45">
        <v>300000</v>
      </c>
      <c r="M130" s="45">
        <v>80000</v>
      </c>
      <c r="N130" s="45">
        <v>75000</v>
      </c>
      <c r="O130" s="45">
        <v>70000</v>
      </c>
      <c r="P130" s="45">
        <v>25000</v>
      </c>
      <c r="Q130" s="45">
        <v>0</v>
      </c>
      <c r="R130" s="45">
        <v>0</v>
      </c>
      <c r="S130" s="45">
        <v>0</v>
      </c>
      <c r="T130" s="45">
        <v>0</v>
      </c>
      <c r="U130" s="45">
        <v>700</v>
      </c>
    </row>
    <row r="131" spans="1:21" x14ac:dyDescent="0.2">
      <c r="A131" s="46" t="s">
        <v>1151</v>
      </c>
      <c r="B131" s="46" t="s">
        <v>1150</v>
      </c>
      <c r="C131" s="46" t="s">
        <v>356</v>
      </c>
      <c r="D131" s="46" t="str">
        <f t="shared" si="2"/>
        <v>A001-233</v>
      </c>
      <c r="E131" s="46" t="s">
        <v>357</v>
      </c>
      <c r="F131" s="45">
        <v>110000</v>
      </c>
      <c r="G131" s="45">
        <v>20000</v>
      </c>
      <c r="H131" s="45">
        <v>0</v>
      </c>
      <c r="I131" s="45">
        <v>-20000</v>
      </c>
      <c r="J131" s="45">
        <v>-20000</v>
      </c>
      <c r="K131" s="45">
        <v>-10000</v>
      </c>
      <c r="L131" s="45">
        <v>-14000</v>
      </c>
      <c r="M131" s="45">
        <v>-15000</v>
      </c>
      <c r="N131" s="45">
        <v>-16000</v>
      </c>
      <c r="O131" s="45">
        <v>-17000</v>
      </c>
      <c r="P131" s="45">
        <v>-15455</v>
      </c>
      <c r="Q131" s="45">
        <v>0</v>
      </c>
      <c r="R131" s="45">
        <v>0</v>
      </c>
      <c r="S131" s="45">
        <v>0</v>
      </c>
      <c r="T131" s="45">
        <v>0</v>
      </c>
      <c r="U131" s="45">
        <v>0</v>
      </c>
    </row>
    <row r="132" spans="1:21" x14ac:dyDescent="0.2">
      <c r="A132" s="46" t="s">
        <v>1151</v>
      </c>
      <c r="B132" s="46" t="s">
        <v>1150</v>
      </c>
      <c r="C132" s="46" t="s">
        <v>359</v>
      </c>
      <c r="D132" s="46" t="str">
        <f t="shared" si="2"/>
        <v>A001-238</v>
      </c>
      <c r="E132" s="46" t="s">
        <v>360</v>
      </c>
      <c r="F132" s="45">
        <v>132000</v>
      </c>
      <c r="G132" s="45">
        <v>119000</v>
      </c>
      <c r="H132" s="45">
        <v>32000</v>
      </c>
      <c r="I132" s="45">
        <v>14000</v>
      </c>
      <c r="J132" s="45">
        <v>12000</v>
      </c>
      <c r="K132" s="45">
        <v>10000</v>
      </c>
      <c r="L132" s="45">
        <v>10000</v>
      </c>
      <c r="M132" s="45">
        <v>3000</v>
      </c>
      <c r="N132" s="45">
        <v>2300</v>
      </c>
      <c r="O132" s="45">
        <v>1683</v>
      </c>
      <c r="P132" s="45">
        <v>1530</v>
      </c>
      <c r="Q132" s="45">
        <v>380</v>
      </c>
      <c r="R132" s="45">
        <v>1000</v>
      </c>
      <c r="S132" s="45">
        <v>1000</v>
      </c>
      <c r="T132" s="45">
        <v>1000</v>
      </c>
      <c r="U132" s="45">
        <v>100</v>
      </c>
    </row>
    <row r="133" spans="1:21" x14ac:dyDescent="0.2">
      <c r="A133" s="46" t="s">
        <v>1151</v>
      </c>
      <c r="B133" s="46" t="s">
        <v>1150</v>
      </c>
      <c r="C133" s="46" t="s">
        <v>362</v>
      </c>
      <c r="D133" s="46" t="str">
        <f t="shared" si="2"/>
        <v>A001-239</v>
      </c>
      <c r="E133" s="46" t="s">
        <v>363</v>
      </c>
      <c r="F133" s="45">
        <v>140000</v>
      </c>
      <c r="G133" s="45">
        <v>110000</v>
      </c>
      <c r="H133" s="45">
        <v>73000</v>
      </c>
      <c r="I133" s="45">
        <v>49000</v>
      </c>
      <c r="J133" s="45">
        <v>51000</v>
      </c>
      <c r="K133" s="45">
        <v>53000</v>
      </c>
      <c r="L133" s="45">
        <v>53000</v>
      </c>
      <c r="M133" s="45">
        <v>15000</v>
      </c>
      <c r="N133" s="45">
        <v>15000</v>
      </c>
      <c r="O133" s="45">
        <v>16000</v>
      </c>
      <c r="P133" s="45">
        <v>16000</v>
      </c>
      <c r="Q133" s="45">
        <v>15950</v>
      </c>
      <c r="R133" s="45">
        <v>17000</v>
      </c>
      <c r="S133" s="45">
        <v>17000</v>
      </c>
      <c r="T133" s="45">
        <v>17000</v>
      </c>
      <c r="U133" s="45">
        <v>5900</v>
      </c>
    </row>
    <row r="134" spans="1:21" x14ac:dyDescent="0.2">
      <c r="A134" s="46" t="s">
        <v>1151</v>
      </c>
      <c r="B134" s="46" t="s">
        <v>1150</v>
      </c>
      <c r="C134" s="46" t="s">
        <v>365</v>
      </c>
      <c r="D134" s="46" t="str">
        <f t="shared" si="2"/>
        <v>A001-240</v>
      </c>
      <c r="E134" s="46" t="s">
        <v>366</v>
      </c>
      <c r="F134" s="45">
        <v>60000</v>
      </c>
      <c r="G134" s="45">
        <v>60000</v>
      </c>
      <c r="H134" s="45">
        <v>60000</v>
      </c>
      <c r="I134" s="45">
        <v>60000</v>
      </c>
      <c r="J134" s="45">
        <v>60000</v>
      </c>
      <c r="K134" s="45">
        <v>60000</v>
      </c>
      <c r="L134" s="45">
        <v>120000</v>
      </c>
      <c r="M134" s="45">
        <v>120000</v>
      </c>
      <c r="N134" s="45">
        <v>0</v>
      </c>
      <c r="O134" s="45">
        <v>0</v>
      </c>
      <c r="P134" s="45">
        <v>0</v>
      </c>
      <c r="Q134" s="45">
        <v>125000</v>
      </c>
      <c r="R134" s="45">
        <v>125000</v>
      </c>
      <c r="S134" s="45">
        <v>125000</v>
      </c>
      <c r="T134" s="45">
        <v>125000</v>
      </c>
      <c r="U134" s="45">
        <v>50000</v>
      </c>
    </row>
    <row r="135" spans="1:21" x14ac:dyDescent="0.2">
      <c r="A135" s="46" t="s">
        <v>1151</v>
      </c>
      <c r="B135" s="46" t="s">
        <v>1150</v>
      </c>
      <c r="C135" s="46" t="s">
        <v>368</v>
      </c>
      <c r="D135" s="46" t="str">
        <f t="shared" si="2"/>
        <v>A001-241</v>
      </c>
      <c r="E135" s="46" t="s">
        <v>369</v>
      </c>
      <c r="F135" s="45">
        <v>332000</v>
      </c>
      <c r="G135" s="45">
        <v>350000</v>
      </c>
      <c r="H135" s="45">
        <v>385000</v>
      </c>
      <c r="I135" s="45">
        <v>250000</v>
      </c>
      <c r="J135" s="45">
        <v>250000</v>
      </c>
      <c r="K135" s="45">
        <v>250000</v>
      </c>
      <c r="L135" s="45">
        <v>230000</v>
      </c>
      <c r="M135" s="45">
        <v>180000</v>
      </c>
      <c r="N135" s="45">
        <v>180000</v>
      </c>
      <c r="O135" s="45">
        <v>216000</v>
      </c>
      <c r="P135" s="45">
        <v>240000</v>
      </c>
      <c r="Q135" s="45">
        <v>240000</v>
      </c>
      <c r="R135" s="45">
        <v>240000</v>
      </c>
      <c r="S135" s="45">
        <v>240000</v>
      </c>
      <c r="T135" s="45">
        <v>240000</v>
      </c>
      <c r="U135" s="45">
        <v>0</v>
      </c>
    </row>
    <row r="136" spans="1:21" x14ac:dyDescent="0.2">
      <c r="A136" s="46" t="s">
        <v>1151</v>
      </c>
      <c r="B136" s="46" t="s">
        <v>1150</v>
      </c>
      <c r="C136" s="46" t="s">
        <v>371</v>
      </c>
      <c r="D136" s="46" t="str">
        <f t="shared" si="2"/>
        <v>A001-243</v>
      </c>
      <c r="E136" s="46" t="s">
        <v>372</v>
      </c>
      <c r="F136" s="45">
        <v>63000</v>
      </c>
      <c r="G136" s="45">
        <v>65000</v>
      </c>
      <c r="H136" s="45">
        <v>50000</v>
      </c>
      <c r="I136" s="45">
        <v>70000</v>
      </c>
      <c r="J136" s="45">
        <v>76000</v>
      </c>
      <c r="K136" s="45">
        <v>78000</v>
      </c>
      <c r="L136" s="45">
        <v>78000</v>
      </c>
      <c r="M136" s="45">
        <v>92000</v>
      </c>
      <c r="N136" s="45">
        <v>87700</v>
      </c>
      <c r="O136" s="45">
        <v>14224</v>
      </c>
      <c r="P136" s="45">
        <v>14224</v>
      </c>
      <c r="Q136" s="45">
        <v>9693</v>
      </c>
      <c r="R136" s="45">
        <v>20000</v>
      </c>
      <c r="S136" s="45">
        <v>20000</v>
      </c>
      <c r="T136" s="45">
        <v>20000</v>
      </c>
      <c r="U136" s="45">
        <v>15000</v>
      </c>
    </row>
    <row r="137" spans="1:21" x14ac:dyDescent="0.2">
      <c r="A137" s="46" t="s">
        <v>1151</v>
      </c>
      <c r="B137" s="46" t="s">
        <v>1150</v>
      </c>
      <c r="C137" s="46" t="s">
        <v>377</v>
      </c>
      <c r="D137" s="46" t="str">
        <f t="shared" si="2"/>
        <v>A001-246</v>
      </c>
      <c r="E137" s="46" t="s">
        <v>378</v>
      </c>
      <c r="F137" s="45">
        <v>0</v>
      </c>
      <c r="G137" s="45">
        <v>75000</v>
      </c>
      <c r="H137" s="45">
        <v>75000</v>
      </c>
      <c r="I137" s="45">
        <v>75000</v>
      </c>
      <c r="J137" s="45">
        <v>75000</v>
      </c>
      <c r="K137" s="45">
        <v>75000</v>
      </c>
      <c r="L137" s="45">
        <v>75000</v>
      </c>
      <c r="M137" s="45">
        <v>75000</v>
      </c>
      <c r="N137" s="45">
        <v>0</v>
      </c>
      <c r="O137" s="45">
        <v>75000</v>
      </c>
      <c r="P137" s="45">
        <v>75000</v>
      </c>
      <c r="Q137" s="45">
        <v>0</v>
      </c>
      <c r="R137" s="45">
        <v>0</v>
      </c>
      <c r="S137" s="45">
        <v>250000</v>
      </c>
      <c r="T137" s="45">
        <v>250000</v>
      </c>
      <c r="U137" s="45">
        <v>250000</v>
      </c>
    </row>
    <row r="138" spans="1:21" x14ac:dyDescent="0.2">
      <c r="A138" s="46" t="s">
        <v>1151</v>
      </c>
      <c r="B138" s="46" t="s">
        <v>1150</v>
      </c>
      <c r="C138" s="46" t="s">
        <v>380</v>
      </c>
      <c r="D138" s="46" t="str">
        <f t="shared" si="2"/>
        <v>A001-247</v>
      </c>
      <c r="E138" s="46" t="s">
        <v>381</v>
      </c>
      <c r="F138" s="45">
        <v>10613000</v>
      </c>
      <c r="G138" s="45">
        <v>9935000</v>
      </c>
      <c r="H138" s="45">
        <v>10170000</v>
      </c>
      <c r="I138" s="45">
        <v>9500000</v>
      </c>
      <c r="J138" s="45">
        <v>11159000</v>
      </c>
      <c r="K138" s="45">
        <v>11507000</v>
      </c>
      <c r="L138" s="45">
        <v>11600000</v>
      </c>
      <c r="M138" s="45">
        <v>11600000</v>
      </c>
      <c r="N138" s="45">
        <v>9815000</v>
      </c>
      <c r="O138" s="45">
        <v>9490513</v>
      </c>
      <c r="P138" s="45">
        <v>9355000</v>
      </c>
      <c r="Q138" s="45">
        <v>9104203</v>
      </c>
      <c r="R138" s="45">
        <v>9440000</v>
      </c>
      <c r="S138" s="45">
        <v>9109920</v>
      </c>
      <c r="T138" s="45">
        <v>9283008</v>
      </c>
      <c r="U138" s="45">
        <v>10219684</v>
      </c>
    </row>
    <row r="139" spans="1:21" x14ac:dyDescent="0.2">
      <c r="A139" s="46" t="s">
        <v>1151</v>
      </c>
      <c r="B139" s="46" t="s">
        <v>1150</v>
      </c>
      <c r="C139" s="46" t="s">
        <v>1240</v>
      </c>
      <c r="D139" s="46" t="str">
        <f t="shared" si="2"/>
        <v>A001-248</v>
      </c>
      <c r="E139" s="46" t="s">
        <v>1239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45">
        <v>0</v>
      </c>
      <c r="S139" s="45">
        <v>0</v>
      </c>
      <c r="T139" s="45">
        <v>0</v>
      </c>
      <c r="U139" s="45">
        <v>1000000</v>
      </c>
    </row>
    <row r="140" spans="1:21" x14ac:dyDescent="0.2">
      <c r="A140" s="46" t="s">
        <v>1151</v>
      </c>
      <c r="B140" s="46" t="s">
        <v>1150</v>
      </c>
      <c r="C140" s="46" t="s">
        <v>641</v>
      </c>
      <c r="D140" s="46" t="str">
        <f t="shared" si="2"/>
        <v>A001-249</v>
      </c>
      <c r="E140" s="46" t="s">
        <v>1238</v>
      </c>
      <c r="F140" s="45">
        <v>887000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45">
        <v>0</v>
      </c>
      <c r="S140" s="45">
        <v>0</v>
      </c>
      <c r="T140" s="45">
        <v>0</v>
      </c>
      <c r="U140" s="45">
        <v>0</v>
      </c>
    </row>
    <row r="141" spans="1:21" x14ac:dyDescent="0.2">
      <c r="A141" s="46" t="s">
        <v>1151</v>
      </c>
      <c r="B141" s="46" t="s">
        <v>1150</v>
      </c>
      <c r="C141" s="46" t="s">
        <v>383</v>
      </c>
      <c r="D141" s="46" t="str">
        <f t="shared" si="2"/>
        <v>A001-250</v>
      </c>
      <c r="E141" s="46" t="s">
        <v>384</v>
      </c>
      <c r="F141" s="45">
        <v>503000</v>
      </c>
      <c r="G141" s="45">
        <v>241000</v>
      </c>
      <c r="H141" s="45">
        <v>230000</v>
      </c>
      <c r="I141" s="45">
        <v>225000</v>
      </c>
      <c r="J141" s="45">
        <v>263000</v>
      </c>
      <c r="K141" s="45">
        <v>264000</v>
      </c>
      <c r="L141" s="45">
        <v>264000</v>
      </c>
      <c r="M141" s="45">
        <v>265000</v>
      </c>
      <c r="N141" s="45">
        <v>265000</v>
      </c>
      <c r="O141" s="45">
        <v>265300</v>
      </c>
      <c r="P141" s="45">
        <v>265300</v>
      </c>
      <c r="Q141" s="45">
        <v>180000</v>
      </c>
      <c r="R141" s="45">
        <v>181000</v>
      </c>
      <c r="S141" s="45">
        <v>181000</v>
      </c>
      <c r="T141" s="45">
        <v>181000</v>
      </c>
      <c r="U141" s="45">
        <v>204300</v>
      </c>
    </row>
    <row r="142" spans="1:21" x14ac:dyDescent="0.2">
      <c r="A142" s="46" t="s">
        <v>1151</v>
      </c>
      <c r="B142" s="46" t="s">
        <v>1150</v>
      </c>
      <c r="C142" s="46" t="s">
        <v>386</v>
      </c>
      <c r="D142" s="46" t="str">
        <f t="shared" si="2"/>
        <v>A001-251</v>
      </c>
      <c r="E142" s="46" t="s">
        <v>387</v>
      </c>
      <c r="F142" s="45">
        <v>45000</v>
      </c>
      <c r="G142" s="45">
        <v>35000</v>
      </c>
      <c r="H142" s="45">
        <v>33000</v>
      </c>
      <c r="I142" s="45">
        <v>32000</v>
      </c>
      <c r="J142" s="45">
        <v>4000</v>
      </c>
      <c r="K142" s="45">
        <v>4000</v>
      </c>
      <c r="L142" s="45">
        <v>3300</v>
      </c>
      <c r="M142" s="45">
        <v>3000</v>
      </c>
      <c r="N142" s="45">
        <v>2500</v>
      </c>
      <c r="O142" s="45">
        <v>2077</v>
      </c>
      <c r="P142" s="45">
        <v>1855</v>
      </c>
      <c r="Q142" s="45">
        <v>1625</v>
      </c>
      <c r="R142" s="45">
        <v>2000</v>
      </c>
      <c r="S142" s="45">
        <v>2000</v>
      </c>
      <c r="T142" s="45">
        <v>2000</v>
      </c>
      <c r="U142" s="45">
        <v>800</v>
      </c>
    </row>
    <row r="143" spans="1:21" x14ac:dyDescent="0.2">
      <c r="A143" s="46" t="s">
        <v>1151</v>
      </c>
      <c r="B143" s="46" t="s">
        <v>1150</v>
      </c>
      <c r="C143" s="46" t="s">
        <v>389</v>
      </c>
      <c r="D143" s="46" t="str">
        <f t="shared" si="2"/>
        <v>A001-252</v>
      </c>
      <c r="E143" s="46" t="s">
        <v>390</v>
      </c>
      <c r="F143" s="45">
        <v>433000</v>
      </c>
      <c r="G143" s="45">
        <v>451000</v>
      </c>
      <c r="H143" s="45">
        <v>463000</v>
      </c>
      <c r="I143" s="45">
        <v>401000</v>
      </c>
      <c r="J143" s="45">
        <v>405000</v>
      </c>
      <c r="K143" s="45">
        <v>431000</v>
      </c>
      <c r="L143" s="45">
        <v>460000</v>
      </c>
      <c r="M143" s="45">
        <v>479000</v>
      </c>
      <c r="N143" s="45">
        <v>450000</v>
      </c>
      <c r="O143" s="45">
        <v>273000</v>
      </c>
      <c r="P143" s="45">
        <v>273000</v>
      </c>
      <c r="Q143" s="45">
        <v>10000</v>
      </c>
      <c r="R143" s="45">
        <v>11000</v>
      </c>
      <c r="S143" s="45">
        <v>11000</v>
      </c>
      <c r="T143" s="45">
        <v>11000</v>
      </c>
      <c r="U143" s="45">
        <v>11200</v>
      </c>
    </row>
    <row r="144" spans="1:21" x14ac:dyDescent="0.2">
      <c r="A144" s="46" t="s">
        <v>1151</v>
      </c>
      <c r="B144" s="46" t="s">
        <v>1150</v>
      </c>
      <c r="C144" s="46" t="s">
        <v>392</v>
      </c>
      <c r="D144" s="46" t="str">
        <f t="shared" si="2"/>
        <v>A001-253</v>
      </c>
      <c r="E144" s="46" t="s">
        <v>393</v>
      </c>
      <c r="F144" s="45">
        <v>362000</v>
      </c>
      <c r="G144" s="45">
        <v>310000</v>
      </c>
      <c r="H144" s="45">
        <v>274000</v>
      </c>
      <c r="I144" s="45">
        <v>223000</v>
      </c>
      <c r="J144" s="45">
        <v>210000</v>
      </c>
      <c r="K144" s="45">
        <v>178000</v>
      </c>
      <c r="L144" s="45">
        <v>115000</v>
      </c>
      <c r="M144" s="45">
        <v>172000</v>
      </c>
      <c r="N144" s="45">
        <v>134000</v>
      </c>
      <c r="O144" s="45">
        <v>99000</v>
      </c>
      <c r="P144" s="45">
        <v>99000</v>
      </c>
      <c r="Q144" s="45">
        <v>23900</v>
      </c>
      <c r="R144" s="45">
        <v>24000</v>
      </c>
      <c r="S144" s="45">
        <v>24000</v>
      </c>
      <c r="T144" s="45">
        <v>24000</v>
      </c>
      <c r="U144" s="45">
        <v>24500</v>
      </c>
    </row>
    <row r="145" spans="1:21" x14ac:dyDescent="0.2">
      <c r="A145" s="46" t="s">
        <v>1151</v>
      </c>
      <c r="B145" s="46" t="s">
        <v>1150</v>
      </c>
      <c r="C145" s="46" t="s">
        <v>395</v>
      </c>
      <c r="D145" s="46" t="str">
        <f t="shared" si="2"/>
        <v>A001-255</v>
      </c>
      <c r="E145" s="46" t="s">
        <v>396</v>
      </c>
      <c r="F145" s="45">
        <v>204000</v>
      </c>
      <c r="G145" s="45">
        <v>287000</v>
      </c>
      <c r="H145" s="45">
        <v>430000</v>
      </c>
      <c r="I145" s="45">
        <v>477000</v>
      </c>
      <c r="J145" s="45">
        <v>471000</v>
      </c>
      <c r="K145" s="45">
        <v>592000</v>
      </c>
      <c r="L145" s="45">
        <v>452000</v>
      </c>
      <c r="M145" s="45">
        <v>412000</v>
      </c>
      <c r="N145" s="45">
        <v>421000</v>
      </c>
      <c r="O145" s="45">
        <v>438000</v>
      </c>
      <c r="P145" s="45">
        <v>438000</v>
      </c>
      <c r="Q145" s="45">
        <v>429300</v>
      </c>
      <c r="R145" s="45">
        <v>432000</v>
      </c>
      <c r="S145" s="45">
        <v>432000</v>
      </c>
      <c r="T145" s="45">
        <v>432000</v>
      </c>
      <c r="U145" s="45">
        <v>414900</v>
      </c>
    </row>
    <row r="146" spans="1:21" x14ac:dyDescent="0.2">
      <c r="A146" s="46" t="s">
        <v>1151</v>
      </c>
      <c r="B146" s="46" t="s">
        <v>1150</v>
      </c>
      <c r="C146" s="46" t="s">
        <v>398</v>
      </c>
      <c r="D146" s="46" t="str">
        <f t="shared" si="2"/>
        <v>A001-256</v>
      </c>
      <c r="E146" s="46" t="s">
        <v>399</v>
      </c>
      <c r="F146" s="45">
        <v>139000</v>
      </c>
      <c r="G146" s="45">
        <v>168000</v>
      </c>
      <c r="H146" s="45">
        <v>204000</v>
      </c>
      <c r="I146" s="45">
        <v>189000</v>
      </c>
      <c r="J146" s="45">
        <v>158000</v>
      </c>
      <c r="K146" s="45">
        <v>147000</v>
      </c>
      <c r="L146" s="45">
        <v>136000</v>
      </c>
      <c r="M146" s="45">
        <v>117000</v>
      </c>
      <c r="N146" s="45">
        <v>108000</v>
      </c>
      <c r="O146" s="45">
        <v>98000</v>
      </c>
      <c r="P146" s="45">
        <v>89091</v>
      </c>
      <c r="Q146" s="45">
        <v>79470</v>
      </c>
      <c r="R146" s="45">
        <v>80000</v>
      </c>
      <c r="S146" s="45">
        <v>80000</v>
      </c>
      <c r="T146" s="45">
        <v>80000</v>
      </c>
      <c r="U146" s="45">
        <v>87200</v>
      </c>
    </row>
    <row r="147" spans="1:21" x14ac:dyDescent="0.2">
      <c r="A147" s="46" t="s">
        <v>1151</v>
      </c>
      <c r="B147" s="46" t="s">
        <v>1150</v>
      </c>
      <c r="C147" s="46" t="s">
        <v>1237</v>
      </c>
      <c r="D147" s="46" t="str">
        <f t="shared" si="2"/>
        <v>A001-257</v>
      </c>
      <c r="E147" s="46" t="s">
        <v>1236</v>
      </c>
      <c r="F147" s="45">
        <v>58000</v>
      </c>
      <c r="G147" s="45">
        <v>59000</v>
      </c>
      <c r="H147" s="45">
        <v>60000</v>
      </c>
      <c r="I147" s="45">
        <v>61000</v>
      </c>
      <c r="J147" s="45">
        <v>62000</v>
      </c>
      <c r="K147" s="45">
        <v>64000</v>
      </c>
      <c r="L147" s="45">
        <v>64000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45">
        <v>0</v>
      </c>
      <c r="S147" s="45">
        <v>0</v>
      </c>
      <c r="T147" s="45">
        <v>0</v>
      </c>
      <c r="U147" s="45">
        <v>0</v>
      </c>
    </row>
    <row r="148" spans="1:21" x14ac:dyDescent="0.2">
      <c r="A148" s="46" t="s">
        <v>1151</v>
      </c>
      <c r="B148" s="46" t="s">
        <v>1150</v>
      </c>
      <c r="C148" s="46" t="s">
        <v>1235</v>
      </c>
      <c r="D148" s="46" t="str">
        <f t="shared" si="2"/>
        <v>A001-258</v>
      </c>
      <c r="E148" s="46" t="s">
        <v>1234</v>
      </c>
      <c r="F148" s="45">
        <v>9000</v>
      </c>
      <c r="G148" s="45">
        <v>8000</v>
      </c>
      <c r="H148" s="45">
        <v>6000</v>
      </c>
      <c r="I148" s="45">
        <v>5000</v>
      </c>
      <c r="J148" s="45">
        <v>4000</v>
      </c>
      <c r="K148" s="45">
        <v>3000</v>
      </c>
      <c r="L148" s="45">
        <v>1400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45">
        <v>0</v>
      </c>
      <c r="S148" s="45">
        <v>0</v>
      </c>
      <c r="T148" s="45">
        <v>0</v>
      </c>
      <c r="U148" s="45">
        <v>0</v>
      </c>
    </row>
    <row r="149" spans="1:21" x14ac:dyDescent="0.2">
      <c r="A149" s="46" t="s">
        <v>1151</v>
      </c>
      <c r="B149" s="46" t="s">
        <v>1150</v>
      </c>
      <c r="C149" s="46" t="s">
        <v>401</v>
      </c>
      <c r="D149" s="46" t="str">
        <f t="shared" si="2"/>
        <v>A001-259</v>
      </c>
      <c r="E149" s="46" t="s">
        <v>1233</v>
      </c>
      <c r="F149" s="45">
        <v>0</v>
      </c>
      <c r="G149" s="45">
        <v>0</v>
      </c>
      <c r="H149" s="45">
        <v>0</v>
      </c>
      <c r="I149" s="45">
        <v>100000</v>
      </c>
      <c r="J149" s="45">
        <v>49000</v>
      </c>
      <c r="K149" s="45">
        <v>8000</v>
      </c>
      <c r="L149" s="45">
        <v>6500</v>
      </c>
      <c r="M149" s="45">
        <v>6000</v>
      </c>
      <c r="N149" s="45">
        <v>4500</v>
      </c>
      <c r="O149" s="45">
        <v>3095</v>
      </c>
      <c r="P149" s="45">
        <v>2814</v>
      </c>
      <c r="Q149" s="45">
        <v>2000</v>
      </c>
      <c r="R149" s="45">
        <v>3000</v>
      </c>
      <c r="S149" s="45">
        <v>3000</v>
      </c>
      <c r="T149" s="45">
        <v>3000</v>
      </c>
      <c r="U149" s="45">
        <v>4800</v>
      </c>
    </row>
    <row r="150" spans="1:21" x14ac:dyDescent="0.2">
      <c r="A150" s="46" t="s">
        <v>1151</v>
      </c>
      <c r="B150" s="46" t="s">
        <v>1150</v>
      </c>
      <c r="C150" s="46" t="s">
        <v>404</v>
      </c>
      <c r="D150" s="46" t="str">
        <f t="shared" si="2"/>
        <v>A001-260</v>
      </c>
      <c r="E150" s="46" t="s">
        <v>1232</v>
      </c>
      <c r="F150" s="45">
        <v>0</v>
      </c>
      <c r="G150" s="45">
        <v>0</v>
      </c>
      <c r="H150" s="45">
        <v>0</v>
      </c>
      <c r="I150" s="45">
        <v>40000</v>
      </c>
      <c r="J150" s="45">
        <v>57000</v>
      </c>
      <c r="K150" s="45">
        <v>51000</v>
      </c>
      <c r="L150" s="45">
        <v>49000</v>
      </c>
      <c r="M150" s="45">
        <v>50000</v>
      </c>
      <c r="N150" s="45">
        <v>51000</v>
      </c>
      <c r="O150" s="45">
        <v>35000</v>
      </c>
      <c r="P150" s="45">
        <v>35000</v>
      </c>
      <c r="Q150" s="45">
        <v>16200</v>
      </c>
      <c r="R150" s="45">
        <v>17000</v>
      </c>
      <c r="S150" s="45">
        <v>17000</v>
      </c>
      <c r="T150" s="45">
        <v>17000</v>
      </c>
      <c r="U150" s="45">
        <v>23100</v>
      </c>
    </row>
    <row r="151" spans="1:21" x14ac:dyDescent="0.2">
      <c r="A151" s="46" t="s">
        <v>1151</v>
      </c>
      <c r="B151" s="46" t="s">
        <v>1150</v>
      </c>
      <c r="C151" s="46" t="s">
        <v>1231</v>
      </c>
      <c r="D151" s="46" t="str">
        <f t="shared" si="2"/>
        <v>A001-262</v>
      </c>
      <c r="E151" s="46" t="s">
        <v>1230</v>
      </c>
      <c r="F151" s="45">
        <v>617000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45">
        <v>0</v>
      </c>
      <c r="S151" s="45">
        <v>0</v>
      </c>
      <c r="T151" s="45">
        <v>0</v>
      </c>
      <c r="U151" s="45">
        <v>0</v>
      </c>
    </row>
    <row r="152" spans="1:21" x14ac:dyDescent="0.2">
      <c r="A152" s="46" t="s">
        <v>1151</v>
      </c>
      <c r="B152" s="46" t="s">
        <v>1150</v>
      </c>
      <c r="C152" s="46" t="s">
        <v>1229</v>
      </c>
      <c r="D152" s="46" t="str">
        <f t="shared" si="2"/>
        <v>A001-265</v>
      </c>
      <c r="E152" s="46" t="s">
        <v>1228</v>
      </c>
      <c r="F152" s="45">
        <v>389000</v>
      </c>
      <c r="G152" s="45">
        <v>389000</v>
      </c>
      <c r="H152" s="45">
        <v>389000</v>
      </c>
      <c r="I152" s="45">
        <v>389000</v>
      </c>
      <c r="J152" s="45">
        <v>9000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45">
        <v>0</v>
      </c>
      <c r="S152" s="45">
        <v>0</v>
      </c>
      <c r="T152" s="45">
        <v>0</v>
      </c>
      <c r="U152" s="45">
        <v>0</v>
      </c>
    </row>
    <row r="153" spans="1:21" x14ac:dyDescent="0.2">
      <c r="A153" s="46" t="s">
        <v>1151</v>
      </c>
      <c r="B153" s="46" t="s">
        <v>1150</v>
      </c>
      <c r="C153" s="46" t="s">
        <v>1227</v>
      </c>
      <c r="D153" s="46" t="str">
        <f t="shared" si="2"/>
        <v>A001-266</v>
      </c>
      <c r="E153" s="46" t="s">
        <v>407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0</v>
      </c>
      <c r="N153" s="45">
        <v>0</v>
      </c>
      <c r="O153" s="45">
        <v>1000000</v>
      </c>
      <c r="P153" s="45">
        <v>0</v>
      </c>
      <c r="Q153" s="45">
        <v>0</v>
      </c>
      <c r="R153" s="45">
        <v>500000</v>
      </c>
      <c r="S153" s="45">
        <v>0</v>
      </c>
      <c r="T153" s="45">
        <v>0</v>
      </c>
      <c r="U153" s="45">
        <v>0</v>
      </c>
    </row>
    <row r="154" spans="1:21" x14ac:dyDescent="0.2">
      <c r="A154" s="46" t="s">
        <v>1151</v>
      </c>
      <c r="B154" s="46" t="s">
        <v>1150</v>
      </c>
      <c r="C154" s="46" t="s">
        <v>409</v>
      </c>
      <c r="D154" s="46" t="str">
        <f t="shared" si="2"/>
        <v>A001-267</v>
      </c>
      <c r="E154" s="46" t="s">
        <v>410</v>
      </c>
      <c r="F154" s="45">
        <v>76000</v>
      </c>
      <c r="G154" s="45">
        <v>86000</v>
      </c>
      <c r="H154" s="45">
        <v>75000</v>
      </c>
      <c r="I154" s="45">
        <v>86000</v>
      </c>
      <c r="J154" s="45">
        <v>111000</v>
      </c>
      <c r="K154" s="45">
        <v>31000</v>
      </c>
      <c r="L154" s="45">
        <v>31000</v>
      </c>
      <c r="M154" s="45">
        <v>31000</v>
      </c>
      <c r="N154" s="45">
        <v>31000</v>
      </c>
      <c r="O154" s="45">
        <v>31000</v>
      </c>
      <c r="P154" s="45">
        <v>31000</v>
      </c>
      <c r="Q154" s="45">
        <v>31000</v>
      </c>
      <c r="R154" s="45">
        <v>0</v>
      </c>
      <c r="S154" s="45">
        <v>0</v>
      </c>
      <c r="T154" s="45">
        <v>0</v>
      </c>
      <c r="U154" s="45">
        <v>0</v>
      </c>
    </row>
    <row r="155" spans="1:21" x14ac:dyDescent="0.2">
      <c r="A155" s="46" t="s">
        <v>1151</v>
      </c>
      <c r="B155" s="46" t="s">
        <v>1150</v>
      </c>
      <c r="C155" s="46" t="s">
        <v>412</v>
      </c>
      <c r="D155" s="46" t="str">
        <f t="shared" si="2"/>
        <v>A001-280</v>
      </c>
      <c r="E155" s="46" t="s">
        <v>413</v>
      </c>
      <c r="F155" s="45">
        <v>75000</v>
      </c>
      <c r="G155" s="45">
        <v>75000</v>
      </c>
      <c r="H155" s="45">
        <v>75000</v>
      </c>
      <c r="I155" s="45">
        <v>75000</v>
      </c>
      <c r="J155" s="45">
        <v>119000</v>
      </c>
      <c r="K155" s="45">
        <v>119000</v>
      </c>
      <c r="L155" s="45">
        <v>132000</v>
      </c>
      <c r="M155" s="45">
        <v>179000</v>
      </c>
      <c r="N155" s="45">
        <v>179000</v>
      </c>
      <c r="O155" s="45">
        <v>179000</v>
      </c>
      <c r="P155" s="45">
        <v>179000</v>
      </c>
      <c r="Q155" s="45">
        <v>179000</v>
      </c>
      <c r="R155" s="45">
        <v>179000</v>
      </c>
      <c r="S155" s="45">
        <v>179000</v>
      </c>
      <c r="T155" s="45">
        <v>179000</v>
      </c>
      <c r="U155" s="45">
        <v>220000</v>
      </c>
    </row>
    <row r="156" spans="1:21" x14ac:dyDescent="0.2">
      <c r="A156" s="46" t="s">
        <v>1151</v>
      </c>
      <c r="B156" s="46" t="s">
        <v>1150</v>
      </c>
      <c r="C156" s="46" t="s">
        <v>415</v>
      </c>
      <c r="D156" s="46" t="str">
        <f t="shared" si="2"/>
        <v>A001-401</v>
      </c>
      <c r="E156" s="46" t="s">
        <v>416</v>
      </c>
      <c r="F156" s="45">
        <v>76036000</v>
      </c>
      <c r="G156" s="45">
        <v>75061000</v>
      </c>
      <c r="H156" s="45">
        <v>69559000</v>
      </c>
      <c r="I156" s="45">
        <v>69695000</v>
      </c>
      <c r="J156" s="45">
        <v>76002000</v>
      </c>
      <c r="K156" s="45">
        <v>78160000</v>
      </c>
      <c r="L156" s="45">
        <v>75524000</v>
      </c>
      <c r="M156" s="45">
        <v>79052000</v>
      </c>
      <c r="N156" s="45">
        <v>79051790</v>
      </c>
      <c r="O156" s="45">
        <v>79051790</v>
      </c>
      <c r="P156" s="45">
        <v>77542494</v>
      </c>
      <c r="Q156" s="45">
        <v>79051790</v>
      </c>
      <c r="R156" s="45">
        <v>79051790</v>
      </c>
      <c r="S156" s="45">
        <v>79051790</v>
      </c>
      <c r="T156" s="45">
        <v>78105345</v>
      </c>
      <c r="U156" s="45">
        <v>79051790</v>
      </c>
    </row>
    <row r="157" spans="1:21" x14ac:dyDescent="0.2">
      <c r="A157" s="46" t="s">
        <v>1151</v>
      </c>
      <c r="B157" s="46" t="s">
        <v>1150</v>
      </c>
      <c r="C157" s="46" t="s">
        <v>1226</v>
      </c>
      <c r="D157" s="46" t="str">
        <f t="shared" si="2"/>
        <v>A001-403</v>
      </c>
      <c r="E157" s="46" t="s">
        <v>1225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0</v>
      </c>
      <c r="N157" s="45">
        <v>0</v>
      </c>
      <c r="O157" s="45">
        <v>0</v>
      </c>
      <c r="P157" s="45">
        <v>6972596</v>
      </c>
      <c r="Q157" s="45">
        <v>10047597</v>
      </c>
      <c r="R157" s="45">
        <v>10047956</v>
      </c>
      <c r="S157" s="45">
        <v>10047956</v>
      </c>
      <c r="T157" s="45">
        <v>10047956</v>
      </c>
      <c r="U157" s="45">
        <v>10047956</v>
      </c>
    </row>
    <row r="158" spans="1:21" x14ac:dyDescent="0.2">
      <c r="A158" s="46" t="s">
        <v>1151</v>
      </c>
      <c r="B158" s="46" t="s">
        <v>1150</v>
      </c>
      <c r="C158" s="46" t="s">
        <v>420</v>
      </c>
      <c r="D158" s="46" t="str">
        <f t="shared" si="2"/>
        <v>A001-404</v>
      </c>
      <c r="E158" s="46" t="s">
        <v>421</v>
      </c>
      <c r="F158" s="45">
        <v>2750000</v>
      </c>
      <c r="G158" s="45">
        <v>3025000</v>
      </c>
      <c r="H158" s="45">
        <v>3000000</v>
      </c>
      <c r="I158" s="45">
        <v>3050000</v>
      </c>
      <c r="J158" s="45">
        <v>3125000</v>
      </c>
      <c r="K158" s="45">
        <v>2925000</v>
      </c>
      <c r="L158" s="45">
        <v>3075000</v>
      </c>
      <c r="M158" s="45">
        <v>2575000</v>
      </c>
      <c r="N158" s="45">
        <v>0</v>
      </c>
      <c r="O158" s="45">
        <v>0</v>
      </c>
      <c r="P158" s="45">
        <v>3075000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</row>
    <row r="159" spans="1:21" x14ac:dyDescent="0.2">
      <c r="A159" s="46" t="s">
        <v>1151</v>
      </c>
      <c r="B159" s="46" t="s">
        <v>1150</v>
      </c>
      <c r="C159" s="46" t="s">
        <v>423</v>
      </c>
      <c r="D159" s="46" t="str">
        <f t="shared" si="2"/>
        <v>A001-406</v>
      </c>
      <c r="E159" s="46" t="s">
        <v>424</v>
      </c>
      <c r="F159" s="45">
        <v>322000</v>
      </c>
      <c r="G159" s="45">
        <v>24000</v>
      </c>
      <c r="H159" s="45">
        <v>58000</v>
      </c>
      <c r="I159" s="45">
        <v>89000</v>
      </c>
      <c r="J159" s="45">
        <v>87000</v>
      </c>
      <c r="K159" s="45">
        <v>85000</v>
      </c>
      <c r="L159" s="45">
        <v>83000</v>
      </c>
      <c r="M159" s="45">
        <v>83000</v>
      </c>
      <c r="N159" s="45">
        <v>53839</v>
      </c>
      <c r="O159" s="45">
        <v>53839</v>
      </c>
      <c r="P159" s="45">
        <v>53839</v>
      </c>
      <c r="Q159" s="45">
        <v>0</v>
      </c>
      <c r="R159" s="45">
        <v>0</v>
      </c>
      <c r="S159" s="45">
        <v>0</v>
      </c>
      <c r="T159" s="45">
        <v>0</v>
      </c>
      <c r="U159" s="45">
        <v>0</v>
      </c>
    </row>
    <row r="160" spans="1:21" x14ac:dyDescent="0.2">
      <c r="A160" s="46" t="s">
        <v>1151</v>
      </c>
      <c r="B160" s="46" t="s">
        <v>1150</v>
      </c>
      <c r="C160" s="46" t="s">
        <v>426</v>
      </c>
      <c r="D160" s="46" t="str">
        <f t="shared" si="2"/>
        <v>A001-415</v>
      </c>
      <c r="E160" s="46" t="s">
        <v>427</v>
      </c>
      <c r="F160" s="45">
        <v>11829000</v>
      </c>
      <c r="G160" s="45">
        <v>11852000</v>
      </c>
      <c r="H160" s="45">
        <v>11719000</v>
      </c>
      <c r="I160" s="45">
        <v>11771000</v>
      </c>
      <c r="J160" s="45">
        <v>12079000</v>
      </c>
      <c r="K160" s="45">
        <v>12712000</v>
      </c>
      <c r="L160" s="45">
        <v>13107000</v>
      </c>
      <c r="M160" s="45">
        <v>10269000</v>
      </c>
      <c r="N160" s="45">
        <v>6675053</v>
      </c>
      <c r="O160" s="45">
        <v>6675053</v>
      </c>
      <c r="P160" s="45">
        <v>6675053</v>
      </c>
      <c r="Q160" s="45">
        <v>6827538</v>
      </c>
      <c r="R160" s="45">
        <v>8365000</v>
      </c>
      <c r="S160" s="45">
        <v>7448751</v>
      </c>
      <c r="T160" s="45">
        <v>8825785</v>
      </c>
      <c r="U160" s="45">
        <v>8218630</v>
      </c>
    </row>
    <row r="161" spans="1:21" x14ac:dyDescent="0.2">
      <c r="A161" s="46" t="s">
        <v>1151</v>
      </c>
      <c r="B161" s="46" t="s">
        <v>1150</v>
      </c>
      <c r="C161" s="46" t="s">
        <v>1224</v>
      </c>
      <c r="D161" s="46" t="str">
        <f t="shared" si="2"/>
        <v>A001-444</v>
      </c>
      <c r="E161" s="46" t="s">
        <v>1223</v>
      </c>
      <c r="F161" s="45">
        <v>453000</v>
      </c>
      <c r="G161" s="45">
        <v>453000</v>
      </c>
      <c r="H161" s="45">
        <v>453000</v>
      </c>
      <c r="I161" s="45">
        <v>453000</v>
      </c>
      <c r="J161" s="45">
        <v>453000</v>
      </c>
      <c r="K161" s="45">
        <v>453000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45">
        <v>0</v>
      </c>
      <c r="S161" s="45">
        <v>0</v>
      </c>
      <c r="T161" s="45">
        <v>0</v>
      </c>
      <c r="U161" s="45">
        <v>0</v>
      </c>
    </row>
    <row r="162" spans="1:21" x14ac:dyDescent="0.2">
      <c r="A162" s="46" t="s">
        <v>1151</v>
      </c>
      <c r="B162" s="46" t="s">
        <v>1150</v>
      </c>
      <c r="C162" s="46" t="s">
        <v>429</v>
      </c>
      <c r="D162" s="46" t="str">
        <f t="shared" si="2"/>
        <v>A001-475</v>
      </c>
      <c r="E162" s="46" t="s">
        <v>430</v>
      </c>
      <c r="F162" s="45">
        <v>5452000</v>
      </c>
      <c r="G162" s="45">
        <v>5464000</v>
      </c>
      <c r="H162" s="45">
        <v>5426000</v>
      </c>
      <c r="I162" s="45">
        <v>5427000</v>
      </c>
      <c r="J162" s="45">
        <v>6060000</v>
      </c>
      <c r="K162" s="45">
        <v>6594000</v>
      </c>
      <c r="L162" s="45">
        <v>6585000</v>
      </c>
      <c r="M162" s="45">
        <v>6548000</v>
      </c>
      <c r="N162" s="45">
        <v>6461487</v>
      </c>
      <c r="O162" s="45">
        <v>6346260</v>
      </c>
      <c r="P162" s="45">
        <v>6034000</v>
      </c>
      <c r="Q162" s="45">
        <v>6034000</v>
      </c>
      <c r="R162" s="45">
        <v>6053000</v>
      </c>
      <c r="S162" s="45">
        <v>6096300</v>
      </c>
      <c r="T162" s="45">
        <v>6143745</v>
      </c>
      <c r="U162" s="45">
        <v>6250000</v>
      </c>
    </row>
    <row r="163" spans="1:21" x14ac:dyDescent="0.2">
      <c r="A163" s="46" t="s">
        <v>1151</v>
      </c>
      <c r="B163" s="46" t="s">
        <v>1150</v>
      </c>
      <c r="C163" s="46" t="s">
        <v>432</v>
      </c>
      <c r="D163" s="46" t="str">
        <f t="shared" si="2"/>
        <v>A001-482</v>
      </c>
      <c r="E163" s="46" t="s">
        <v>433</v>
      </c>
      <c r="F163" s="45">
        <v>143000</v>
      </c>
      <c r="G163" s="45">
        <v>140000</v>
      </c>
      <c r="H163" s="45">
        <v>153000</v>
      </c>
      <c r="I163" s="45">
        <v>167000</v>
      </c>
      <c r="J163" s="45">
        <v>176000</v>
      </c>
      <c r="K163" s="45">
        <v>180000</v>
      </c>
      <c r="L163" s="45">
        <v>180000</v>
      </c>
      <c r="M163" s="45">
        <v>180000</v>
      </c>
      <c r="N163" s="45">
        <v>125000</v>
      </c>
      <c r="O163" s="45">
        <v>140000</v>
      </c>
      <c r="P163" s="45">
        <v>180000</v>
      </c>
      <c r="Q163" s="45">
        <v>180000</v>
      </c>
      <c r="R163" s="45">
        <v>180000</v>
      </c>
      <c r="S163" s="45">
        <v>180000</v>
      </c>
      <c r="T163" s="45">
        <v>180000</v>
      </c>
      <c r="U163" s="45">
        <v>180000</v>
      </c>
    </row>
    <row r="164" spans="1:21" x14ac:dyDescent="0.2">
      <c r="A164" s="46" t="s">
        <v>1151</v>
      </c>
      <c r="B164" s="46" t="s">
        <v>1150</v>
      </c>
      <c r="C164" s="46" t="s">
        <v>435</v>
      </c>
      <c r="D164" s="46" t="str">
        <f t="shared" si="2"/>
        <v>A001-590</v>
      </c>
      <c r="E164" s="46" t="s">
        <v>436</v>
      </c>
      <c r="F164" s="45">
        <v>137000</v>
      </c>
      <c r="G164" s="45">
        <v>142000</v>
      </c>
      <c r="H164" s="45">
        <v>75000</v>
      </c>
      <c r="I164" s="45">
        <v>75000</v>
      </c>
      <c r="J164" s="45">
        <v>96000</v>
      </c>
      <c r="K164" s="45">
        <v>95000</v>
      </c>
      <c r="L164" s="45">
        <v>95000</v>
      </c>
      <c r="M164" s="45">
        <v>46000</v>
      </c>
      <c r="N164" s="45">
        <v>25000</v>
      </c>
      <c r="O164" s="45">
        <v>25000</v>
      </c>
      <c r="P164" s="45">
        <v>25000</v>
      </c>
      <c r="Q164" s="45">
        <v>25600</v>
      </c>
      <c r="R164" s="45">
        <v>25600</v>
      </c>
      <c r="S164" s="45">
        <v>26000</v>
      </c>
      <c r="T164" s="45">
        <v>26000</v>
      </c>
      <c r="U164" s="45">
        <v>26600</v>
      </c>
    </row>
    <row r="165" spans="1:21" x14ac:dyDescent="0.2">
      <c r="A165" s="46" t="s">
        <v>1151</v>
      </c>
      <c r="B165" s="46" t="s">
        <v>1150</v>
      </c>
      <c r="C165" s="46" t="s">
        <v>1222</v>
      </c>
      <c r="D165" s="46" t="str">
        <f t="shared" si="2"/>
        <v>A001-591</v>
      </c>
      <c r="E165" s="46" t="s">
        <v>1221</v>
      </c>
      <c r="F165" s="45">
        <v>6000000</v>
      </c>
      <c r="G165" s="45">
        <v>6000000</v>
      </c>
      <c r="H165" s="45">
        <v>4000000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45">
        <v>0</v>
      </c>
      <c r="S165" s="45">
        <v>0</v>
      </c>
      <c r="T165" s="45">
        <v>0</v>
      </c>
      <c r="U165" s="45">
        <v>0</v>
      </c>
    </row>
    <row r="166" spans="1:21" x14ac:dyDescent="0.2">
      <c r="A166" s="46" t="s">
        <v>1151</v>
      </c>
      <c r="B166" s="46" t="s">
        <v>1150</v>
      </c>
      <c r="C166" s="46" t="s">
        <v>440</v>
      </c>
      <c r="D166" s="46" t="str">
        <f t="shared" si="2"/>
        <v>A001-593</v>
      </c>
      <c r="E166" s="46" t="s">
        <v>441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  <c r="K166" s="45">
        <v>80000</v>
      </c>
      <c r="L166" s="45">
        <v>80000</v>
      </c>
      <c r="M166" s="45">
        <v>80000</v>
      </c>
      <c r="N166" s="45">
        <v>30000</v>
      </c>
      <c r="O166" s="45">
        <v>30000</v>
      </c>
      <c r="P166" s="45">
        <v>30000</v>
      </c>
      <c r="Q166" s="45">
        <v>30000</v>
      </c>
      <c r="R166" s="45">
        <v>0</v>
      </c>
      <c r="S166" s="45">
        <v>0</v>
      </c>
      <c r="T166" s="45">
        <v>0</v>
      </c>
      <c r="U166" s="45">
        <v>0</v>
      </c>
    </row>
    <row r="167" spans="1:21" x14ac:dyDescent="0.2">
      <c r="A167" s="46" t="s">
        <v>1151</v>
      </c>
      <c r="B167" s="46" t="s">
        <v>1150</v>
      </c>
      <c r="C167" s="46" t="s">
        <v>1220</v>
      </c>
      <c r="D167" s="46" t="str">
        <f t="shared" si="2"/>
        <v>A001-616</v>
      </c>
      <c r="E167" s="46" t="s">
        <v>1219</v>
      </c>
      <c r="F167" s="45">
        <v>2000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45">
        <v>0</v>
      </c>
      <c r="S167" s="45">
        <v>0</v>
      </c>
      <c r="T167" s="45">
        <v>0</v>
      </c>
      <c r="U167" s="45">
        <v>0</v>
      </c>
    </row>
    <row r="168" spans="1:21" x14ac:dyDescent="0.2">
      <c r="A168" s="46" t="s">
        <v>1151</v>
      </c>
      <c r="B168" s="46" t="s">
        <v>1150</v>
      </c>
      <c r="C168" s="46" t="s">
        <v>443</v>
      </c>
      <c r="D168" s="46" t="str">
        <f t="shared" si="2"/>
        <v>A001-617</v>
      </c>
      <c r="E168" s="46" t="s">
        <v>444</v>
      </c>
      <c r="F168" s="45">
        <v>3000</v>
      </c>
      <c r="G168" s="45">
        <v>2000</v>
      </c>
      <c r="H168" s="45">
        <v>2000</v>
      </c>
      <c r="I168" s="45">
        <v>2000</v>
      </c>
      <c r="J168" s="45">
        <v>2000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45">
        <v>0</v>
      </c>
      <c r="S168" s="45">
        <v>0</v>
      </c>
      <c r="T168" s="45">
        <v>0</v>
      </c>
      <c r="U168" s="45">
        <v>0</v>
      </c>
    </row>
    <row r="169" spans="1:21" x14ac:dyDescent="0.2">
      <c r="A169" s="46" t="s">
        <v>1151</v>
      </c>
      <c r="B169" s="46" t="s">
        <v>1150</v>
      </c>
      <c r="C169" s="46" t="s">
        <v>446</v>
      </c>
      <c r="D169" s="46" t="str">
        <f t="shared" si="2"/>
        <v>A001-618</v>
      </c>
      <c r="E169" s="46" t="s">
        <v>447</v>
      </c>
      <c r="F169" s="45">
        <v>9000</v>
      </c>
      <c r="G169" s="45">
        <v>9000</v>
      </c>
      <c r="H169" s="45">
        <v>7000</v>
      </c>
      <c r="I169" s="45">
        <v>7000</v>
      </c>
      <c r="J169" s="45">
        <v>7000</v>
      </c>
      <c r="K169" s="45">
        <v>12000</v>
      </c>
      <c r="L169" s="45">
        <v>12000</v>
      </c>
      <c r="M169" s="45">
        <v>12000</v>
      </c>
      <c r="N169" s="45">
        <v>12000</v>
      </c>
      <c r="O169" s="45">
        <v>12000</v>
      </c>
      <c r="P169" s="45">
        <v>26880</v>
      </c>
      <c r="Q169" s="45">
        <v>30000</v>
      </c>
      <c r="R169" s="45">
        <v>30000</v>
      </c>
      <c r="S169" s="45">
        <v>25450</v>
      </c>
      <c r="T169" s="45">
        <v>25934</v>
      </c>
      <c r="U169" s="45">
        <v>20000</v>
      </c>
    </row>
    <row r="170" spans="1:21" x14ac:dyDescent="0.2">
      <c r="A170" s="46" t="s">
        <v>1151</v>
      </c>
      <c r="B170" s="46" t="s">
        <v>1150</v>
      </c>
      <c r="C170" s="46" t="s">
        <v>449</v>
      </c>
      <c r="D170" s="46" t="str">
        <f t="shared" si="2"/>
        <v>A001-620</v>
      </c>
      <c r="E170" s="46" t="s">
        <v>450</v>
      </c>
      <c r="F170" s="45">
        <v>9000</v>
      </c>
      <c r="G170" s="45">
        <v>8000</v>
      </c>
      <c r="H170" s="45">
        <v>8000</v>
      </c>
      <c r="I170" s="45">
        <v>7000</v>
      </c>
      <c r="J170" s="45">
        <v>8000</v>
      </c>
      <c r="K170" s="45">
        <v>8000</v>
      </c>
      <c r="L170" s="45">
        <v>8000</v>
      </c>
      <c r="M170" s="45">
        <v>8000</v>
      </c>
      <c r="N170" s="45">
        <v>8300</v>
      </c>
      <c r="O170" s="45">
        <v>8200</v>
      </c>
      <c r="P170" s="45">
        <v>8100</v>
      </c>
      <c r="Q170" s="45">
        <v>6500</v>
      </c>
      <c r="R170" s="45">
        <v>6500</v>
      </c>
      <c r="S170" s="45">
        <v>6000</v>
      </c>
      <c r="T170" s="45">
        <v>6114</v>
      </c>
      <c r="U170" s="45">
        <v>7300</v>
      </c>
    </row>
    <row r="171" spans="1:21" x14ac:dyDescent="0.2">
      <c r="A171" s="46" t="s">
        <v>1151</v>
      </c>
      <c r="B171" s="46" t="s">
        <v>1150</v>
      </c>
      <c r="C171" s="46" t="s">
        <v>452</v>
      </c>
      <c r="D171" s="46" t="str">
        <f t="shared" si="2"/>
        <v>A001-621</v>
      </c>
      <c r="E171" s="46" t="s">
        <v>453</v>
      </c>
      <c r="F171" s="45">
        <v>20000</v>
      </c>
      <c r="G171" s="45">
        <v>22000</v>
      </c>
      <c r="H171" s="45">
        <v>21000</v>
      </c>
      <c r="I171" s="45">
        <v>21000</v>
      </c>
      <c r="J171" s="45">
        <v>21000</v>
      </c>
      <c r="K171" s="45">
        <v>25000</v>
      </c>
      <c r="L171" s="45">
        <v>25000</v>
      </c>
      <c r="M171" s="45">
        <v>25000</v>
      </c>
      <c r="N171" s="45">
        <v>15000</v>
      </c>
      <c r="O171" s="45">
        <v>15000</v>
      </c>
      <c r="P171" s="45">
        <v>16000</v>
      </c>
      <c r="Q171" s="45">
        <v>16000</v>
      </c>
      <c r="R171" s="45">
        <v>22000</v>
      </c>
      <c r="S171" s="45">
        <v>22396</v>
      </c>
      <c r="T171" s="45">
        <v>22822</v>
      </c>
      <c r="U171" s="45">
        <v>28000</v>
      </c>
    </row>
    <row r="172" spans="1:21" x14ac:dyDescent="0.2">
      <c r="A172" s="46" t="s">
        <v>1151</v>
      </c>
      <c r="B172" s="46" t="s">
        <v>1150</v>
      </c>
      <c r="C172" s="46" t="s">
        <v>455</v>
      </c>
      <c r="D172" s="46" t="str">
        <f t="shared" si="2"/>
        <v>A001-623</v>
      </c>
      <c r="E172" s="46" t="s">
        <v>456</v>
      </c>
      <c r="F172" s="45">
        <v>90000</v>
      </c>
      <c r="G172" s="45">
        <v>90000</v>
      </c>
      <c r="H172" s="45">
        <v>90000</v>
      </c>
      <c r="I172" s="45">
        <v>90000</v>
      </c>
      <c r="J172" s="45">
        <v>90000</v>
      </c>
      <c r="K172" s="45">
        <v>93000</v>
      </c>
      <c r="L172" s="45">
        <v>130000</v>
      </c>
      <c r="M172" s="45">
        <v>122000</v>
      </c>
      <c r="N172" s="45">
        <v>89000</v>
      </c>
      <c r="O172" s="45">
        <v>89000</v>
      </c>
      <c r="P172" s="45">
        <v>89000</v>
      </c>
      <c r="Q172" s="45">
        <v>89000</v>
      </c>
      <c r="R172" s="45">
        <v>89000</v>
      </c>
      <c r="S172" s="45">
        <v>90602</v>
      </c>
      <c r="T172" s="45">
        <v>92323</v>
      </c>
      <c r="U172" s="45">
        <v>82000</v>
      </c>
    </row>
    <row r="173" spans="1:21" x14ac:dyDescent="0.2">
      <c r="A173" s="46" t="s">
        <v>1151</v>
      </c>
      <c r="B173" s="46" t="s">
        <v>1150</v>
      </c>
      <c r="C173" s="46" t="s">
        <v>458</v>
      </c>
      <c r="D173" s="46" t="str">
        <f t="shared" si="2"/>
        <v>A001-624</v>
      </c>
      <c r="E173" s="46" t="s">
        <v>459</v>
      </c>
      <c r="F173" s="45">
        <v>65000</v>
      </c>
      <c r="G173" s="45">
        <v>28000</v>
      </c>
      <c r="H173" s="45">
        <v>5000</v>
      </c>
      <c r="I173" s="45">
        <v>15000</v>
      </c>
      <c r="J173" s="45">
        <v>15000</v>
      </c>
      <c r="K173" s="45">
        <v>15000</v>
      </c>
      <c r="L173" s="45">
        <v>15000</v>
      </c>
      <c r="M173" s="45">
        <v>15000</v>
      </c>
      <c r="N173" s="45">
        <v>15000</v>
      </c>
      <c r="O173" s="45">
        <v>15000</v>
      </c>
      <c r="P173" s="45">
        <v>15000</v>
      </c>
      <c r="Q173" s="45">
        <v>15000</v>
      </c>
      <c r="R173" s="45">
        <v>6000</v>
      </c>
      <c r="S173" s="45">
        <v>6108</v>
      </c>
      <c r="T173" s="45">
        <v>6224</v>
      </c>
      <c r="U173" s="45">
        <v>6600</v>
      </c>
    </row>
    <row r="174" spans="1:21" x14ac:dyDescent="0.2">
      <c r="A174" s="46" t="s">
        <v>1151</v>
      </c>
      <c r="B174" s="46" t="s">
        <v>1150</v>
      </c>
      <c r="C174" s="46" t="s">
        <v>461</v>
      </c>
      <c r="D174" s="46" t="str">
        <f t="shared" si="2"/>
        <v>A001-628</v>
      </c>
      <c r="E174" s="46" t="s">
        <v>462</v>
      </c>
      <c r="F174" s="45">
        <v>19000</v>
      </c>
      <c r="G174" s="45">
        <v>18000</v>
      </c>
      <c r="H174" s="45">
        <v>18000</v>
      </c>
      <c r="I174" s="45">
        <v>18000</v>
      </c>
      <c r="J174" s="45">
        <v>16000</v>
      </c>
      <c r="K174" s="45">
        <v>16000</v>
      </c>
      <c r="L174" s="45">
        <v>16000</v>
      </c>
      <c r="M174" s="45">
        <v>15000</v>
      </c>
      <c r="N174" s="45">
        <v>14000</v>
      </c>
      <c r="O174" s="45">
        <v>14000</v>
      </c>
      <c r="P174" s="45">
        <v>14500</v>
      </c>
      <c r="Q174" s="45">
        <v>15100</v>
      </c>
      <c r="R174" s="45">
        <v>15100</v>
      </c>
      <c r="S174" s="45">
        <v>15372</v>
      </c>
      <c r="T174" s="45">
        <v>15664</v>
      </c>
      <c r="U174" s="45">
        <v>13000</v>
      </c>
    </row>
    <row r="175" spans="1:21" x14ac:dyDescent="0.2">
      <c r="A175" s="46" t="s">
        <v>1151</v>
      </c>
      <c r="B175" s="46" t="s">
        <v>1150</v>
      </c>
      <c r="C175" s="46" t="s">
        <v>1218</v>
      </c>
      <c r="D175" s="46" t="str">
        <f t="shared" si="2"/>
        <v>A001-630</v>
      </c>
      <c r="E175" s="46" t="s">
        <v>1217</v>
      </c>
      <c r="F175" s="45">
        <v>5000</v>
      </c>
      <c r="G175" s="45">
        <v>7000</v>
      </c>
      <c r="H175" s="45">
        <v>8000</v>
      </c>
      <c r="I175" s="45">
        <v>8000</v>
      </c>
      <c r="J175" s="45">
        <v>5000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45">
        <v>0</v>
      </c>
      <c r="S175" s="45">
        <v>0</v>
      </c>
      <c r="T175" s="45">
        <v>0</v>
      </c>
      <c r="U175" s="45">
        <v>0</v>
      </c>
    </row>
    <row r="176" spans="1:21" x14ac:dyDescent="0.2">
      <c r="A176" s="46" t="s">
        <v>1151</v>
      </c>
      <c r="B176" s="46" t="s">
        <v>1150</v>
      </c>
      <c r="C176" s="46" t="s">
        <v>464</v>
      </c>
      <c r="D176" s="46" t="str">
        <f t="shared" si="2"/>
        <v>A001-632</v>
      </c>
      <c r="E176" s="46" t="s">
        <v>465</v>
      </c>
      <c r="F176" s="45">
        <v>1600000</v>
      </c>
      <c r="G176" s="45">
        <v>1600000</v>
      </c>
      <c r="H176" s="45">
        <v>1500000</v>
      </c>
      <c r="I176" s="45">
        <v>1870000</v>
      </c>
      <c r="J176" s="45">
        <v>2262000</v>
      </c>
      <c r="K176" s="45">
        <v>1800000</v>
      </c>
      <c r="L176" s="45">
        <v>1440000</v>
      </c>
      <c r="M176" s="45">
        <v>1079000</v>
      </c>
      <c r="N176" s="45">
        <v>1100000</v>
      </c>
      <c r="O176" s="45">
        <v>1111000</v>
      </c>
      <c r="P176" s="45">
        <v>950000</v>
      </c>
      <c r="Q176" s="45">
        <v>980000</v>
      </c>
      <c r="R176" s="45">
        <v>1200000</v>
      </c>
      <c r="S176" s="45">
        <v>1351350</v>
      </c>
      <c r="T176" s="45">
        <v>1659701</v>
      </c>
      <c r="U176" s="45">
        <v>1880449</v>
      </c>
    </row>
    <row r="177" spans="1:21" x14ac:dyDescent="0.2">
      <c r="A177" s="46" t="s">
        <v>1151</v>
      </c>
      <c r="B177" s="46" t="s">
        <v>1150</v>
      </c>
      <c r="C177" s="46" t="s">
        <v>467</v>
      </c>
      <c r="D177" s="46" t="str">
        <f t="shared" si="2"/>
        <v>A001-633</v>
      </c>
      <c r="E177" s="46" t="s">
        <v>468</v>
      </c>
      <c r="F177" s="45">
        <v>5000</v>
      </c>
      <c r="G177" s="45">
        <v>5000</v>
      </c>
      <c r="H177" s="45">
        <v>10000</v>
      </c>
      <c r="I177" s="45">
        <v>10000</v>
      </c>
      <c r="J177" s="45">
        <v>15000</v>
      </c>
      <c r="K177" s="45">
        <v>7000</v>
      </c>
      <c r="L177" s="45">
        <v>7000</v>
      </c>
      <c r="M177" s="45">
        <v>7000</v>
      </c>
      <c r="N177" s="45">
        <v>2500</v>
      </c>
      <c r="O177" s="45">
        <v>1200</v>
      </c>
      <c r="P177" s="45">
        <v>2000</v>
      </c>
      <c r="Q177" s="45">
        <v>6000</v>
      </c>
      <c r="R177" s="45">
        <v>6000</v>
      </c>
      <c r="S177" s="45">
        <v>6108</v>
      </c>
      <c r="T177" s="45">
        <v>6224</v>
      </c>
      <c r="U177" s="45">
        <v>4000</v>
      </c>
    </row>
    <row r="178" spans="1:21" x14ac:dyDescent="0.2">
      <c r="A178" s="46" t="s">
        <v>1151</v>
      </c>
      <c r="B178" s="46" t="s">
        <v>1150</v>
      </c>
      <c r="C178" s="46" t="s">
        <v>470</v>
      </c>
      <c r="D178" s="46" t="str">
        <f t="shared" si="2"/>
        <v>A001-634</v>
      </c>
      <c r="E178" s="46" t="s">
        <v>471</v>
      </c>
      <c r="F178" s="45">
        <v>165000</v>
      </c>
      <c r="G178" s="45">
        <v>80000</v>
      </c>
      <c r="H178" s="45">
        <v>60000</v>
      </c>
      <c r="I178" s="45">
        <v>60000</v>
      </c>
      <c r="J178" s="45">
        <v>110000</v>
      </c>
      <c r="K178" s="45">
        <v>138000</v>
      </c>
      <c r="L178" s="45">
        <v>100000</v>
      </c>
      <c r="M178" s="45">
        <v>100000</v>
      </c>
      <c r="N178" s="45">
        <v>54000</v>
      </c>
      <c r="O178" s="45">
        <v>49355</v>
      </c>
      <c r="P178" s="45">
        <v>45000</v>
      </c>
      <c r="Q178" s="45">
        <v>45000</v>
      </c>
      <c r="R178" s="45">
        <v>25000</v>
      </c>
      <c r="S178" s="45">
        <v>25450</v>
      </c>
      <c r="T178" s="45">
        <v>25934</v>
      </c>
      <c r="U178" s="45">
        <v>23000</v>
      </c>
    </row>
    <row r="179" spans="1:21" x14ac:dyDescent="0.2">
      <c r="A179" s="46" t="s">
        <v>1151</v>
      </c>
      <c r="B179" s="46" t="s">
        <v>1150</v>
      </c>
      <c r="C179" s="46" t="s">
        <v>473</v>
      </c>
      <c r="D179" s="46" t="str">
        <f t="shared" si="2"/>
        <v>A001-635</v>
      </c>
      <c r="E179" s="46" t="s">
        <v>474</v>
      </c>
      <c r="F179" s="45">
        <v>60000</v>
      </c>
      <c r="G179" s="45">
        <v>55000</v>
      </c>
      <c r="H179" s="45">
        <v>70000</v>
      </c>
      <c r="I179" s="45">
        <v>10000</v>
      </c>
      <c r="J179" s="45">
        <v>5000</v>
      </c>
      <c r="K179" s="45">
        <v>5000</v>
      </c>
      <c r="L179" s="45">
        <v>5000</v>
      </c>
      <c r="M179" s="45">
        <v>5000</v>
      </c>
      <c r="N179" s="45">
        <v>5000</v>
      </c>
      <c r="O179" s="45">
        <v>5000</v>
      </c>
      <c r="P179" s="45">
        <v>0</v>
      </c>
      <c r="Q179" s="45">
        <v>0</v>
      </c>
      <c r="R179" s="45">
        <v>0</v>
      </c>
      <c r="S179" s="45">
        <v>0</v>
      </c>
      <c r="T179" s="45">
        <v>0</v>
      </c>
      <c r="U179" s="45">
        <v>0</v>
      </c>
    </row>
    <row r="180" spans="1:21" x14ac:dyDescent="0.2">
      <c r="A180" s="46" t="s">
        <v>1151</v>
      </c>
      <c r="B180" s="46" t="s">
        <v>1150</v>
      </c>
      <c r="C180" s="46" t="s">
        <v>476</v>
      </c>
      <c r="D180" s="46" t="str">
        <f t="shared" si="2"/>
        <v>A001-636</v>
      </c>
      <c r="E180" s="46" t="s">
        <v>477</v>
      </c>
      <c r="F180" s="45">
        <v>520000</v>
      </c>
      <c r="G180" s="45">
        <v>450000</v>
      </c>
      <c r="H180" s="45">
        <v>375000</v>
      </c>
      <c r="I180" s="45">
        <v>120000</v>
      </c>
      <c r="J180" s="45">
        <v>65000</v>
      </c>
      <c r="K180" s="45">
        <v>60000</v>
      </c>
      <c r="L180" s="45">
        <v>60000</v>
      </c>
      <c r="M180" s="45">
        <v>60000</v>
      </c>
      <c r="N180" s="45">
        <v>60000</v>
      </c>
      <c r="O180" s="45">
        <v>60000</v>
      </c>
      <c r="P180" s="45">
        <v>80000</v>
      </c>
      <c r="Q180" s="45">
        <v>55000</v>
      </c>
      <c r="R180" s="45">
        <v>55000</v>
      </c>
      <c r="S180" s="45">
        <v>55990</v>
      </c>
      <c r="T180" s="45">
        <v>57054</v>
      </c>
      <c r="U180" s="45">
        <v>45000</v>
      </c>
    </row>
    <row r="181" spans="1:21" x14ac:dyDescent="0.2">
      <c r="A181" s="46" t="s">
        <v>1151</v>
      </c>
      <c r="B181" s="46" t="s">
        <v>1150</v>
      </c>
      <c r="C181" s="46" t="s">
        <v>479</v>
      </c>
      <c r="D181" s="46" t="str">
        <f t="shared" si="2"/>
        <v>A001-637</v>
      </c>
      <c r="E181" s="46" t="s">
        <v>480</v>
      </c>
      <c r="F181" s="45">
        <v>125000</v>
      </c>
      <c r="G181" s="45">
        <v>70000</v>
      </c>
      <c r="H181" s="45">
        <v>264000</v>
      </c>
      <c r="I181" s="45">
        <v>319000</v>
      </c>
      <c r="J181" s="45">
        <v>319000</v>
      </c>
      <c r="K181" s="45">
        <v>30000</v>
      </c>
      <c r="L181" s="45">
        <v>35000</v>
      </c>
      <c r="M181" s="45">
        <v>35000</v>
      </c>
      <c r="N181" s="45">
        <v>35000</v>
      </c>
      <c r="O181" s="45">
        <v>35000</v>
      </c>
      <c r="P181" s="45">
        <v>158760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</row>
    <row r="182" spans="1:21" x14ac:dyDescent="0.2">
      <c r="A182" s="46" t="s">
        <v>1151</v>
      </c>
      <c r="B182" s="46" t="s">
        <v>1150</v>
      </c>
      <c r="C182" s="46" t="s">
        <v>482</v>
      </c>
      <c r="D182" s="46" t="str">
        <f t="shared" si="2"/>
        <v>A001-638</v>
      </c>
      <c r="E182" s="46" t="s">
        <v>1216</v>
      </c>
      <c r="F182" s="45">
        <v>1100000</v>
      </c>
      <c r="G182" s="45">
        <v>500000</v>
      </c>
      <c r="H182" s="45">
        <v>400000</v>
      </c>
      <c r="I182" s="45">
        <v>250000</v>
      </c>
      <c r="J182" s="45">
        <v>640000</v>
      </c>
      <c r="K182" s="45">
        <v>700000</v>
      </c>
      <c r="L182" s="45">
        <v>800000</v>
      </c>
      <c r="M182" s="45">
        <v>500000</v>
      </c>
      <c r="N182" s="45">
        <v>500000</v>
      </c>
      <c r="O182" s="45">
        <v>500000</v>
      </c>
      <c r="P182" s="45">
        <v>400000</v>
      </c>
      <c r="Q182" s="45">
        <v>230000</v>
      </c>
      <c r="R182" s="45">
        <v>230000</v>
      </c>
      <c r="S182" s="45">
        <v>200000</v>
      </c>
      <c r="T182" s="45">
        <v>795098</v>
      </c>
      <c r="U182" s="45">
        <v>200000</v>
      </c>
    </row>
    <row r="183" spans="1:21" x14ac:dyDescent="0.2">
      <c r="A183" s="46" t="s">
        <v>1151</v>
      </c>
      <c r="B183" s="46" t="s">
        <v>1150</v>
      </c>
      <c r="C183" s="46" t="s">
        <v>485</v>
      </c>
      <c r="D183" s="46" t="str">
        <f t="shared" si="2"/>
        <v>A001-639</v>
      </c>
      <c r="E183" s="46" t="s">
        <v>486</v>
      </c>
      <c r="F183" s="45">
        <v>19000</v>
      </c>
      <c r="G183" s="45">
        <v>21000</v>
      </c>
      <c r="H183" s="45">
        <v>30000</v>
      </c>
      <c r="I183" s="45">
        <v>25000</v>
      </c>
      <c r="J183" s="45">
        <v>19000</v>
      </c>
      <c r="K183" s="45">
        <v>17000</v>
      </c>
      <c r="L183" s="45">
        <v>17000</v>
      </c>
      <c r="M183" s="45">
        <v>15000</v>
      </c>
      <c r="N183" s="45">
        <v>15000</v>
      </c>
      <c r="O183" s="45">
        <v>15000</v>
      </c>
      <c r="P183" s="45">
        <v>8800</v>
      </c>
      <c r="Q183" s="45">
        <v>9000</v>
      </c>
      <c r="R183" s="45">
        <v>46000</v>
      </c>
      <c r="S183" s="45">
        <v>20360</v>
      </c>
      <c r="T183" s="45">
        <v>20747</v>
      </c>
      <c r="U183" s="45">
        <v>20000</v>
      </c>
    </row>
    <row r="184" spans="1:21" x14ac:dyDescent="0.2">
      <c r="A184" s="46" t="s">
        <v>1151</v>
      </c>
      <c r="B184" s="46" t="s">
        <v>1150</v>
      </c>
      <c r="C184" s="46" t="s">
        <v>488</v>
      </c>
      <c r="D184" s="46" t="str">
        <f t="shared" si="2"/>
        <v>A001-640</v>
      </c>
      <c r="E184" s="46" t="s">
        <v>1215</v>
      </c>
      <c r="F184" s="45">
        <v>775000</v>
      </c>
      <c r="G184" s="45">
        <v>600000</v>
      </c>
      <c r="H184" s="45">
        <v>575000</v>
      </c>
      <c r="I184" s="45">
        <v>575000</v>
      </c>
      <c r="J184" s="45">
        <v>575000</v>
      </c>
      <c r="K184" s="45">
        <v>575000</v>
      </c>
      <c r="L184" s="45">
        <v>562000</v>
      </c>
      <c r="M184" s="45">
        <v>575000</v>
      </c>
      <c r="N184" s="45">
        <v>575000</v>
      </c>
      <c r="O184" s="45">
        <v>680500</v>
      </c>
      <c r="P184" s="45">
        <v>590000</v>
      </c>
      <c r="Q184" s="45">
        <v>575000</v>
      </c>
      <c r="R184" s="45">
        <v>575000</v>
      </c>
      <c r="S184" s="45">
        <v>585350</v>
      </c>
      <c r="T184" s="45">
        <v>596472</v>
      </c>
      <c r="U184" s="45">
        <v>507566</v>
      </c>
    </row>
    <row r="185" spans="1:21" x14ac:dyDescent="0.2">
      <c r="A185" s="46" t="s">
        <v>1151</v>
      </c>
      <c r="B185" s="46" t="s">
        <v>1150</v>
      </c>
      <c r="C185" s="46" t="s">
        <v>491</v>
      </c>
      <c r="D185" s="46" t="str">
        <f t="shared" si="2"/>
        <v>A001-643</v>
      </c>
      <c r="E185" s="46" t="s">
        <v>492</v>
      </c>
      <c r="F185" s="45">
        <v>8000</v>
      </c>
      <c r="G185" s="45">
        <v>6000</v>
      </c>
      <c r="H185" s="45">
        <v>4000</v>
      </c>
      <c r="I185" s="45">
        <v>2000</v>
      </c>
      <c r="J185" s="45">
        <v>2000</v>
      </c>
      <c r="K185" s="45">
        <v>1000</v>
      </c>
      <c r="L185" s="45">
        <v>1000</v>
      </c>
      <c r="M185" s="45">
        <v>1000</v>
      </c>
      <c r="N185" s="45">
        <v>800</v>
      </c>
      <c r="O185" s="45">
        <v>533</v>
      </c>
      <c r="P185" s="45">
        <v>0</v>
      </c>
      <c r="Q185" s="45">
        <v>0</v>
      </c>
      <c r="R185" s="45">
        <v>0</v>
      </c>
      <c r="S185" s="45">
        <v>0</v>
      </c>
      <c r="T185" s="45">
        <v>0</v>
      </c>
      <c r="U185" s="45">
        <v>0</v>
      </c>
    </row>
    <row r="186" spans="1:21" x14ac:dyDescent="0.2">
      <c r="A186" s="46" t="s">
        <v>1151</v>
      </c>
      <c r="B186" s="46" t="s">
        <v>1150</v>
      </c>
      <c r="C186" s="46" t="s">
        <v>494</v>
      </c>
      <c r="D186" s="46" t="str">
        <f t="shared" si="2"/>
        <v>A001-648</v>
      </c>
      <c r="E186" s="46" t="s">
        <v>495</v>
      </c>
      <c r="F186" s="45">
        <v>18000</v>
      </c>
      <c r="G186" s="45">
        <v>20000</v>
      </c>
      <c r="H186" s="45">
        <v>21000</v>
      </c>
      <c r="I186" s="45">
        <v>15000</v>
      </c>
      <c r="J186" s="45">
        <v>25000</v>
      </c>
      <c r="K186" s="45">
        <v>25000</v>
      </c>
      <c r="L186" s="45">
        <v>0</v>
      </c>
      <c r="M186" s="45">
        <v>0</v>
      </c>
      <c r="N186" s="45">
        <v>13000</v>
      </c>
      <c r="O186" s="45">
        <v>37975</v>
      </c>
      <c r="P186" s="45">
        <v>10000</v>
      </c>
      <c r="Q186" s="45">
        <v>8600</v>
      </c>
      <c r="R186" s="45">
        <v>20000</v>
      </c>
      <c r="S186" s="45">
        <v>13234</v>
      </c>
      <c r="T186" s="45">
        <v>13485</v>
      </c>
      <c r="U186" s="45">
        <v>15000</v>
      </c>
    </row>
    <row r="187" spans="1:21" x14ac:dyDescent="0.2">
      <c r="A187" s="46" t="s">
        <v>1151</v>
      </c>
      <c r="B187" s="46" t="s">
        <v>1150</v>
      </c>
      <c r="C187" s="46" t="s">
        <v>497</v>
      </c>
      <c r="D187" s="46" t="str">
        <f t="shared" si="2"/>
        <v>A001-649</v>
      </c>
      <c r="E187" s="46" t="s">
        <v>498</v>
      </c>
      <c r="F187" s="45">
        <v>200000</v>
      </c>
      <c r="G187" s="45">
        <v>150000</v>
      </c>
      <c r="H187" s="45">
        <v>120000</v>
      </c>
      <c r="I187" s="45">
        <v>75000</v>
      </c>
      <c r="J187" s="45">
        <v>35000</v>
      </c>
      <c r="K187" s="45">
        <v>30000</v>
      </c>
      <c r="L187" s="45">
        <v>65000</v>
      </c>
      <c r="M187" s="45">
        <v>65000</v>
      </c>
      <c r="N187" s="45">
        <v>60000</v>
      </c>
      <c r="O187" s="45">
        <v>60000</v>
      </c>
      <c r="P187" s="45">
        <v>45000</v>
      </c>
      <c r="Q187" s="45">
        <v>46000</v>
      </c>
      <c r="R187" s="45">
        <v>46000</v>
      </c>
      <c r="S187" s="45">
        <v>46000</v>
      </c>
      <c r="T187" s="45">
        <v>46000</v>
      </c>
      <c r="U187" s="45">
        <v>40000</v>
      </c>
    </row>
    <row r="188" spans="1:21" x14ac:dyDescent="0.2">
      <c r="A188" s="46" t="s">
        <v>1151</v>
      </c>
      <c r="B188" s="46" t="s">
        <v>1150</v>
      </c>
      <c r="C188" s="46" t="s">
        <v>500</v>
      </c>
      <c r="D188" s="46" t="str">
        <f t="shared" si="2"/>
        <v>A001-651</v>
      </c>
      <c r="E188" s="46" t="s">
        <v>501</v>
      </c>
      <c r="F188" s="45">
        <v>27000</v>
      </c>
      <c r="G188" s="45">
        <v>25000</v>
      </c>
      <c r="H188" s="45">
        <v>18000</v>
      </c>
      <c r="I188" s="45">
        <v>19000</v>
      </c>
      <c r="J188" s="45">
        <v>21000</v>
      </c>
      <c r="K188" s="45">
        <v>21000</v>
      </c>
      <c r="L188" s="45">
        <v>25000</v>
      </c>
      <c r="M188" s="45">
        <v>25000</v>
      </c>
      <c r="N188" s="45">
        <v>25000</v>
      </c>
      <c r="O188" s="45">
        <v>25000</v>
      </c>
      <c r="P188" s="45">
        <v>26000</v>
      </c>
      <c r="Q188" s="45">
        <v>26000</v>
      </c>
      <c r="R188" s="45">
        <v>26000</v>
      </c>
      <c r="S188" s="45">
        <v>20000</v>
      </c>
      <c r="T188" s="45">
        <v>20000</v>
      </c>
      <c r="U188" s="45">
        <v>15000</v>
      </c>
    </row>
    <row r="189" spans="1:21" x14ac:dyDescent="0.2">
      <c r="A189" s="46" t="s">
        <v>1151</v>
      </c>
      <c r="B189" s="46" t="s">
        <v>1150</v>
      </c>
      <c r="C189" s="46" t="s">
        <v>503</v>
      </c>
      <c r="D189" s="46" t="str">
        <f t="shared" si="2"/>
        <v>A001-654</v>
      </c>
      <c r="E189" s="46" t="s">
        <v>504</v>
      </c>
      <c r="F189" s="45">
        <v>8941000</v>
      </c>
      <c r="G189" s="45">
        <v>9260000</v>
      </c>
      <c r="H189" s="45">
        <v>8972000</v>
      </c>
      <c r="I189" s="45">
        <v>10137000</v>
      </c>
      <c r="J189" s="45">
        <v>10300000</v>
      </c>
      <c r="K189" s="45">
        <v>10900000</v>
      </c>
      <c r="L189" s="45">
        <v>11500000</v>
      </c>
      <c r="M189" s="45">
        <v>12588000</v>
      </c>
      <c r="N189" s="45">
        <v>13011185</v>
      </c>
      <c r="O189" s="45">
        <v>14319047</v>
      </c>
      <c r="P189" s="45">
        <v>13908000</v>
      </c>
      <c r="Q189" s="45">
        <v>13200000</v>
      </c>
      <c r="R189" s="45">
        <v>13200000</v>
      </c>
      <c r="S189" s="45">
        <v>11500000</v>
      </c>
      <c r="T189" s="45">
        <v>14725000</v>
      </c>
      <c r="U189" s="45">
        <v>14727000</v>
      </c>
    </row>
    <row r="190" spans="1:21" x14ac:dyDescent="0.2">
      <c r="A190" s="46" t="s">
        <v>1151</v>
      </c>
      <c r="B190" s="46" t="s">
        <v>1150</v>
      </c>
      <c r="C190" s="46" t="s">
        <v>506</v>
      </c>
      <c r="D190" s="46" t="str">
        <f t="shared" si="2"/>
        <v>A001-656</v>
      </c>
      <c r="E190" s="46" t="s">
        <v>507</v>
      </c>
      <c r="F190" s="45">
        <v>65000</v>
      </c>
      <c r="G190" s="45">
        <v>65000</v>
      </c>
      <c r="H190" s="45">
        <v>65000</v>
      </c>
      <c r="I190" s="45">
        <v>65000</v>
      </c>
      <c r="J190" s="45">
        <v>65000</v>
      </c>
      <c r="K190" s="45">
        <v>65000</v>
      </c>
      <c r="L190" s="45">
        <v>30000</v>
      </c>
      <c r="M190" s="45">
        <v>0</v>
      </c>
      <c r="N190" s="45">
        <v>0</v>
      </c>
      <c r="O190" s="45">
        <v>30000</v>
      </c>
      <c r="P190" s="45">
        <v>30000</v>
      </c>
      <c r="Q190" s="45">
        <v>0</v>
      </c>
      <c r="R190" s="45">
        <v>0</v>
      </c>
      <c r="S190" s="45">
        <v>0</v>
      </c>
      <c r="T190" s="45">
        <v>0</v>
      </c>
      <c r="U190" s="45">
        <v>0</v>
      </c>
    </row>
    <row r="191" spans="1:21" x14ac:dyDescent="0.2">
      <c r="A191" s="46" t="s">
        <v>1151</v>
      </c>
      <c r="B191" s="46" t="s">
        <v>1150</v>
      </c>
      <c r="C191" s="46" t="s">
        <v>509</v>
      </c>
      <c r="D191" s="46" t="str">
        <f t="shared" si="2"/>
        <v>A001-657</v>
      </c>
      <c r="E191" s="46" t="s">
        <v>510</v>
      </c>
      <c r="F191" s="45">
        <v>80000</v>
      </c>
      <c r="G191" s="45">
        <v>70000</v>
      </c>
      <c r="H191" s="45">
        <v>70000</v>
      </c>
      <c r="I191" s="45">
        <v>70000</v>
      </c>
      <c r="J191" s="45">
        <v>82000</v>
      </c>
      <c r="K191" s="45">
        <v>82000</v>
      </c>
      <c r="L191" s="45">
        <v>90000</v>
      </c>
      <c r="M191" s="45">
        <v>80000</v>
      </c>
      <c r="N191" s="45">
        <v>98000</v>
      </c>
      <c r="O191" s="45">
        <v>99000</v>
      </c>
      <c r="P191" s="45">
        <v>95000</v>
      </c>
      <c r="Q191" s="45">
        <v>95000</v>
      </c>
      <c r="R191" s="45">
        <v>70000</v>
      </c>
      <c r="S191" s="45">
        <v>70000</v>
      </c>
      <c r="T191" s="45">
        <v>70000</v>
      </c>
      <c r="U191" s="45">
        <v>70000</v>
      </c>
    </row>
    <row r="192" spans="1:21" x14ac:dyDescent="0.2">
      <c r="A192" s="46" t="s">
        <v>1151</v>
      </c>
      <c r="B192" s="46" t="s">
        <v>1150</v>
      </c>
      <c r="C192" s="46" t="s">
        <v>1214</v>
      </c>
      <c r="D192" s="46" t="str">
        <f t="shared" si="2"/>
        <v>A001-658</v>
      </c>
      <c r="E192" s="46" t="s">
        <v>1213</v>
      </c>
      <c r="F192" s="45">
        <v>108000</v>
      </c>
      <c r="G192" s="45">
        <v>110000</v>
      </c>
      <c r="H192" s="45">
        <v>45000</v>
      </c>
      <c r="I192" s="45">
        <v>46000</v>
      </c>
      <c r="J192" s="45">
        <v>0</v>
      </c>
      <c r="K192" s="45">
        <v>0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45">
        <v>0</v>
      </c>
      <c r="S192" s="45">
        <v>0</v>
      </c>
      <c r="T192" s="45">
        <v>0</v>
      </c>
      <c r="U192" s="45">
        <v>0</v>
      </c>
    </row>
    <row r="193" spans="1:21" x14ac:dyDescent="0.2">
      <c r="A193" s="46" t="s">
        <v>1151</v>
      </c>
      <c r="B193" s="46" t="s">
        <v>1150</v>
      </c>
      <c r="C193" s="46" t="s">
        <v>512</v>
      </c>
      <c r="D193" s="46" t="str">
        <f t="shared" si="2"/>
        <v>A001-659</v>
      </c>
      <c r="E193" s="46" t="s">
        <v>513</v>
      </c>
      <c r="F193" s="45">
        <v>394000</v>
      </c>
      <c r="G193" s="45">
        <v>340000</v>
      </c>
      <c r="H193" s="45">
        <v>300000</v>
      </c>
      <c r="I193" s="45">
        <v>250000</v>
      </c>
      <c r="J193" s="45">
        <v>290000</v>
      </c>
      <c r="K193" s="45">
        <v>280000</v>
      </c>
      <c r="L193" s="45">
        <v>240000</v>
      </c>
      <c r="M193" s="45">
        <v>250000</v>
      </c>
      <c r="N193" s="45">
        <v>286000</v>
      </c>
      <c r="O193" s="45">
        <v>280000</v>
      </c>
      <c r="P193" s="45">
        <v>251000</v>
      </c>
      <c r="Q193" s="45">
        <v>325000</v>
      </c>
      <c r="R193" s="45">
        <v>260000</v>
      </c>
      <c r="S193" s="45">
        <v>260000</v>
      </c>
      <c r="T193" s="45">
        <v>260000</v>
      </c>
      <c r="U193" s="45">
        <v>330462</v>
      </c>
    </row>
    <row r="194" spans="1:21" x14ac:dyDescent="0.2">
      <c r="A194" s="46" t="s">
        <v>1151</v>
      </c>
      <c r="B194" s="46" t="s">
        <v>1150</v>
      </c>
      <c r="C194" s="46" t="s">
        <v>515</v>
      </c>
      <c r="D194" s="46" t="str">
        <f t="shared" ref="D194:D257" si="3">A194&amp;"-"&amp;C194</f>
        <v>A001-660</v>
      </c>
      <c r="E194" s="46" t="s">
        <v>516</v>
      </c>
      <c r="F194" s="45">
        <v>1200000</v>
      </c>
      <c r="G194" s="45">
        <v>1250000</v>
      </c>
      <c r="H194" s="45">
        <v>1250000</v>
      </c>
      <c r="I194" s="45">
        <v>1250000</v>
      </c>
      <c r="J194" s="45">
        <v>1000000</v>
      </c>
      <c r="K194" s="45">
        <v>900000</v>
      </c>
      <c r="L194" s="45">
        <v>1100000</v>
      </c>
      <c r="M194" s="45">
        <v>1200000</v>
      </c>
      <c r="N194" s="45">
        <v>1000000</v>
      </c>
      <c r="O194" s="45">
        <v>1100000</v>
      </c>
      <c r="P194" s="45">
        <v>1250000</v>
      </c>
      <c r="Q194" s="45">
        <v>1275000</v>
      </c>
      <c r="R194" s="45">
        <v>1600000</v>
      </c>
      <c r="S194" s="45">
        <v>1600000</v>
      </c>
      <c r="T194" s="45">
        <v>1600000</v>
      </c>
      <c r="U194" s="45">
        <v>2656252</v>
      </c>
    </row>
    <row r="195" spans="1:21" x14ac:dyDescent="0.2">
      <c r="A195" s="46" t="s">
        <v>1151</v>
      </c>
      <c r="B195" s="46" t="s">
        <v>1150</v>
      </c>
      <c r="C195" s="46" t="s">
        <v>518</v>
      </c>
      <c r="D195" s="46" t="str">
        <f t="shared" si="3"/>
        <v>A001-661</v>
      </c>
      <c r="E195" s="46" t="s">
        <v>519</v>
      </c>
      <c r="F195" s="45">
        <v>1400000</v>
      </c>
      <c r="G195" s="45">
        <v>1400000</v>
      </c>
      <c r="H195" s="45">
        <v>1400000</v>
      </c>
      <c r="I195" s="45">
        <v>1231000</v>
      </c>
      <c r="J195" s="45">
        <v>1400000</v>
      </c>
      <c r="K195" s="45">
        <v>1400000</v>
      </c>
      <c r="L195" s="45">
        <v>1400000</v>
      </c>
      <c r="M195" s="45">
        <v>1400000</v>
      </c>
      <c r="N195" s="45">
        <v>1399940</v>
      </c>
      <c r="O195" s="45">
        <v>1399940</v>
      </c>
      <c r="P195" s="45">
        <v>1399940</v>
      </c>
      <c r="Q195" s="45">
        <v>1399940</v>
      </c>
      <c r="R195" s="45">
        <v>1399940</v>
      </c>
      <c r="S195" s="45">
        <v>1399940</v>
      </c>
      <c r="T195" s="45">
        <v>1399940</v>
      </c>
      <c r="U195" s="45">
        <v>1399940</v>
      </c>
    </row>
    <row r="196" spans="1:21" x14ac:dyDescent="0.2">
      <c r="A196" s="46" t="s">
        <v>1151</v>
      </c>
      <c r="B196" s="46" t="s">
        <v>1150</v>
      </c>
      <c r="C196" s="46" t="s">
        <v>521</v>
      </c>
      <c r="D196" s="46" t="str">
        <f t="shared" si="3"/>
        <v>A001-662</v>
      </c>
      <c r="E196" s="46" t="s">
        <v>1212</v>
      </c>
      <c r="F196" s="45">
        <v>3000000</v>
      </c>
      <c r="G196" s="45">
        <v>3000000</v>
      </c>
      <c r="H196" s="45">
        <v>2600000</v>
      </c>
      <c r="I196" s="45">
        <v>3300000</v>
      </c>
      <c r="J196" s="45">
        <v>2625000</v>
      </c>
      <c r="K196" s="45">
        <v>2650000</v>
      </c>
      <c r="L196" s="45">
        <v>2700000</v>
      </c>
      <c r="M196" s="45">
        <v>2700000</v>
      </c>
      <c r="N196" s="45">
        <v>3100000</v>
      </c>
      <c r="O196" s="45">
        <v>3100000</v>
      </c>
      <c r="P196" s="45">
        <v>3200000</v>
      </c>
      <c r="Q196" s="45">
        <v>5346000</v>
      </c>
      <c r="R196" s="45">
        <v>5346000</v>
      </c>
      <c r="S196" s="45">
        <v>5346000</v>
      </c>
      <c r="T196" s="45">
        <v>5346000</v>
      </c>
      <c r="U196" s="45">
        <v>5332243</v>
      </c>
    </row>
    <row r="197" spans="1:21" x14ac:dyDescent="0.2">
      <c r="A197" s="46" t="s">
        <v>1151</v>
      </c>
      <c r="B197" s="46" t="s">
        <v>1150</v>
      </c>
      <c r="C197" s="46" t="s">
        <v>524</v>
      </c>
      <c r="D197" s="46" t="str">
        <f t="shared" si="3"/>
        <v>A001-663</v>
      </c>
      <c r="E197" s="46" t="s">
        <v>525</v>
      </c>
      <c r="F197" s="45">
        <v>0</v>
      </c>
      <c r="G197" s="45">
        <v>100000</v>
      </c>
      <c r="H197" s="45">
        <v>1000000</v>
      </c>
      <c r="I197" s="45">
        <v>1200000</v>
      </c>
      <c r="J197" s="45">
        <v>1200000</v>
      </c>
      <c r="K197" s="45">
        <v>1300000</v>
      </c>
      <c r="L197" s="45">
        <v>598000</v>
      </c>
      <c r="M197" s="45">
        <v>1000000</v>
      </c>
      <c r="N197" s="45">
        <v>650000</v>
      </c>
      <c r="O197" s="45">
        <v>600000</v>
      </c>
      <c r="P197" s="45">
        <v>360000</v>
      </c>
      <c r="Q197" s="45">
        <v>400000</v>
      </c>
      <c r="R197" s="45">
        <v>250000</v>
      </c>
      <c r="S197" s="45">
        <v>250000</v>
      </c>
      <c r="T197" s="45">
        <v>250000</v>
      </c>
      <c r="U197" s="45">
        <v>352635</v>
      </c>
    </row>
    <row r="198" spans="1:21" x14ac:dyDescent="0.2">
      <c r="A198" s="46" t="s">
        <v>1151</v>
      </c>
      <c r="B198" s="46" t="s">
        <v>1150</v>
      </c>
      <c r="C198" s="46" t="s">
        <v>527</v>
      </c>
      <c r="D198" s="46" t="str">
        <f t="shared" si="3"/>
        <v>A001-664</v>
      </c>
      <c r="E198" s="46" t="s">
        <v>1211</v>
      </c>
      <c r="F198" s="45">
        <v>14000</v>
      </c>
      <c r="G198" s="45">
        <v>17000</v>
      </c>
      <c r="H198" s="45">
        <v>17000</v>
      </c>
      <c r="I198" s="45">
        <v>17000</v>
      </c>
      <c r="J198" s="45">
        <v>17000</v>
      </c>
      <c r="K198" s="45">
        <v>17000</v>
      </c>
      <c r="L198" s="45">
        <v>20000</v>
      </c>
      <c r="M198" s="45">
        <v>20000</v>
      </c>
      <c r="N198" s="45">
        <v>20000</v>
      </c>
      <c r="O198" s="45">
        <v>31250</v>
      </c>
      <c r="P198" s="45">
        <v>31250</v>
      </c>
      <c r="Q198" s="45">
        <v>31250</v>
      </c>
      <c r="R198" s="45">
        <v>21000</v>
      </c>
      <c r="S198" s="45">
        <v>21000</v>
      </c>
      <c r="T198" s="45">
        <v>21000</v>
      </c>
      <c r="U198" s="45">
        <v>21500</v>
      </c>
    </row>
    <row r="199" spans="1:21" x14ac:dyDescent="0.2">
      <c r="A199" s="46" t="s">
        <v>1151</v>
      </c>
      <c r="B199" s="46" t="s">
        <v>1150</v>
      </c>
      <c r="C199" s="46" t="s">
        <v>1210</v>
      </c>
      <c r="D199" s="46" t="str">
        <f t="shared" si="3"/>
        <v>A001-665</v>
      </c>
      <c r="E199" s="46" t="s">
        <v>1209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45">
        <v>43600</v>
      </c>
      <c r="M199" s="45">
        <v>43000</v>
      </c>
      <c r="N199" s="45">
        <v>43600</v>
      </c>
      <c r="O199" s="45">
        <v>43600</v>
      </c>
      <c r="P199" s="45">
        <v>43600</v>
      </c>
      <c r="Q199" s="45">
        <v>27000</v>
      </c>
      <c r="R199" s="45">
        <v>27000</v>
      </c>
      <c r="S199" s="45">
        <v>27000</v>
      </c>
      <c r="T199" s="45">
        <v>27000</v>
      </c>
      <c r="U199" s="45">
        <v>25000</v>
      </c>
    </row>
    <row r="200" spans="1:21" x14ac:dyDescent="0.2">
      <c r="A200" s="46" t="s">
        <v>1151</v>
      </c>
      <c r="B200" s="46" t="s">
        <v>1150</v>
      </c>
      <c r="C200" s="46" t="s">
        <v>1099</v>
      </c>
      <c r="D200" s="46" t="str">
        <f t="shared" si="3"/>
        <v>A001-667</v>
      </c>
      <c r="E200" s="46" t="s">
        <v>532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  <c r="K200" s="45">
        <v>0</v>
      </c>
      <c r="L200" s="45">
        <v>0</v>
      </c>
      <c r="M200" s="45">
        <v>94000</v>
      </c>
      <c r="N200" s="45">
        <v>94000</v>
      </c>
      <c r="O200" s="45">
        <v>94000</v>
      </c>
      <c r="P200" s="45">
        <v>10000</v>
      </c>
      <c r="Q200" s="45">
        <v>0</v>
      </c>
      <c r="R200" s="45">
        <v>0</v>
      </c>
      <c r="S200" s="45">
        <v>0</v>
      </c>
      <c r="T200" s="45">
        <v>0</v>
      </c>
      <c r="U200" s="45">
        <v>0</v>
      </c>
    </row>
    <row r="201" spans="1:21" x14ac:dyDescent="0.2">
      <c r="A201" s="46" t="s">
        <v>1151</v>
      </c>
      <c r="B201" s="46" t="s">
        <v>1150</v>
      </c>
      <c r="C201" s="46" t="s">
        <v>534</v>
      </c>
      <c r="D201" s="46" t="str">
        <f t="shared" si="3"/>
        <v>A001-680</v>
      </c>
      <c r="E201" s="46" t="s">
        <v>535</v>
      </c>
      <c r="F201" s="45">
        <v>22000</v>
      </c>
      <c r="G201" s="45">
        <v>22000</v>
      </c>
      <c r="H201" s="45">
        <v>15000</v>
      </c>
      <c r="I201" s="45">
        <v>15000</v>
      </c>
      <c r="J201" s="45">
        <v>14000</v>
      </c>
      <c r="K201" s="45">
        <v>14000</v>
      </c>
      <c r="L201" s="45">
        <v>14000</v>
      </c>
      <c r="M201" s="45">
        <v>14000</v>
      </c>
      <c r="N201" s="45">
        <v>21000</v>
      </c>
      <c r="O201" s="45">
        <v>12660</v>
      </c>
      <c r="P201" s="45">
        <v>15000</v>
      </c>
      <c r="Q201" s="45">
        <v>15000</v>
      </c>
      <c r="R201" s="45">
        <v>15000</v>
      </c>
      <c r="S201" s="45">
        <v>15000</v>
      </c>
      <c r="T201" s="45">
        <v>15000</v>
      </c>
      <c r="U201" s="45">
        <v>10000</v>
      </c>
    </row>
    <row r="202" spans="1:21" x14ac:dyDescent="0.2">
      <c r="A202" s="46" t="s">
        <v>1151</v>
      </c>
      <c r="B202" s="46" t="s">
        <v>1150</v>
      </c>
      <c r="C202" s="46" t="s">
        <v>537</v>
      </c>
      <c r="D202" s="46" t="str">
        <f t="shared" si="3"/>
        <v>A001-681</v>
      </c>
      <c r="E202" s="46" t="s">
        <v>1208</v>
      </c>
      <c r="F202" s="45">
        <v>50000</v>
      </c>
      <c r="G202" s="45">
        <v>50000</v>
      </c>
      <c r="H202" s="45">
        <v>50000</v>
      </c>
      <c r="I202" s="45">
        <v>50000</v>
      </c>
      <c r="J202" s="45">
        <v>50000</v>
      </c>
      <c r="K202" s="45">
        <v>0</v>
      </c>
      <c r="L202" s="45">
        <v>50000</v>
      </c>
      <c r="M202" s="45">
        <v>50000</v>
      </c>
      <c r="N202" s="45">
        <v>50000</v>
      </c>
      <c r="O202" s="45">
        <v>50000</v>
      </c>
      <c r="P202" s="45">
        <v>0</v>
      </c>
      <c r="Q202" s="45">
        <v>0</v>
      </c>
      <c r="R202" s="45">
        <v>0</v>
      </c>
      <c r="S202" s="45">
        <v>0</v>
      </c>
      <c r="T202" s="45">
        <v>0</v>
      </c>
      <c r="U202" s="45">
        <v>0</v>
      </c>
    </row>
    <row r="203" spans="1:21" x14ac:dyDescent="0.2">
      <c r="A203" s="46" t="s">
        <v>1151</v>
      </c>
      <c r="B203" s="46" t="s">
        <v>1150</v>
      </c>
      <c r="C203" s="46" t="s">
        <v>1207</v>
      </c>
      <c r="D203" s="46" t="str">
        <f t="shared" si="3"/>
        <v>A001-684</v>
      </c>
      <c r="E203" s="46" t="s">
        <v>1206</v>
      </c>
      <c r="F203" s="45">
        <v>20000</v>
      </c>
      <c r="G203" s="45">
        <v>0</v>
      </c>
      <c r="H203" s="45">
        <v>0</v>
      </c>
      <c r="I203" s="45">
        <v>0</v>
      </c>
      <c r="J203" s="45">
        <v>0</v>
      </c>
      <c r="K203" s="45">
        <v>0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45">
        <v>0</v>
      </c>
      <c r="S203" s="45">
        <v>0</v>
      </c>
      <c r="T203" s="45">
        <v>0</v>
      </c>
      <c r="U203" s="45">
        <v>0</v>
      </c>
    </row>
    <row r="204" spans="1:21" x14ac:dyDescent="0.2">
      <c r="A204" s="46" t="s">
        <v>1151</v>
      </c>
      <c r="B204" s="46" t="s">
        <v>1150</v>
      </c>
      <c r="C204" s="46" t="s">
        <v>1205</v>
      </c>
      <c r="D204" s="46" t="str">
        <f t="shared" si="3"/>
        <v>A001-700</v>
      </c>
      <c r="E204" s="46" t="s">
        <v>540</v>
      </c>
      <c r="F204" s="45">
        <v>0</v>
      </c>
      <c r="G204" s="45">
        <v>0</v>
      </c>
      <c r="H204" s="45">
        <v>0</v>
      </c>
      <c r="I204" s="45">
        <v>0</v>
      </c>
      <c r="J204" s="45">
        <v>0</v>
      </c>
      <c r="K204" s="45">
        <v>0</v>
      </c>
      <c r="L204" s="45">
        <v>0</v>
      </c>
      <c r="M204" s="45">
        <v>0</v>
      </c>
      <c r="N204" s="45">
        <v>0</v>
      </c>
      <c r="O204" s="45">
        <v>21375</v>
      </c>
      <c r="P204" s="45">
        <v>21375</v>
      </c>
      <c r="Q204" s="45">
        <v>21375</v>
      </c>
      <c r="R204" s="45">
        <v>22461</v>
      </c>
      <c r="S204" s="45">
        <v>22461</v>
      </c>
      <c r="T204" s="45">
        <v>22461</v>
      </c>
      <c r="U204" s="45">
        <v>10000</v>
      </c>
    </row>
    <row r="205" spans="1:21" x14ac:dyDescent="0.2">
      <c r="A205" s="46" t="s">
        <v>1151</v>
      </c>
      <c r="B205" s="46" t="s">
        <v>1150</v>
      </c>
      <c r="C205" s="46" t="s">
        <v>1204</v>
      </c>
      <c r="D205" s="46" t="str">
        <f t="shared" si="3"/>
        <v>A001-701</v>
      </c>
      <c r="E205" s="46" t="s">
        <v>542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  <c r="K205" s="45">
        <v>0</v>
      </c>
      <c r="L205" s="45">
        <v>0</v>
      </c>
      <c r="M205" s="45">
        <v>0</v>
      </c>
      <c r="N205" s="45">
        <v>0</v>
      </c>
      <c r="O205" s="45">
        <v>42000</v>
      </c>
      <c r="P205" s="45">
        <v>42000</v>
      </c>
      <c r="Q205" s="45">
        <v>42000</v>
      </c>
      <c r="R205" s="45">
        <v>5000</v>
      </c>
      <c r="S205" s="45">
        <v>1500</v>
      </c>
      <c r="T205" s="45">
        <v>1500</v>
      </c>
      <c r="U205" s="45">
        <v>0</v>
      </c>
    </row>
    <row r="206" spans="1:21" x14ac:dyDescent="0.2">
      <c r="A206" s="46" t="s">
        <v>1151</v>
      </c>
      <c r="B206" s="46" t="s">
        <v>1150</v>
      </c>
      <c r="C206" s="46" t="s">
        <v>544</v>
      </c>
      <c r="D206" s="46" t="str">
        <f t="shared" si="3"/>
        <v>A001-706</v>
      </c>
      <c r="E206" s="46" t="s">
        <v>545</v>
      </c>
      <c r="F206" s="45">
        <v>250000</v>
      </c>
      <c r="G206" s="45">
        <v>375000</v>
      </c>
      <c r="H206" s="45">
        <v>375000</v>
      </c>
      <c r="I206" s="45">
        <v>375000</v>
      </c>
      <c r="J206" s="45">
        <v>400000</v>
      </c>
      <c r="K206" s="45">
        <v>400000</v>
      </c>
      <c r="L206" s="45">
        <v>400000</v>
      </c>
      <c r="M206" s="45">
        <v>400000</v>
      </c>
      <c r="N206" s="45">
        <v>580000</v>
      </c>
      <c r="O206" s="45">
        <v>580000</v>
      </c>
      <c r="P206" s="45">
        <v>450000</v>
      </c>
      <c r="Q206" s="45">
        <v>580000</v>
      </c>
      <c r="R206" s="45">
        <v>750000</v>
      </c>
      <c r="S206" s="45">
        <v>345384</v>
      </c>
      <c r="T206" s="45">
        <v>345384</v>
      </c>
      <c r="U206" s="45">
        <v>353000</v>
      </c>
    </row>
    <row r="207" spans="1:21" x14ac:dyDescent="0.2">
      <c r="A207" s="46" t="s">
        <v>1151</v>
      </c>
      <c r="B207" s="46" t="s">
        <v>1150</v>
      </c>
      <c r="C207" s="46" t="s">
        <v>547</v>
      </c>
      <c r="D207" s="46" t="str">
        <f t="shared" si="3"/>
        <v>A001-754</v>
      </c>
      <c r="E207" s="46" t="s">
        <v>548</v>
      </c>
      <c r="F207" s="45">
        <v>33000</v>
      </c>
      <c r="G207" s="45">
        <v>33000</v>
      </c>
      <c r="H207" s="45">
        <v>25000</v>
      </c>
      <c r="I207" s="45">
        <v>8000</v>
      </c>
      <c r="J207" s="45">
        <v>4000</v>
      </c>
      <c r="K207" s="45">
        <v>4000</v>
      </c>
      <c r="L207" s="45">
        <v>4000</v>
      </c>
      <c r="M207" s="45">
        <v>4000</v>
      </c>
      <c r="N207" s="45">
        <v>4000</v>
      </c>
      <c r="O207" s="45">
        <v>4000</v>
      </c>
      <c r="P207" s="45">
        <v>4000</v>
      </c>
      <c r="Q207" s="45">
        <v>4000</v>
      </c>
      <c r="R207" s="45">
        <v>4000</v>
      </c>
      <c r="S207" s="45">
        <v>0</v>
      </c>
      <c r="T207" s="45">
        <v>0</v>
      </c>
      <c r="U207" s="45">
        <v>0</v>
      </c>
    </row>
    <row r="208" spans="1:21" x14ac:dyDescent="0.2">
      <c r="A208" s="46" t="s">
        <v>1151</v>
      </c>
      <c r="B208" s="46" t="s">
        <v>1150</v>
      </c>
      <c r="C208" s="46" t="s">
        <v>1203</v>
      </c>
      <c r="D208" s="46" t="str">
        <f t="shared" si="3"/>
        <v>A001-756</v>
      </c>
      <c r="E208" s="46" t="s">
        <v>1202</v>
      </c>
      <c r="F208" s="45">
        <v>130000</v>
      </c>
      <c r="G208" s="45">
        <v>181000</v>
      </c>
      <c r="H208" s="45">
        <v>160000</v>
      </c>
      <c r="I208" s="45">
        <v>160000</v>
      </c>
      <c r="J208" s="45">
        <v>140000</v>
      </c>
      <c r="K208" s="45">
        <v>125000</v>
      </c>
      <c r="L208" s="45">
        <v>120000</v>
      </c>
      <c r="M208" s="45">
        <v>118000</v>
      </c>
      <c r="N208" s="45">
        <v>0</v>
      </c>
      <c r="O208" s="45">
        <v>0</v>
      </c>
      <c r="P208" s="45">
        <v>0</v>
      </c>
      <c r="Q208" s="45">
        <v>0</v>
      </c>
      <c r="R208" s="45">
        <v>0</v>
      </c>
      <c r="S208" s="45">
        <v>0</v>
      </c>
      <c r="T208" s="45">
        <v>0</v>
      </c>
      <c r="U208" s="45">
        <v>0</v>
      </c>
    </row>
    <row r="209" spans="1:21" x14ac:dyDescent="0.2">
      <c r="A209" s="46" t="s">
        <v>1151</v>
      </c>
      <c r="B209" s="46" t="s">
        <v>1150</v>
      </c>
      <c r="C209" s="46" t="s">
        <v>1201</v>
      </c>
      <c r="D209" s="46" t="str">
        <f t="shared" si="3"/>
        <v>A001-757</v>
      </c>
      <c r="E209" s="46" t="s">
        <v>1200</v>
      </c>
      <c r="F209" s="45">
        <v>103000</v>
      </c>
      <c r="G209" s="45">
        <v>129000</v>
      </c>
      <c r="H209" s="45">
        <v>100000</v>
      </c>
      <c r="I209" s="45">
        <v>110000</v>
      </c>
      <c r="J209" s="45">
        <v>130000</v>
      </c>
      <c r="K209" s="45">
        <v>130000</v>
      </c>
      <c r="L209" s="45">
        <v>130000</v>
      </c>
      <c r="M209" s="45">
        <v>131000</v>
      </c>
      <c r="N209" s="45">
        <v>0</v>
      </c>
      <c r="O209" s="45">
        <v>0</v>
      </c>
      <c r="P209" s="45">
        <v>0</v>
      </c>
      <c r="Q209" s="45">
        <v>0</v>
      </c>
      <c r="R209" s="45">
        <v>0</v>
      </c>
      <c r="S209" s="45">
        <v>0</v>
      </c>
      <c r="T209" s="45">
        <v>0</v>
      </c>
      <c r="U209" s="45">
        <v>0</v>
      </c>
    </row>
    <row r="210" spans="1:21" x14ac:dyDescent="0.2">
      <c r="A210" s="46" t="s">
        <v>1151</v>
      </c>
      <c r="B210" s="46" t="s">
        <v>1150</v>
      </c>
      <c r="C210" s="46" t="s">
        <v>1199</v>
      </c>
      <c r="D210" s="46" t="str">
        <f t="shared" si="3"/>
        <v>A001-758</v>
      </c>
      <c r="E210" s="46" t="s">
        <v>1198</v>
      </c>
      <c r="F210" s="45">
        <v>43000</v>
      </c>
      <c r="G210" s="45">
        <v>42000</v>
      </c>
      <c r="H210" s="45">
        <v>45000</v>
      </c>
      <c r="I210" s="45">
        <v>50000</v>
      </c>
      <c r="J210" s="45">
        <v>65000</v>
      </c>
      <c r="K210" s="45">
        <v>65000</v>
      </c>
      <c r="L210" s="45">
        <v>62000</v>
      </c>
      <c r="M210" s="45">
        <v>61000</v>
      </c>
      <c r="N210" s="45">
        <v>0</v>
      </c>
      <c r="O210" s="45">
        <v>0</v>
      </c>
      <c r="P210" s="45">
        <v>0</v>
      </c>
      <c r="Q210" s="45">
        <v>0</v>
      </c>
      <c r="R210" s="45">
        <v>0</v>
      </c>
      <c r="S210" s="45">
        <v>0</v>
      </c>
      <c r="T210" s="45">
        <v>0</v>
      </c>
      <c r="U210" s="45">
        <v>0</v>
      </c>
    </row>
    <row r="211" spans="1:21" x14ac:dyDescent="0.2">
      <c r="A211" s="46" t="s">
        <v>1151</v>
      </c>
      <c r="B211" s="46" t="s">
        <v>1150</v>
      </c>
      <c r="C211" s="46" t="s">
        <v>771</v>
      </c>
      <c r="D211" s="46" t="str">
        <f t="shared" si="3"/>
        <v>A001-759</v>
      </c>
      <c r="E211" s="46" t="s">
        <v>1197</v>
      </c>
      <c r="F211" s="45">
        <v>16000</v>
      </c>
      <c r="G211" s="45">
        <v>16000</v>
      </c>
      <c r="H211" s="45">
        <v>18000</v>
      </c>
      <c r="I211" s="45">
        <v>16000</v>
      </c>
      <c r="J211" s="45">
        <v>0</v>
      </c>
      <c r="K211" s="45">
        <v>0</v>
      </c>
      <c r="L211" s="45">
        <v>165000</v>
      </c>
      <c r="M211" s="45">
        <v>212000</v>
      </c>
      <c r="N211" s="45">
        <v>0</v>
      </c>
      <c r="O211" s="45">
        <v>0</v>
      </c>
      <c r="P211" s="45">
        <v>0</v>
      </c>
      <c r="Q211" s="45">
        <v>0</v>
      </c>
      <c r="R211" s="45">
        <v>0</v>
      </c>
      <c r="S211" s="45">
        <v>0</v>
      </c>
      <c r="T211" s="45">
        <v>0</v>
      </c>
      <c r="U211" s="45">
        <v>0</v>
      </c>
    </row>
    <row r="212" spans="1:21" x14ac:dyDescent="0.2">
      <c r="A212" s="46" t="s">
        <v>1151</v>
      </c>
      <c r="B212" s="46" t="s">
        <v>1150</v>
      </c>
      <c r="C212" s="46" t="s">
        <v>774</v>
      </c>
      <c r="D212" s="46" t="str">
        <f t="shared" si="3"/>
        <v>A001-760</v>
      </c>
      <c r="E212" s="46" t="s">
        <v>1196</v>
      </c>
      <c r="F212" s="45">
        <v>205000</v>
      </c>
      <c r="G212" s="45">
        <v>267000</v>
      </c>
      <c r="H212" s="45">
        <v>250000</v>
      </c>
      <c r="I212" s="45">
        <v>267000</v>
      </c>
      <c r="J212" s="45">
        <v>250000</v>
      </c>
      <c r="K212" s="45">
        <v>0</v>
      </c>
      <c r="L212" s="45">
        <v>26400</v>
      </c>
      <c r="M212" s="45">
        <v>27000</v>
      </c>
      <c r="N212" s="45">
        <v>0</v>
      </c>
      <c r="O212" s="45">
        <v>0</v>
      </c>
      <c r="P212" s="45">
        <v>0</v>
      </c>
      <c r="Q212" s="45">
        <v>0</v>
      </c>
      <c r="R212" s="45">
        <v>0</v>
      </c>
      <c r="S212" s="45">
        <v>0</v>
      </c>
      <c r="T212" s="45">
        <v>0</v>
      </c>
      <c r="U212" s="45">
        <v>0</v>
      </c>
    </row>
    <row r="213" spans="1:21" x14ac:dyDescent="0.2">
      <c r="A213" s="46" t="s">
        <v>1151</v>
      </c>
      <c r="B213" s="46" t="s">
        <v>1150</v>
      </c>
      <c r="C213" s="46" t="s">
        <v>1195</v>
      </c>
      <c r="D213" s="46" t="str">
        <f t="shared" si="3"/>
        <v>A001-761</v>
      </c>
      <c r="E213" s="46" t="s">
        <v>1194</v>
      </c>
      <c r="F213" s="45">
        <v>0</v>
      </c>
      <c r="G213" s="45">
        <v>0</v>
      </c>
      <c r="H213" s="45">
        <v>0</v>
      </c>
      <c r="I213" s="45">
        <v>0</v>
      </c>
      <c r="J213" s="45">
        <v>0</v>
      </c>
      <c r="K213" s="45">
        <v>150000</v>
      </c>
      <c r="L213" s="45">
        <v>150000</v>
      </c>
      <c r="M213" s="45">
        <v>54000</v>
      </c>
      <c r="N213" s="45">
        <v>0</v>
      </c>
      <c r="O213" s="45">
        <v>0</v>
      </c>
      <c r="P213" s="45">
        <v>0</v>
      </c>
      <c r="Q213" s="45">
        <v>0</v>
      </c>
      <c r="R213" s="45">
        <v>0</v>
      </c>
      <c r="S213" s="45">
        <v>0</v>
      </c>
      <c r="T213" s="45">
        <v>0</v>
      </c>
      <c r="U213" s="45">
        <v>0</v>
      </c>
    </row>
    <row r="214" spans="1:21" x14ac:dyDescent="0.2">
      <c r="A214" s="46" t="s">
        <v>1151</v>
      </c>
      <c r="B214" s="46" t="s">
        <v>1150</v>
      </c>
      <c r="C214" s="46" t="s">
        <v>550</v>
      </c>
      <c r="D214" s="46" t="str">
        <f t="shared" si="3"/>
        <v>A001-773</v>
      </c>
      <c r="E214" s="46" t="s">
        <v>1193</v>
      </c>
      <c r="F214" s="45">
        <v>65000</v>
      </c>
      <c r="G214" s="45">
        <v>89000</v>
      </c>
      <c r="H214" s="45">
        <v>95000</v>
      </c>
      <c r="I214" s="45">
        <v>62000</v>
      </c>
      <c r="J214" s="45">
        <v>91000</v>
      </c>
      <c r="K214" s="45">
        <v>66000</v>
      </c>
      <c r="L214" s="45">
        <v>69000</v>
      </c>
      <c r="M214" s="45">
        <v>69000</v>
      </c>
      <c r="N214" s="45">
        <v>92000</v>
      </c>
      <c r="O214" s="45">
        <v>76000</v>
      </c>
      <c r="P214" s="45">
        <v>109000</v>
      </c>
      <c r="Q214" s="45">
        <v>117000</v>
      </c>
      <c r="R214" s="45">
        <v>120000</v>
      </c>
      <c r="S214" s="45">
        <v>120000</v>
      </c>
      <c r="T214" s="45">
        <v>120000</v>
      </c>
      <c r="U214" s="45">
        <v>0</v>
      </c>
    </row>
    <row r="215" spans="1:21" x14ac:dyDescent="0.2">
      <c r="A215" s="46" t="s">
        <v>1151</v>
      </c>
      <c r="B215" s="46" t="s">
        <v>1150</v>
      </c>
      <c r="C215" s="46" t="s">
        <v>553</v>
      </c>
      <c r="D215" s="46" t="str">
        <f t="shared" si="3"/>
        <v>A001-777</v>
      </c>
      <c r="E215" s="46" t="s">
        <v>554</v>
      </c>
      <c r="F215" s="45">
        <v>111000</v>
      </c>
      <c r="G215" s="45">
        <v>111000</v>
      </c>
      <c r="H215" s="45">
        <v>110000</v>
      </c>
      <c r="I215" s="45">
        <v>108000</v>
      </c>
      <c r="J215" s="45">
        <v>120000</v>
      </c>
      <c r="K215" s="45">
        <v>125000</v>
      </c>
      <c r="L215" s="45">
        <v>120000</v>
      </c>
      <c r="M215" s="45">
        <v>78000</v>
      </c>
      <c r="N215" s="45">
        <v>125000</v>
      </c>
      <c r="O215" s="45">
        <v>130000</v>
      </c>
      <c r="P215" s="45">
        <v>122000</v>
      </c>
      <c r="Q215" s="45">
        <v>132125</v>
      </c>
      <c r="R215" s="45">
        <v>125000</v>
      </c>
      <c r="S215" s="45">
        <v>125000</v>
      </c>
      <c r="T215" s="45">
        <v>125000</v>
      </c>
      <c r="U215" s="45">
        <v>145000</v>
      </c>
    </row>
    <row r="216" spans="1:21" x14ac:dyDescent="0.2">
      <c r="A216" s="46" t="s">
        <v>1151</v>
      </c>
      <c r="B216" s="46" t="s">
        <v>1150</v>
      </c>
      <c r="C216" s="46" t="s">
        <v>1192</v>
      </c>
      <c r="D216" s="46" t="str">
        <f t="shared" si="3"/>
        <v>A001-778</v>
      </c>
      <c r="E216" s="46" t="s">
        <v>556</v>
      </c>
      <c r="F216" s="45">
        <v>0</v>
      </c>
      <c r="G216" s="45">
        <v>0</v>
      </c>
      <c r="H216" s="45">
        <v>0</v>
      </c>
      <c r="I216" s="45">
        <v>0</v>
      </c>
      <c r="J216" s="45">
        <v>0</v>
      </c>
      <c r="K216" s="45">
        <v>0</v>
      </c>
      <c r="L216" s="45">
        <v>0</v>
      </c>
      <c r="M216" s="45">
        <v>0</v>
      </c>
      <c r="N216" s="45">
        <v>0</v>
      </c>
      <c r="O216" s="45">
        <v>0</v>
      </c>
      <c r="P216" s="45">
        <v>650000</v>
      </c>
      <c r="Q216" s="45">
        <v>350000</v>
      </c>
      <c r="R216" s="45">
        <v>0</v>
      </c>
      <c r="S216" s="45">
        <v>0</v>
      </c>
      <c r="T216" s="45">
        <v>0</v>
      </c>
      <c r="U216" s="45">
        <v>0</v>
      </c>
    </row>
    <row r="217" spans="1:21" x14ac:dyDescent="0.2">
      <c r="A217" s="46" t="s">
        <v>1151</v>
      </c>
      <c r="B217" s="46" t="s">
        <v>1150</v>
      </c>
      <c r="C217" s="46" t="s">
        <v>558</v>
      </c>
      <c r="D217" s="46" t="str">
        <f t="shared" si="3"/>
        <v>A001-785</v>
      </c>
      <c r="E217" s="46" t="s">
        <v>559</v>
      </c>
      <c r="F217" s="45">
        <v>4620000</v>
      </c>
      <c r="G217" s="45">
        <v>5500000</v>
      </c>
      <c r="H217" s="45">
        <v>6300000</v>
      </c>
      <c r="I217" s="45">
        <v>6700000</v>
      </c>
      <c r="J217" s="45">
        <v>7370000</v>
      </c>
      <c r="K217" s="45">
        <v>7370000</v>
      </c>
      <c r="L217" s="45">
        <v>7370000</v>
      </c>
      <c r="M217" s="45">
        <v>5300000</v>
      </c>
      <c r="N217" s="45">
        <v>2175000</v>
      </c>
      <c r="O217" s="45">
        <v>5172000</v>
      </c>
      <c r="P217" s="45">
        <v>4800000</v>
      </c>
      <c r="Q217" s="45">
        <v>4700000</v>
      </c>
      <c r="R217" s="45">
        <v>4700000</v>
      </c>
      <c r="S217" s="45">
        <v>4700000</v>
      </c>
      <c r="T217" s="45">
        <v>4700000</v>
      </c>
      <c r="U217" s="45">
        <v>4803400</v>
      </c>
    </row>
    <row r="218" spans="1:21" x14ac:dyDescent="0.2">
      <c r="A218" s="46" t="s">
        <v>1151</v>
      </c>
      <c r="B218" s="46" t="s">
        <v>1150</v>
      </c>
      <c r="C218" s="46" t="s">
        <v>1191</v>
      </c>
      <c r="D218" s="46" t="str">
        <f t="shared" si="3"/>
        <v>A001-786</v>
      </c>
      <c r="E218" s="46" t="s">
        <v>1190</v>
      </c>
      <c r="F218" s="45">
        <v>3000</v>
      </c>
      <c r="G218" s="45">
        <v>1000</v>
      </c>
      <c r="H218" s="45">
        <v>1000</v>
      </c>
      <c r="I218" s="45">
        <v>1000</v>
      </c>
      <c r="J218" s="45">
        <v>1000</v>
      </c>
      <c r="K218" s="45">
        <v>1000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45">
        <v>0</v>
      </c>
      <c r="S218" s="45">
        <v>0</v>
      </c>
      <c r="T218" s="45">
        <v>0</v>
      </c>
      <c r="U218" s="45">
        <v>0</v>
      </c>
    </row>
    <row r="219" spans="1:21" x14ac:dyDescent="0.2">
      <c r="A219" s="46" t="s">
        <v>1151</v>
      </c>
      <c r="B219" s="46" t="s">
        <v>1150</v>
      </c>
      <c r="C219" s="46" t="s">
        <v>1189</v>
      </c>
      <c r="D219" s="46" t="str">
        <f t="shared" si="3"/>
        <v>A001-787</v>
      </c>
      <c r="E219" s="46" t="s">
        <v>1101</v>
      </c>
      <c r="F219" s="45">
        <v>0</v>
      </c>
      <c r="G219" s="45">
        <v>0</v>
      </c>
      <c r="H219" s="45">
        <v>0</v>
      </c>
      <c r="I219" s="45">
        <v>0</v>
      </c>
      <c r="J219" s="45">
        <v>0</v>
      </c>
      <c r="K219" s="45">
        <v>0</v>
      </c>
      <c r="L219" s="45">
        <v>0</v>
      </c>
      <c r="M219" s="45">
        <v>0</v>
      </c>
      <c r="N219" s="45">
        <v>0</v>
      </c>
      <c r="O219" s="45">
        <v>3631000</v>
      </c>
      <c r="P219" s="45">
        <v>3200000</v>
      </c>
      <c r="Q219" s="45">
        <v>3500000</v>
      </c>
      <c r="R219" s="45">
        <v>3500000</v>
      </c>
      <c r="S219" s="45">
        <v>3500000</v>
      </c>
      <c r="T219" s="45">
        <v>3500000</v>
      </c>
      <c r="U219" s="45">
        <v>3288100</v>
      </c>
    </row>
    <row r="220" spans="1:21" x14ac:dyDescent="0.2">
      <c r="A220" s="46" t="s">
        <v>1151</v>
      </c>
      <c r="B220" s="46" t="s">
        <v>1150</v>
      </c>
      <c r="C220" s="46" t="s">
        <v>1097</v>
      </c>
      <c r="D220" s="46" t="str">
        <f t="shared" si="3"/>
        <v>A001-788</v>
      </c>
      <c r="E220" s="46" t="s">
        <v>1188</v>
      </c>
      <c r="F220" s="45">
        <v>0</v>
      </c>
      <c r="G220" s="45">
        <v>0</v>
      </c>
      <c r="H220" s="45">
        <v>0</v>
      </c>
      <c r="I220" s="45">
        <v>0</v>
      </c>
      <c r="J220" s="45">
        <v>0</v>
      </c>
      <c r="K220" s="45">
        <v>0</v>
      </c>
      <c r="L220" s="45">
        <v>0</v>
      </c>
      <c r="M220" s="45">
        <v>0</v>
      </c>
      <c r="N220" s="45">
        <v>0</v>
      </c>
      <c r="O220" s="45">
        <v>128000</v>
      </c>
      <c r="P220" s="45">
        <v>250000</v>
      </c>
      <c r="Q220" s="45">
        <v>0</v>
      </c>
      <c r="R220" s="45">
        <v>0</v>
      </c>
      <c r="S220" s="45">
        <v>0</v>
      </c>
      <c r="T220" s="45">
        <v>0</v>
      </c>
      <c r="U220" s="45">
        <v>0</v>
      </c>
    </row>
    <row r="221" spans="1:21" x14ac:dyDescent="0.2">
      <c r="A221" s="46" t="s">
        <v>1151</v>
      </c>
      <c r="B221" s="46" t="s">
        <v>1150</v>
      </c>
      <c r="C221" s="46" t="s">
        <v>1187</v>
      </c>
      <c r="D221" s="46" t="str">
        <f t="shared" si="3"/>
        <v>A001-789</v>
      </c>
      <c r="E221" s="46" t="s">
        <v>565</v>
      </c>
      <c r="F221" s="45">
        <v>0</v>
      </c>
      <c r="G221" s="45">
        <v>0</v>
      </c>
      <c r="H221" s="45">
        <v>0</v>
      </c>
      <c r="I221" s="45">
        <v>0</v>
      </c>
      <c r="J221" s="45">
        <v>0</v>
      </c>
      <c r="K221" s="45">
        <v>0</v>
      </c>
      <c r="L221" s="45">
        <v>0</v>
      </c>
      <c r="M221" s="45">
        <v>0</v>
      </c>
      <c r="N221" s="45">
        <v>0</v>
      </c>
      <c r="O221" s="45">
        <v>97000</v>
      </c>
      <c r="P221" s="45">
        <v>180000</v>
      </c>
      <c r="Q221" s="45">
        <v>0</v>
      </c>
      <c r="R221" s="45">
        <v>0</v>
      </c>
      <c r="S221" s="45">
        <v>0</v>
      </c>
      <c r="T221" s="45">
        <v>0</v>
      </c>
      <c r="U221" s="45">
        <v>0</v>
      </c>
    </row>
    <row r="222" spans="1:21" x14ac:dyDescent="0.2">
      <c r="A222" s="46" t="s">
        <v>1151</v>
      </c>
      <c r="B222" s="46" t="s">
        <v>1150</v>
      </c>
      <c r="C222" s="46" t="s">
        <v>1136</v>
      </c>
      <c r="D222" s="46" t="str">
        <f t="shared" si="3"/>
        <v>A001-790</v>
      </c>
      <c r="E222" s="46" t="s">
        <v>1186</v>
      </c>
      <c r="F222" s="45">
        <v>0</v>
      </c>
      <c r="G222" s="45">
        <v>0</v>
      </c>
      <c r="H222" s="45">
        <v>0</v>
      </c>
      <c r="I222" s="45">
        <v>0</v>
      </c>
      <c r="J222" s="45">
        <v>0</v>
      </c>
      <c r="K222" s="45">
        <v>0</v>
      </c>
      <c r="L222" s="45">
        <v>0</v>
      </c>
      <c r="M222" s="45">
        <v>0</v>
      </c>
      <c r="N222" s="45">
        <v>0</v>
      </c>
      <c r="O222" s="45">
        <v>136400</v>
      </c>
      <c r="P222" s="45">
        <v>136400</v>
      </c>
      <c r="Q222" s="45">
        <v>0</v>
      </c>
      <c r="R222" s="45">
        <v>100000</v>
      </c>
      <c r="S222" s="45">
        <v>100000</v>
      </c>
      <c r="T222" s="45">
        <v>100000</v>
      </c>
      <c r="U222" s="45">
        <v>0</v>
      </c>
    </row>
    <row r="223" spans="1:21" x14ac:dyDescent="0.2">
      <c r="A223" s="46" t="s">
        <v>1151</v>
      </c>
      <c r="B223" s="46" t="s">
        <v>1150</v>
      </c>
      <c r="C223" s="46" t="s">
        <v>1185</v>
      </c>
      <c r="D223" s="46" t="str">
        <f t="shared" si="3"/>
        <v>A001-791</v>
      </c>
      <c r="E223" s="46" t="s">
        <v>569</v>
      </c>
      <c r="F223" s="45">
        <v>0</v>
      </c>
      <c r="G223" s="45">
        <v>0</v>
      </c>
      <c r="H223" s="45">
        <v>0</v>
      </c>
      <c r="I223" s="45">
        <v>0</v>
      </c>
      <c r="J223" s="45">
        <v>0</v>
      </c>
      <c r="K223" s="45">
        <v>0</v>
      </c>
      <c r="L223" s="45">
        <v>0</v>
      </c>
      <c r="M223" s="45">
        <v>0</v>
      </c>
      <c r="N223" s="45">
        <v>0</v>
      </c>
      <c r="O223" s="45">
        <v>2200000</v>
      </c>
      <c r="P223" s="45">
        <v>3000000</v>
      </c>
      <c r="Q223" s="45">
        <v>3000000</v>
      </c>
      <c r="R223" s="45">
        <v>3500000</v>
      </c>
      <c r="S223" s="45">
        <v>3500000</v>
      </c>
      <c r="T223" s="45">
        <v>3500000</v>
      </c>
      <c r="U223" s="45">
        <v>3577000</v>
      </c>
    </row>
    <row r="224" spans="1:21" x14ac:dyDescent="0.2">
      <c r="A224" s="46" t="s">
        <v>1151</v>
      </c>
      <c r="B224" s="46" t="s">
        <v>1150</v>
      </c>
      <c r="C224" s="46" t="s">
        <v>1184</v>
      </c>
      <c r="D224" s="46" t="str">
        <f t="shared" si="3"/>
        <v>A001-792</v>
      </c>
      <c r="E224" s="46" t="s">
        <v>571</v>
      </c>
      <c r="F224" s="45">
        <v>0</v>
      </c>
      <c r="G224" s="45">
        <v>0</v>
      </c>
      <c r="H224" s="45">
        <v>0</v>
      </c>
      <c r="I224" s="45">
        <v>0</v>
      </c>
      <c r="J224" s="45">
        <v>0</v>
      </c>
      <c r="K224" s="45">
        <v>0</v>
      </c>
      <c r="L224" s="45">
        <v>0</v>
      </c>
      <c r="M224" s="45">
        <v>0</v>
      </c>
      <c r="N224" s="45">
        <v>0</v>
      </c>
      <c r="O224" s="45">
        <v>25000</v>
      </c>
      <c r="P224" s="45">
        <v>25000</v>
      </c>
      <c r="Q224" s="45">
        <v>31000</v>
      </c>
      <c r="R224" s="45">
        <v>31000</v>
      </c>
      <c r="S224" s="45">
        <v>31000</v>
      </c>
      <c r="T224" s="45">
        <v>31000</v>
      </c>
      <c r="U224" s="45">
        <v>31700</v>
      </c>
    </row>
    <row r="225" spans="1:21" x14ac:dyDescent="0.2">
      <c r="A225" s="46" t="s">
        <v>1151</v>
      </c>
      <c r="B225" s="46" t="s">
        <v>1150</v>
      </c>
      <c r="C225" s="46" t="s">
        <v>573</v>
      </c>
      <c r="D225" s="46" t="str">
        <f t="shared" si="3"/>
        <v>A001-795</v>
      </c>
      <c r="E225" s="46" t="s">
        <v>574</v>
      </c>
      <c r="F225" s="45">
        <v>4450000</v>
      </c>
      <c r="G225" s="45">
        <v>5200000</v>
      </c>
      <c r="H225" s="45">
        <v>4000000</v>
      </c>
      <c r="I225" s="45">
        <v>6530000</v>
      </c>
      <c r="J225" s="45">
        <v>6000000</v>
      </c>
      <c r="K225" s="45">
        <v>6000000</v>
      </c>
      <c r="L225" s="45">
        <v>6500000</v>
      </c>
      <c r="M225" s="45">
        <v>6500000</v>
      </c>
      <c r="N225" s="45">
        <v>5300000</v>
      </c>
      <c r="O225" s="45">
        <v>6500000</v>
      </c>
      <c r="P225" s="45">
        <v>6000000</v>
      </c>
      <c r="Q225" s="45">
        <v>8000000</v>
      </c>
      <c r="R225" s="45">
        <v>8900000</v>
      </c>
      <c r="S225" s="45">
        <v>7647000</v>
      </c>
      <c r="T225" s="45">
        <v>8000000</v>
      </c>
      <c r="U225" s="45">
        <v>7000000</v>
      </c>
    </row>
    <row r="226" spans="1:21" x14ac:dyDescent="0.2">
      <c r="A226" s="46" t="s">
        <v>1151</v>
      </c>
      <c r="B226" s="46" t="s">
        <v>1150</v>
      </c>
      <c r="C226" s="46" t="s">
        <v>576</v>
      </c>
      <c r="D226" s="46" t="str">
        <f t="shared" si="3"/>
        <v>A001-797</v>
      </c>
      <c r="E226" s="46" t="s">
        <v>577</v>
      </c>
      <c r="F226" s="45">
        <v>3250000</v>
      </c>
      <c r="G226" s="45">
        <v>2900000</v>
      </c>
      <c r="H226" s="45">
        <v>2924000</v>
      </c>
      <c r="I226" s="45">
        <v>2500000</v>
      </c>
      <c r="J226" s="45">
        <v>2250000</v>
      </c>
      <c r="K226" s="45">
        <v>2200000</v>
      </c>
      <c r="L226" s="45">
        <v>2500000</v>
      </c>
      <c r="M226" s="45">
        <v>2500000</v>
      </c>
      <c r="N226" s="45">
        <v>2500000</v>
      </c>
      <c r="O226" s="45">
        <v>2500000</v>
      </c>
      <c r="P226" s="45">
        <v>2000000</v>
      </c>
      <c r="Q226" s="45">
        <v>750000</v>
      </c>
      <c r="R226" s="45">
        <v>750000</v>
      </c>
      <c r="S226" s="45">
        <v>2000000</v>
      </c>
      <c r="T226" s="45">
        <v>2800000</v>
      </c>
      <c r="U226" s="45">
        <v>2861600</v>
      </c>
    </row>
    <row r="227" spans="1:21" x14ac:dyDescent="0.2">
      <c r="A227" s="46" t="s">
        <v>1151</v>
      </c>
      <c r="B227" s="46" t="s">
        <v>1150</v>
      </c>
      <c r="C227" s="46" t="s">
        <v>579</v>
      </c>
      <c r="D227" s="46" t="str">
        <f t="shared" si="3"/>
        <v>A001-799</v>
      </c>
      <c r="E227" s="46" t="s">
        <v>580</v>
      </c>
      <c r="F227" s="45">
        <v>995000</v>
      </c>
      <c r="G227" s="45">
        <v>950000</v>
      </c>
      <c r="H227" s="45">
        <v>871000</v>
      </c>
      <c r="I227" s="45">
        <v>828000</v>
      </c>
      <c r="J227" s="45">
        <v>860000</v>
      </c>
      <c r="K227" s="45">
        <v>850000</v>
      </c>
      <c r="L227" s="45">
        <v>650000</v>
      </c>
      <c r="M227" s="45">
        <v>650000</v>
      </c>
      <c r="N227" s="45">
        <v>670000</v>
      </c>
      <c r="O227" s="45">
        <v>688000</v>
      </c>
      <c r="P227" s="45">
        <v>700000</v>
      </c>
      <c r="Q227" s="45">
        <v>700000</v>
      </c>
      <c r="R227" s="45">
        <v>700000</v>
      </c>
      <c r="S227" s="45">
        <v>700000</v>
      </c>
      <c r="T227" s="45">
        <v>800000</v>
      </c>
      <c r="U227" s="45">
        <v>800000</v>
      </c>
    </row>
    <row r="228" spans="1:21" x14ac:dyDescent="0.2">
      <c r="A228" s="46" t="s">
        <v>1151</v>
      </c>
      <c r="B228" s="46" t="s">
        <v>1150</v>
      </c>
      <c r="C228" s="46" t="s">
        <v>1183</v>
      </c>
      <c r="D228" s="46" t="str">
        <f t="shared" si="3"/>
        <v>A001-864</v>
      </c>
      <c r="E228" s="46" t="s">
        <v>1182</v>
      </c>
      <c r="F228" s="45">
        <v>0</v>
      </c>
      <c r="G228" s="45">
        <v>0</v>
      </c>
      <c r="H228" s="45">
        <v>0</v>
      </c>
      <c r="I228" s="45">
        <v>0</v>
      </c>
      <c r="J228" s="45">
        <v>0</v>
      </c>
      <c r="K228" s="45">
        <v>0</v>
      </c>
      <c r="L228" s="45">
        <v>0</v>
      </c>
      <c r="M228" s="45">
        <v>256000</v>
      </c>
      <c r="N228" s="45">
        <v>36000</v>
      </c>
      <c r="O228" s="45">
        <v>540000</v>
      </c>
      <c r="P228" s="45">
        <v>653000</v>
      </c>
      <c r="Q228" s="45">
        <v>653000</v>
      </c>
      <c r="R228" s="45">
        <v>653000</v>
      </c>
      <c r="S228" s="45">
        <v>153000</v>
      </c>
      <c r="T228" s="45">
        <v>0</v>
      </c>
      <c r="U228" s="45">
        <v>0</v>
      </c>
    </row>
    <row r="229" spans="1:21" x14ac:dyDescent="0.2">
      <c r="A229" s="46" t="s">
        <v>1151</v>
      </c>
      <c r="B229" s="46" t="s">
        <v>1150</v>
      </c>
      <c r="C229" s="46" t="s">
        <v>1181</v>
      </c>
      <c r="D229" s="46" t="str">
        <f t="shared" si="3"/>
        <v>A001-865</v>
      </c>
      <c r="E229" s="46" t="s">
        <v>1180</v>
      </c>
      <c r="F229" s="45">
        <v>0</v>
      </c>
      <c r="G229" s="45">
        <v>0</v>
      </c>
      <c r="H229" s="45">
        <v>0</v>
      </c>
      <c r="I229" s="45">
        <v>0</v>
      </c>
      <c r="J229" s="45">
        <v>0</v>
      </c>
      <c r="K229" s="45">
        <v>0</v>
      </c>
      <c r="L229" s="45">
        <v>0</v>
      </c>
      <c r="M229" s="45">
        <v>0</v>
      </c>
      <c r="N229" s="45">
        <v>0</v>
      </c>
      <c r="O229" s="45">
        <v>0</v>
      </c>
      <c r="P229" s="45">
        <v>0</v>
      </c>
      <c r="Q229" s="45">
        <v>0</v>
      </c>
      <c r="R229" s="45">
        <v>0</v>
      </c>
      <c r="S229" s="45">
        <v>0</v>
      </c>
      <c r="T229" s="45">
        <v>0</v>
      </c>
      <c r="U229" s="45">
        <v>1500000</v>
      </c>
    </row>
    <row r="230" spans="1:21" x14ac:dyDescent="0.2">
      <c r="A230" s="46" t="s">
        <v>1151</v>
      </c>
      <c r="B230" s="46" t="s">
        <v>1150</v>
      </c>
      <c r="C230" s="46" t="s">
        <v>586</v>
      </c>
      <c r="D230" s="46" t="str">
        <f t="shared" si="3"/>
        <v>A001-868</v>
      </c>
      <c r="E230" s="46" t="s">
        <v>587</v>
      </c>
      <c r="F230" s="45">
        <v>6000</v>
      </c>
      <c r="G230" s="45">
        <v>7000</v>
      </c>
      <c r="H230" s="45">
        <v>7000</v>
      </c>
      <c r="I230" s="45">
        <v>12000</v>
      </c>
      <c r="J230" s="45">
        <v>25000</v>
      </c>
      <c r="K230" s="45">
        <v>25000</v>
      </c>
      <c r="L230" s="45">
        <v>25000</v>
      </c>
      <c r="M230" s="45">
        <v>25000</v>
      </c>
      <c r="N230" s="45">
        <v>20000</v>
      </c>
      <c r="O230" s="45">
        <v>103375</v>
      </c>
      <c r="P230" s="45">
        <v>20000</v>
      </c>
      <c r="Q230" s="45">
        <v>20000</v>
      </c>
      <c r="R230" s="45">
        <v>20000</v>
      </c>
      <c r="S230" s="45">
        <v>20000</v>
      </c>
      <c r="T230" s="45">
        <v>20000</v>
      </c>
      <c r="U230" s="45">
        <v>30000</v>
      </c>
    </row>
    <row r="231" spans="1:21" x14ac:dyDescent="0.2">
      <c r="A231" s="46" t="s">
        <v>1151</v>
      </c>
      <c r="B231" s="46" t="s">
        <v>1150</v>
      </c>
      <c r="C231" s="46" t="s">
        <v>589</v>
      </c>
      <c r="D231" s="46" t="str">
        <f t="shared" si="3"/>
        <v>A001-869</v>
      </c>
      <c r="E231" s="46" t="s">
        <v>590</v>
      </c>
      <c r="F231" s="45">
        <v>0</v>
      </c>
      <c r="G231" s="45">
        <v>6790000</v>
      </c>
      <c r="H231" s="45">
        <v>0</v>
      </c>
      <c r="I231" s="45">
        <v>12456000</v>
      </c>
      <c r="J231" s="45">
        <v>0</v>
      </c>
      <c r="K231" s="45">
        <v>0</v>
      </c>
      <c r="L231" s="45">
        <v>0</v>
      </c>
      <c r="M231" s="45">
        <v>550000</v>
      </c>
      <c r="N231" s="45">
        <v>0</v>
      </c>
      <c r="O231" s="45">
        <v>6800000</v>
      </c>
      <c r="P231" s="45">
        <v>1700000</v>
      </c>
      <c r="Q231" s="45">
        <v>2500000</v>
      </c>
      <c r="R231" s="45">
        <v>0</v>
      </c>
      <c r="S231" s="45">
        <v>0</v>
      </c>
      <c r="T231" s="45">
        <v>0</v>
      </c>
      <c r="U231" s="45">
        <v>0</v>
      </c>
    </row>
    <row r="232" spans="1:21" x14ac:dyDescent="0.2">
      <c r="A232" s="46" t="s">
        <v>1151</v>
      </c>
      <c r="B232" s="46" t="s">
        <v>1150</v>
      </c>
      <c r="C232" s="46" t="s">
        <v>1179</v>
      </c>
      <c r="D232" s="46" t="str">
        <f t="shared" si="3"/>
        <v>A001-870</v>
      </c>
      <c r="E232" s="46" t="s">
        <v>1178</v>
      </c>
      <c r="F232" s="45">
        <v>1000</v>
      </c>
      <c r="G232" s="45">
        <v>1000</v>
      </c>
      <c r="H232" s="45">
        <v>1000</v>
      </c>
      <c r="I232" s="45">
        <v>3000</v>
      </c>
      <c r="J232" s="45">
        <v>5000</v>
      </c>
      <c r="K232" s="45">
        <v>5000</v>
      </c>
      <c r="L232" s="45">
        <v>0</v>
      </c>
      <c r="M232" s="45">
        <v>0</v>
      </c>
      <c r="N232" s="45">
        <v>0</v>
      </c>
      <c r="O232" s="45">
        <v>0</v>
      </c>
      <c r="P232" s="45">
        <v>0</v>
      </c>
      <c r="Q232" s="45">
        <v>0</v>
      </c>
      <c r="R232" s="45">
        <v>0</v>
      </c>
      <c r="S232" s="45">
        <v>0</v>
      </c>
      <c r="T232" s="45">
        <v>0</v>
      </c>
      <c r="U232" s="45">
        <v>0</v>
      </c>
    </row>
    <row r="233" spans="1:21" x14ac:dyDescent="0.2">
      <c r="A233" s="46" t="s">
        <v>1151</v>
      </c>
      <c r="B233" s="46" t="s">
        <v>1150</v>
      </c>
      <c r="C233" s="46" t="s">
        <v>1177</v>
      </c>
      <c r="D233" s="46" t="str">
        <f t="shared" si="3"/>
        <v>A001-871</v>
      </c>
      <c r="E233" s="46" t="s">
        <v>1176</v>
      </c>
      <c r="F233" s="45">
        <v>152000</v>
      </c>
      <c r="G233" s="45">
        <v>170000</v>
      </c>
      <c r="H233" s="45">
        <v>57000</v>
      </c>
      <c r="I233" s="45">
        <v>225000</v>
      </c>
      <c r="J233" s="45">
        <v>280000</v>
      </c>
      <c r="K233" s="45">
        <v>140000</v>
      </c>
      <c r="L233" s="45">
        <v>0</v>
      </c>
      <c r="M233" s="45">
        <v>0</v>
      </c>
      <c r="N233" s="45">
        <v>0</v>
      </c>
      <c r="O233" s="45">
        <v>0</v>
      </c>
      <c r="P233" s="45">
        <v>0</v>
      </c>
      <c r="Q233" s="45">
        <v>0</v>
      </c>
      <c r="R233" s="45">
        <v>0</v>
      </c>
      <c r="S233" s="45">
        <v>0</v>
      </c>
      <c r="T233" s="45">
        <v>0</v>
      </c>
      <c r="U233" s="45">
        <v>0</v>
      </c>
    </row>
    <row r="234" spans="1:21" x14ac:dyDescent="0.2">
      <c r="A234" s="46" t="s">
        <v>1151</v>
      </c>
      <c r="B234" s="46" t="s">
        <v>1150</v>
      </c>
      <c r="C234" s="46" t="s">
        <v>592</v>
      </c>
      <c r="D234" s="46" t="str">
        <f t="shared" si="3"/>
        <v>A001-872</v>
      </c>
      <c r="E234" s="46" t="s">
        <v>593</v>
      </c>
      <c r="F234" s="45">
        <v>952000</v>
      </c>
      <c r="G234" s="45">
        <v>989000</v>
      </c>
      <c r="H234" s="45">
        <v>747000</v>
      </c>
      <c r="I234" s="45">
        <v>417000</v>
      </c>
      <c r="J234" s="45">
        <v>839000</v>
      </c>
      <c r="K234" s="45">
        <v>878000</v>
      </c>
      <c r="L234" s="45">
        <v>405000</v>
      </c>
      <c r="M234" s="45">
        <v>245000</v>
      </c>
      <c r="N234" s="45">
        <v>245000</v>
      </c>
      <c r="O234" s="45">
        <v>245000</v>
      </c>
      <c r="P234" s="45">
        <v>245000</v>
      </c>
      <c r="Q234" s="45">
        <v>295000</v>
      </c>
      <c r="R234" s="45">
        <v>245000</v>
      </c>
      <c r="S234" s="45">
        <v>245000</v>
      </c>
      <c r="T234" s="45">
        <v>814690</v>
      </c>
      <c r="U234" s="45">
        <v>800000</v>
      </c>
    </row>
    <row r="235" spans="1:21" x14ac:dyDescent="0.2">
      <c r="A235" s="46" t="s">
        <v>1151</v>
      </c>
      <c r="B235" s="46" t="s">
        <v>1150</v>
      </c>
      <c r="C235" s="46" t="s">
        <v>595</v>
      </c>
      <c r="D235" s="46" t="str">
        <f t="shared" si="3"/>
        <v>A001-873</v>
      </c>
      <c r="E235" s="46" t="s">
        <v>1175</v>
      </c>
      <c r="F235" s="45">
        <v>800000</v>
      </c>
      <c r="G235" s="45">
        <v>400000</v>
      </c>
      <c r="H235" s="45">
        <v>250000</v>
      </c>
      <c r="I235" s="45">
        <v>400000</v>
      </c>
      <c r="J235" s="45">
        <v>500000</v>
      </c>
      <c r="K235" s="45">
        <v>500000</v>
      </c>
      <c r="L235" s="45">
        <v>500000</v>
      </c>
      <c r="M235" s="45">
        <v>500000</v>
      </c>
      <c r="N235" s="45">
        <v>500000</v>
      </c>
      <c r="O235" s="45">
        <v>500000</v>
      </c>
      <c r="P235" s="45">
        <v>500000</v>
      </c>
      <c r="Q235" s="45">
        <v>500000</v>
      </c>
      <c r="R235" s="45">
        <v>500000</v>
      </c>
      <c r="S235" s="45">
        <v>500000</v>
      </c>
      <c r="T235" s="45">
        <v>500000</v>
      </c>
      <c r="U235" s="45">
        <v>800000</v>
      </c>
    </row>
    <row r="236" spans="1:21" x14ac:dyDescent="0.2">
      <c r="A236" s="46" t="s">
        <v>1151</v>
      </c>
      <c r="B236" s="46" t="s">
        <v>1150</v>
      </c>
      <c r="C236" s="46" t="s">
        <v>1174</v>
      </c>
      <c r="D236" s="46" t="str">
        <f t="shared" si="3"/>
        <v>A001-874</v>
      </c>
      <c r="E236" s="46" t="s">
        <v>1173</v>
      </c>
      <c r="F236" s="45">
        <v>2000</v>
      </c>
      <c r="G236" s="45">
        <v>206000</v>
      </c>
      <c r="H236" s="45">
        <v>2000</v>
      </c>
      <c r="I236" s="45">
        <v>2000</v>
      </c>
      <c r="J236" s="45">
        <v>2000</v>
      </c>
      <c r="K236" s="45">
        <v>0</v>
      </c>
      <c r="L236" s="45">
        <v>0</v>
      </c>
      <c r="M236" s="45">
        <v>0</v>
      </c>
      <c r="N236" s="45">
        <v>0</v>
      </c>
      <c r="O236" s="45">
        <v>0</v>
      </c>
      <c r="P236" s="45">
        <v>0</v>
      </c>
      <c r="Q236" s="45">
        <v>0</v>
      </c>
      <c r="R236" s="45">
        <v>0</v>
      </c>
      <c r="S236" s="45">
        <v>0</v>
      </c>
      <c r="T236" s="45">
        <v>0</v>
      </c>
      <c r="U236" s="45">
        <v>0</v>
      </c>
    </row>
    <row r="237" spans="1:21" x14ac:dyDescent="0.2">
      <c r="A237" s="46" t="s">
        <v>1151</v>
      </c>
      <c r="B237" s="46" t="s">
        <v>1150</v>
      </c>
      <c r="C237" s="46" t="s">
        <v>1172</v>
      </c>
      <c r="D237" s="46" t="str">
        <f t="shared" si="3"/>
        <v>A001-875</v>
      </c>
      <c r="E237" s="46" t="s">
        <v>1171</v>
      </c>
      <c r="F237" s="45">
        <v>2000000</v>
      </c>
      <c r="G237" s="45">
        <v>0</v>
      </c>
      <c r="H237" s="45">
        <v>0</v>
      </c>
      <c r="I237" s="45">
        <v>0</v>
      </c>
      <c r="J237" s="45">
        <v>0</v>
      </c>
      <c r="K237" s="45">
        <v>0</v>
      </c>
      <c r="L237" s="45">
        <v>0</v>
      </c>
      <c r="M237" s="45">
        <v>0</v>
      </c>
      <c r="N237" s="45">
        <v>0</v>
      </c>
      <c r="O237" s="45">
        <v>0</v>
      </c>
      <c r="P237" s="45">
        <v>0</v>
      </c>
      <c r="Q237" s="45">
        <v>0</v>
      </c>
      <c r="R237" s="45">
        <v>0</v>
      </c>
      <c r="S237" s="45">
        <v>0</v>
      </c>
      <c r="T237" s="45">
        <v>0</v>
      </c>
      <c r="U237" s="45">
        <v>0</v>
      </c>
    </row>
    <row r="238" spans="1:21" x14ac:dyDescent="0.2">
      <c r="A238" s="46" t="s">
        <v>1151</v>
      </c>
      <c r="B238" s="46" t="s">
        <v>1150</v>
      </c>
      <c r="C238" s="46" t="s">
        <v>600</v>
      </c>
      <c r="D238" s="46" t="str">
        <f t="shared" si="3"/>
        <v>A001-877</v>
      </c>
      <c r="E238" s="46" t="s">
        <v>1170</v>
      </c>
      <c r="F238" s="45">
        <v>0</v>
      </c>
      <c r="G238" s="45">
        <v>0</v>
      </c>
      <c r="H238" s="45">
        <v>0</v>
      </c>
      <c r="I238" s="45">
        <v>150000</v>
      </c>
      <c r="J238" s="45">
        <v>150000</v>
      </c>
      <c r="K238" s="45">
        <v>200000</v>
      </c>
      <c r="L238" s="45">
        <v>238000</v>
      </c>
      <c r="M238" s="45">
        <v>183000</v>
      </c>
      <c r="N238" s="45">
        <v>89000</v>
      </c>
      <c r="O238" s="45">
        <v>89000</v>
      </c>
      <c r="P238" s="45">
        <v>89000</v>
      </c>
      <c r="Q238" s="45">
        <v>89000</v>
      </c>
      <c r="R238" s="45">
        <v>89000</v>
      </c>
      <c r="S238" s="45">
        <v>20000</v>
      </c>
      <c r="T238" s="45">
        <v>20000</v>
      </c>
      <c r="U238" s="45">
        <v>20400</v>
      </c>
    </row>
    <row r="239" spans="1:21" x14ac:dyDescent="0.2">
      <c r="A239" s="46" t="s">
        <v>1151</v>
      </c>
      <c r="B239" s="46" t="s">
        <v>1150</v>
      </c>
      <c r="C239" s="46" t="s">
        <v>1169</v>
      </c>
      <c r="D239" s="46" t="str">
        <f t="shared" si="3"/>
        <v>A001-878</v>
      </c>
      <c r="E239" s="46" t="s">
        <v>1168</v>
      </c>
      <c r="F239" s="45">
        <v>0</v>
      </c>
      <c r="G239" s="45">
        <v>0</v>
      </c>
      <c r="H239" s="45">
        <v>0</v>
      </c>
      <c r="I239" s="45">
        <v>0</v>
      </c>
      <c r="J239" s="45">
        <v>0</v>
      </c>
      <c r="K239" s="45">
        <v>0</v>
      </c>
      <c r="L239" s="45">
        <v>0</v>
      </c>
      <c r="M239" s="45">
        <v>0</v>
      </c>
      <c r="N239" s="45">
        <v>0</v>
      </c>
      <c r="O239" s="45">
        <v>-1000000</v>
      </c>
      <c r="P239" s="45">
        <v>-1000000</v>
      </c>
      <c r="Q239" s="45">
        <v>0</v>
      </c>
      <c r="R239" s="45">
        <v>0</v>
      </c>
      <c r="S239" s="45">
        <v>0</v>
      </c>
      <c r="T239" s="45">
        <v>0</v>
      </c>
      <c r="U239" s="45">
        <v>0</v>
      </c>
    </row>
    <row r="240" spans="1:21" x14ac:dyDescent="0.2">
      <c r="A240" s="46" t="s">
        <v>1151</v>
      </c>
      <c r="B240" s="46" t="s">
        <v>1150</v>
      </c>
      <c r="C240" s="46" t="s">
        <v>1167</v>
      </c>
      <c r="D240" s="46" t="str">
        <f t="shared" si="3"/>
        <v>A001-879</v>
      </c>
      <c r="E240" s="46" t="s">
        <v>1166</v>
      </c>
      <c r="F240" s="45">
        <v>0</v>
      </c>
      <c r="G240" s="45">
        <v>0</v>
      </c>
      <c r="H240" s="45">
        <v>0</v>
      </c>
      <c r="I240" s="45">
        <v>0</v>
      </c>
      <c r="J240" s="45">
        <v>0</v>
      </c>
      <c r="K240" s="45">
        <v>0</v>
      </c>
      <c r="L240" s="45">
        <v>0</v>
      </c>
      <c r="M240" s="45">
        <v>0</v>
      </c>
      <c r="N240" s="45">
        <v>0</v>
      </c>
      <c r="O240" s="45">
        <v>0</v>
      </c>
      <c r="P240" s="45">
        <v>1000000</v>
      </c>
      <c r="Q240" s="45">
        <v>0</v>
      </c>
      <c r="R240" s="45">
        <v>0</v>
      </c>
      <c r="S240" s="45">
        <v>0</v>
      </c>
      <c r="T240" s="45">
        <v>0</v>
      </c>
      <c r="U240" s="45">
        <v>0</v>
      </c>
    </row>
    <row r="241" spans="1:21" x14ac:dyDescent="0.2">
      <c r="A241" s="46" t="s">
        <v>1151</v>
      </c>
      <c r="B241" s="46" t="s">
        <v>1150</v>
      </c>
      <c r="C241" s="46" t="s">
        <v>1165</v>
      </c>
      <c r="D241" s="46" t="str">
        <f t="shared" si="3"/>
        <v>A001-883</v>
      </c>
      <c r="E241" s="46" t="s">
        <v>1164</v>
      </c>
      <c r="F241" s="45">
        <v>0</v>
      </c>
      <c r="G241" s="45">
        <v>5385000</v>
      </c>
      <c r="H241" s="45">
        <v>0</v>
      </c>
      <c r="I241" s="45">
        <v>0</v>
      </c>
      <c r="J241" s="45">
        <v>0</v>
      </c>
      <c r="K241" s="45">
        <v>0</v>
      </c>
      <c r="L241" s="45">
        <v>0</v>
      </c>
      <c r="M241" s="45">
        <v>0</v>
      </c>
      <c r="N241" s="45">
        <v>0</v>
      </c>
      <c r="O241" s="45">
        <v>0</v>
      </c>
      <c r="P241" s="45">
        <v>0</v>
      </c>
      <c r="Q241" s="45">
        <v>0</v>
      </c>
      <c r="R241" s="45">
        <v>0</v>
      </c>
      <c r="S241" s="45">
        <v>0</v>
      </c>
      <c r="T241" s="45">
        <v>0</v>
      </c>
      <c r="U241" s="45">
        <v>0</v>
      </c>
    </row>
    <row r="242" spans="1:21" x14ac:dyDescent="0.2">
      <c r="A242" s="46" t="s">
        <v>1151</v>
      </c>
      <c r="B242" s="46" t="s">
        <v>1150</v>
      </c>
      <c r="C242" s="46" t="s">
        <v>607</v>
      </c>
      <c r="D242" s="46" t="str">
        <f t="shared" si="3"/>
        <v>A001-885</v>
      </c>
      <c r="E242" s="46" t="s">
        <v>608</v>
      </c>
      <c r="F242" s="45">
        <v>97000</v>
      </c>
      <c r="G242" s="45">
        <v>107000</v>
      </c>
      <c r="H242" s="45">
        <v>50000</v>
      </c>
      <c r="I242" s="45">
        <v>26000</v>
      </c>
      <c r="J242" s="45">
        <v>14000</v>
      </c>
      <c r="K242" s="45">
        <v>25000</v>
      </c>
      <c r="L242" s="45">
        <v>22000</v>
      </c>
      <c r="M242" s="45">
        <v>22000</v>
      </c>
      <c r="N242" s="45">
        <v>27000</v>
      </c>
      <c r="O242" s="45">
        <v>26000</v>
      </c>
      <c r="P242" s="45">
        <v>25000</v>
      </c>
      <c r="Q242" s="45">
        <v>25000</v>
      </c>
      <c r="R242" s="45">
        <v>27000</v>
      </c>
      <c r="S242" s="45">
        <v>27000</v>
      </c>
      <c r="T242" s="45">
        <v>27000</v>
      </c>
      <c r="U242" s="45">
        <v>29270</v>
      </c>
    </row>
    <row r="243" spans="1:21" x14ac:dyDescent="0.2">
      <c r="A243" s="46" t="s">
        <v>1151</v>
      </c>
      <c r="B243" s="46" t="s">
        <v>1150</v>
      </c>
      <c r="C243" s="46" t="s">
        <v>1163</v>
      </c>
      <c r="D243" s="46" t="str">
        <f t="shared" si="3"/>
        <v>A001-887</v>
      </c>
      <c r="E243" s="46" t="s">
        <v>1162</v>
      </c>
      <c r="F243" s="45">
        <v>1000</v>
      </c>
      <c r="G243" s="45">
        <v>1000</v>
      </c>
      <c r="H243" s="45">
        <v>1000</v>
      </c>
      <c r="I243" s="45">
        <v>1000</v>
      </c>
      <c r="J243" s="45">
        <v>16000</v>
      </c>
      <c r="K243" s="45">
        <v>16000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45">
        <v>0</v>
      </c>
      <c r="S243" s="45">
        <v>0</v>
      </c>
      <c r="T243" s="45">
        <v>0</v>
      </c>
      <c r="U243" s="45">
        <v>0</v>
      </c>
    </row>
    <row r="244" spans="1:21" x14ac:dyDescent="0.2">
      <c r="A244" s="46" t="s">
        <v>1151</v>
      </c>
      <c r="B244" s="46" t="s">
        <v>1150</v>
      </c>
      <c r="C244" s="46" t="s">
        <v>610</v>
      </c>
      <c r="D244" s="46" t="str">
        <f t="shared" si="3"/>
        <v>A001-951</v>
      </c>
      <c r="E244" s="46" t="s">
        <v>611</v>
      </c>
      <c r="F244" s="45">
        <v>-3051000</v>
      </c>
      <c r="G244" s="45">
        <v>-3108000</v>
      </c>
      <c r="H244" s="45">
        <v>-3257000</v>
      </c>
      <c r="I244" s="45">
        <v>-3414000</v>
      </c>
      <c r="J244" s="45">
        <v>-1500000</v>
      </c>
      <c r="K244" s="45">
        <v>-1365000</v>
      </c>
      <c r="L244" s="45">
        <v>-1365000</v>
      </c>
      <c r="M244" s="45">
        <v>-1365000</v>
      </c>
      <c r="N244" s="45">
        <v>-1365000</v>
      </c>
      <c r="O244" s="45">
        <v>0</v>
      </c>
      <c r="P244" s="45">
        <v>-1365000</v>
      </c>
      <c r="Q244" s="45">
        <v>-1365000</v>
      </c>
      <c r="R244" s="45">
        <v>-3365000</v>
      </c>
      <c r="S244" s="45">
        <v>-500000</v>
      </c>
      <c r="T244" s="45">
        <v>-500000</v>
      </c>
      <c r="U244" s="45">
        <v>-500000</v>
      </c>
    </row>
    <row r="245" spans="1:21" x14ac:dyDescent="0.2">
      <c r="A245" s="46" t="s">
        <v>1151</v>
      </c>
      <c r="B245" s="46" t="s">
        <v>1150</v>
      </c>
      <c r="C245" s="46" t="s">
        <v>613</v>
      </c>
      <c r="D245" s="46" t="str">
        <f t="shared" si="3"/>
        <v>A001-952</v>
      </c>
      <c r="E245" s="46" t="s">
        <v>614</v>
      </c>
      <c r="F245" s="45">
        <v>21893000</v>
      </c>
      <c r="G245" s="45">
        <v>22946000</v>
      </c>
      <c r="H245" s="45">
        <v>20142000</v>
      </c>
      <c r="I245" s="45">
        <v>22106000</v>
      </c>
      <c r="J245" s="45">
        <v>25231000</v>
      </c>
      <c r="K245" s="45">
        <v>26145000</v>
      </c>
      <c r="L245" s="45">
        <v>29000000</v>
      </c>
      <c r="M245" s="45">
        <v>27595000</v>
      </c>
      <c r="N245" s="45">
        <v>31351939</v>
      </c>
      <c r="O245" s="45">
        <v>29048117</v>
      </c>
      <c r="P245" s="45">
        <v>27154693</v>
      </c>
      <c r="Q245" s="45">
        <v>28669813</v>
      </c>
      <c r="R245" s="45">
        <v>35914179</v>
      </c>
      <c r="S245" s="45">
        <v>37590861</v>
      </c>
      <c r="T245" s="45">
        <v>39525585</v>
      </c>
      <c r="U245" s="45">
        <v>36301547</v>
      </c>
    </row>
    <row r="246" spans="1:21" x14ac:dyDescent="0.2">
      <c r="A246" s="46" t="s">
        <v>1151</v>
      </c>
      <c r="B246" s="46" t="s">
        <v>1150</v>
      </c>
      <c r="C246" s="46" t="s">
        <v>616</v>
      </c>
      <c r="D246" s="46" t="str">
        <f t="shared" si="3"/>
        <v>A001-953</v>
      </c>
      <c r="E246" s="46" t="s">
        <v>1161</v>
      </c>
      <c r="F246" s="45">
        <v>0</v>
      </c>
      <c r="G246" s="45">
        <v>0</v>
      </c>
      <c r="H246" s="45">
        <v>0</v>
      </c>
      <c r="I246" s="45">
        <v>-4800000</v>
      </c>
      <c r="J246" s="45">
        <v>-2400000</v>
      </c>
      <c r="K246" s="45">
        <v>-950000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45">
        <v>0</v>
      </c>
      <c r="S246" s="45">
        <v>0</v>
      </c>
      <c r="T246" s="45">
        <v>0</v>
      </c>
      <c r="U246" s="45">
        <v>0</v>
      </c>
    </row>
    <row r="247" spans="1:21" x14ac:dyDescent="0.2">
      <c r="A247" s="46" t="s">
        <v>1151</v>
      </c>
      <c r="B247" s="46" t="s">
        <v>1150</v>
      </c>
      <c r="C247" s="46" t="s">
        <v>619</v>
      </c>
      <c r="D247" s="46" t="str">
        <f t="shared" si="3"/>
        <v>A001-954</v>
      </c>
      <c r="E247" s="46" t="s">
        <v>620</v>
      </c>
      <c r="F247" s="45">
        <v>0</v>
      </c>
      <c r="G247" s="45">
        <v>0</v>
      </c>
      <c r="H247" s="45">
        <v>0</v>
      </c>
      <c r="I247" s="45">
        <v>-2456000</v>
      </c>
      <c r="J247" s="45">
        <v>-3571000</v>
      </c>
      <c r="K247" s="45">
        <v>-1150000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45">
        <v>0</v>
      </c>
      <c r="S247" s="45">
        <v>0</v>
      </c>
      <c r="T247" s="45">
        <v>0</v>
      </c>
      <c r="U247" s="45">
        <v>0</v>
      </c>
    </row>
    <row r="248" spans="1:21" x14ac:dyDescent="0.2">
      <c r="A248" s="46" t="s">
        <v>1151</v>
      </c>
      <c r="B248" s="46" t="s">
        <v>1150</v>
      </c>
      <c r="C248" s="46" t="s">
        <v>1160</v>
      </c>
      <c r="D248" s="46" t="str">
        <f t="shared" si="3"/>
        <v>A001-955</v>
      </c>
      <c r="E248" s="46" t="s">
        <v>1159</v>
      </c>
      <c r="F248" s="45">
        <v>0</v>
      </c>
      <c r="G248" s="45">
        <v>0</v>
      </c>
      <c r="H248" s="45">
        <v>0</v>
      </c>
      <c r="I248" s="45">
        <v>-5200000</v>
      </c>
      <c r="J248" s="45">
        <v>-5200000</v>
      </c>
      <c r="K248" s="45">
        <v>-3100000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45">
        <v>0</v>
      </c>
      <c r="S248" s="45">
        <v>0</v>
      </c>
      <c r="T248" s="45">
        <v>0</v>
      </c>
      <c r="U248" s="45">
        <v>0</v>
      </c>
    </row>
    <row r="249" spans="1:21" x14ac:dyDescent="0.2">
      <c r="A249" s="46" t="s">
        <v>1151</v>
      </c>
      <c r="B249" s="46" t="s">
        <v>1150</v>
      </c>
      <c r="C249" s="46" t="s">
        <v>1158</v>
      </c>
      <c r="D249" s="46" t="str">
        <f t="shared" si="3"/>
        <v>A001-956</v>
      </c>
      <c r="E249" s="46" t="s">
        <v>1157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750000</v>
      </c>
      <c r="R249" s="45">
        <v>750000</v>
      </c>
      <c r="S249" s="45">
        <v>750000</v>
      </c>
      <c r="T249" s="45">
        <v>0</v>
      </c>
      <c r="U249" s="45">
        <v>0</v>
      </c>
    </row>
    <row r="250" spans="1:21" x14ac:dyDescent="0.2">
      <c r="A250" s="46" t="s">
        <v>1151</v>
      </c>
      <c r="B250" s="46" t="s">
        <v>1150</v>
      </c>
      <c r="C250" s="46" t="s">
        <v>1156</v>
      </c>
      <c r="D250" s="46" t="str">
        <f t="shared" si="3"/>
        <v>A001-957</v>
      </c>
      <c r="E250" s="46" t="s">
        <v>1155</v>
      </c>
      <c r="F250" s="45">
        <v>0</v>
      </c>
      <c r="G250" s="45">
        <v>0</v>
      </c>
      <c r="H250" s="45">
        <v>0</v>
      </c>
      <c r="I250" s="45">
        <v>0</v>
      </c>
      <c r="J250" s="45">
        <v>0</v>
      </c>
      <c r="K250" s="45">
        <v>0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45">
        <v>0</v>
      </c>
      <c r="S250" s="45">
        <v>0</v>
      </c>
      <c r="T250" s="45">
        <v>0</v>
      </c>
      <c r="U250" s="45">
        <v>-11866000</v>
      </c>
    </row>
    <row r="251" spans="1:21" x14ac:dyDescent="0.2">
      <c r="A251" s="46" t="s">
        <v>1151</v>
      </c>
      <c r="B251" s="46" t="s">
        <v>1150</v>
      </c>
      <c r="C251" s="46" t="s">
        <v>1154</v>
      </c>
      <c r="D251" s="46" t="str">
        <f t="shared" si="3"/>
        <v>A001-960</v>
      </c>
      <c r="E251" s="46" t="s">
        <v>626</v>
      </c>
      <c r="F251" s="45">
        <v>0</v>
      </c>
      <c r="G251" s="45">
        <v>0</v>
      </c>
      <c r="H251" s="45">
        <v>0</v>
      </c>
      <c r="I251" s="45">
        <v>0</v>
      </c>
      <c r="J251" s="45">
        <v>0</v>
      </c>
      <c r="K251" s="45">
        <v>0</v>
      </c>
      <c r="L251" s="45">
        <v>0</v>
      </c>
      <c r="M251" s="45">
        <v>0</v>
      </c>
      <c r="N251" s="45">
        <v>-8865884</v>
      </c>
      <c r="O251" s="45">
        <v>0</v>
      </c>
      <c r="P251" s="45">
        <v>0</v>
      </c>
      <c r="Q251" s="45">
        <v>0</v>
      </c>
      <c r="R251" s="45">
        <v>0</v>
      </c>
      <c r="S251" s="45">
        <v>0</v>
      </c>
      <c r="T251" s="45">
        <v>0</v>
      </c>
      <c r="U251" s="45">
        <v>0</v>
      </c>
    </row>
    <row r="252" spans="1:21" x14ac:dyDescent="0.2">
      <c r="A252" s="46" t="s">
        <v>1151</v>
      </c>
      <c r="B252" s="46" t="s">
        <v>1150</v>
      </c>
      <c r="C252" s="46" t="s">
        <v>1153</v>
      </c>
      <c r="D252" s="46" t="str">
        <f t="shared" si="3"/>
        <v>A001-966</v>
      </c>
      <c r="E252" s="46" t="s">
        <v>1152</v>
      </c>
      <c r="F252" s="45">
        <v>0</v>
      </c>
      <c r="G252" s="45">
        <v>0</v>
      </c>
      <c r="H252" s="45">
        <v>0</v>
      </c>
      <c r="I252" s="45">
        <v>0</v>
      </c>
      <c r="J252" s="45">
        <v>0</v>
      </c>
      <c r="K252" s="45">
        <v>0</v>
      </c>
      <c r="L252" s="45">
        <v>0</v>
      </c>
      <c r="M252" s="45">
        <v>0</v>
      </c>
      <c r="N252" s="45">
        <v>0</v>
      </c>
      <c r="O252" s="45">
        <v>0</v>
      </c>
      <c r="P252" s="45">
        <v>0</v>
      </c>
      <c r="Q252" s="45">
        <v>0</v>
      </c>
      <c r="R252" s="45">
        <v>0</v>
      </c>
      <c r="S252" s="45">
        <v>0</v>
      </c>
      <c r="T252" s="45">
        <v>1000000</v>
      </c>
      <c r="U252" s="45">
        <v>0</v>
      </c>
    </row>
    <row r="253" spans="1:21" x14ac:dyDescent="0.2">
      <c r="A253" s="46" t="s">
        <v>1151</v>
      </c>
      <c r="B253" s="46" t="s">
        <v>1150</v>
      </c>
      <c r="C253" s="46" t="s">
        <v>634</v>
      </c>
      <c r="D253" s="46" t="str">
        <f t="shared" si="3"/>
        <v>A001-999</v>
      </c>
      <c r="E253" s="46" t="s">
        <v>635</v>
      </c>
      <c r="F253" s="45">
        <v>1108000</v>
      </c>
      <c r="G253" s="45">
        <v>3000000</v>
      </c>
      <c r="H253" s="45">
        <v>0</v>
      </c>
      <c r="I253" s="45">
        <v>3000000</v>
      </c>
      <c r="J253" s="45">
        <v>0</v>
      </c>
      <c r="K253" s="45">
        <v>2834000</v>
      </c>
      <c r="L253" s="45">
        <v>0</v>
      </c>
      <c r="M253" s="45">
        <v>2550000</v>
      </c>
      <c r="N253" s="45">
        <v>0</v>
      </c>
      <c r="O253" s="45">
        <v>6297000</v>
      </c>
      <c r="P253" s="45">
        <v>0</v>
      </c>
      <c r="Q253" s="45">
        <v>30000000</v>
      </c>
      <c r="R253" s="45">
        <v>7500000</v>
      </c>
      <c r="S253" s="45">
        <v>13800000</v>
      </c>
      <c r="T253" s="45">
        <v>0</v>
      </c>
      <c r="U253" s="45">
        <v>12500000</v>
      </c>
    </row>
    <row r="254" spans="1:21" x14ac:dyDescent="0.2">
      <c r="A254" s="46" t="s">
        <v>1149</v>
      </c>
      <c r="B254" s="46" t="s">
        <v>1148</v>
      </c>
      <c r="C254" s="46" t="s">
        <v>86</v>
      </c>
      <c r="D254" s="46" t="str">
        <f t="shared" si="3"/>
        <v>B022-052</v>
      </c>
      <c r="E254" s="46" t="s">
        <v>637</v>
      </c>
      <c r="F254" s="45">
        <v>17501000</v>
      </c>
      <c r="G254" s="45">
        <v>17566000</v>
      </c>
      <c r="H254" s="45">
        <v>17584000</v>
      </c>
      <c r="I254" s="45">
        <v>18200000</v>
      </c>
      <c r="J254" s="45">
        <v>19960000</v>
      </c>
      <c r="K254" s="45">
        <v>21065000</v>
      </c>
      <c r="L254" s="45">
        <v>22116000</v>
      </c>
      <c r="M254" s="45">
        <v>19919000</v>
      </c>
      <c r="N254" s="45">
        <v>24842000</v>
      </c>
      <c r="O254" s="45">
        <v>25617000</v>
      </c>
      <c r="P254" s="45">
        <v>26573000</v>
      </c>
      <c r="Q254" s="45">
        <v>28497000</v>
      </c>
      <c r="R254" s="45">
        <v>32001000</v>
      </c>
      <c r="S254" s="45">
        <v>32031151</v>
      </c>
      <c r="T254" s="45">
        <v>33000000</v>
      </c>
      <c r="U254" s="45">
        <v>33726000</v>
      </c>
    </row>
    <row r="255" spans="1:21" x14ac:dyDescent="0.2">
      <c r="A255" s="46" t="s">
        <v>1149</v>
      </c>
      <c r="B255" s="46" t="s">
        <v>1148</v>
      </c>
      <c r="C255" s="46" t="s">
        <v>616</v>
      </c>
      <c r="D255" s="46" t="str">
        <f t="shared" si="3"/>
        <v>B022-953</v>
      </c>
      <c r="E255" s="46" t="s">
        <v>639</v>
      </c>
      <c r="F255" s="45">
        <v>-12864000</v>
      </c>
      <c r="G255" s="45">
        <v>-12932000</v>
      </c>
      <c r="H255" s="45">
        <v>-12953000</v>
      </c>
      <c r="I255" s="45">
        <v>-13500000</v>
      </c>
      <c r="J255" s="45">
        <v>-15317000</v>
      </c>
      <c r="K255" s="45">
        <v>-16452000</v>
      </c>
      <c r="L255" s="45">
        <v>-17500000</v>
      </c>
      <c r="M255" s="45">
        <v>-15323000</v>
      </c>
      <c r="N255" s="45">
        <v>-20239916</v>
      </c>
      <c r="O255" s="45">
        <v>-21014916</v>
      </c>
      <c r="P255" s="45">
        <v>-21970916</v>
      </c>
      <c r="Q255" s="45">
        <v>-23916912</v>
      </c>
      <c r="R255" s="45">
        <v>-27420912</v>
      </c>
      <c r="S255" s="45">
        <v>-27451063</v>
      </c>
      <c r="T255" s="45">
        <v>-28419912</v>
      </c>
      <c r="U255" s="45">
        <v>-29145912</v>
      </c>
    </row>
    <row r="256" spans="1:21" x14ac:dyDescent="0.2">
      <c r="A256" s="46" t="s">
        <v>1147</v>
      </c>
      <c r="B256" s="46" t="s">
        <v>1146</v>
      </c>
      <c r="C256" s="46" t="s">
        <v>641</v>
      </c>
      <c r="D256" s="46" t="str">
        <f t="shared" si="3"/>
        <v>B024-249</v>
      </c>
      <c r="E256" s="46" t="s">
        <v>642</v>
      </c>
      <c r="F256" s="45">
        <v>3453000</v>
      </c>
      <c r="G256" s="45">
        <v>5130000</v>
      </c>
      <c r="H256" s="45">
        <v>4240000</v>
      </c>
      <c r="I256" s="45">
        <v>6530000</v>
      </c>
      <c r="J256" s="45">
        <v>7181000</v>
      </c>
      <c r="K256" s="45">
        <v>7542000</v>
      </c>
      <c r="L256" s="45">
        <v>8211000</v>
      </c>
      <c r="M256" s="45">
        <v>9675000</v>
      </c>
      <c r="N256" s="45">
        <v>10526594</v>
      </c>
      <c r="O256" s="45">
        <v>11868339</v>
      </c>
      <c r="P256" s="45">
        <v>10656506</v>
      </c>
      <c r="Q256" s="45">
        <v>14593083</v>
      </c>
      <c r="R256" s="45">
        <v>14597381</v>
      </c>
      <c r="S256" s="45">
        <v>14644757</v>
      </c>
      <c r="T256" s="45">
        <v>52000000</v>
      </c>
      <c r="U256" s="45">
        <v>31746671</v>
      </c>
    </row>
    <row r="257" spans="1:21" x14ac:dyDescent="0.2">
      <c r="A257" s="46" t="s">
        <v>1147</v>
      </c>
      <c r="B257" s="46" t="s">
        <v>1146</v>
      </c>
      <c r="C257" s="46" t="s">
        <v>503</v>
      </c>
      <c r="D257" s="46" t="str">
        <f t="shared" si="3"/>
        <v>B024-654</v>
      </c>
      <c r="E257" s="46" t="s">
        <v>504</v>
      </c>
      <c r="F257" s="45">
        <v>0</v>
      </c>
      <c r="G257" s="45">
        <v>-160000</v>
      </c>
      <c r="H257" s="45">
        <v>-172500</v>
      </c>
      <c r="I257" s="45">
        <v>-431000</v>
      </c>
      <c r="J257" s="45">
        <v>-424000</v>
      </c>
      <c r="K257" s="45">
        <v>0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45">
        <v>0</v>
      </c>
      <c r="S257" s="45">
        <v>0</v>
      </c>
      <c r="T257" s="45">
        <v>0</v>
      </c>
      <c r="U257" s="45">
        <v>0</v>
      </c>
    </row>
    <row r="258" spans="1:21" x14ac:dyDescent="0.2">
      <c r="A258" s="46" t="s">
        <v>1147</v>
      </c>
      <c r="B258" s="46" t="s">
        <v>1146</v>
      </c>
      <c r="C258" s="46" t="s">
        <v>645</v>
      </c>
      <c r="D258" s="46" t="str">
        <f t="shared" ref="D258:D321" si="4">A258&amp;"-"&amp;C258</f>
        <v>B024-899</v>
      </c>
      <c r="E258" s="46" t="s">
        <v>646</v>
      </c>
      <c r="F258" s="45">
        <v>0</v>
      </c>
      <c r="G258" s="45">
        <v>-2296000</v>
      </c>
      <c r="H258" s="45">
        <v>-1192500</v>
      </c>
      <c r="I258" s="45">
        <v>1100000</v>
      </c>
      <c r="J258" s="45">
        <v>316000</v>
      </c>
      <c r="K258" s="45">
        <v>-4000</v>
      </c>
      <c r="L258" s="45">
        <v>-4000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45">
        <v>0</v>
      </c>
      <c r="S258" s="45">
        <v>0</v>
      </c>
      <c r="T258" s="45">
        <v>0</v>
      </c>
      <c r="U258" s="45">
        <v>0</v>
      </c>
    </row>
    <row r="259" spans="1:21" x14ac:dyDescent="0.2">
      <c r="A259" s="46" t="s">
        <v>1147</v>
      </c>
      <c r="B259" s="46" t="s">
        <v>1146</v>
      </c>
      <c r="C259" s="46" t="s">
        <v>1134</v>
      </c>
      <c r="D259" s="46" t="str">
        <f t="shared" si="4"/>
        <v>B024-900</v>
      </c>
      <c r="E259" s="46" t="s">
        <v>1129</v>
      </c>
      <c r="F259" s="45">
        <v>0</v>
      </c>
      <c r="G259" s="45">
        <v>0</v>
      </c>
      <c r="H259" s="45">
        <v>0</v>
      </c>
      <c r="I259" s="45">
        <v>0</v>
      </c>
      <c r="J259" s="45">
        <v>0</v>
      </c>
      <c r="K259" s="45">
        <v>0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45">
        <v>0</v>
      </c>
      <c r="S259" s="45">
        <v>-750000</v>
      </c>
      <c r="T259" s="45">
        <v>0</v>
      </c>
      <c r="U259" s="45">
        <v>0</v>
      </c>
    </row>
    <row r="260" spans="1:21" x14ac:dyDescent="0.2">
      <c r="A260" s="46" t="s">
        <v>1147</v>
      </c>
      <c r="B260" s="46" t="s">
        <v>1146</v>
      </c>
      <c r="C260" s="46" t="s">
        <v>616</v>
      </c>
      <c r="D260" s="46" t="str">
        <f t="shared" si="4"/>
        <v>B024-953</v>
      </c>
      <c r="E260" s="46" t="s">
        <v>1145</v>
      </c>
      <c r="F260" s="45">
        <v>-887000</v>
      </c>
      <c r="G260" s="45">
        <v>0</v>
      </c>
      <c r="H260" s="45">
        <v>0</v>
      </c>
      <c r="I260" s="45">
        <v>0</v>
      </c>
      <c r="J260" s="45">
        <v>0</v>
      </c>
      <c r="K260" s="45">
        <v>0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-750000</v>
      </c>
      <c r="R260" s="45">
        <v>-750000</v>
      </c>
      <c r="S260" s="45">
        <v>0</v>
      </c>
      <c r="T260" s="45">
        <v>0</v>
      </c>
      <c r="U260" s="45">
        <v>0</v>
      </c>
    </row>
    <row r="261" spans="1:21" x14ac:dyDescent="0.2">
      <c r="A261" s="46" t="s">
        <v>1142</v>
      </c>
      <c r="B261" s="46" t="s">
        <v>1141</v>
      </c>
      <c r="C261" s="46" t="s">
        <v>1140</v>
      </c>
      <c r="D261" s="46" t="str">
        <f t="shared" si="4"/>
        <v>B070-189</v>
      </c>
      <c r="E261" s="46" t="s">
        <v>1139</v>
      </c>
      <c r="F261" s="45">
        <v>1000</v>
      </c>
      <c r="G261" s="45">
        <v>0</v>
      </c>
      <c r="H261" s="45">
        <v>0</v>
      </c>
      <c r="I261" s="45">
        <v>0</v>
      </c>
      <c r="J261" s="45">
        <v>0</v>
      </c>
      <c r="K261" s="45">
        <v>0</v>
      </c>
      <c r="L261" s="45">
        <v>0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45">
        <v>0</v>
      </c>
      <c r="S261" s="45">
        <v>0</v>
      </c>
      <c r="T261" s="45">
        <v>0</v>
      </c>
      <c r="U261" s="45">
        <v>0</v>
      </c>
    </row>
    <row r="262" spans="1:21" x14ac:dyDescent="0.2">
      <c r="A262" s="46" t="s">
        <v>1142</v>
      </c>
      <c r="B262" s="46" t="s">
        <v>1141</v>
      </c>
      <c r="C262" s="46" t="s">
        <v>649</v>
      </c>
      <c r="D262" s="46" t="str">
        <f t="shared" si="4"/>
        <v>B070-825</v>
      </c>
      <c r="E262" s="46" t="s">
        <v>650</v>
      </c>
      <c r="F262" s="45">
        <v>64900000</v>
      </c>
      <c r="G262" s="45">
        <v>67580000</v>
      </c>
      <c r="H262" s="45">
        <v>73662000</v>
      </c>
      <c r="I262" s="45">
        <v>80927000</v>
      </c>
      <c r="J262" s="45">
        <v>86428000</v>
      </c>
      <c r="K262" s="45">
        <v>88147000</v>
      </c>
      <c r="L262" s="45">
        <v>88836000</v>
      </c>
      <c r="M262" s="45">
        <v>92410000</v>
      </c>
      <c r="N262" s="45">
        <v>102510648</v>
      </c>
      <c r="O262" s="45">
        <v>114770115</v>
      </c>
      <c r="P262" s="45">
        <v>113014317</v>
      </c>
      <c r="Q262" s="45">
        <v>125476830</v>
      </c>
      <c r="R262" s="45">
        <v>134275346</v>
      </c>
      <c r="S262" s="45">
        <v>151067896</v>
      </c>
      <c r="T262" s="45">
        <v>157478000</v>
      </c>
      <c r="U262" s="45">
        <v>168737912</v>
      </c>
    </row>
    <row r="263" spans="1:21" x14ac:dyDescent="0.2">
      <c r="A263" s="46" t="s">
        <v>1142</v>
      </c>
      <c r="B263" s="46" t="s">
        <v>1141</v>
      </c>
      <c r="C263" s="46" t="s">
        <v>652</v>
      </c>
      <c r="D263" s="46" t="str">
        <f t="shared" si="4"/>
        <v>B070-826</v>
      </c>
      <c r="E263" s="46" t="s">
        <v>653</v>
      </c>
      <c r="F263" s="45">
        <v>46000000</v>
      </c>
      <c r="G263" s="45">
        <v>46337000</v>
      </c>
      <c r="H263" s="45">
        <v>47924000</v>
      </c>
      <c r="I263" s="45">
        <v>49041000</v>
      </c>
      <c r="J263" s="45">
        <v>54296000</v>
      </c>
      <c r="K263" s="45">
        <v>54665000</v>
      </c>
      <c r="L263" s="45">
        <v>55267000</v>
      </c>
      <c r="M263" s="45">
        <v>55729000</v>
      </c>
      <c r="N263" s="45">
        <v>59740381</v>
      </c>
      <c r="O263" s="45">
        <v>57209507</v>
      </c>
      <c r="P263" s="45">
        <v>59398704</v>
      </c>
      <c r="Q263" s="45">
        <v>61054624</v>
      </c>
      <c r="R263" s="45">
        <v>71677961</v>
      </c>
      <c r="S263" s="45">
        <v>71710987</v>
      </c>
      <c r="T263" s="45">
        <v>77359000</v>
      </c>
      <c r="U263" s="45">
        <v>80679975</v>
      </c>
    </row>
    <row r="264" spans="1:21" x14ac:dyDescent="0.2">
      <c r="A264" s="46" t="s">
        <v>1142</v>
      </c>
      <c r="B264" s="46" t="s">
        <v>1141</v>
      </c>
      <c r="C264" s="46" t="s">
        <v>655</v>
      </c>
      <c r="D264" s="46" t="str">
        <f t="shared" si="4"/>
        <v>B070-827</v>
      </c>
      <c r="E264" s="46" t="s">
        <v>656</v>
      </c>
      <c r="F264" s="45">
        <v>34000</v>
      </c>
      <c r="G264" s="45">
        <v>23000</v>
      </c>
      <c r="H264" s="45">
        <v>25000</v>
      </c>
      <c r="I264" s="45">
        <v>27000</v>
      </c>
      <c r="J264" s="45">
        <v>24500</v>
      </c>
      <c r="K264" s="45">
        <v>20000</v>
      </c>
      <c r="L264" s="45">
        <v>18000</v>
      </c>
      <c r="M264" s="45">
        <v>28000</v>
      </c>
      <c r="N264" s="45">
        <v>28000</v>
      </c>
      <c r="O264" s="45">
        <v>28000</v>
      </c>
      <c r="P264" s="45">
        <v>23000</v>
      </c>
      <c r="Q264" s="45">
        <v>0</v>
      </c>
      <c r="R264" s="45">
        <v>0</v>
      </c>
      <c r="S264" s="45">
        <v>0</v>
      </c>
      <c r="T264" s="45">
        <v>0</v>
      </c>
      <c r="U264" s="45">
        <v>0</v>
      </c>
    </row>
    <row r="265" spans="1:21" x14ac:dyDescent="0.2">
      <c r="A265" s="46" t="s">
        <v>1142</v>
      </c>
      <c r="B265" s="46" t="s">
        <v>1141</v>
      </c>
      <c r="C265" s="46" t="s">
        <v>658</v>
      </c>
      <c r="D265" s="46" t="str">
        <f t="shared" si="4"/>
        <v>B070-830</v>
      </c>
      <c r="E265" s="46" t="s">
        <v>659</v>
      </c>
      <c r="F265" s="45">
        <v>465000</v>
      </c>
      <c r="G265" s="45">
        <v>480000</v>
      </c>
      <c r="H265" s="45">
        <v>550000</v>
      </c>
      <c r="I265" s="45">
        <v>600000</v>
      </c>
      <c r="J265" s="45">
        <v>650000</v>
      </c>
      <c r="K265" s="45">
        <v>660000</v>
      </c>
      <c r="L265" s="45">
        <v>692000</v>
      </c>
      <c r="M265" s="45">
        <v>967000</v>
      </c>
      <c r="N265" s="45">
        <v>1000000</v>
      </c>
      <c r="O265" s="45">
        <v>700000</v>
      </c>
      <c r="P265" s="45">
        <v>862000</v>
      </c>
      <c r="Q265" s="45">
        <v>1129695</v>
      </c>
      <c r="R265" s="45">
        <v>1100000</v>
      </c>
      <c r="S265" s="45">
        <v>1400000</v>
      </c>
      <c r="T265" s="45">
        <v>2579000</v>
      </c>
      <c r="U265" s="45">
        <v>2578963</v>
      </c>
    </row>
    <row r="266" spans="1:21" x14ac:dyDescent="0.2">
      <c r="A266" s="46" t="s">
        <v>1142</v>
      </c>
      <c r="B266" s="46" t="s">
        <v>1141</v>
      </c>
      <c r="C266" s="46" t="s">
        <v>661</v>
      </c>
      <c r="D266" s="46" t="str">
        <f t="shared" si="4"/>
        <v>B070-831</v>
      </c>
      <c r="E266" s="46" t="s">
        <v>662</v>
      </c>
      <c r="F266" s="45">
        <v>7755000</v>
      </c>
      <c r="G266" s="45">
        <v>8175000</v>
      </c>
      <c r="H266" s="45">
        <v>8611000</v>
      </c>
      <c r="I266" s="45">
        <v>12535000</v>
      </c>
      <c r="J266" s="45">
        <v>14020000</v>
      </c>
      <c r="K266" s="45">
        <v>13069000</v>
      </c>
      <c r="L266" s="45">
        <v>15039000</v>
      </c>
      <c r="M266" s="45">
        <v>12309000</v>
      </c>
      <c r="N266" s="45">
        <v>13405593</v>
      </c>
      <c r="O266" s="45">
        <v>14355430</v>
      </c>
      <c r="P266" s="45">
        <v>18420542</v>
      </c>
      <c r="Q266" s="45">
        <v>17219971</v>
      </c>
      <c r="R266" s="45">
        <v>14835150</v>
      </c>
      <c r="S266" s="45">
        <v>13218000</v>
      </c>
      <c r="T266" s="45">
        <v>11615000</v>
      </c>
      <c r="U266" s="45">
        <v>14625156</v>
      </c>
    </row>
    <row r="267" spans="1:21" x14ac:dyDescent="0.2">
      <c r="A267" s="46" t="s">
        <v>1142</v>
      </c>
      <c r="B267" s="46" t="s">
        <v>1141</v>
      </c>
      <c r="C267" s="46" t="s">
        <v>664</v>
      </c>
      <c r="D267" s="46" t="str">
        <f t="shared" si="4"/>
        <v>B070-832</v>
      </c>
      <c r="E267" s="46" t="s">
        <v>665</v>
      </c>
      <c r="F267" s="45">
        <v>5675000</v>
      </c>
      <c r="G267" s="45">
        <v>6270000</v>
      </c>
      <c r="H267" s="45">
        <v>7000000</v>
      </c>
      <c r="I267" s="45">
        <v>6500000</v>
      </c>
      <c r="J267" s="45">
        <v>3824000</v>
      </c>
      <c r="K267" s="45">
        <v>3790000</v>
      </c>
      <c r="L267" s="45">
        <v>3373000</v>
      </c>
      <c r="M267" s="45">
        <v>3959000</v>
      </c>
      <c r="N267" s="45">
        <v>3691447</v>
      </c>
      <c r="O267" s="45">
        <v>3338818</v>
      </c>
      <c r="P267" s="45">
        <v>3455428</v>
      </c>
      <c r="Q267" s="45">
        <v>3410056</v>
      </c>
      <c r="R267" s="45">
        <v>3561204</v>
      </c>
      <c r="S267" s="45">
        <v>4200000</v>
      </c>
      <c r="T267" s="45">
        <v>3176000</v>
      </c>
      <c r="U267" s="45">
        <v>3175597</v>
      </c>
    </row>
    <row r="268" spans="1:21" x14ac:dyDescent="0.2">
      <c r="A268" s="46" t="s">
        <v>1142</v>
      </c>
      <c r="B268" s="46" t="s">
        <v>1141</v>
      </c>
      <c r="C268" s="46" t="s">
        <v>667</v>
      </c>
      <c r="D268" s="46" t="str">
        <f t="shared" si="4"/>
        <v>B070-833</v>
      </c>
      <c r="E268" s="46" t="s">
        <v>668</v>
      </c>
      <c r="F268" s="45">
        <v>2900000</v>
      </c>
      <c r="G268" s="45">
        <v>2970000</v>
      </c>
      <c r="H268" s="45">
        <v>2815000</v>
      </c>
      <c r="I268" s="45">
        <v>1930000</v>
      </c>
      <c r="J268" s="45">
        <v>1930000</v>
      </c>
      <c r="K268" s="45">
        <v>1750000</v>
      </c>
      <c r="L268" s="45">
        <v>1819000</v>
      </c>
      <c r="M268" s="45">
        <v>1229000</v>
      </c>
      <c r="N268" s="45">
        <v>1600000</v>
      </c>
      <c r="O268" s="45">
        <v>1400000</v>
      </c>
      <c r="P268" s="45">
        <v>1765778</v>
      </c>
      <c r="Q268" s="45">
        <v>2053037</v>
      </c>
      <c r="R268" s="45">
        <v>2283594</v>
      </c>
      <c r="S268" s="45">
        <v>2400000</v>
      </c>
      <c r="T268" s="45">
        <v>2528000</v>
      </c>
      <c r="U268" s="45">
        <v>2793972</v>
      </c>
    </row>
    <row r="269" spans="1:21" x14ac:dyDescent="0.2">
      <c r="A269" s="46" t="s">
        <v>1142</v>
      </c>
      <c r="B269" s="46" t="s">
        <v>1141</v>
      </c>
      <c r="C269" s="46" t="s">
        <v>670</v>
      </c>
      <c r="D269" s="46" t="str">
        <f t="shared" si="4"/>
        <v>B070-834</v>
      </c>
      <c r="E269" s="46" t="s">
        <v>646</v>
      </c>
      <c r="F269" s="45">
        <v>2139000</v>
      </c>
      <c r="G269" s="45">
        <v>906000</v>
      </c>
      <c r="H269" s="45">
        <v>-259000</v>
      </c>
      <c r="I269" s="45">
        <v>-3126000</v>
      </c>
      <c r="J269" s="45">
        <v>693000</v>
      </c>
      <c r="K269" s="45">
        <v>-1033000</v>
      </c>
      <c r="L269" s="45">
        <v>21836000</v>
      </c>
      <c r="M269" s="45">
        <v>9710000</v>
      </c>
      <c r="N269" s="45">
        <v>-403638</v>
      </c>
      <c r="O269" s="45">
        <v>51258</v>
      </c>
      <c r="P269" s="45">
        <v>9191818</v>
      </c>
      <c r="Q269" s="45">
        <v>-2223025</v>
      </c>
      <c r="R269" s="45">
        <v>-4444673</v>
      </c>
      <c r="S269" s="45">
        <v>-4775140</v>
      </c>
      <c r="T269" s="45">
        <v>-1463935</v>
      </c>
      <c r="U269" s="45">
        <v>5716674</v>
      </c>
    </row>
    <row r="270" spans="1:21" x14ac:dyDescent="0.2">
      <c r="A270" s="46" t="s">
        <v>1142</v>
      </c>
      <c r="B270" s="46" t="s">
        <v>1141</v>
      </c>
      <c r="C270" s="46" t="s">
        <v>672</v>
      </c>
      <c r="D270" s="46" t="str">
        <f t="shared" si="4"/>
        <v>B070-835</v>
      </c>
      <c r="E270" s="46" t="s">
        <v>673</v>
      </c>
      <c r="F270" s="45">
        <v>300000</v>
      </c>
      <c r="G270" s="45">
        <v>223000</v>
      </c>
      <c r="H270" s="45">
        <v>335000</v>
      </c>
      <c r="I270" s="45">
        <v>192000</v>
      </c>
      <c r="J270" s="45">
        <v>406000</v>
      </c>
      <c r="K270" s="45">
        <v>1348000</v>
      </c>
      <c r="L270" s="45">
        <v>629000</v>
      </c>
      <c r="M270" s="45">
        <v>220000</v>
      </c>
      <c r="N270" s="45">
        <v>113000</v>
      </c>
      <c r="O270" s="45">
        <v>113000</v>
      </c>
      <c r="P270" s="45">
        <v>31145</v>
      </c>
      <c r="Q270" s="45">
        <v>235000</v>
      </c>
      <c r="R270" s="45">
        <v>358120</v>
      </c>
      <c r="S270" s="45">
        <v>100000</v>
      </c>
      <c r="T270" s="45">
        <v>50000</v>
      </c>
      <c r="U270" s="45">
        <v>0</v>
      </c>
    </row>
    <row r="271" spans="1:21" x14ac:dyDescent="0.2">
      <c r="A271" s="46" t="s">
        <v>1142</v>
      </c>
      <c r="B271" s="46" t="s">
        <v>1141</v>
      </c>
      <c r="C271" s="46" t="s">
        <v>1144</v>
      </c>
      <c r="D271" s="46" t="str">
        <f t="shared" si="4"/>
        <v>B070-836</v>
      </c>
      <c r="E271" s="46" t="s">
        <v>492</v>
      </c>
      <c r="F271" s="45">
        <v>3000</v>
      </c>
      <c r="G271" s="45">
        <v>1000</v>
      </c>
      <c r="H271" s="45">
        <v>0</v>
      </c>
      <c r="I271" s="45">
        <v>1000</v>
      </c>
      <c r="J271" s="45">
        <v>0</v>
      </c>
      <c r="K271" s="45">
        <v>0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45">
        <v>0</v>
      </c>
      <c r="S271" s="45">
        <v>0</v>
      </c>
      <c r="T271" s="45">
        <v>0</v>
      </c>
      <c r="U271" s="45">
        <v>0</v>
      </c>
    </row>
    <row r="272" spans="1:21" x14ac:dyDescent="0.2">
      <c r="A272" s="46" t="s">
        <v>1142</v>
      </c>
      <c r="B272" s="46" t="s">
        <v>1141</v>
      </c>
      <c r="C272" s="46" t="s">
        <v>675</v>
      </c>
      <c r="D272" s="46" t="str">
        <f t="shared" si="4"/>
        <v>B070-837</v>
      </c>
      <c r="E272" s="46" t="s">
        <v>676</v>
      </c>
      <c r="F272" s="45">
        <v>175000</v>
      </c>
      <c r="G272" s="45">
        <v>250000</v>
      </c>
      <c r="H272" s="45">
        <v>270000</v>
      </c>
      <c r="I272" s="45">
        <v>270000</v>
      </c>
      <c r="J272" s="45">
        <v>232000</v>
      </c>
      <c r="K272" s="45">
        <v>280000</v>
      </c>
      <c r="L272" s="45">
        <v>295000</v>
      </c>
      <c r="M272" s="45">
        <v>256000</v>
      </c>
      <c r="N272" s="45">
        <v>250000</v>
      </c>
      <c r="O272" s="45">
        <v>275000</v>
      </c>
      <c r="P272" s="45">
        <v>226000</v>
      </c>
      <c r="Q272" s="45">
        <v>235247</v>
      </c>
      <c r="R272" s="45">
        <v>235000</v>
      </c>
      <c r="S272" s="45">
        <v>250000</v>
      </c>
      <c r="T272" s="45">
        <v>265000</v>
      </c>
      <c r="U272" s="45">
        <v>264959</v>
      </c>
    </row>
    <row r="273" spans="1:21" x14ac:dyDescent="0.2">
      <c r="A273" s="46" t="s">
        <v>1142</v>
      </c>
      <c r="B273" s="46" t="s">
        <v>1141</v>
      </c>
      <c r="C273" s="46" t="s">
        <v>678</v>
      </c>
      <c r="D273" s="46" t="str">
        <f t="shared" si="4"/>
        <v>B070-838</v>
      </c>
      <c r="E273" s="46" t="s">
        <v>1143</v>
      </c>
      <c r="F273" s="45">
        <v>70000</v>
      </c>
      <c r="G273" s="45">
        <v>18000</v>
      </c>
      <c r="H273" s="45">
        <v>6000</v>
      </c>
      <c r="I273" s="45">
        <v>3000</v>
      </c>
      <c r="J273" s="45">
        <v>3500</v>
      </c>
      <c r="K273" s="45">
        <v>3000</v>
      </c>
      <c r="L273" s="45">
        <v>7000</v>
      </c>
      <c r="M273" s="45">
        <v>3000</v>
      </c>
      <c r="N273" s="45">
        <v>3405</v>
      </c>
      <c r="O273" s="45">
        <v>3000</v>
      </c>
      <c r="P273" s="45">
        <v>3000</v>
      </c>
      <c r="Q273" s="45">
        <v>6815</v>
      </c>
      <c r="R273" s="45">
        <v>6625</v>
      </c>
      <c r="S273" s="45">
        <v>3000</v>
      </c>
      <c r="T273" s="45">
        <v>3000</v>
      </c>
      <c r="U273" s="45">
        <v>19414</v>
      </c>
    </row>
    <row r="274" spans="1:21" x14ac:dyDescent="0.2">
      <c r="A274" s="46" t="s">
        <v>1142</v>
      </c>
      <c r="B274" s="46" t="s">
        <v>1141</v>
      </c>
      <c r="C274" s="46" t="s">
        <v>681</v>
      </c>
      <c r="D274" s="46" t="str">
        <f t="shared" si="4"/>
        <v>B070-839</v>
      </c>
      <c r="E274" s="46" t="s">
        <v>682</v>
      </c>
      <c r="F274" s="45">
        <v>0</v>
      </c>
      <c r="G274" s="45">
        <v>0</v>
      </c>
      <c r="H274" s="45">
        <v>0</v>
      </c>
      <c r="I274" s="45">
        <v>0</v>
      </c>
      <c r="J274" s="45">
        <v>0</v>
      </c>
      <c r="K274" s="45">
        <v>0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45">
        <v>0</v>
      </c>
      <c r="S274" s="45">
        <v>4113000</v>
      </c>
      <c r="T274" s="45">
        <v>6003000</v>
      </c>
      <c r="U274" s="45">
        <v>6003449</v>
      </c>
    </row>
    <row r="275" spans="1:21" x14ac:dyDescent="0.2">
      <c r="A275" s="46" t="s">
        <v>1138</v>
      </c>
      <c r="B275" s="46" t="s">
        <v>1137</v>
      </c>
      <c r="C275" s="46" t="s">
        <v>1140</v>
      </c>
      <c r="D275" s="46" t="str">
        <f t="shared" si="4"/>
        <v>B071-189</v>
      </c>
      <c r="E275" s="46" t="s">
        <v>1139</v>
      </c>
      <c r="F275" s="45">
        <v>5000</v>
      </c>
      <c r="G275" s="45">
        <v>0</v>
      </c>
      <c r="H275" s="45">
        <v>0</v>
      </c>
      <c r="I275" s="45">
        <v>0</v>
      </c>
      <c r="J275" s="45">
        <v>0</v>
      </c>
      <c r="K275" s="45">
        <v>0</v>
      </c>
      <c r="L275" s="45">
        <v>0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45">
        <v>0</v>
      </c>
      <c r="S275" s="45">
        <v>0</v>
      </c>
      <c r="T275" s="45">
        <v>0</v>
      </c>
      <c r="U275" s="45">
        <v>0</v>
      </c>
    </row>
    <row r="276" spans="1:21" x14ac:dyDescent="0.2">
      <c r="A276" s="46" t="s">
        <v>1138</v>
      </c>
      <c r="B276" s="46" t="s">
        <v>1137</v>
      </c>
      <c r="C276" s="46" t="s">
        <v>681</v>
      </c>
      <c r="D276" s="46" t="str">
        <f t="shared" si="4"/>
        <v>B071-839</v>
      </c>
      <c r="E276" s="46" t="s">
        <v>684</v>
      </c>
      <c r="F276" s="45">
        <v>232000</v>
      </c>
      <c r="G276" s="45">
        <v>245000</v>
      </c>
      <c r="H276" s="45">
        <v>256000</v>
      </c>
      <c r="I276" s="45">
        <v>279000</v>
      </c>
      <c r="J276" s="45">
        <v>304000</v>
      </c>
      <c r="K276" s="45">
        <v>332000</v>
      </c>
      <c r="L276" s="45">
        <v>350000</v>
      </c>
      <c r="M276" s="45">
        <v>332000</v>
      </c>
      <c r="N276" s="45">
        <v>355515</v>
      </c>
      <c r="O276" s="45">
        <v>422100</v>
      </c>
      <c r="P276" s="45">
        <v>490911</v>
      </c>
      <c r="Q276" s="45">
        <v>622845</v>
      </c>
      <c r="R276" s="45">
        <v>616550</v>
      </c>
      <c r="S276" s="45">
        <v>673000</v>
      </c>
      <c r="T276" s="45">
        <v>703000</v>
      </c>
      <c r="U276" s="45">
        <v>772978</v>
      </c>
    </row>
    <row r="277" spans="1:21" x14ac:dyDescent="0.2">
      <c r="A277" s="46" t="s">
        <v>1138</v>
      </c>
      <c r="B277" s="46" t="s">
        <v>1137</v>
      </c>
      <c r="C277" s="46" t="s">
        <v>686</v>
      </c>
      <c r="D277" s="46" t="str">
        <f t="shared" si="4"/>
        <v>B071-840</v>
      </c>
      <c r="E277" s="46" t="s">
        <v>687</v>
      </c>
      <c r="F277" s="45">
        <v>40445000</v>
      </c>
      <c r="G277" s="45">
        <v>42510000</v>
      </c>
      <c r="H277" s="45">
        <v>46336000</v>
      </c>
      <c r="I277" s="45">
        <v>50793000</v>
      </c>
      <c r="J277" s="45">
        <v>55183000</v>
      </c>
      <c r="K277" s="45">
        <v>54803000</v>
      </c>
      <c r="L277" s="45">
        <v>58549000</v>
      </c>
      <c r="M277" s="45">
        <v>55849000</v>
      </c>
      <c r="N277" s="45">
        <v>62341219</v>
      </c>
      <c r="O277" s="45">
        <v>70922673</v>
      </c>
      <c r="P277" s="45">
        <v>69320798</v>
      </c>
      <c r="Q277" s="45">
        <v>78839623</v>
      </c>
      <c r="R277" s="45">
        <v>85331394</v>
      </c>
      <c r="S277" s="45">
        <v>94540744</v>
      </c>
      <c r="T277" s="45">
        <v>95165000</v>
      </c>
      <c r="U277" s="45">
        <v>102636479</v>
      </c>
    </row>
    <row r="278" spans="1:21" x14ac:dyDescent="0.2">
      <c r="A278" s="46" t="s">
        <v>1138</v>
      </c>
      <c r="B278" s="46" t="s">
        <v>1137</v>
      </c>
      <c r="C278" s="46" t="s">
        <v>689</v>
      </c>
      <c r="D278" s="46" t="str">
        <f t="shared" si="4"/>
        <v>B071-841</v>
      </c>
      <c r="E278" s="46" t="s">
        <v>690</v>
      </c>
      <c r="F278" s="45">
        <v>33000000</v>
      </c>
      <c r="G278" s="45">
        <v>34150000</v>
      </c>
      <c r="H278" s="45">
        <v>35346000</v>
      </c>
      <c r="I278" s="45">
        <v>39249000</v>
      </c>
      <c r="J278" s="45">
        <v>41070000</v>
      </c>
      <c r="K278" s="45">
        <v>43425000</v>
      </c>
      <c r="L278" s="45">
        <v>43771000</v>
      </c>
      <c r="M278" s="45">
        <v>44035000</v>
      </c>
      <c r="N278" s="45">
        <v>47137136</v>
      </c>
      <c r="O278" s="45">
        <v>49197097</v>
      </c>
      <c r="P278" s="45">
        <v>51391644</v>
      </c>
      <c r="Q278" s="45">
        <v>55381255</v>
      </c>
      <c r="R278" s="45">
        <v>62820761</v>
      </c>
      <c r="S278" s="45">
        <v>58438025</v>
      </c>
      <c r="T278" s="45">
        <v>57083000</v>
      </c>
      <c r="U278" s="45">
        <v>59214815</v>
      </c>
    </row>
    <row r="279" spans="1:21" x14ac:dyDescent="0.2">
      <c r="A279" s="46" t="s">
        <v>1138</v>
      </c>
      <c r="B279" s="46" t="s">
        <v>1137</v>
      </c>
      <c r="C279" s="46" t="s">
        <v>692</v>
      </c>
      <c r="D279" s="46" t="str">
        <f t="shared" si="4"/>
        <v>B071-842</v>
      </c>
      <c r="E279" s="46" t="s">
        <v>693</v>
      </c>
      <c r="F279" s="45">
        <v>3100000</v>
      </c>
      <c r="G279" s="45">
        <v>2725000</v>
      </c>
      <c r="H279" s="45">
        <v>2943000</v>
      </c>
      <c r="I279" s="45">
        <v>3216000</v>
      </c>
      <c r="J279" s="45">
        <v>3505000</v>
      </c>
      <c r="K279" s="45">
        <v>3811000</v>
      </c>
      <c r="L279" s="45">
        <v>4728000</v>
      </c>
      <c r="M279" s="45">
        <v>4728000</v>
      </c>
      <c r="N279" s="45">
        <v>3500000</v>
      </c>
      <c r="O279" s="45">
        <v>3531504</v>
      </c>
      <c r="P279" s="45">
        <v>2800000</v>
      </c>
      <c r="Q279" s="45">
        <v>2500000</v>
      </c>
      <c r="R279" s="45">
        <v>1000000</v>
      </c>
      <c r="S279" s="45">
        <v>1308000</v>
      </c>
      <c r="T279" s="45">
        <v>1135000</v>
      </c>
      <c r="U279" s="45">
        <v>1135352</v>
      </c>
    </row>
    <row r="280" spans="1:21" x14ac:dyDescent="0.2">
      <c r="A280" s="46" t="s">
        <v>1138</v>
      </c>
      <c r="B280" s="46" t="s">
        <v>1137</v>
      </c>
      <c r="C280" s="46" t="s">
        <v>695</v>
      </c>
      <c r="D280" s="46" t="str">
        <f t="shared" si="4"/>
        <v>B071-843</v>
      </c>
      <c r="E280" s="46" t="s">
        <v>696</v>
      </c>
      <c r="F280" s="45">
        <v>6400000</v>
      </c>
      <c r="G280" s="45">
        <v>7085000</v>
      </c>
      <c r="H280" s="45">
        <v>7412000</v>
      </c>
      <c r="I280" s="45">
        <v>8175000</v>
      </c>
      <c r="J280" s="45">
        <v>8849000</v>
      </c>
      <c r="K280" s="45">
        <v>9624000</v>
      </c>
      <c r="L280" s="45">
        <v>10001000</v>
      </c>
      <c r="M280" s="45">
        <v>10912000</v>
      </c>
      <c r="N280" s="45">
        <v>10651385</v>
      </c>
      <c r="O280" s="45">
        <v>11706306</v>
      </c>
      <c r="P280" s="45">
        <v>12582855</v>
      </c>
      <c r="Q280" s="45">
        <v>14629540</v>
      </c>
      <c r="R280" s="45">
        <v>17706560</v>
      </c>
      <c r="S280" s="45">
        <v>18200000</v>
      </c>
      <c r="T280" s="45">
        <v>19632000</v>
      </c>
      <c r="U280" s="45">
        <v>21576448</v>
      </c>
    </row>
    <row r="281" spans="1:21" x14ac:dyDescent="0.2">
      <c r="A281" s="46" t="s">
        <v>1138</v>
      </c>
      <c r="B281" s="46" t="s">
        <v>1137</v>
      </c>
      <c r="C281" s="46" t="s">
        <v>698</v>
      </c>
      <c r="D281" s="46" t="str">
        <f t="shared" si="4"/>
        <v>B071-844</v>
      </c>
      <c r="E281" s="46" t="s">
        <v>699</v>
      </c>
      <c r="F281" s="45">
        <v>100000</v>
      </c>
      <c r="G281" s="45">
        <v>125000</v>
      </c>
      <c r="H281" s="45">
        <v>125000</v>
      </c>
      <c r="I281" s="45">
        <v>85000</v>
      </c>
      <c r="J281" s="45">
        <v>105000</v>
      </c>
      <c r="K281" s="45">
        <v>106000</v>
      </c>
      <c r="L281" s="45">
        <v>120000</v>
      </c>
      <c r="M281" s="45">
        <v>125000</v>
      </c>
      <c r="N281" s="45">
        <v>129000</v>
      </c>
      <c r="O281" s="45">
        <v>190750</v>
      </c>
      <c r="P281" s="45">
        <v>205286</v>
      </c>
      <c r="Q281" s="45">
        <v>175000</v>
      </c>
      <c r="R281" s="45">
        <v>275889</v>
      </c>
      <c r="S281" s="45">
        <v>190000</v>
      </c>
      <c r="T281" s="45">
        <v>265000</v>
      </c>
      <c r="U281" s="45">
        <v>265127</v>
      </c>
    </row>
    <row r="282" spans="1:21" x14ac:dyDescent="0.2">
      <c r="A282" s="46" t="s">
        <v>1138</v>
      </c>
      <c r="B282" s="46" t="s">
        <v>1137</v>
      </c>
      <c r="C282" s="46" t="s">
        <v>701</v>
      </c>
      <c r="D282" s="46" t="str">
        <f t="shared" si="4"/>
        <v>B071-846</v>
      </c>
      <c r="E282" s="46" t="s">
        <v>702</v>
      </c>
      <c r="F282" s="45">
        <v>165000</v>
      </c>
      <c r="G282" s="45">
        <v>220000</v>
      </c>
      <c r="H282" s="45">
        <v>200000</v>
      </c>
      <c r="I282" s="45">
        <v>270000</v>
      </c>
      <c r="J282" s="45">
        <v>315000</v>
      </c>
      <c r="K282" s="45">
        <v>254000</v>
      </c>
      <c r="L282" s="45">
        <v>270000</v>
      </c>
      <c r="M282" s="45">
        <v>313000</v>
      </c>
      <c r="N282" s="45">
        <v>549859</v>
      </c>
      <c r="O282" s="45">
        <v>599346</v>
      </c>
      <c r="P282" s="45">
        <v>405446</v>
      </c>
      <c r="Q282" s="45">
        <v>544087</v>
      </c>
      <c r="R282" s="45">
        <v>866609</v>
      </c>
      <c r="S282" s="45">
        <v>800000</v>
      </c>
      <c r="T282" s="45">
        <v>965000</v>
      </c>
      <c r="U282" s="45">
        <v>1060877</v>
      </c>
    </row>
    <row r="283" spans="1:21" x14ac:dyDescent="0.2">
      <c r="A283" s="46" t="s">
        <v>1138</v>
      </c>
      <c r="B283" s="46" t="s">
        <v>1137</v>
      </c>
      <c r="C283" s="46" t="s">
        <v>704</v>
      </c>
      <c r="D283" s="46" t="str">
        <f t="shared" si="4"/>
        <v>B071-848</v>
      </c>
      <c r="E283" s="46" t="s">
        <v>705</v>
      </c>
      <c r="F283" s="45">
        <v>260000</v>
      </c>
      <c r="G283" s="45">
        <v>275000</v>
      </c>
      <c r="H283" s="45">
        <v>335000</v>
      </c>
      <c r="I283" s="45">
        <v>370000</v>
      </c>
      <c r="J283" s="45">
        <v>384000</v>
      </c>
      <c r="K283" s="45">
        <v>400000</v>
      </c>
      <c r="L283" s="45">
        <v>453000</v>
      </c>
      <c r="M283" s="45">
        <v>535000</v>
      </c>
      <c r="N283" s="45">
        <v>609337</v>
      </c>
      <c r="O283" s="45">
        <v>664178</v>
      </c>
      <c r="P283" s="45">
        <v>732375</v>
      </c>
      <c r="Q283" s="45">
        <v>769280</v>
      </c>
      <c r="R283" s="45">
        <v>752007</v>
      </c>
      <c r="S283" s="45">
        <v>740000</v>
      </c>
      <c r="T283" s="45">
        <v>773000</v>
      </c>
      <c r="U283" s="45">
        <v>746765</v>
      </c>
    </row>
    <row r="284" spans="1:21" x14ac:dyDescent="0.2">
      <c r="A284" s="46" t="s">
        <v>1138</v>
      </c>
      <c r="B284" s="46" t="s">
        <v>1137</v>
      </c>
      <c r="C284" s="46" t="s">
        <v>707</v>
      </c>
      <c r="D284" s="46" t="str">
        <f t="shared" si="4"/>
        <v>B071-849</v>
      </c>
      <c r="E284" s="46" t="s">
        <v>708</v>
      </c>
      <c r="F284" s="45">
        <v>24000</v>
      </c>
      <c r="G284" s="45">
        <v>28000</v>
      </c>
      <c r="H284" s="45">
        <v>40000</v>
      </c>
      <c r="I284" s="45">
        <v>33000</v>
      </c>
      <c r="J284" s="45">
        <v>40000</v>
      </c>
      <c r="K284" s="45">
        <v>61000</v>
      </c>
      <c r="L284" s="45">
        <v>77000</v>
      </c>
      <c r="M284" s="45">
        <v>74000</v>
      </c>
      <c r="N284" s="45">
        <v>64336</v>
      </c>
      <c r="O284" s="45">
        <v>43600</v>
      </c>
      <c r="P284" s="45">
        <v>61264</v>
      </c>
      <c r="Q284" s="45">
        <v>72442</v>
      </c>
      <c r="R284" s="45">
        <v>56174</v>
      </c>
      <c r="S284" s="45">
        <v>54000</v>
      </c>
      <c r="T284" s="45">
        <v>56000</v>
      </c>
      <c r="U284" s="45">
        <v>55551</v>
      </c>
    </row>
    <row r="285" spans="1:21" x14ac:dyDescent="0.2">
      <c r="A285" s="46" t="s">
        <v>1138</v>
      </c>
      <c r="B285" s="46" t="s">
        <v>1137</v>
      </c>
      <c r="C285" s="46" t="s">
        <v>710</v>
      </c>
      <c r="D285" s="46" t="str">
        <f t="shared" si="4"/>
        <v>B071-851</v>
      </c>
      <c r="E285" s="46" t="s">
        <v>711</v>
      </c>
      <c r="F285" s="45">
        <v>44000</v>
      </c>
      <c r="G285" s="45">
        <v>38000</v>
      </c>
      <c r="H285" s="45">
        <v>50000</v>
      </c>
      <c r="I285" s="45">
        <v>59000</v>
      </c>
      <c r="J285" s="45">
        <v>70000</v>
      </c>
      <c r="K285" s="45">
        <v>79000</v>
      </c>
      <c r="L285" s="45">
        <v>116000</v>
      </c>
      <c r="M285" s="45">
        <v>113000</v>
      </c>
      <c r="N285" s="45">
        <v>116000</v>
      </c>
      <c r="O285" s="45">
        <v>126442</v>
      </c>
      <c r="P285" s="45">
        <v>182862</v>
      </c>
      <c r="Q285" s="45">
        <v>145117</v>
      </c>
      <c r="R285" s="45">
        <v>154520</v>
      </c>
      <c r="S285" s="45">
        <v>150000</v>
      </c>
      <c r="T285" s="45">
        <v>209000</v>
      </c>
      <c r="U285" s="45">
        <v>209097</v>
      </c>
    </row>
    <row r="286" spans="1:21" x14ac:dyDescent="0.2">
      <c r="A286" s="46" t="s">
        <v>1138</v>
      </c>
      <c r="B286" s="46" t="s">
        <v>1137</v>
      </c>
      <c r="C286" s="46" t="s">
        <v>713</v>
      </c>
      <c r="D286" s="46" t="str">
        <f t="shared" si="4"/>
        <v>B071-852</v>
      </c>
      <c r="E286" s="46" t="s">
        <v>714</v>
      </c>
      <c r="F286" s="45">
        <v>360000</v>
      </c>
      <c r="G286" s="45">
        <v>310000</v>
      </c>
      <c r="H286" s="45">
        <v>400000</v>
      </c>
      <c r="I286" s="45">
        <v>300000</v>
      </c>
      <c r="J286" s="45">
        <v>200000</v>
      </c>
      <c r="K286" s="45">
        <v>220000</v>
      </c>
      <c r="L286" s="45">
        <v>250000</v>
      </c>
      <c r="M286" s="45">
        <v>276000</v>
      </c>
      <c r="N286" s="45">
        <v>202430</v>
      </c>
      <c r="O286" s="45">
        <v>186419</v>
      </c>
      <c r="P286" s="45">
        <v>236990</v>
      </c>
      <c r="Q286" s="45">
        <v>310295</v>
      </c>
      <c r="R286" s="45">
        <v>400000</v>
      </c>
      <c r="S286" s="45">
        <v>280000</v>
      </c>
      <c r="T286" s="45">
        <v>170000</v>
      </c>
      <c r="U286" s="45">
        <v>169867</v>
      </c>
    </row>
    <row r="287" spans="1:21" x14ac:dyDescent="0.2">
      <c r="A287" s="46" t="s">
        <v>1138</v>
      </c>
      <c r="B287" s="46" t="s">
        <v>1137</v>
      </c>
      <c r="C287" s="46" t="s">
        <v>716</v>
      </c>
      <c r="D287" s="46" t="str">
        <f t="shared" si="4"/>
        <v>B071-854</v>
      </c>
      <c r="E287" s="46" t="s">
        <v>717</v>
      </c>
      <c r="F287" s="45">
        <v>4060000</v>
      </c>
      <c r="G287" s="45">
        <v>4251000</v>
      </c>
      <c r="H287" s="45">
        <v>4469000</v>
      </c>
      <c r="I287" s="45">
        <v>5063000</v>
      </c>
      <c r="J287" s="45">
        <v>5519000</v>
      </c>
      <c r="K287" s="45">
        <v>5346000</v>
      </c>
      <c r="L287" s="45">
        <v>5085000</v>
      </c>
      <c r="M287" s="45">
        <v>5103000</v>
      </c>
      <c r="N287" s="45">
        <v>5710811</v>
      </c>
      <c r="O287" s="45">
        <v>6615663</v>
      </c>
      <c r="P287" s="45">
        <v>7140884</v>
      </c>
      <c r="Q287" s="45">
        <v>6572166</v>
      </c>
      <c r="R287" s="45">
        <v>7374014</v>
      </c>
      <c r="S287" s="45">
        <v>5382000</v>
      </c>
      <c r="T287" s="45">
        <v>7550000</v>
      </c>
      <c r="U287" s="45">
        <v>9805425</v>
      </c>
    </row>
    <row r="288" spans="1:21" x14ac:dyDescent="0.2">
      <c r="A288" s="46" t="s">
        <v>1138</v>
      </c>
      <c r="B288" s="46" t="s">
        <v>1137</v>
      </c>
      <c r="C288" s="46" t="s">
        <v>719</v>
      </c>
      <c r="D288" s="46" t="str">
        <f t="shared" si="4"/>
        <v>B071-855</v>
      </c>
      <c r="E288" s="46" t="s">
        <v>646</v>
      </c>
      <c r="F288" s="45">
        <v>-1154000</v>
      </c>
      <c r="G288" s="45">
        <v>-1763000</v>
      </c>
      <c r="H288" s="45">
        <v>-1677000</v>
      </c>
      <c r="I288" s="45">
        <v>-2192000</v>
      </c>
      <c r="J288" s="45">
        <v>932000</v>
      </c>
      <c r="K288" s="45">
        <v>1278000</v>
      </c>
      <c r="L288" s="45">
        <v>6992000</v>
      </c>
      <c r="M288" s="45">
        <v>10940000</v>
      </c>
      <c r="N288" s="45">
        <v>2064604</v>
      </c>
      <c r="O288" s="45">
        <v>-3294826</v>
      </c>
      <c r="P288" s="45">
        <v>7199303</v>
      </c>
      <c r="Q288" s="45">
        <v>8065566</v>
      </c>
      <c r="R288" s="45">
        <v>-3172500</v>
      </c>
      <c r="S288" s="45">
        <v>4384607</v>
      </c>
      <c r="T288" s="45">
        <v>-2590384</v>
      </c>
      <c r="U288" s="45">
        <v>-882963</v>
      </c>
    </row>
    <row r="289" spans="1:21" x14ac:dyDescent="0.2">
      <c r="A289" s="46" t="s">
        <v>1138</v>
      </c>
      <c r="B289" s="46" t="s">
        <v>1137</v>
      </c>
      <c r="C289" s="46" t="s">
        <v>721</v>
      </c>
      <c r="D289" s="46" t="str">
        <f t="shared" si="4"/>
        <v>B071-856</v>
      </c>
      <c r="E289" s="46" t="s">
        <v>673</v>
      </c>
      <c r="F289" s="45">
        <v>200000</v>
      </c>
      <c r="G289" s="45">
        <v>119000</v>
      </c>
      <c r="H289" s="45">
        <v>350000</v>
      </c>
      <c r="I289" s="45">
        <v>345000</v>
      </c>
      <c r="J289" s="45">
        <v>641000</v>
      </c>
      <c r="K289" s="45">
        <v>1417000</v>
      </c>
      <c r="L289" s="45">
        <v>1601000</v>
      </c>
      <c r="M289" s="45">
        <v>460000</v>
      </c>
      <c r="N289" s="45">
        <v>237000</v>
      </c>
      <c r="O289" s="45">
        <v>237000</v>
      </c>
      <c r="P289" s="45">
        <v>115000</v>
      </c>
      <c r="Q289" s="45">
        <v>107000</v>
      </c>
      <c r="R289" s="45">
        <v>259367</v>
      </c>
      <c r="S289" s="45">
        <v>100000</v>
      </c>
      <c r="T289" s="45">
        <v>100000</v>
      </c>
      <c r="U289" s="45">
        <v>0</v>
      </c>
    </row>
    <row r="290" spans="1:21" x14ac:dyDescent="0.2">
      <c r="A290" s="46" t="s">
        <v>1138</v>
      </c>
      <c r="B290" s="46" t="s">
        <v>1137</v>
      </c>
      <c r="C290" s="46" t="s">
        <v>723</v>
      </c>
      <c r="D290" s="46" t="str">
        <f t="shared" si="4"/>
        <v>B071-857</v>
      </c>
      <c r="E290" s="46" t="s">
        <v>492</v>
      </c>
      <c r="F290" s="45">
        <v>9000</v>
      </c>
      <c r="G290" s="45">
        <v>15000</v>
      </c>
      <c r="H290" s="45">
        <v>13000</v>
      </c>
      <c r="I290" s="45">
        <v>13000</v>
      </c>
      <c r="J290" s="45">
        <v>13000</v>
      </c>
      <c r="K290" s="45">
        <v>14000</v>
      </c>
      <c r="L290" s="45">
        <v>16000</v>
      </c>
      <c r="M290" s="45">
        <v>9000</v>
      </c>
      <c r="N290" s="45">
        <v>17208</v>
      </c>
      <c r="O290" s="45">
        <v>14656</v>
      </c>
      <c r="P290" s="45">
        <v>11261</v>
      </c>
      <c r="Q290" s="45">
        <v>0</v>
      </c>
      <c r="R290" s="45">
        <v>23000</v>
      </c>
      <c r="S290" s="45">
        <v>0</v>
      </c>
      <c r="T290" s="45">
        <v>0</v>
      </c>
      <c r="U290" s="45">
        <v>0</v>
      </c>
    </row>
    <row r="291" spans="1:21" x14ac:dyDescent="0.2">
      <c r="A291" s="46" t="s">
        <v>1138</v>
      </c>
      <c r="B291" s="46" t="s">
        <v>1137</v>
      </c>
      <c r="C291" s="46" t="s">
        <v>725</v>
      </c>
      <c r="D291" s="46" t="str">
        <f t="shared" si="4"/>
        <v>B071-858</v>
      </c>
      <c r="E291" s="46" t="s">
        <v>682</v>
      </c>
      <c r="F291" s="45">
        <v>4700000</v>
      </c>
      <c r="G291" s="45">
        <v>4750000</v>
      </c>
      <c r="H291" s="45">
        <v>4800000</v>
      </c>
      <c r="I291" s="45">
        <v>4800000</v>
      </c>
      <c r="J291" s="45">
        <v>5000000</v>
      </c>
      <c r="K291" s="45">
        <v>5500000</v>
      </c>
      <c r="L291" s="45">
        <v>5500000</v>
      </c>
      <c r="M291" s="45">
        <v>5250000</v>
      </c>
      <c r="N291" s="45">
        <v>6400000</v>
      </c>
      <c r="O291" s="45">
        <v>7657033</v>
      </c>
      <c r="P291" s="45">
        <v>7352738</v>
      </c>
      <c r="Q291" s="45">
        <v>8565854</v>
      </c>
      <c r="R291" s="45">
        <v>8600000</v>
      </c>
      <c r="S291" s="45">
        <v>4162000</v>
      </c>
      <c r="T291" s="45">
        <v>6003000</v>
      </c>
      <c r="U291" s="45">
        <v>6003449</v>
      </c>
    </row>
    <row r="292" spans="1:21" x14ac:dyDescent="0.2">
      <c r="A292" s="46" t="s">
        <v>1138</v>
      </c>
      <c r="B292" s="46" t="s">
        <v>1137</v>
      </c>
      <c r="C292" s="46" t="s">
        <v>727</v>
      </c>
      <c r="D292" s="46" t="str">
        <f t="shared" si="4"/>
        <v>B071-859</v>
      </c>
      <c r="E292" s="46" t="s">
        <v>728</v>
      </c>
      <c r="F292" s="45">
        <v>30000</v>
      </c>
      <c r="G292" s="45">
        <v>37000</v>
      </c>
      <c r="H292" s="45">
        <v>38000</v>
      </c>
      <c r="I292" s="45">
        <v>23000</v>
      </c>
      <c r="J292" s="45">
        <v>35000</v>
      </c>
      <c r="K292" s="45">
        <v>28000</v>
      </c>
      <c r="L292" s="45">
        <v>42000</v>
      </c>
      <c r="M292" s="45">
        <v>45000</v>
      </c>
      <c r="N292" s="45">
        <v>47000</v>
      </c>
      <c r="O292" s="45">
        <v>47000</v>
      </c>
      <c r="P292" s="45">
        <v>22226</v>
      </c>
      <c r="Q292" s="45">
        <v>39653</v>
      </c>
      <c r="R292" s="45">
        <v>16830</v>
      </c>
      <c r="S292" s="45">
        <v>25000</v>
      </c>
      <c r="T292" s="45">
        <v>2000</v>
      </c>
      <c r="U292" s="45">
        <v>1956</v>
      </c>
    </row>
    <row r="293" spans="1:21" x14ac:dyDescent="0.2">
      <c r="A293" s="46" t="s">
        <v>1132</v>
      </c>
      <c r="B293" s="46" t="s">
        <v>1131</v>
      </c>
      <c r="C293" s="46" t="s">
        <v>1136</v>
      </c>
      <c r="D293" s="46" t="str">
        <f t="shared" si="4"/>
        <v>B072-790</v>
      </c>
      <c r="E293" s="46" t="s">
        <v>731</v>
      </c>
      <c r="F293" s="45">
        <v>0</v>
      </c>
      <c r="G293" s="45">
        <v>0</v>
      </c>
      <c r="H293" s="45">
        <v>0</v>
      </c>
      <c r="I293" s="45">
        <v>0</v>
      </c>
      <c r="J293" s="45">
        <v>0</v>
      </c>
      <c r="K293" s="45">
        <v>0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45">
        <v>0</v>
      </c>
      <c r="S293" s="45">
        <v>50000</v>
      </c>
      <c r="T293" s="45">
        <v>0</v>
      </c>
      <c r="U293" s="45">
        <v>0</v>
      </c>
    </row>
    <row r="294" spans="1:21" x14ac:dyDescent="0.2">
      <c r="A294" s="46" t="s">
        <v>1132</v>
      </c>
      <c r="B294" s="46" t="s">
        <v>1131</v>
      </c>
      <c r="C294" s="46" t="s">
        <v>649</v>
      </c>
      <c r="D294" s="46" t="str">
        <f t="shared" si="4"/>
        <v>B072-825</v>
      </c>
      <c r="E294" s="46" t="s">
        <v>733</v>
      </c>
      <c r="F294" s="45">
        <v>0</v>
      </c>
      <c r="G294" s="45">
        <v>0</v>
      </c>
      <c r="H294" s="45">
        <v>0</v>
      </c>
      <c r="I294" s="45">
        <v>0</v>
      </c>
      <c r="J294" s="45">
        <v>0</v>
      </c>
      <c r="K294" s="45">
        <v>0</v>
      </c>
      <c r="L294" s="45">
        <v>0</v>
      </c>
      <c r="M294" s="45">
        <v>0</v>
      </c>
      <c r="N294" s="45">
        <v>0</v>
      </c>
      <c r="O294" s="45">
        <v>0</v>
      </c>
      <c r="P294" s="45">
        <v>0</v>
      </c>
      <c r="Q294" s="45">
        <v>27316477</v>
      </c>
      <c r="R294" s="45">
        <v>26553073</v>
      </c>
      <c r="S294" s="45">
        <v>27100048</v>
      </c>
      <c r="T294" s="45">
        <v>28900000</v>
      </c>
      <c r="U294" s="45">
        <v>29467335</v>
      </c>
    </row>
    <row r="295" spans="1:21" x14ac:dyDescent="0.2">
      <c r="A295" s="46" t="s">
        <v>1132</v>
      </c>
      <c r="B295" s="46" t="s">
        <v>1131</v>
      </c>
      <c r="C295" s="46" t="s">
        <v>1135</v>
      </c>
      <c r="D295" s="46" t="str">
        <f t="shared" si="4"/>
        <v>B072-845</v>
      </c>
      <c r="E295" s="46" t="s">
        <v>682</v>
      </c>
      <c r="F295" s="45">
        <v>0</v>
      </c>
      <c r="G295" s="45">
        <v>0</v>
      </c>
      <c r="H295" s="45">
        <v>0</v>
      </c>
      <c r="I295" s="45">
        <v>0</v>
      </c>
      <c r="J295" s="45">
        <v>0</v>
      </c>
      <c r="K295" s="45">
        <v>0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45">
        <v>0</v>
      </c>
      <c r="S295" s="45">
        <v>727000</v>
      </c>
      <c r="T295" s="45">
        <v>1415000</v>
      </c>
      <c r="U295" s="45">
        <v>1334100</v>
      </c>
    </row>
    <row r="296" spans="1:21" x14ac:dyDescent="0.2">
      <c r="A296" s="46" t="s">
        <v>1132</v>
      </c>
      <c r="B296" s="46" t="s">
        <v>1131</v>
      </c>
      <c r="C296" s="46" t="s">
        <v>1134</v>
      </c>
      <c r="D296" s="46" t="str">
        <f t="shared" si="4"/>
        <v>B072-900</v>
      </c>
      <c r="E296" s="46" t="s">
        <v>1133</v>
      </c>
      <c r="F296" s="45">
        <v>0</v>
      </c>
      <c r="G296" s="45">
        <v>0</v>
      </c>
      <c r="H296" s="45">
        <v>0</v>
      </c>
      <c r="I296" s="45">
        <v>0</v>
      </c>
      <c r="J296" s="45">
        <v>0</v>
      </c>
      <c r="K296" s="45">
        <v>0</v>
      </c>
      <c r="L296" s="45">
        <v>0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45">
        <v>-5431172</v>
      </c>
      <c r="S296" s="45">
        <v>-1647671</v>
      </c>
      <c r="T296" s="45">
        <v>2056132</v>
      </c>
      <c r="U296" s="45">
        <v>3888900</v>
      </c>
    </row>
    <row r="297" spans="1:21" x14ac:dyDescent="0.2">
      <c r="A297" s="46" t="s">
        <v>1132</v>
      </c>
      <c r="B297" s="46" t="s">
        <v>1131</v>
      </c>
      <c r="C297" s="46" t="s">
        <v>1130</v>
      </c>
      <c r="D297" s="46" t="str">
        <f t="shared" si="4"/>
        <v>B072-967</v>
      </c>
      <c r="E297" s="46" t="s">
        <v>1129</v>
      </c>
      <c r="F297" s="45">
        <v>0</v>
      </c>
      <c r="G297" s="45">
        <v>0</v>
      </c>
      <c r="H297" s="45">
        <v>0</v>
      </c>
      <c r="I297" s="45">
        <v>0</v>
      </c>
      <c r="J297" s="45">
        <v>0</v>
      </c>
      <c r="K297" s="45">
        <v>0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45">
        <v>0</v>
      </c>
      <c r="S297" s="45">
        <v>0</v>
      </c>
      <c r="T297" s="45">
        <v>-1000000</v>
      </c>
      <c r="U297" s="45">
        <v>0</v>
      </c>
    </row>
    <row r="298" spans="1:21" x14ac:dyDescent="0.2">
      <c r="A298" s="46" t="s">
        <v>1125</v>
      </c>
      <c r="B298" s="46" t="s">
        <v>1124</v>
      </c>
      <c r="C298" s="46" t="s">
        <v>288</v>
      </c>
      <c r="D298" s="46" t="str">
        <f t="shared" si="4"/>
        <v>B073-200</v>
      </c>
      <c r="E298" s="46" t="s">
        <v>289</v>
      </c>
      <c r="F298" s="45">
        <v>400000</v>
      </c>
      <c r="G298" s="45">
        <v>246000</v>
      </c>
      <c r="H298" s="45">
        <v>200000</v>
      </c>
      <c r="I298" s="45">
        <v>192000</v>
      </c>
      <c r="J298" s="45">
        <v>375000</v>
      </c>
      <c r="K298" s="45">
        <v>545000</v>
      </c>
      <c r="L298" s="45">
        <v>453000</v>
      </c>
      <c r="M298" s="45">
        <v>93000</v>
      </c>
      <c r="N298" s="45">
        <v>52000</v>
      </c>
      <c r="O298" s="45">
        <v>52000</v>
      </c>
      <c r="P298" s="45">
        <v>3000</v>
      </c>
      <c r="Q298" s="45">
        <v>3000</v>
      </c>
      <c r="R298" s="45">
        <v>5000</v>
      </c>
      <c r="S298" s="45">
        <v>0</v>
      </c>
      <c r="T298" s="45">
        <v>0</v>
      </c>
      <c r="U298" s="45">
        <v>0</v>
      </c>
    </row>
    <row r="299" spans="1:21" x14ac:dyDescent="0.2">
      <c r="A299" s="46" t="s">
        <v>1125</v>
      </c>
      <c r="B299" s="46" t="s">
        <v>1124</v>
      </c>
      <c r="C299" s="46" t="s">
        <v>291</v>
      </c>
      <c r="D299" s="46" t="str">
        <f t="shared" si="4"/>
        <v>B073-201</v>
      </c>
      <c r="E299" s="46" t="s">
        <v>740</v>
      </c>
      <c r="F299" s="45">
        <v>195000</v>
      </c>
      <c r="G299" s="45">
        <v>191000</v>
      </c>
      <c r="H299" s="45">
        <v>125000</v>
      </c>
      <c r="I299" s="45">
        <v>125000</v>
      </c>
      <c r="J299" s="45">
        <v>125000</v>
      </c>
      <c r="K299" s="45">
        <v>125000</v>
      </c>
      <c r="L299" s="45">
        <v>125000</v>
      </c>
      <c r="M299" s="45">
        <v>125000</v>
      </c>
      <c r="N299" s="45">
        <v>125000</v>
      </c>
      <c r="O299" s="45">
        <v>125000</v>
      </c>
      <c r="P299" s="45">
        <v>125000</v>
      </c>
      <c r="Q299" s="45">
        <v>125000</v>
      </c>
      <c r="R299" s="45">
        <v>125000</v>
      </c>
      <c r="S299" s="45">
        <v>0</v>
      </c>
      <c r="T299" s="45">
        <v>0</v>
      </c>
      <c r="U299" s="45">
        <v>0</v>
      </c>
    </row>
    <row r="300" spans="1:21" x14ac:dyDescent="0.2">
      <c r="A300" s="46" t="s">
        <v>1125</v>
      </c>
      <c r="B300" s="46" t="s">
        <v>1124</v>
      </c>
      <c r="C300" s="46" t="s">
        <v>294</v>
      </c>
      <c r="D300" s="46" t="str">
        <f t="shared" si="4"/>
        <v>B073-202</v>
      </c>
      <c r="E300" s="46" t="s">
        <v>742</v>
      </c>
      <c r="F300" s="45">
        <v>26000</v>
      </c>
      <c r="G300" s="45">
        <v>25000</v>
      </c>
      <c r="H300" s="45">
        <v>24000</v>
      </c>
      <c r="I300" s="45">
        <v>20000</v>
      </c>
      <c r="J300" s="45">
        <v>16000</v>
      </c>
      <c r="K300" s="45">
        <v>20000</v>
      </c>
      <c r="L300" s="45">
        <v>20000</v>
      </c>
      <c r="M300" s="45">
        <v>20000</v>
      </c>
      <c r="N300" s="45">
        <v>0</v>
      </c>
      <c r="O300" s="45">
        <v>0</v>
      </c>
      <c r="P300" s="45">
        <v>0</v>
      </c>
      <c r="Q300" s="45">
        <v>0</v>
      </c>
      <c r="R300" s="45">
        <v>0</v>
      </c>
      <c r="S300" s="45">
        <v>0</v>
      </c>
      <c r="T300" s="45">
        <v>0</v>
      </c>
      <c r="U300" s="45">
        <v>12743</v>
      </c>
    </row>
    <row r="301" spans="1:21" x14ac:dyDescent="0.2">
      <c r="A301" s="46" t="s">
        <v>1125</v>
      </c>
      <c r="B301" s="46" t="s">
        <v>1124</v>
      </c>
      <c r="C301" s="46" t="s">
        <v>1128</v>
      </c>
      <c r="D301" s="46" t="str">
        <f t="shared" si="4"/>
        <v>B073-631</v>
      </c>
      <c r="E301" s="46" t="s">
        <v>1127</v>
      </c>
      <c r="F301" s="45">
        <v>19000</v>
      </c>
      <c r="G301" s="45">
        <v>4000</v>
      </c>
      <c r="H301" s="45">
        <v>2000</v>
      </c>
      <c r="I301" s="45">
        <v>0</v>
      </c>
      <c r="J301" s="45">
        <v>0</v>
      </c>
      <c r="K301" s="45">
        <v>0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45">
        <v>0</v>
      </c>
      <c r="S301" s="45">
        <v>0</v>
      </c>
      <c r="T301" s="45">
        <v>0</v>
      </c>
      <c r="U301" s="45">
        <v>0</v>
      </c>
    </row>
    <row r="302" spans="1:21" x14ac:dyDescent="0.2">
      <c r="A302" s="46" t="s">
        <v>1125</v>
      </c>
      <c r="B302" s="46" t="s">
        <v>1124</v>
      </c>
      <c r="C302" s="46" t="s">
        <v>592</v>
      </c>
      <c r="D302" s="46" t="str">
        <f t="shared" si="4"/>
        <v>B073-872</v>
      </c>
      <c r="E302" s="46" t="s">
        <v>593</v>
      </c>
      <c r="F302" s="45">
        <v>60000</v>
      </c>
      <c r="G302" s="45">
        <v>130000</v>
      </c>
      <c r="H302" s="45">
        <v>10000</v>
      </c>
      <c r="I302" s="45">
        <v>10000</v>
      </c>
      <c r="J302" s="45">
        <v>10000</v>
      </c>
      <c r="K302" s="45">
        <v>10000</v>
      </c>
      <c r="L302" s="45">
        <v>10000</v>
      </c>
      <c r="M302" s="45">
        <v>10000</v>
      </c>
      <c r="N302" s="45">
        <v>10000</v>
      </c>
      <c r="O302" s="45">
        <v>0</v>
      </c>
      <c r="P302" s="45">
        <v>600</v>
      </c>
      <c r="Q302" s="45">
        <v>0</v>
      </c>
      <c r="R302" s="45">
        <v>0</v>
      </c>
      <c r="S302" s="45">
        <v>0</v>
      </c>
      <c r="T302" s="45">
        <v>0</v>
      </c>
      <c r="U302" s="45">
        <v>0</v>
      </c>
    </row>
    <row r="303" spans="1:21" x14ac:dyDescent="0.2">
      <c r="A303" s="46" t="s">
        <v>1125</v>
      </c>
      <c r="B303" s="46" t="s">
        <v>1124</v>
      </c>
      <c r="C303" s="46" t="s">
        <v>745</v>
      </c>
      <c r="D303" s="46" t="str">
        <f t="shared" si="4"/>
        <v>B073-889</v>
      </c>
      <c r="E303" s="46" t="s">
        <v>1126</v>
      </c>
      <c r="F303" s="45">
        <v>0</v>
      </c>
      <c r="G303" s="45">
        <v>0</v>
      </c>
      <c r="H303" s="45">
        <v>0</v>
      </c>
      <c r="I303" s="45">
        <v>0</v>
      </c>
      <c r="J303" s="45">
        <v>1736000</v>
      </c>
      <c r="K303" s="45">
        <v>4198000</v>
      </c>
      <c r="L303" s="45">
        <v>1837000</v>
      </c>
      <c r="M303" s="45">
        <v>2194000</v>
      </c>
      <c r="N303" s="45">
        <v>2250016</v>
      </c>
      <c r="O303" s="45">
        <v>3644616</v>
      </c>
      <c r="P303" s="45">
        <v>2358932</v>
      </c>
      <c r="Q303" s="45">
        <v>2418705</v>
      </c>
      <c r="R303" s="45">
        <v>-56836</v>
      </c>
      <c r="S303" s="45">
        <v>0</v>
      </c>
      <c r="T303" s="45">
        <v>0</v>
      </c>
      <c r="U303" s="45">
        <v>0</v>
      </c>
    </row>
    <row r="304" spans="1:21" x14ac:dyDescent="0.2">
      <c r="A304" s="46" t="s">
        <v>1125</v>
      </c>
      <c r="B304" s="46" t="s">
        <v>1124</v>
      </c>
      <c r="C304" s="46" t="s">
        <v>610</v>
      </c>
      <c r="D304" s="46" t="str">
        <f t="shared" si="4"/>
        <v>B073-951</v>
      </c>
      <c r="E304" s="46" t="s">
        <v>647</v>
      </c>
      <c r="F304" s="45">
        <v>3051000</v>
      </c>
      <c r="G304" s="45">
        <v>3108000</v>
      </c>
      <c r="H304" s="45">
        <v>3257000</v>
      </c>
      <c r="I304" s="45">
        <v>3414000</v>
      </c>
      <c r="J304" s="45">
        <v>1500000</v>
      </c>
      <c r="K304" s="45">
        <v>1400000</v>
      </c>
      <c r="L304" s="45">
        <v>1365000</v>
      </c>
      <c r="M304" s="45">
        <v>1365000</v>
      </c>
      <c r="N304" s="45">
        <v>1365000</v>
      </c>
      <c r="O304" s="45">
        <v>0</v>
      </c>
      <c r="P304" s="45">
        <v>1365000</v>
      </c>
      <c r="Q304" s="45">
        <v>1365000</v>
      </c>
      <c r="R304" s="45">
        <v>3365000</v>
      </c>
      <c r="S304" s="45">
        <v>500000</v>
      </c>
      <c r="T304" s="45">
        <v>500000</v>
      </c>
      <c r="U304" s="45">
        <v>500000</v>
      </c>
    </row>
    <row r="305" spans="1:21" x14ac:dyDescent="0.2">
      <c r="A305" s="46" t="s">
        <v>1122</v>
      </c>
      <c r="B305" s="46" t="s">
        <v>1121</v>
      </c>
      <c r="C305" s="46" t="s">
        <v>748</v>
      </c>
      <c r="D305" s="46" t="str">
        <f t="shared" si="4"/>
        <v>B075-044</v>
      </c>
      <c r="E305" s="46" t="s">
        <v>749</v>
      </c>
      <c r="F305" s="45">
        <v>11430000</v>
      </c>
      <c r="G305" s="45">
        <v>13840000</v>
      </c>
      <c r="H305" s="45">
        <v>14900000</v>
      </c>
      <c r="I305" s="45">
        <v>15600000</v>
      </c>
      <c r="J305" s="45">
        <v>16220000</v>
      </c>
      <c r="K305" s="45">
        <v>17340000</v>
      </c>
      <c r="L305" s="45">
        <v>17600000</v>
      </c>
      <c r="M305" s="45">
        <v>23273000</v>
      </c>
      <c r="N305" s="45">
        <v>26305000</v>
      </c>
      <c r="O305" s="45">
        <v>25091000</v>
      </c>
      <c r="P305" s="45">
        <v>26391000</v>
      </c>
      <c r="Q305" s="45">
        <v>27653000</v>
      </c>
      <c r="R305" s="45">
        <v>29000000</v>
      </c>
      <c r="S305" s="45">
        <v>30370668</v>
      </c>
      <c r="T305" s="45">
        <v>38061000</v>
      </c>
      <c r="U305" s="45">
        <v>30978500</v>
      </c>
    </row>
    <row r="306" spans="1:21" x14ac:dyDescent="0.2">
      <c r="A306" s="46" t="s">
        <v>1122</v>
      </c>
      <c r="B306" s="46" t="s">
        <v>1121</v>
      </c>
      <c r="C306" s="46" t="s">
        <v>751</v>
      </c>
      <c r="D306" s="46" t="str">
        <f t="shared" si="4"/>
        <v>B075-165</v>
      </c>
      <c r="E306" s="46" t="s">
        <v>752</v>
      </c>
      <c r="F306" s="45">
        <v>500000</v>
      </c>
      <c r="G306" s="45">
        <v>670000</v>
      </c>
      <c r="H306" s="45">
        <v>800000</v>
      </c>
      <c r="I306" s="45">
        <v>830000</v>
      </c>
      <c r="J306" s="45">
        <v>844000</v>
      </c>
      <c r="K306" s="45">
        <v>840000</v>
      </c>
      <c r="L306" s="45">
        <v>840000</v>
      </c>
      <c r="M306" s="45">
        <v>1000000</v>
      </c>
      <c r="N306" s="45">
        <v>1000000</v>
      </c>
      <c r="O306" s="45">
        <v>825000</v>
      </c>
      <c r="P306" s="45">
        <v>910000</v>
      </c>
      <c r="Q306" s="45">
        <v>925000</v>
      </c>
      <c r="R306" s="45">
        <v>925000</v>
      </c>
      <c r="S306" s="45">
        <v>925000</v>
      </c>
      <c r="T306" s="45">
        <v>925000</v>
      </c>
      <c r="U306" s="45">
        <v>818200</v>
      </c>
    </row>
    <row r="307" spans="1:21" x14ac:dyDescent="0.2">
      <c r="A307" s="46" t="s">
        <v>1122</v>
      </c>
      <c r="B307" s="46" t="s">
        <v>1121</v>
      </c>
      <c r="C307" s="46" t="s">
        <v>261</v>
      </c>
      <c r="D307" s="46" t="str">
        <f t="shared" si="4"/>
        <v>B075-181</v>
      </c>
      <c r="E307" s="46" t="s">
        <v>754</v>
      </c>
      <c r="F307" s="45">
        <v>7750000</v>
      </c>
      <c r="G307" s="45">
        <v>8796000</v>
      </c>
      <c r="H307" s="45">
        <v>8000000</v>
      </c>
      <c r="I307" s="45">
        <v>9800000</v>
      </c>
      <c r="J307" s="45">
        <v>9800000</v>
      </c>
      <c r="K307" s="45">
        <v>11000000</v>
      </c>
      <c r="L307" s="45">
        <v>11500000</v>
      </c>
      <c r="M307" s="45">
        <v>12536000</v>
      </c>
      <c r="N307" s="45">
        <v>14489000</v>
      </c>
      <c r="O307" s="45">
        <v>12797000</v>
      </c>
      <c r="P307" s="45">
        <v>12797000</v>
      </c>
      <c r="Q307" s="45">
        <v>14000000</v>
      </c>
      <c r="R307" s="45">
        <v>13500000</v>
      </c>
      <c r="S307" s="45">
        <v>14927713</v>
      </c>
      <c r="T307" s="45">
        <v>14927713</v>
      </c>
      <c r="U307" s="45">
        <v>14000000</v>
      </c>
    </row>
    <row r="308" spans="1:21" x14ac:dyDescent="0.2">
      <c r="A308" s="46" t="s">
        <v>1122</v>
      </c>
      <c r="B308" s="46" t="s">
        <v>1121</v>
      </c>
      <c r="C308" s="46" t="s">
        <v>264</v>
      </c>
      <c r="D308" s="46" t="str">
        <f t="shared" si="4"/>
        <v>B075-182</v>
      </c>
      <c r="E308" s="46" t="s">
        <v>756</v>
      </c>
      <c r="F308" s="45">
        <v>7850000</v>
      </c>
      <c r="G308" s="45">
        <v>8000000</v>
      </c>
      <c r="H308" s="45">
        <v>5500000</v>
      </c>
      <c r="I308" s="45">
        <v>5400000</v>
      </c>
      <c r="J308" s="45">
        <v>6000000</v>
      </c>
      <c r="K308" s="45">
        <v>8200000</v>
      </c>
      <c r="L308" s="45">
        <v>8000000</v>
      </c>
      <c r="M308" s="45">
        <v>8500000</v>
      </c>
      <c r="N308" s="45">
        <v>6500000</v>
      </c>
      <c r="O308" s="45">
        <v>7380000</v>
      </c>
      <c r="P308" s="45">
        <v>6800000</v>
      </c>
      <c r="Q308" s="45">
        <v>7700000</v>
      </c>
      <c r="R308" s="45">
        <v>6912684</v>
      </c>
      <c r="S308" s="45">
        <v>7122717</v>
      </c>
      <c r="T308" s="45">
        <v>7122717</v>
      </c>
      <c r="U308" s="45">
        <v>7000000</v>
      </c>
    </row>
    <row r="309" spans="1:21" x14ac:dyDescent="0.2">
      <c r="A309" s="46" t="s">
        <v>1122</v>
      </c>
      <c r="B309" s="46" t="s">
        <v>1121</v>
      </c>
      <c r="C309" s="46" t="s">
        <v>758</v>
      </c>
      <c r="D309" s="46" t="str">
        <f t="shared" si="4"/>
        <v>B075-579</v>
      </c>
      <c r="E309" s="46" t="s">
        <v>759</v>
      </c>
      <c r="F309" s="45">
        <v>15900000</v>
      </c>
      <c r="G309" s="45">
        <v>16100000</v>
      </c>
      <c r="H309" s="45">
        <v>17000000</v>
      </c>
      <c r="I309" s="45">
        <v>20170000</v>
      </c>
      <c r="J309" s="45">
        <v>21070000</v>
      </c>
      <c r="K309" s="45">
        <v>21138000</v>
      </c>
      <c r="L309" s="45">
        <v>21700000</v>
      </c>
      <c r="M309" s="45">
        <v>22660000</v>
      </c>
      <c r="N309" s="45">
        <v>22660000</v>
      </c>
      <c r="O309" s="45">
        <v>23318000</v>
      </c>
      <c r="P309" s="45">
        <v>23000000</v>
      </c>
      <c r="Q309" s="45">
        <v>23000000</v>
      </c>
      <c r="R309" s="45">
        <v>24000000</v>
      </c>
      <c r="S309" s="45">
        <v>25500000</v>
      </c>
      <c r="T309" s="45">
        <v>25531074</v>
      </c>
      <c r="U309" s="45">
        <v>25668495</v>
      </c>
    </row>
    <row r="310" spans="1:21" x14ac:dyDescent="0.2">
      <c r="A310" s="46" t="s">
        <v>1122</v>
      </c>
      <c r="B310" s="46" t="s">
        <v>1121</v>
      </c>
      <c r="C310" s="46" t="s">
        <v>527</v>
      </c>
      <c r="D310" s="46" t="str">
        <f t="shared" si="4"/>
        <v>B075-664</v>
      </c>
      <c r="E310" s="46" t="s">
        <v>761</v>
      </c>
      <c r="F310" s="45">
        <v>5200000</v>
      </c>
      <c r="G310" s="45">
        <v>5300000</v>
      </c>
      <c r="H310" s="45">
        <v>4300000</v>
      </c>
      <c r="I310" s="45">
        <v>5400000</v>
      </c>
      <c r="J310" s="45">
        <v>5500000</v>
      </c>
      <c r="K310" s="45">
        <v>6200000</v>
      </c>
      <c r="L310" s="45">
        <v>7957000</v>
      </c>
      <c r="M310" s="45">
        <v>8275000</v>
      </c>
      <c r="N310" s="45">
        <v>11000000</v>
      </c>
      <c r="O310" s="45">
        <v>11000000</v>
      </c>
      <c r="P310" s="45">
        <v>11000000</v>
      </c>
      <c r="Q310" s="45">
        <v>11500000</v>
      </c>
      <c r="R310" s="45">
        <v>12142536</v>
      </c>
      <c r="S310" s="45">
        <v>11837536</v>
      </c>
      <c r="T310" s="45">
        <v>15756886</v>
      </c>
      <c r="U310" s="45">
        <v>16000000</v>
      </c>
    </row>
    <row r="311" spans="1:21" x14ac:dyDescent="0.2">
      <c r="A311" s="46" t="s">
        <v>1122</v>
      </c>
      <c r="B311" s="46" t="s">
        <v>1121</v>
      </c>
      <c r="C311" s="46" t="s">
        <v>745</v>
      </c>
      <c r="D311" s="46" t="str">
        <f t="shared" si="4"/>
        <v>B075-889</v>
      </c>
      <c r="E311" s="46" t="s">
        <v>646</v>
      </c>
      <c r="F311" s="45">
        <v>0</v>
      </c>
      <c r="G311" s="45">
        <v>0</v>
      </c>
      <c r="H311" s="45">
        <v>0</v>
      </c>
      <c r="I311" s="45">
        <v>0</v>
      </c>
      <c r="J311" s="45">
        <v>0</v>
      </c>
      <c r="K311" s="45">
        <v>3500000</v>
      </c>
      <c r="L311" s="45">
        <v>3500000</v>
      </c>
      <c r="M311" s="45">
        <v>0</v>
      </c>
      <c r="N311" s="45">
        <v>0</v>
      </c>
      <c r="O311" s="45">
        <v>0</v>
      </c>
      <c r="P311" s="45">
        <v>0</v>
      </c>
      <c r="Q311" s="45">
        <v>0</v>
      </c>
      <c r="R311" s="45">
        <v>0</v>
      </c>
      <c r="S311" s="45">
        <v>0</v>
      </c>
      <c r="T311" s="45">
        <v>0</v>
      </c>
      <c r="U311" s="45">
        <v>0</v>
      </c>
    </row>
    <row r="312" spans="1:21" x14ac:dyDescent="0.2">
      <c r="A312" s="46" t="s">
        <v>1122</v>
      </c>
      <c r="B312" s="46" t="s">
        <v>1121</v>
      </c>
      <c r="C312" s="46" t="s">
        <v>613</v>
      </c>
      <c r="D312" s="46" t="str">
        <f t="shared" si="4"/>
        <v>B075-952</v>
      </c>
      <c r="E312" s="46" t="s">
        <v>1123</v>
      </c>
      <c r="F312" s="45">
        <v>-27720000</v>
      </c>
      <c r="G312" s="45">
        <v>-28506000</v>
      </c>
      <c r="H312" s="45">
        <v>-25816000</v>
      </c>
      <c r="I312" s="45">
        <v>-29879000</v>
      </c>
      <c r="J312" s="45">
        <v>-34162000</v>
      </c>
      <c r="K312" s="45">
        <v>-35445000</v>
      </c>
      <c r="L312" s="45">
        <v>-39974000</v>
      </c>
      <c r="M312" s="45">
        <v>-40513000</v>
      </c>
      <c r="N312" s="45">
        <v>-43439000</v>
      </c>
      <c r="O312" s="45">
        <v>-41651796</v>
      </c>
      <c r="P312" s="45">
        <v>-41988017</v>
      </c>
      <c r="Q312" s="45">
        <v>-43802062</v>
      </c>
      <c r="R312" s="45">
        <v>-51626763</v>
      </c>
      <c r="S312" s="45">
        <v>-55858720</v>
      </c>
      <c r="T312" s="45">
        <v>-58131672</v>
      </c>
      <c r="U312" s="45">
        <v>-55047357</v>
      </c>
    </row>
    <row r="313" spans="1:21" x14ac:dyDescent="0.2">
      <c r="A313" s="46" t="s">
        <v>1122</v>
      </c>
      <c r="B313" s="46" t="s">
        <v>1121</v>
      </c>
      <c r="C313" s="46" t="s">
        <v>616</v>
      </c>
      <c r="D313" s="46" t="str">
        <f t="shared" si="4"/>
        <v>B075-953</v>
      </c>
      <c r="E313" s="46" t="s">
        <v>766</v>
      </c>
      <c r="F313" s="45">
        <v>0</v>
      </c>
      <c r="G313" s="45">
        <v>0</v>
      </c>
      <c r="H313" s="45">
        <v>0</v>
      </c>
      <c r="I313" s="45">
        <v>0</v>
      </c>
      <c r="J313" s="45">
        <v>0</v>
      </c>
      <c r="K313" s="45">
        <v>0</v>
      </c>
      <c r="L313" s="45">
        <v>0</v>
      </c>
      <c r="M313" s="45">
        <v>-5269000</v>
      </c>
      <c r="N313" s="45">
        <v>-5307000</v>
      </c>
      <c r="O313" s="45">
        <v>-5019000</v>
      </c>
      <c r="P313" s="45">
        <v>-5344000</v>
      </c>
      <c r="Q313" s="45">
        <v>-5530600</v>
      </c>
      <c r="R313" s="45">
        <v>-5800000</v>
      </c>
      <c r="S313" s="45">
        <v>-6074134</v>
      </c>
      <c r="T313" s="45">
        <v>-12412200</v>
      </c>
      <c r="U313" s="45">
        <v>-6195700</v>
      </c>
    </row>
    <row r="314" spans="1:21" x14ac:dyDescent="0.2">
      <c r="A314" s="46" t="s">
        <v>1118</v>
      </c>
      <c r="B314" s="46" t="s">
        <v>1117</v>
      </c>
      <c r="C314" s="46" t="s">
        <v>207</v>
      </c>
      <c r="D314" s="46" t="str">
        <f t="shared" si="4"/>
        <v>B076-141</v>
      </c>
      <c r="E314" s="46" t="s">
        <v>768</v>
      </c>
      <c r="F314" s="45">
        <v>215000</v>
      </c>
      <c r="G314" s="45">
        <v>250000</v>
      </c>
      <c r="H314" s="45">
        <v>300000</v>
      </c>
      <c r="I314" s="45">
        <v>422000</v>
      </c>
      <c r="J314" s="45">
        <v>430000</v>
      </c>
      <c r="K314" s="45">
        <v>437000</v>
      </c>
      <c r="L314" s="45">
        <v>437000</v>
      </c>
      <c r="M314" s="45">
        <v>456000</v>
      </c>
      <c r="N314" s="45">
        <v>460000</v>
      </c>
      <c r="O314" s="45">
        <v>480000</v>
      </c>
      <c r="P314" s="45">
        <v>480000</v>
      </c>
      <c r="Q314" s="45">
        <v>564620</v>
      </c>
      <c r="R314" s="45">
        <v>564620</v>
      </c>
      <c r="S314" s="45">
        <v>564620</v>
      </c>
      <c r="T314" s="45">
        <v>568080</v>
      </c>
      <c r="U314" s="45">
        <v>624080</v>
      </c>
    </row>
    <row r="315" spans="1:21" x14ac:dyDescent="0.2">
      <c r="A315" s="46" t="s">
        <v>1118</v>
      </c>
      <c r="B315" s="46" t="s">
        <v>1117</v>
      </c>
      <c r="C315" s="46" t="s">
        <v>291</v>
      </c>
      <c r="D315" s="46" t="str">
        <f t="shared" si="4"/>
        <v>B076-201</v>
      </c>
      <c r="E315" s="46" t="s">
        <v>740</v>
      </c>
      <c r="F315" s="45">
        <v>0</v>
      </c>
      <c r="G315" s="45">
        <v>0</v>
      </c>
      <c r="H315" s="45">
        <v>0</v>
      </c>
      <c r="I315" s="45">
        <v>0</v>
      </c>
      <c r="J315" s="45">
        <v>0</v>
      </c>
      <c r="K315" s="45">
        <v>0</v>
      </c>
      <c r="L315" s="45">
        <v>2000</v>
      </c>
      <c r="M315" s="45">
        <v>2000</v>
      </c>
      <c r="N315" s="45">
        <v>2000</v>
      </c>
      <c r="O315" s="45">
        <v>2000</v>
      </c>
      <c r="P315" s="45">
        <v>5000</v>
      </c>
      <c r="Q315" s="45">
        <v>5000</v>
      </c>
      <c r="R315" s="45">
        <v>5000</v>
      </c>
      <c r="S315" s="45">
        <v>3876</v>
      </c>
      <c r="T315" s="45">
        <v>3876</v>
      </c>
      <c r="U315" s="45">
        <v>5200</v>
      </c>
    </row>
    <row r="316" spans="1:21" x14ac:dyDescent="0.2">
      <c r="A316" s="46" t="s">
        <v>1118</v>
      </c>
      <c r="B316" s="46" t="s">
        <v>1117</v>
      </c>
      <c r="C316" s="46" t="s">
        <v>771</v>
      </c>
      <c r="D316" s="46" t="str">
        <f t="shared" si="4"/>
        <v>B076-759</v>
      </c>
      <c r="E316" s="46" t="s">
        <v>772</v>
      </c>
      <c r="F316" s="45">
        <v>970000</v>
      </c>
      <c r="G316" s="45">
        <v>1600000</v>
      </c>
      <c r="H316" s="45">
        <v>1800000</v>
      </c>
      <c r="I316" s="45">
        <v>310000</v>
      </c>
      <c r="J316" s="45">
        <v>35000</v>
      </c>
      <c r="K316" s="45">
        <v>36000</v>
      </c>
      <c r="L316" s="45">
        <v>136000</v>
      </c>
      <c r="M316" s="45">
        <v>84400</v>
      </c>
      <c r="N316" s="45">
        <v>84400</v>
      </c>
      <c r="O316" s="45">
        <v>82117</v>
      </c>
      <c r="P316" s="45">
        <v>180000</v>
      </c>
      <c r="Q316" s="45">
        <v>182117</v>
      </c>
      <c r="R316" s="45">
        <v>182117</v>
      </c>
      <c r="S316" s="45">
        <v>182117</v>
      </c>
      <c r="T316" s="45">
        <v>172914</v>
      </c>
      <c r="U316" s="45">
        <v>172914</v>
      </c>
    </row>
    <row r="317" spans="1:21" x14ac:dyDescent="0.2">
      <c r="A317" s="46" t="s">
        <v>1118</v>
      </c>
      <c r="B317" s="46" t="s">
        <v>1117</v>
      </c>
      <c r="C317" s="46" t="s">
        <v>774</v>
      </c>
      <c r="D317" s="46" t="str">
        <f t="shared" si="4"/>
        <v>B076-760</v>
      </c>
      <c r="E317" s="46" t="s">
        <v>775</v>
      </c>
      <c r="F317" s="45">
        <v>2032000</v>
      </c>
      <c r="G317" s="45">
        <v>2400000</v>
      </c>
      <c r="H317" s="45">
        <v>2400000</v>
      </c>
      <c r="I317" s="45">
        <v>2789000</v>
      </c>
      <c r="J317" s="45">
        <v>2963000</v>
      </c>
      <c r="K317" s="45">
        <v>3657000</v>
      </c>
      <c r="L317" s="45">
        <v>3700000</v>
      </c>
      <c r="M317" s="45">
        <v>3956000</v>
      </c>
      <c r="N317" s="45">
        <v>3756000</v>
      </c>
      <c r="O317" s="45">
        <v>3862010</v>
      </c>
      <c r="P317" s="45">
        <v>3771000</v>
      </c>
      <c r="Q317" s="45">
        <v>3788861</v>
      </c>
      <c r="R317" s="45">
        <v>3863000</v>
      </c>
      <c r="S317" s="45">
        <v>4500000</v>
      </c>
      <c r="T317" s="45">
        <v>4487764</v>
      </c>
      <c r="U317" s="45">
        <v>5300000</v>
      </c>
    </row>
    <row r="318" spans="1:21" x14ac:dyDescent="0.2">
      <c r="A318" s="46" t="s">
        <v>1118</v>
      </c>
      <c r="B318" s="46" t="s">
        <v>1117</v>
      </c>
      <c r="C318" s="46" t="s">
        <v>1120</v>
      </c>
      <c r="D318" s="46" t="str">
        <f t="shared" si="4"/>
        <v>B076-866</v>
      </c>
      <c r="E318" s="46" t="s">
        <v>777</v>
      </c>
      <c r="F318" s="45">
        <v>0</v>
      </c>
      <c r="G318" s="45">
        <v>0</v>
      </c>
      <c r="H318" s="45">
        <v>0</v>
      </c>
      <c r="I318" s="45">
        <v>0</v>
      </c>
      <c r="J318" s="45">
        <v>0</v>
      </c>
      <c r="K318" s="45">
        <v>0</v>
      </c>
      <c r="L318" s="45">
        <v>0</v>
      </c>
      <c r="M318" s="45">
        <v>0</v>
      </c>
      <c r="N318" s="45">
        <v>0</v>
      </c>
      <c r="O318" s="45">
        <v>650000</v>
      </c>
      <c r="P318" s="45">
        <v>650000</v>
      </c>
      <c r="Q318" s="45">
        <v>517135</v>
      </c>
      <c r="R318" s="45">
        <v>517135</v>
      </c>
      <c r="S318" s="45">
        <v>824918</v>
      </c>
      <c r="T318" s="45">
        <v>824918</v>
      </c>
      <c r="U318" s="45">
        <v>745100</v>
      </c>
    </row>
    <row r="319" spans="1:21" x14ac:dyDescent="0.2">
      <c r="A319" s="46" t="s">
        <v>1118</v>
      </c>
      <c r="B319" s="46" t="s">
        <v>1117</v>
      </c>
      <c r="C319" s="46" t="s">
        <v>1119</v>
      </c>
      <c r="D319" s="46" t="str">
        <f t="shared" si="4"/>
        <v>B076-867</v>
      </c>
      <c r="E319" s="46" t="s">
        <v>779</v>
      </c>
      <c r="F319" s="45">
        <v>0</v>
      </c>
      <c r="G319" s="45">
        <v>0</v>
      </c>
      <c r="H319" s="45">
        <v>0</v>
      </c>
      <c r="I319" s="45">
        <v>0</v>
      </c>
      <c r="J319" s="45">
        <v>0</v>
      </c>
      <c r="K319" s="45">
        <v>0</v>
      </c>
      <c r="L319" s="45">
        <v>0</v>
      </c>
      <c r="M319" s="45">
        <v>0</v>
      </c>
      <c r="N319" s="45">
        <v>0</v>
      </c>
      <c r="O319" s="45">
        <v>0</v>
      </c>
      <c r="P319" s="45">
        <v>36840</v>
      </c>
      <c r="Q319" s="45">
        <v>42000</v>
      </c>
      <c r="R319" s="45">
        <v>42000</v>
      </c>
      <c r="S319" s="45">
        <v>42000</v>
      </c>
      <c r="T319" s="45">
        <v>49866</v>
      </c>
      <c r="U319" s="45">
        <v>49866</v>
      </c>
    </row>
    <row r="320" spans="1:21" x14ac:dyDescent="0.2">
      <c r="A320" s="46" t="s">
        <v>1118</v>
      </c>
      <c r="B320" s="46" t="s">
        <v>1117</v>
      </c>
      <c r="C320" s="46" t="s">
        <v>592</v>
      </c>
      <c r="D320" s="46" t="str">
        <f t="shared" si="4"/>
        <v>B076-872</v>
      </c>
      <c r="E320" s="46" t="s">
        <v>593</v>
      </c>
      <c r="F320" s="45">
        <v>1000</v>
      </c>
      <c r="G320" s="45">
        <v>8000</v>
      </c>
      <c r="H320" s="45">
        <v>10000</v>
      </c>
      <c r="I320" s="45">
        <v>10000</v>
      </c>
      <c r="J320" s="45">
        <v>9000</v>
      </c>
      <c r="K320" s="45">
        <v>18000</v>
      </c>
      <c r="L320" s="45">
        <v>18000</v>
      </c>
      <c r="M320" s="45">
        <v>101600</v>
      </c>
      <c r="N320" s="45">
        <v>171300</v>
      </c>
      <c r="O320" s="45">
        <v>42100</v>
      </c>
      <c r="P320" s="45">
        <v>61500</v>
      </c>
      <c r="Q320" s="45">
        <v>61500</v>
      </c>
      <c r="R320" s="45">
        <v>61500</v>
      </c>
      <c r="S320" s="45">
        <v>61500</v>
      </c>
      <c r="T320" s="45">
        <v>61500</v>
      </c>
      <c r="U320" s="45">
        <v>0</v>
      </c>
    </row>
    <row r="321" spans="1:21" x14ac:dyDescent="0.2">
      <c r="A321" s="46" t="s">
        <v>1118</v>
      </c>
      <c r="B321" s="46" t="s">
        <v>1117</v>
      </c>
      <c r="C321" s="46" t="s">
        <v>782</v>
      </c>
      <c r="D321" s="46" t="str">
        <f t="shared" si="4"/>
        <v>B076-950</v>
      </c>
      <c r="E321" s="46" t="s">
        <v>783</v>
      </c>
      <c r="F321" s="45">
        <v>27720000</v>
      </c>
      <c r="G321" s="45">
        <v>28506000</v>
      </c>
      <c r="H321" s="45">
        <v>25816000</v>
      </c>
      <c r="I321" s="45">
        <v>31499000</v>
      </c>
      <c r="J321" s="45">
        <v>34162000</v>
      </c>
      <c r="K321" s="45">
        <v>35445000</v>
      </c>
      <c r="L321" s="45">
        <v>39974000</v>
      </c>
      <c r="M321" s="45">
        <v>40513000</v>
      </c>
      <c r="N321" s="45">
        <v>43439000</v>
      </c>
      <c r="O321" s="45">
        <v>41651796</v>
      </c>
      <c r="P321" s="45">
        <v>41988017</v>
      </c>
      <c r="Q321" s="45">
        <v>43802062</v>
      </c>
      <c r="R321" s="45">
        <v>51626763</v>
      </c>
      <c r="S321" s="45">
        <v>55858720</v>
      </c>
      <c r="T321" s="45">
        <v>58131672</v>
      </c>
      <c r="U321" s="45">
        <v>55047357</v>
      </c>
    </row>
    <row r="322" spans="1:21" x14ac:dyDescent="0.2">
      <c r="A322" s="46" t="s">
        <v>1118</v>
      </c>
      <c r="B322" s="46" t="s">
        <v>1117</v>
      </c>
      <c r="C322" s="46" t="s">
        <v>613</v>
      </c>
      <c r="D322" s="46" t="str">
        <f t="shared" ref="D322:D346" si="5">A322&amp;"-"&amp;C322</f>
        <v>B076-952</v>
      </c>
      <c r="E322" s="46" t="s">
        <v>1005</v>
      </c>
      <c r="F322" s="45">
        <v>-21893000</v>
      </c>
      <c r="G322" s="45">
        <v>-22946000</v>
      </c>
      <c r="H322" s="45">
        <v>-20142000</v>
      </c>
      <c r="I322" s="45">
        <v>-23726000</v>
      </c>
      <c r="J322" s="45">
        <v>-25231000</v>
      </c>
      <c r="K322" s="45">
        <v>-26145000</v>
      </c>
      <c r="L322" s="45">
        <v>-29000000</v>
      </c>
      <c r="M322" s="45">
        <v>-27595000</v>
      </c>
      <c r="N322" s="45">
        <v>-31351939</v>
      </c>
      <c r="O322" s="45">
        <v>-29048117</v>
      </c>
      <c r="P322" s="45">
        <v>-27154693</v>
      </c>
      <c r="Q322" s="45">
        <v>-28669813</v>
      </c>
      <c r="R322" s="45">
        <v>-35914179</v>
      </c>
      <c r="S322" s="45">
        <v>-37590861</v>
      </c>
      <c r="T322" s="45">
        <v>-39525585</v>
      </c>
      <c r="U322" s="45">
        <v>-36301547</v>
      </c>
    </row>
    <row r="323" spans="1:21" x14ac:dyDescent="0.2">
      <c r="A323" s="46" t="s">
        <v>1118</v>
      </c>
      <c r="B323" s="46" t="s">
        <v>1117</v>
      </c>
      <c r="C323" s="46" t="s">
        <v>616</v>
      </c>
      <c r="D323" s="46" t="str">
        <f t="shared" si="5"/>
        <v>B076-953</v>
      </c>
      <c r="E323" s="46" t="s">
        <v>646</v>
      </c>
      <c r="F323" s="45">
        <v>0</v>
      </c>
      <c r="G323" s="45">
        <v>0</v>
      </c>
      <c r="H323" s="45">
        <v>0</v>
      </c>
      <c r="I323" s="45">
        <v>0</v>
      </c>
      <c r="J323" s="45">
        <v>0</v>
      </c>
      <c r="K323" s="45">
        <v>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1250000</v>
      </c>
      <c r="S323" s="45">
        <v>0</v>
      </c>
      <c r="T323" s="45">
        <v>0</v>
      </c>
      <c r="U323" s="45">
        <v>0</v>
      </c>
    </row>
    <row r="324" spans="1:21" x14ac:dyDescent="0.2">
      <c r="A324" s="46" t="s">
        <v>1095</v>
      </c>
      <c r="B324" s="46" t="s">
        <v>1094</v>
      </c>
      <c r="C324" s="46" t="s">
        <v>1116</v>
      </c>
      <c r="D324" s="46" t="str">
        <f t="shared" si="5"/>
        <v>C001-101</v>
      </c>
      <c r="E324" s="46" t="s">
        <v>1115</v>
      </c>
      <c r="F324" s="45">
        <v>171450000</v>
      </c>
      <c r="G324" s="45">
        <v>170000000</v>
      </c>
      <c r="H324" s="45">
        <v>188126000</v>
      </c>
      <c r="I324" s="45">
        <v>221569000</v>
      </c>
      <c r="J324" s="45">
        <v>238838000</v>
      </c>
      <c r="K324" s="45">
        <v>230150000</v>
      </c>
      <c r="L324" s="45">
        <v>224770000</v>
      </c>
      <c r="M324" s="45">
        <v>166381000</v>
      </c>
      <c r="N324" s="45">
        <v>124810100</v>
      </c>
      <c r="O324" s="45">
        <v>122333350</v>
      </c>
      <c r="P324" s="45">
        <v>0</v>
      </c>
      <c r="Q324" s="45">
        <v>0</v>
      </c>
      <c r="R324" s="45">
        <v>0</v>
      </c>
      <c r="S324" s="45">
        <v>0</v>
      </c>
      <c r="T324" s="45">
        <v>0</v>
      </c>
      <c r="U324" s="45">
        <v>0</v>
      </c>
    </row>
    <row r="325" spans="1:21" x14ac:dyDescent="0.2">
      <c r="A325" s="46" t="s">
        <v>1095</v>
      </c>
      <c r="B325" s="46" t="s">
        <v>1094</v>
      </c>
      <c r="C325" s="46" t="s">
        <v>1114</v>
      </c>
      <c r="D325" s="46" t="str">
        <f t="shared" si="5"/>
        <v>C001-111</v>
      </c>
      <c r="E325" s="46" t="s">
        <v>603</v>
      </c>
      <c r="F325" s="45">
        <v>-850000</v>
      </c>
      <c r="G325" s="45">
        <v>-850000</v>
      </c>
      <c r="H325" s="45">
        <v>-1000000</v>
      </c>
      <c r="I325" s="45">
        <v>-900000</v>
      </c>
      <c r="J325" s="45">
        <v>-1000000</v>
      </c>
      <c r="K325" s="45">
        <v>-1000000</v>
      </c>
      <c r="L325" s="45">
        <v>-1000000</v>
      </c>
      <c r="M325" s="45">
        <v>-1000000</v>
      </c>
      <c r="N325" s="45">
        <v>-1000000</v>
      </c>
      <c r="O325" s="45">
        <v>-1000000</v>
      </c>
      <c r="P325" s="45">
        <v>0</v>
      </c>
      <c r="Q325" s="45">
        <v>0</v>
      </c>
      <c r="R325" s="45">
        <v>0</v>
      </c>
      <c r="S325" s="45">
        <v>0</v>
      </c>
      <c r="T325" s="45">
        <v>0</v>
      </c>
      <c r="U325" s="45">
        <v>0</v>
      </c>
    </row>
    <row r="326" spans="1:21" x14ac:dyDescent="0.2">
      <c r="A326" s="46" t="s">
        <v>1095</v>
      </c>
      <c r="B326" s="46" t="s">
        <v>1094</v>
      </c>
      <c r="C326" s="46" t="s">
        <v>1113</v>
      </c>
      <c r="D326" s="46" t="str">
        <f t="shared" si="5"/>
        <v>C001-169</v>
      </c>
      <c r="E326" s="46" t="s">
        <v>1112</v>
      </c>
      <c r="F326" s="45">
        <v>92000</v>
      </c>
      <c r="G326" s="45">
        <v>15000</v>
      </c>
      <c r="H326" s="45">
        <v>15000</v>
      </c>
      <c r="I326" s="45">
        <v>25000</v>
      </c>
      <c r="J326" s="45">
        <v>25000</v>
      </c>
      <c r="K326" s="45">
        <v>40000</v>
      </c>
      <c r="L326" s="45">
        <v>35000</v>
      </c>
      <c r="M326" s="45">
        <v>35000</v>
      </c>
      <c r="N326" s="45">
        <v>35000</v>
      </c>
      <c r="O326" s="45">
        <v>35000</v>
      </c>
      <c r="P326" s="45">
        <v>0</v>
      </c>
      <c r="Q326" s="45">
        <v>0</v>
      </c>
      <c r="R326" s="45">
        <v>0</v>
      </c>
      <c r="S326" s="45">
        <v>0</v>
      </c>
      <c r="T326" s="45">
        <v>0</v>
      </c>
      <c r="U326" s="45">
        <v>0</v>
      </c>
    </row>
    <row r="327" spans="1:21" x14ac:dyDescent="0.2">
      <c r="A327" s="46" t="s">
        <v>1095</v>
      </c>
      <c r="B327" s="46" t="s">
        <v>1094</v>
      </c>
      <c r="C327" s="46" t="s">
        <v>1111</v>
      </c>
      <c r="D327" s="46" t="str">
        <f t="shared" si="5"/>
        <v>C001-170</v>
      </c>
      <c r="E327" s="46" t="s">
        <v>1110</v>
      </c>
      <c r="F327" s="45">
        <v>130000</v>
      </c>
      <c r="G327" s="45">
        <v>600000</v>
      </c>
      <c r="H327" s="45">
        <v>650000</v>
      </c>
      <c r="I327" s="45">
        <v>650000</v>
      </c>
      <c r="J327" s="45">
        <v>800000</v>
      </c>
      <c r="K327" s="45">
        <v>625000</v>
      </c>
      <c r="L327" s="45">
        <v>800000</v>
      </c>
      <c r="M327" s="45">
        <v>700000</v>
      </c>
      <c r="N327" s="45">
        <v>500000</v>
      </c>
      <c r="O327" s="45">
        <v>350000</v>
      </c>
      <c r="P327" s="45">
        <v>0</v>
      </c>
      <c r="Q327" s="45">
        <v>0</v>
      </c>
      <c r="R327" s="45">
        <v>0</v>
      </c>
      <c r="S327" s="45">
        <v>0</v>
      </c>
      <c r="T327" s="45">
        <v>0</v>
      </c>
      <c r="U327" s="45">
        <v>0</v>
      </c>
    </row>
    <row r="328" spans="1:21" x14ac:dyDescent="0.2">
      <c r="A328" s="46" t="s">
        <v>1095</v>
      </c>
      <c r="B328" s="46" t="s">
        <v>1094</v>
      </c>
      <c r="C328" s="46" t="s">
        <v>1109</v>
      </c>
      <c r="D328" s="46" t="str">
        <f t="shared" si="5"/>
        <v>C001-171</v>
      </c>
      <c r="E328" s="46" t="s">
        <v>1108</v>
      </c>
      <c r="F328" s="45">
        <v>0</v>
      </c>
      <c r="G328" s="45">
        <v>0</v>
      </c>
      <c r="H328" s="45">
        <v>0</v>
      </c>
      <c r="I328" s="45">
        <v>0</v>
      </c>
      <c r="J328" s="45">
        <v>0</v>
      </c>
      <c r="K328" s="45">
        <v>0</v>
      </c>
      <c r="L328" s="45">
        <v>355000</v>
      </c>
      <c r="M328" s="45">
        <v>370000</v>
      </c>
      <c r="N328" s="45">
        <v>370000</v>
      </c>
      <c r="O328" s="45">
        <v>532000</v>
      </c>
      <c r="P328" s="45">
        <v>0</v>
      </c>
      <c r="Q328" s="45">
        <v>0</v>
      </c>
      <c r="R328" s="45">
        <v>0</v>
      </c>
      <c r="S328" s="45">
        <v>0</v>
      </c>
      <c r="T328" s="45">
        <v>0</v>
      </c>
      <c r="U328" s="45">
        <v>0</v>
      </c>
    </row>
    <row r="329" spans="1:21" x14ac:dyDescent="0.2">
      <c r="A329" s="46" t="s">
        <v>1095</v>
      </c>
      <c r="B329" s="46" t="s">
        <v>1094</v>
      </c>
      <c r="C329" s="46" t="s">
        <v>1107</v>
      </c>
      <c r="D329" s="46" t="str">
        <f t="shared" si="5"/>
        <v>C001-175</v>
      </c>
      <c r="E329" s="46" t="s">
        <v>1106</v>
      </c>
      <c r="F329" s="45">
        <v>0</v>
      </c>
      <c r="G329" s="45">
        <v>0</v>
      </c>
      <c r="H329" s="45">
        <v>0</v>
      </c>
      <c r="I329" s="45">
        <v>0</v>
      </c>
      <c r="J329" s="45">
        <v>2000</v>
      </c>
      <c r="K329" s="45">
        <v>2000</v>
      </c>
      <c r="L329" s="45">
        <v>2000</v>
      </c>
      <c r="M329" s="45">
        <v>2000</v>
      </c>
      <c r="N329" s="45">
        <v>2000</v>
      </c>
      <c r="O329" s="45">
        <v>2000</v>
      </c>
      <c r="P329" s="45">
        <v>0</v>
      </c>
      <c r="Q329" s="45">
        <v>0</v>
      </c>
      <c r="R329" s="45">
        <v>0</v>
      </c>
      <c r="S329" s="45">
        <v>0</v>
      </c>
      <c r="T329" s="45">
        <v>0</v>
      </c>
      <c r="U329" s="45">
        <v>0</v>
      </c>
    </row>
    <row r="330" spans="1:21" x14ac:dyDescent="0.2">
      <c r="A330" s="46" t="s">
        <v>1095</v>
      </c>
      <c r="B330" s="46" t="s">
        <v>1094</v>
      </c>
      <c r="C330" s="46" t="s">
        <v>1105</v>
      </c>
      <c r="D330" s="46" t="str">
        <f t="shared" si="5"/>
        <v>C001-176</v>
      </c>
      <c r="E330" s="46" t="s">
        <v>280</v>
      </c>
      <c r="F330" s="45">
        <v>0</v>
      </c>
      <c r="G330" s="45">
        <v>0</v>
      </c>
      <c r="H330" s="45">
        <v>0</v>
      </c>
      <c r="I330" s="45">
        <v>0</v>
      </c>
      <c r="J330" s="45">
        <v>0</v>
      </c>
      <c r="K330" s="45">
        <v>0</v>
      </c>
      <c r="L330" s="45">
        <v>2000</v>
      </c>
      <c r="M330" s="45">
        <v>15000</v>
      </c>
      <c r="N330" s="45">
        <v>10500</v>
      </c>
      <c r="O330" s="45">
        <v>70000</v>
      </c>
      <c r="P330" s="45">
        <v>0</v>
      </c>
      <c r="Q330" s="45">
        <v>0</v>
      </c>
      <c r="R330" s="45">
        <v>0</v>
      </c>
      <c r="S330" s="45">
        <v>0</v>
      </c>
      <c r="T330" s="45">
        <v>0</v>
      </c>
      <c r="U330" s="45">
        <v>0</v>
      </c>
    </row>
    <row r="331" spans="1:21" x14ac:dyDescent="0.2">
      <c r="A331" s="46" t="s">
        <v>1095</v>
      </c>
      <c r="B331" s="46" t="s">
        <v>1094</v>
      </c>
      <c r="C331" s="46" t="s">
        <v>258</v>
      </c>
      <c r="D331" s="46" t="str">
        <f t="shared" si="5"/>
        <v>C001-180</v>
      </c>
      <c r="E331" s="46" t="s">
        <v>282</v>
      </c>
      <c r="F331" s="45">
        <v>5700000</v>
      </c>
      <c r="G331" s="45">
        <v>7000000</v>
      </c>
      <c r="H331" s="45">
        <v>8000000</v>
      </c>
      <c r="I331" s="45">
        <v>7000000</v>
      </c>
      <c r="J331" s="45">
        <v>6200000</v>
      </c>
      <c r="K331" s="45">
        <v>6700000</v>
      </c>
      <c r="L331" s="45">
        <v>5800000</v>
      </c>
      <c r="M331" s="45">
        <v>7700000</v>
      </c>
      <c r="N331" s="45">
        <v>6397200</v>
      </c>
      <c r="O331" s="45">
        <v>6327000</v>
      </c>
      <c r="P331" s="45">
        <v>0</v>
      </c>
      <c r="Q331" s="45">
        <v>0</v>
      </c>
      <c r="R331" s="45">
        <v>0</v>
      </c>
      <c r="S331" s="45">
        <v>0</v>
      </c>
      <c r="T331" s="45">
        <v>0</v>
      </c>
      <c r="U331" s="45">
        <v>0</v>
      </c>
    </row>
    <row r="332" spans="1:21" x14ac:dyDescent="0.2">
      <c r="A332" s="46" t="s">
        <v>1095</v>
      </c>
      <c r="B332" s="46" t="s">
        <v>1094</v>
      </c>
      <c r="C332" s="46" t="s">
        <v>261</v>
      </c>
      <c r="D332" s="46" t="str">
        <f t="shared" si="5"/>
        <v>C001-181</v>
      </c>
      <c r="E332" s="46" t="s">
        <v>1104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  <c r="K332" s="45">
        <v>0</v>
      </c>
      <c r="L332" s="45">
        <v>0</v>
      </c>
      <c r="M332" s="45">
        <v>250000</v>
      </c>
      <c r="N332" s="45">
        <v>2718000</v>
      </c>
      <c r="O332" s="45">
        <v>1787000</v>
      </c>
      <c r="P332" s="45">
        <v>0</v>
      </c>
      <c r="Q332" s="45">
        <v>0</v>
      </c>
      <c r="R332" s="45">
        <v>0</v>
      </c>
      <c r="S332" s="45">
        <v>0</v>
      </c>
      <c r="T332" s="45">
        <v>0</v>
      </c>
      <c r="U332" s="45">
        <v>0</v>
      </c>
    </row>
    <row r="333" spans="1:21" x14ac:dyDescent="0.2">
      <c r="A333" s="46" t="s">
        <v>1095</v>
      </c>
      <c r="B333" s="46" t="s">
        <v>1094</v>
      </c>
      <c r="C333" s="46" t="s">
        <v>264</v>
      </c>
      <c r="D333" s="46" t="str">
        <f t="shared" si="5"/>
        <v>C001-182</v>
      </c>
      <c r="E333" s="46" t="s">
        <v>286</v>
      </c>
      <c r="F333" s="45">
        <v>0</v>
      </c>
      <c r="G333" s="45">
        <v>0</v>
      </c>
      <c r="H333" s="45">
        <v>0</v>
      </c>
      <c r="I333" s="45">
        <v>0</v>
      </c>
      <c r="J333" s="45">
        <v>0</v>
      </c>
      <c r="K333" s="45">
        <v>0</v>
      </c>
      <c r="L333" s="45">
        <v>0</v>
      </c>
      <c r="M333" s="45">
        <v>7100000</v>
      </c>
      <c r="N333" s="45">
        <v>3465000</v>
      </c>
      <c r="O333" s="45">
        <v>15000000</v>
      </c>
      <c r="P333" s="45">
        <v>0</v>
      </c>
      <c r="Q333" s="45">
        <v>0</v>
      </c>
      <c r="R333" s="45">
        <v>0</v>
      </c>
      <c r="S333" s="45">
        <v>0</v>
      </c>
      <c r="T333" s="45">
        <v>0</v>
      </c>
      <c r="U333" s="45">
        <v>0</v>
      </c>
    </row>
    <row r="334" spans="1:21" x14ac:dyDescent="0.2">
      <c r="A334" s="46" t="s">
        <v>1095</v>
      </c>
      <c r="B334" s="46" t="s">
        <v>1094</v>
      </c>
      <c r="C334" s="46" t="s">
        <v>291</v>
      </c>
      <c r="D334" s="46" t="str">
        <f t="shared" si="5"/>
        <v>C001-201</v>
      </c>
      <c r="E334" s="46" t="s">
        <v>310</v>
      </c>
      <c r="F334" s="45">
        <v>17000</v>
      </c>
      <c r="G334" s="45">
        <v>8000</v>
      </c>
      <c r="H334" s="45">
        <v>8000</v>
      </c>
      <c r="I334" s="45">
        <v>10000</v>
      </c>
      <c r="J334" s="45">
        <v>12000</v>
      </c>
      <c r="K334" s="45">
        <v>9000</v>
      </c>
      <c r="L334" s="45">
        <v>13000</v>
      </c>
      <c r="M334" s="45">
        <v>8400</v>
      </c>
      <c r="N334" s="45">
        <v>8400</v>
      </c>
      <c r="O334" s="45">
        <v>8400</v>
      </c>
      <c r="P334" s="45">
        <v>0</v>
      </c>
      <c r="Q334" s="45">
        <v>0</v>
      </c>
      <c r="R334" s="45">
        <v>0</v>
      </c>
      <c r="S334" s="45">
        <v>0</v>
      </c>
      <c r="T334" s="45">
        <v>0</v>
      </c>
      <c r="U334" s="45">
        <v>0</v>
      </c>
    </row>
    <row r="335" spans="1:21" x14ac:dyDescent="0.2">
      <c r="A335" s="46" t="s">
        <v>1095</v>
      </c>
      <c r="B335" s="46" t="s">
        <v>1094</v>
      </c>
      <c r="C335" s="46" t="s">
        <v>297</v>
      </c>
      <c r="D335" s="46" t="str">
        <f t="shared" si="5"/>
        <v>C001-205</v>
      </c>
      <c r="E335" s="46" t="s">
        <v>289</v>
      </c>
      <c r="F335" s="45">
        <v>1700000</v>
      </c>
      <c r="G335" s="45">
        <v>1200000</v>
      </c>
      <c r="H335" s="45">
        <v>1400000</v>
      </c>
      <c r="I335" s="45">
        <v>992000</v>
      </c>
      <c r="J335" s="45">
        <v>701000</v>
      </c>
      <c r="K335" s="45">
        <v>2677000</v>
      </c>
      <c r="L335" s="45">
        <v>3170000</v>
      </c>
      <c r="M335" s="45">
        <v>767000</v>
      </c>
      <c r="N335" s="45">
        <v>512000</v>
      </c>
      <c r="O335" s="45">
        <v>137000</v>
      </c>
      <c r="P335" s="45">
        <v>0</v>
      </c>
      <c r="Q335" s="45">
        <v>0</v>
      </c>
      <c r="R335" s="45">
        <v>0</v>
      </c>
      <c r="S335" s="45">
        <v>0</v>
      </c>
      <c r="T335" s="45">
        <v>0</v>
      </c>
      <c r="U335" s="45">
        <v>0</v>
      </c>
    </row>
    <row r="336" spans="1:21" x14ac:dyDescent="0.2">
      <c r="A336" s="46" t="s">
        <v>1095</v>
      </c>
      <c r="B336" s="46" t="s">
        <v>1094</v>
      </c>
      <c r="C336" s="46" t="s">
        <v>1103</v>
      </c>
      <c r="D336" s="46" t="str">
        <f t="shared" si="5"/>
        <v>C001-220</v>
      </c>
      <c r="E336" s="46" t="s">
        <v>339</v>
      </c>
      <c r="F336" s="45">
        <v>0</v>
      </c>
      <c r="G336" s="45">
        <v>0</v>
      </c>
      <c r="H336" s="45">
        <v>100000</v>
      </c>
      <c r="I336" s="45">
        <v>125000</v>
      </c>
      <c r="J336" s="45">
        <v>190000</v>
      </c>
      <c r="K336" s="45">
        <v>200000</v>
      </c>
      <c r="L336" s="45">
        <v>200000</v>
      </c>
      <c r="M336" s="45">
        <v>200000</v>
      </c>
      <c r="N336" s="45">
        <v>200000</v>
      </c>
      <c r="O336" s="45">
        <v>200000</v>
      </c>
      <c r="P336" s="45">
        <v>0</v>
      </c>
      <c r="Q336" s="45">
        <v>0</v>
      </c>
      <c r="R336" s="45">
        <v>0</v>
      </c>
      <c r="S336" s="45">
        <v>0</v>
      </c>
      <c r="T336" s="45">
        <v>0</v>
      </c>
      <c r="U336" s="45">
        <v>0</v>
      </c>
    </row>
    <row r="337" spans="1:21" x14ac:dyDescent="0.2">
      <c r="A337" s="46" t="s">
        <v>1095</v>
      </c>
      <c r="B337" s="46" t="s">
        <v>1094</v>
      </c>
      <c r="C337" s="46" t="s">
        <v>1102</v>
      </c>
      <c r="D337" s="46" t="str">
        <f t="shared" si="5"/>
        <v>C001-652</v>
      </c>
      <c r="E337" s="46" t="s">
        <v>1101</v>
      </c>
      <c r="F337" s="45">
        <v>2525000</v>
      </c>
      <c r="G337" s="45">
        <v>3350000</v>
      </c>
      <c r="H337" s="45">
        <v>3450000</v>
      </c>
      <c r="I337" s="45">
        <v>3500000</v>
      </c>
      <c r="J337" s="45">
        <v>3850000</v>
      </c>
      <c r="K337" s="45">
        <v>4235000</v>
      </c>
      <c r="L337" s="45">
        <v>4235000</v>
      </c>
      <c r="M337" s="45">
        <v>4977000</v>
      </c>
      <c r="N337" s="45">
        <v>3540709</v>
      </c>
      <c r="O337" s="45">
        <v>3631000</v>
      </c>
      <c r="P337" s="45">
        <v>0</v>
      </c>
      <c r="Q337" s="45">
        <v>0</v>
      </c>
      <c r="R337" s="45">
        <v>0</v>
      </c>
      <c r="S337" s="45">
        <v>0</v>
      </c>
      <c r="T337" s="45">
        <v>0</v>
      </c>
      <c r="U337" s="45">
        <v>0</v>
      </c>
    </row>
    <row r="338" spans="1:21" x14ac:dyDescent="0.2">
      <c r="A338" s="46" t="s">
        <v>1095</v>
      </c>
      <c r="B338" s="46" t="s">
        <v>1094</v>
      </c>
      <c r="C338" s="46" t="s">
        <v>1100</v>
      </c>
      <c r="D338" s="46" t="str">
        <f t="shared" si="5"/>
        <v>C001-666</v>
      </c>
      <c r="E338" s="46" t="s">
        <v>563</v>
      </c>
      <c r="F338" s="45">
        <v>0</v>
      </c>
      <c r="G338" s="45">
        <v>0</v>
      </c>
      <c r="H338" s="45">
        <v>0</v>
      </c>
      <c r="I338" s="45">
        <v>0</v>
      </c>
      <c r="J338" s="45">
        <v>0</v>
      </c>
      <c r="K338" s="45">
        <v>0</v>
      </c>
      <c r="L338" s="45">
        <v>0</v>
      </c>
      <c r="M338" s="45">
        <v>0</v>
      </c>
      <c r="N338" s="45">
        <v>0</v>
      </c>
      <c r="O338" s="45">
        <v>128000</v>
      </c>
      <c r="P338" s="45">
        <v>0</v>
      </c>
      <c r="Q338" s="45">
        <v>0</v>
      </c>
      <c r="R338" s="45">
        <v>0</v>
      </c>
      <c r="S338" s="45">
        <v>0</v>
      </c>
      <c r="T338" s="45">
        <v>0</v>
      </c>
      <c r="U338" s="45">
        <v>0</v>
      </c>
    </row>
    <row r="339" spans="1:21" x14ac:dyDescent="0.2">
      <c r="A339" s="46" t="s">
        <v>1095</v>
      </c>
      <c r="B339" s="46" t="s">
        <v>1094</v>
      </c>
      <c r="C339" s="46" t="s">
        <v>1099</v>
      </c>
      <c r="D339" s="46" t="str">
        <f t="shared" si="5"/>
        <v>C001-667</v>
      </c>
      <c r="E339" s="46" t="s">
        <v>565</v>
      </c>
      <c r="F339" s="45">
        <v>0</v>
      </c>
      <c r="G339" s="45">
        <v>0</v>
      </c>
      <c r="H339" s="45">
        <v>0</v>
      </c>
      <c r="I339" s="45">
        <v>0</v>
      </c>
      <c r="J339" s="45">
        <v>0</v>
      </c>
      <c r="K339" s="45">
        <v>0</v>
      </c>
      <c r="L339" s="45">
        <v>0</v>
      </c>
      <c r="M339" s="45">
        <v>0</v>
      </c>
      <c r="N339" s="45">
        <v>0</v>
      </c>
      <c r="O339" s="45">
        <v>97000</v>
      </c>
      <c r="P339" s="45">
        <v>0</v>
      </c>
      <c r="Q339" s="45">
        <v>0</v>
      </c>
      <c r="R339" s="45">
        <v>0</v>
      </c>
      <c r="S339" s="45">
        <v>0</v>
      </c>
      <c r="T339" s="45">
        <v>0</v>
      </c>
      <c r="U339" s="45">
        <v>0</v>
      </c>
    </row>
    <row r="340" spans="1:21" x14ac:dyDescent="0.2">
      <c r="A340" s="46" t="s">
        <v>1095</v>
      </c>
      <c r="B340" s="46" t="s">
        <v>1094</v>
      </c>
      <c r="C340" s="46" t="s">
        <v>1098</v>
      </c>
      <c r="D340" s="46" t="str">
        <f t="shared" si="5"/>
        <v>C001-781</v>
      </c>
      <c r="E340" s="46" t="s">
        <v>567</v>
      </c>
      <c r="F340" s="45">
        <v>0</v>
      </c>
      <c r="G340" s="45">
        <v>221000</v>
      </c>
      <c r="H340" s="45">
        <v>221000</v>
      </c>
      <c r="I340" s="45">
        <v>221000</v>
      </c>
      <c r="J340" s="45">
        <v>220000</v>
      </c>
      <c r="K340" s="45">
        <v>139000</v>
      </c>
      <c r="L340" s="45">
        <v>175000</v>
      </c>
      <c r="M340" s="45">
        <v>150000</v>
      </c>
      <c r="N340" s="45">
        <v>120000</v>
      </c>
      <c r="O340" s="45">
        <v>136400</v>
      </c>
      <c r="P340" s="45">
        <v>0</v>
      </c>
      <c r="Q340" s="45">
        <v>0</v>
      </c>
      <c r="R340" s="45">
        <v>0</v>
      </c>
      <c r="S340" s="45">
        <v>0</v>
      </c>
      <c r="T340" s="45">
        <v>0</v>
      </c>
      <c r="U340" s="45">
        <v>0</v>
      </c>
    </row>
    <row r="341" spans="1:21" x14ac:dyDescent="0.2">
      <c r="A341" s="46" t="s">
        <v>1095</v>
      </c>
      <c r="B341" s="46" t="s">
        <v>1094</v>
      </c>
      <c r="C341" s="46" t="s">
        <v>558</v>
      </c>
      <c r="D341" s="46" t="str">
        <f t="shared" si="5"/>
        <v>C001-785</v>
      </c>
      <c r="E341" s="46" t="s">
        <v>569</v>
      </c>
      <c r="F341" s="45">
        <v>1200000</v>
      </c>
      <c r="G341" s="45">
        <v>1950000</v>
      </c>
      <c r="H341" s="45">
        <v>1980200</v>
      </c>
      <c r="I341" s="45">
        <v>2132000</v>
      </c>
      <c r="J341" s="45">
        <v>3600000</v>
      </c>
      <c r="K341" s="45">
        <v>3600000</v>
      </c>
      <c r="L341" s="45">
        <v>3245000</v>
      </c>
      <c r="M341" s="45">
        <v>3183600</v>
      </c>
      <c r="N341" s="45">
        <v>2200000</v>
      </c>
      <c r="O341" s="45">
        <v>2200000</v>
      </c>
      <c r="P341" s="45">
        <v>0</v>
      </c>
      <c r="Q341" s="45">
        <v>0</v>
      </c>
      <c r="R341" s="45">
        <v>0</v>
      </c>
      <c r="S341" s="45">
        <v>0</v>
      </c>
      <c r="T341" s="45">
        <v>0</v>
      </c>
      <c r="U341" s="45">
        <v>0</v>
      </c>
    </row>
    <row r="342" spans="1:21" x14ac:dyDescent="0.2">
      <c r="A342" s="46" t="s">
        <v>1095</v>
      </c>
      <c r="B342" s="46" t="s">
        <v>1094</v>
      </c>
      <c r="C342" s="46" t="s">
        <v>1097</v>
      </c>
      <c r="D342" s="46" t="str">
        <f t="shared" si="5"/>
        <v>C001-788</v>
      </c>
      <c r="E342" s="46" t="s">
        <v>571</v>
      </c>
      <c r="F342" s="45">
        <v>21000</v>
      </c>
      <c r="G342" s="45">
        <v>31000</v>
      </c>
      <c r="H342" s="45">
        <v>36000</v>
      </c>
      <c r="I342" s="45">
        <v>28000</v>
      </c>
      <c r="J342" s="45">
        <v>29000</v>
      </c>
      <c r="K342" s="45">
        <v>25000</v>
      </c>
      <c r="L342" s="45">
        <v>25000</v>
      </c>
      <c r="M342" s="45">
        <v>25000</v>
      </c>
      <c r="N342" s="45">
        <v>33000</v>
      </c>
      <c r="O342" s="45">
        <v>25000</v>
      </c>
      <c r="P342" s="45">
        <v>0</v>
      </c>
      <c r="Q342" s="45">
        <v>0</v>
      </c>
      <c r="R342" s="45">
        <v>0</v>
      </c>
      <c r="S342" s="45">
        <v>0</v>
      </c>
      <c r="T342" s="45">
        <v>0</v>
      </c>
      <c r="U342" s="45">
        <v>0</v>
      </c>
    </row>
    <row r="343" spans="1:21" x14ac:dyDescent="0.2">
      <c r="A343" s="46" t="s">
        <v>1095</v>
      </c>
      <c r="B343" s="46" t="s">
        <v>1094</v>
      </c>
      <c r="C343" s="46" t="s">
        <v>589</v>
      </c>
      <c r="D343" s="46" t="str">
        <f t="shared" si="5"/>
        <v>C001-869</v>
      </c>
      <c r="E343" s="46" t="s">
        <v>590</v>
      </c>
      <c r="F343" s="45">
        <v>0</v>
      </c>
      <c r="G343" s="45">
        <v>0</v>
      </c>
      <c r="H343" s="45">
        <v>0</v>
      </c>
      <c r="I343" s="45">
        <v>1437000</v>
      </c>
      <c r="J343" s="45">
        <v>0</v>
      </c>
      <c r="K343" s="45">
        <v>0</v>
      </c>
      <c r="L343" s="45">
        <v>0</v>
      </c>
      <c r="M343" s="45">
        <v>0</v>
      </c>
      <c r="N343" s="45">
        <v>0</v>
      </c>
      <c r="O343" s="45">
        <v>0</v>
      </c>
      <c r="P343" s="45">
        <v>0</v>
      </c>
      <c r="Q343" s="45">
        <v>0</v>
      </c>
      <c r="R343" s="45">
        <v>0</v>
      </c>
      <c r="S343" s="45">
        <v>0</v>
      </c>
      <c r="T343" s="45">
        <v>0</v>
      </c>
      <c r="U343" s="45">
        <v>0</v>
      </c>
    </row>
    <row r="344" spans="1:21" x14ac:dyDescent="0.2">
      <c r="A344" s="46" t="s">
        <v>1095</v>
      </c>
      <c r="B344" s="46" t="s">
        <v>1094</v>
      </c>
      <c r="C344" s="46" t="s">
        <v>1096</v>
      </c>
      <c r="D344" s="46" t="str">
        <f t="shared" si="5"/>
        <v>C001-890</v>
      </c>
      <c r="E344" s="46" t="s">
        <v>647</v>
      </c>
      <c r="F344" s="45">
        <v>0</v>
      </c>
      <c r="G344" s="45">
        <v>0</v>
      </c>
      <c r="H344" s="45">
        <v>0</v>
      </c>
      <c r="I344" s="45">
        <v>0</v>
      </c>
      <c r="J344" s="45">
        <v>0</v>
      </c>
      <c r="K344" s="45">
        <v>0</v>
      </c>
      <c r="L344" s="45">
        <v>0</v>
      </c>
      <c r="M344" s="45">
        <v>0</v>
      </c>
      <c r="N344" s="45">
        <v>8865884</v>
      </c>
      <c r="O344" s="45">
        <v>0</v>
      </c>
      <c r="P344" s="45">
        <v>0</v>
      </c>
      <c r="Q344" s="45">
        <v>0</v>
      </c>
      <c r="R344" s="45">
        <v>0</v>
      </c>
      <c r="S344" s="45">
        <v>0</v>
      </c>
      <c r="T344" s="45">
        <v>0</v>
      </c>
      <c r="U344" s="45">
        <v>0</v>
      </c>
    </row>
    <row r="345" spans="1:21" x14ac:dyDescent="0.2">
      <c r="A345" s="46" t="s">
        <v>1095</v>
      </c>
      <c r="B345" s="46" t="s">
        <v>1094</v>
      </c>
      <c r="C345" s="46" t="s">
        <v>645</v>
      </c>
      <c r="D345" s="46" t="str">
        <f t="shared" si="5"/>
        <v>C001-899</v>
      </c>
      <c r="E345" s="46" t="s">
        <v>646</v>
      </c>
      <c r="F345" s="45">
        <v>9276000</v>
      </c>
      <c r="G345" s="45">
        <v>3650000</v>
      </c>
      <c r="H345" s="45">
        <v>0</v>
      </c>
      <c r="I345" s="45">
        <v>0</v>
      </c>
      <c r="J345" s="45">
        <v>0</v>
      </c>
      <c r="K345" s="45">
        <v>0</v>
      </c>
      <c r="L345" s="45">
        <v>0</v>
      </c>
      <c r="M345" s="45">
        <v>0</v>
      </c>
      <c r="N345" s="45">
        <v>0</v>
      </c>
      <c r="O345" s="45">
        <v>4297000</v>
      </c>
      <c r="P345" s="45">
        <v>0</v>
      </c>
      <c r="Q345" s="45">
        <v>0</v>
      </c>
      <c r="R345" s="45">
        <v>0</v>
      </c>
      <c r="S345" s="45">
        <v>0</v>
      </c>
      <c r="T345" s="45">
        <v>0</v>
      </c>
      <c r="U345" s="45">
        <v>0</v>
      </c>
    </row>
    <row r="346" spans="1:21" x14ac:dyDescent="0.2">
      <c r="A346" s="46" t="s">
        <v>1095</v>
      </c>
      <c r="B346" s="46" t="s">
        <v>1094</v>
      </c>
      <c r="C346" s="46" t="s">
        <v>619</v>
      </c>
      <c r="D346" s="46" t="str">
        <f t="shared" si="5"/>
        <v>C001-954</v>
      </c>
      <c r="E346" s="46" t="s">
        <v>620</v>
      </c>
      <c r="F346" s="45">
        <v>0</v>
      </c>
      <c r="G346" s="45">
        <v>0</v>
      </c>
      <c r="H346" s="45">
        <v>0</v>
      </c>
      <c r="I346" s="45">
        <v>-1437000</v>
      </c>
      <c r="J346" s="45">
        <v>0</v>
      </c>
      <c r="K346" s="45">
        <v>-1437000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0</v>
      </c>
      <c r="U346" s="45">
        <v>0</v>
      </c>
    </row>
  </sheetData>
  <autoFilter ref="A1:U346">
    <sortState ref="A2:U346">
      <sortCondition ref="D1:D346"/>
    </sortState>
  </autoFilter>
  <pageMargins left="0.75" right="0.75" top="1" bottom="1" header="0" footer="0"/>
  <pageSetup scale="46" orientation="portrait" horizontalDpi="4294953554" verticalDpi="18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showGridLines="0" zoomScale="80" zoomScaleNormal="80" workbookViewId="0">
      <selection activeCell="J19" sqref="J19"/>
    </sheetView>
  </sheetViews>
  <sheetFormatPr defaultRowHeight="15" x14ac:dyDescent="0.25"/>
  <sheetData>
    <row r="2" spans="2:2" x14ac:dyDescent="0.25">
      <c r="B2" s="14" t="s">
        <v>1351</v>
      </c>
    </row>
    <row r="3" spans="2:2" x14ac:dyDescent="0.25">
      <c r="B3" s="24" t="s">
        <v>1356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N16"/>
  <sheetViews>
    <sheetView showGridLines="0" workbookViewId="0">
      <selection activeCell="M28" sqref="M28"/>
    </sheetView>
  </sheetViews>
  <sheetFormatPr defaultRowHeight="15" x14ac:dyDescent="0.25"/>
  <cols>
    <col min="9" max="9" width="11.7109375" bestFit="1" customWidth="1"/>
    <col min="10" max="10" width="19" customWidth="1"/>
    <col min="11" max="11" width="10.85546875" hidden="1" customWidth="1"/>
    <col min="12" max="12" width="23.85546875" hidden="1" customWidth="1"/>
    <col min="13" max="13" width="26.28515625" customWidth="1"/>
    <col min="14" max="14" width="28.140625" customWidth="1"/>
  </cols>
  <sheetData>
    <row r="11" spans="9:14" ht="21" customHeight="1" x14ac:dyDescent="0.25"/>
    <row r="12" spans="9:14" ht="22.5" customHeight="1" x14ac:dyDescent="0.25">
      <c r="I12" s="113" t="s">
        <v>1360</v>
      </c>
      <c r="J12" s="114"/>
      <c r="K12" s="114"/>
      <c r="L12" s="114"/>
      <c r="M12" s="114"/>
      <c r="N12" s="115"/>
    </row>
    <row r="13" spans="9:14" ht="30" x14ac:dyDescent="0.25">
      <c r="I13" s="116"/>
      <c r="J13" s="118" t="s">
        <v>1361</v>
      </c>
      <c r="K13" s="117" t="s">
        <v>1358</v>
      </c>
      <c r="L13" s="118" t="s">
        <v>1359</v>
      </c>
      <c r="M13" s="118" t="s">
        <v>1362</v>
      </c>
      <c r="N13" s="119" t="s">
        <v>1364</v>
      </c>
    </row>
    <row r="14" spans="9:14" x14ac:dyDescent="0.25">
      <c r="I14" s="120" t="s">
        <v>1357</v>
      </c>
      <c r="J14" s="123">
        <f>SUM('Actuals Summary'!AI48:AR48)</f>
        <v>327487764.63999999</v>
      </c>
      <c r="K14" s="122">
        <v>1.4999999999999999E-2</v>
      </c>
      <c r="L14" s="123">
        <f>J14/K14</f>
        <v>21832517642.666668</v>
      </c>
      <c r="M14" s="121">
        <f>L14*2.5%</f>
        <v>545812941.06666672</v>
      </c>
      <c r="N14" s="124">
        <f>M14-J14</f>
        <v>218325176.42666674</v>
      </c>
    </row>
    <row r="15" spans="9:14" x14ac:dyDescent="0.25">
      <c r="I15" s="120" t="s">
        <v>150</v>
      </c>
      <c r="J15" s="123">
        <v>309299295.34000003</v>
      </c>
      <c r="K15" s="122">
        <v>0.01</v>
      </c>
      <c r="L15" s="123">
        <v>30929929534.000004</v>
      </c>
      <c r="M15" s="121">
        <v>618598590.68000007</v>
      </c>
      <c r="N15" s="125">
        <v>309299295.34000003</v>
      </c>
    </row>
    <row r="16" spans="9:14" x14ac:dyDescent="0.25">
      <c r="I16" s="126" t="s">
        <v>1363</v>
      </c>
      <c r="J16" s="127">
        <f>SUM(J14:J15)</f>
        <v>636787059.98000002</v>
      </c>
      <c r="K16" s="127">
        <f t="shared" ref="K16:N16" si="0">SUM(K14:K15)</f>
        <v>2.5000000000000001E-2</v>
      </c>
      <c r="L16" s="127">
        <f t="shared" si="0"/>
        <v>52762447176.666672</v>
      </c>
      <c r="M16" s="127">
        <f t="shared" si="0"/>
        <v>1164411531.7466669</v>
      </c>
      <c r="N16" s="128">
        <f t="shared" si="0"/>
        <v>527624471.76666677</v>
      </c>
    </row>
  </sheetData>
  <mergeCells count="1">
    <mergeCell ref="I12:N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Budget vs Actuals FY03-Present</vt:lpstr>
      <vt:lpstr>Actuals Summary</vt:lpstr>
      <vt:lpstr>Actuals Data</vt:lpstr>
      <vt:lpstr>Budget Data</vt:lpstr>
      <vt:lpstr>Notes</vt:lpstr>
      <vt:lpstr>Sheet1</vt:lpstr>
      <vt:lpstr>'Actuals Summary'!Print_Area</vt:lpstr>
      <vt:lpstr>'Actuals Summary'!Print_Titles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Leu, Darren</dc:creator>
  <cp:lastModifiedBy>Young, Rita</cp:lastModifiedBy>
  <cp:lastPrinted>2016-10-11T15:38:40Z</cp:lastPrinted>
  <dcterms:created xsi:type="dcterms:W3CDTF">2016-09-12T16:56:10Z</dcterms:created>
  <dcterms:modified xsi:type="dcterms:W3CDTF">2018-06-08T15:29:37Z</dcterms:modified>
</cp:coreProperties>
</file>