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ec\OneDrive - ETH Zurich\MA\Simulations&amp;Evaluation\"/>
    </mc:Choice>
  </mc:AlternateContent>
  <bookViews>
    <workbookView xWindow="-110" yWindow="-110" windowWidth="19420" windowHeight="10420"/>
  </bookViews>
  <sheets>
    <sheet name="Tabelle1" sheetId="1" r:id="rId1"/>
  </sheets>
  <definedNames>
    <definedName name="_xlnm._FilterDatabase" localSheetId="0" hidden="1">Tabelle1!$A$1:$Q$92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1" l="1"/>
  <c r="K92" i="1"/>
  <c r="L92" i="1" s="1"/>
  <c r="M91" i="1"/>
  <c r="K91" i="1"/>
  <c r="L91" i="1" l="1"/>
  <c r="M85" i="1"/>
  <c r="M86" i="1"/>
  <c r="M87" i="1"/>
  <c r="M88" i="1"/>
  <c r="M89" i="1"/>
  <c r="M90" i="1"/>
  <c r="K85" i="1"/>
  <c r="K86" i="1"/>
  <c r="K87" i="1"/>
  <c r="K88" i="1"/>
  <c r="K89" i="1"/>
  <c r="K90" i="1"/>
  <c r="L86" i="1" l="1"/>
  <c r="L88" i="1"/>
  <c r="L90" i="1"/>
  <c r="L89" i="1"/>
  <c r="L87" i="1"/>
  <c r="L85" i="1"/>
  <c r="M83" i="1"/>
  <c r="M84" i="1"/>
  <c r="K81" i="1"/>
  <c r="K82" i="1"/>
  <c r="K83" i="1"/>
  <c r="K84" i="1"/>
  <c r="M82" i="1"/>
  <c r="M81" i="1"/>
  <c r="M74" i="1"/>
  <c r="M75" i="1"/>
  <c r="M76" i="1"/>
  <c r="M77" i="1"/>
  <c r="M78" i="1"/>
  <c r="M79" i="1"/>
  <c r="M80" i="1"/>
  <c r="K74" i="1"/>
  <c r="K75" i="1"/>
  <c r="K76" i="1"/>
  <c r="K77" i="1"/>
  <c r="K78" i="1"/>
  <c r="K79" i="1"/>
  <c r="K80" i="1"/>
  <c r="P7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M73" i="1"/>
  <c r="M71" i="1"/>
  <c r="M72" i="1"/>
  <c r="M66" i="1"/>
  <c r="M67" i="1"/>
  <c r="M68" i="1"/>
  <c r="M69" i="1"/>
  <c r="M70" i="1"/>
  <c r="M65" i="1"/>
  <c r="M3" i="1"/>
  <c r="L83" i="1" l="1"/>
  <c r="L80" i="1"/>
  <c r="L82" i="1"/>
  <c r="L81" i="1"/>
  <c r="L84" i="1"/>
  <c r="L77" i="1"/>
  <c r="L78" i="1"/>
  <c r="L76" i="1"/>
  <c r="L75" i="1"/>
  <c r="L79" i="1"/>
  <c r="L74" i="1"/>
  <c r="L70" i="1"/>
  <c r="L3" i="1"/>
  <c r="L65" i="1"/>
  <c r="L68" i="1"/>
  <c r="L69" i="1"/>
  <c r="L73" i="1"/>
  <c r="L67" i="1"/>
  <c r="L72" i="1"/>
  <c r="L71" i="1"/>
  <c r="L66" i="1"/>
  <c r="M61" i="1"/>
  <c r="L61" i="1" s="1"/>
  <c r="M62" i="1"/>
  <c r="L62" i="1" s="1"/>
  <c r="M63" i="1"/>
  <c r="L63" i="1" s="1"/>
  <c r="M64" i="1"/>
  <c r="L64" i="1" s="1"/>
  <c r="M60" i="1"/>
  <c r="L60" i="1" s="1"/>
  <c r="M59" i="1"/>
  <c r="L59" i="1" s="1"/>
  <c r="M23" i="1"/>
  <c r="L23" i="1" s="1"/>
  <c r="M22" i="1"/>
  <c r="L22" i="1" s="1"/>
  <c r="M29" i="1"/>
  <c r="L29" i="1" s="1"/>
  <c r="M26" i="1"/>
  <c r="L26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25" i="1"/>
  <c r="L25" i="1" s="1"/>
  <c r="M27" i="1"/>
  <c r="L27" i="1" s="1"/>
  <c r="M28" i="1"/>
  <c r="L28" i="1" s="1"/>
  <c r="M30" i="1"/>
  <c r="L30" i="1" s="1"/>
  <c r="M31" i="1"/>
  <c r="L31" i="1" s="1"/>
  <c r="M32" i="1"/>
  <c r="L32" i="1" s="1"/>
  <c r="M33" i="1"/>
  <c r="L33" i="1" s="1"/>
  <c r="M34" i="1"/>
  <c r="L34" i="1" s="1"/>
  <c r="M24" i="1"/>
  <c r="L24" i="1" s="1"/>
  <c r="M17" i="1"/>
  <c r="L17" i="1" s="1"/>
  <c r="M18" i="1"/>
  <c r="L18" i="1" s="1"/>
  <c r="M19" i="1"/>
  <c r="L19" i="1" s="1"/>
  <c r="M20" i="1"/>
  <c r="L20" i="1" s="1"/>
  <c r="M21" i="1"/>
  <c r="L21" i="1" s="1"/>
  <c r="M16" i="1"/>
  <c r="L16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P46" i="1"/>
  <c r="P45" i="1"/>
  <c r="P35" i="1"/>
  <c r="P27" i="1"/>
  <c r="P25" i="1"/>
  <c r="D13" i="1"/>
  <c r="D12" i="1"/>
  <c r="P13" i="1"/>
</calcChain>
</file>

<file path=xl/sharedStrings.xml><?xml version="1.0" encoding="utf-8"?>
<sst xmlns="http://schemas.openxmlformats.org/spreadsheetml/2006/main" count="290" uniqueCount="110">
  <si>
    <t>Job Nr</t>
  </si>
  <si>
    <t>lauf3</t>
  </si>
  <si>
    <t>no</t>
  </si>
  <si>
    <t>only conrod</t>
  </si>
  <si>
    <t>yes</t>
  </si>
  <si>
    <t>speciality</t>
  </si>
  <si>
    <t>problem</t>
  </si>
  <si>
    <t>too much RR</t>
  </si>
  <si>
    <t>calculation duration [min]</t>
  </si>
  <si>
    <t>force too high</t>
  </si>
  <si>
    <t>elastic deformation focused on bearing instead of rod</t>
  </si>
  <si>
    <t>force wrong (factor 0.5 forgotten)</t>
  </si>
  <si>
    <t>special contour of bearing surface, Reiner,</t>
  </si>
  <si>
    <t>lauf_2ge_100-crv</t>
  </si>
  <si>
    <t>lauf_4ge_100-crv</t>
  </si>
  <si>
    <t>lauf_6ge_100-crv</t>
  </si>
  <si>
    <t>lauf_6ge-crv</t>
  </si>
  <si>
    <t>contour w/ angles a&amp;b 2°</t>
  </si>
  <si>
    <t>contour w/ angles a&amp;b 6°</t>
  </si>
  <si>
    <t>contour w/ angles a&amp;b 4°</t>
  </si>
  <si>
    <t>lauf_2ge-crv</t>
  </si>
  <si>
    <t>Ölabfluss Aussen falsch definiert</t>
  </si>
  <si>
    <t>no forces</t>
  </si>
  <si>
    <t>13_rigidconrod-crv</t>
  </si>
  <si>
    <t>on basis of Reiners Model same as 15?</t>
  </si>
  <si>
    <t>job1 had some parameters wrong (no exit for oil aussen)</t>
  </si>
  <si>
    <t>oil exit aussen nonexistent</t>
  </si>
  <si>
    <t>the only one with acceptable pmax levels in Lager Aussen</t>
  </si>
  <si>
    <t>analysis with animator: on conrod side to the inner side: very high pressure and low gap height</t>
  </si>
  <si>
    <t>error before start</t>
  </si>
  <si>
    <t>loadcurve 2*0.5 mit 180° phasenversatz</t>
  </si>
  <si>
    <t>?</t>
  </si>
  <si>
    <t>loadcurve from 3 sinuses in xpre, similar to loadcurve3: sin order factors(0,1,2,3)=(77,65,25,10), x0:180</t>
  </si>
  <si>
    <t>error @ 768°</t>
  </si>
  <si>
    <t>error @ 772°</t>
  </si>
  <si>
    <t>error after 26 mins: hmin&lt;0 after switching from rigid to elastic (two times)</t>
  </si>
  <si>
    <t>error @ 832°/second time error before start</t>
  </si>
  <si>
    <t>(1st time) error @ 918°</t>
  </si>
  <si>
    <t>(1st time) error @746°</t>
  </si>
  <si>
    <t>(1st time) error before start</t>
  </si>
  <si>
    <t>(1st time) error @754°</t>
  </si>
  <si>
    <t>loadcurve 2*0.5 mit 180° phasenversatz (peak @ ca 90°)</t>
  </si>
  <si>
    <t>animator?</t>
  </si>
  <si>
    <t>loadcurve 2 = peak @ ca 270° / dafür exz in neg richtung</t>
  </si>
  <si>
    <t>files</t>
  </si>
  <si>
    <t>loadcurve 2</t>
  </si>
  <si>
    <t>loadcurve 3 (180° phasenversatz)</t>
  </si>
  <si>
    <t>loadcurve 2 (first time) error @782°</t>
  </si>
  <si>
    <t>mit kavitation</t>
  </si>
  <si>
    <t>Amplitude</t>
  </si>
  <si>
    <t>Duration</t>
  </si>
  <si>
    <t>Loadcurve</t>
  </si>
  <si>
    <t>Max Force</t>
  </si>
  <si>
    <t>[kN] (negative=compression on conrod)</t>
  </si>
  <si>
    <t>[°] RR</t>
  </si>
  <si>
    <t>[%] RR</t>
  </si>
  <si>
    <t>[] Number of LC (0 if const)</t>
  </si>
  <si>
    <t>[mm]</t>
  </si>
  <si>
    <t>Eccentricity</t>
  </si>
  <si>
    <t>Rigid</t>
  </si>
  <si>
    <t>[yes/no]</t>
  </si>
  <si>
    <t>Contour</t>
  </si>
  <si>
    <t>[°] Lager Mitte: angles a&amp;b (Rotation around Lager Aussen)</t>
  </si>
  <si>
    <t>Clearance A</t>
  </si>
  <si>
    <t>[promille] Lager Aussen</t>
  </si>
  <si>
    <t>Clearance M</t>
  </si>
  <si>
    <t>absolute Clearance</t>
  </si>
  <si>
    <t>[micron]</t>
  </si>
  <si>
    <t>free Clearance</t>
  </si>
  <si>
    <t>9_first</t>
  </si>
  <si>
    <t>no forces (wrong definition) originally loadcurve2*2</t>
  </si>
  <si>
    <t>(first time) error @ 810°</t>
  </si>
  <si>
    <t>error @ 960°</t>
  </si>
  <si>
    <t>error @ 764°</t>
  </si>
  <si>
    <t>c</t>
  </si>
  <si>
    <t>[promille] Lager Mitte OR c for contour + 1 promill</t>
  </si>
  <si>
    <t>lastkurve: fsin(0,1,2)=(-0.43,0.4,0,1)*-300k</t>
  </si>
  <si>
    <t>lastkurve: fsin(0,1,2)=(-0.43,0.4,0,1)*-300k, contour on both bearings (2°&amp;2°=4° with half eccentricity)</t>
  </si>
  <si>
    <t>(first time) error @~60° (contour Lager Aussen wrong)</t>
  </si>
  <si>
    <t>loadcurve=lc4*0.5</t>
  </si>
  <si>
    <t>contour on both bearings (2°&amp;2°=4° with half eccentricity), these were run on rogers pc</t>
  </si>
  <si>
    <t>used up clearance from eccentricity movement</t>
  </si>
  <si>
    <t>started on 22-11-24</t>
  </si>
  <si>
    <t>started on 22-11-24 on reiners pc (4215)</t>
  </si>
  <si>
    <t>error after 812°</t>
  </si>
  <si>
    <t>error after 796°</t>
  </si>
  <si>
    <t>error after 674°</t>
  </si>
  <si>
    <t>error after 400°</t>
  </si>
  <si>
    <t>error after 794°</t>
  </si>
  <si>
    <t>based on</t>
  </si>
  <si>
    <t>job17</t>
  </si>
  <si>
    <t>job11</t>
  </si>
  <si>
    <t>job1</t>
  </si>
  <si>
    <t>forces were wrong before</t>
  </si>
  <si>
    <t>job62</t>
  </si>
  <si>
    <t>job76</t>
  </si>
  <si>
    <t>job74</t>
  </si>
  <si>
    <t>job75</t>
  </si>
  <si>
    <t>job73</t>
  </si>
  <si>
    <t>job80</t>
  </si>
  <si>
    <t>job72</t>
  </si>
  <si>
    <t>job31</t>
  </si>
  <si>
    <t>langloch kontur</t>
  </si>
  <si>
    <t>gestartet bei roger</t>
  </si>
  <si>
    <t>job82</t>
  </si>
  <si>
    <t>job83</t>
  </si>
  <si>
    <t>job84</t>
  </si>
  <si>
    <t>roughness more realistic (1.2 for bearing and 0.25 for pin)</t>
  </si>
  <si>
    <t>langloch kontur roughness more realistic (1.2 for bearing and 0.25 for pin)</t>
  </si>
  <si>
    <t>Contour on both bearings: "angle"= half of real angle because real center is at eccentricity/2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</si>
</sst>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/>
    <xf numFmtId="0" fontId="0" fillId="7" borderId="0" xfId="0" applyFill="1"/>
    <xf numFmtId="0" fontId="2" fillId="5" borderId="0" xfId="0" applyFont="1" applyFill="1"/>
    <xf numFmtId="0" fontId="2" fillId="7" borderId="0" xfId="0" applyFont="1" applyFill="1"/>
    <xf numFmtId="0" fontId="2" fillId="7" borderId="0" xfId="0" applyNumberFormat="1" applyFont="1" applyFill="1"/>
    <xf numFmtId="0" fontId="2" fillId="6" borderId="0" xfId="0" applyFon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A70" zoomScale="80" zoomScaleNormal="80" workbookViewId="0">
      <selection activeCell="I86" sqref="I86"/>
    </sheetView>
  </sheetViews>
  <sheetFormatPr baseColWidth="10" defaultColWidth="10.6640625" defaultRowHeight="14" x14ac:dyDescent="0.3"/>
  <cols>
    <col min="1" max="1" width="9.6640625" style="6" customWidth="1"/>
    <col min="2" max="2" width="7.58203125" customWidth="1"/>
    <col min="3" max="3" width="5.9140625" customWidth="1"/>
    <col min="4" max="4" width="12" customWidth="1"/>
    <col min="5" max="5" width="6.1640625" customWidth="1"/>
    <col min="6" max="6" width="6.25" customWidth="1"/>
    <col min="7" max="7" width="6.75" customWidth="1"/>
    <col min="8" max="10" width="3.9140625" customWidth="1"/>
    <col min="11" max="11" width="5.6640625" style="4" customWidth="1"/>
    <col min="12" max="12" width="10.6640625" style="4"/>
    <col min="13" max="13" width="6.08203125" style="4" customWidth="1"/>
    <col min="14" max="14" width="11.25" customWidth="1"/>
  </cols>
  <sheetData>
    <row r="1" spans="1:18" x14ac:dyDescent="0.3">
      <c r="A1" s="6" t="s">
        <v>0</v>
      </c>
      <c r="B1" t="s">
        <v>49</v>
      </c>
      <c r="C1" t="s">
        <v>50</v>
      </c>
      <c r="D1" t="s">
        <v>52</v>
      </c>
      <c r="E1" t="s">
        <v>51</v>
      </c>
      <c r="F1" t="s">
        <v>58</v>
      </c>
      <c r="G1" t="s">
        <v>59</v>
      </c>
      <c r="H1" t="s">
        <v>61</v>
      </c>
      <c r="I1" t="s">
        <v>63</v>
      </c>
      <c r="J1" t="s">
        <v>65</v>
      </c>
      <c r="K1" s="4" t="s">
        <v>66</v>
      </c>
      <c r="L1" s="4" t="s">
        <v>68</v>
      </c>
      <c r="M1" s="4" t="s">
        <v>81</v>
      </c>
      <c r="N1" t="s">
        <v>5</v>
      </c>
      <c r="O1" t="s">
        <v>6</v>
      </c>
      <c r="P1" t="s">
        <v>8</v>
      </c>
      <c r="Q1" t="s">
        <v>42</v>
      </c>
      <c r="R1" t="s">
        <v>89</v>
      </c>
    </row>
    <row r="2" spans="1:18" x14ac:dyDescent="0.3">
      <c r="B2" t="s">
        <v>55</v>
      </c>
      <c r="C2" t="s">
        <v>54</v>
      </c>
      <c r="D2" t="s">
        <v>53</v>
      </c>
      <c r="E2" t="s">
        <v>56</v>
      </c>
      <c r="F2" t="s">
        <v>57</v>
      </c>
      <c r="G2" t="s">
        <v>60</v>
      </c>
      <c r="H2" t="s">
        <v>62</v>
      </c>
      <c r="I2" t="s">
        <v>64</v>
      </c>
      <c r="J2" t="s">
        <v>75</v>
      </c>
      <c r="K2" s="4" t="s">
        <v>67</v>
      </c>
      <c r="L2" s="4" t="s">
        <v>67</v>
      </c>
      <c r="M2" s="4" t="s">
        <v>67</v>
      </c>
    </row>
    <row r="3" spans="1:18" s="1" customFormat="1" x14ac:dyDescent="0.3">
      <c r="A3" s="15" t="s">
        <v>69</v>
      </c>
      <c r="B3" s="1">
        <v>35</v>
      </c>
      <c r="C3" s="1">
        <v>63</v>
      </c>
      <c r="D3" s="1">
        <v>-115</v>
      </c>
      <c r="E3" s="1">
        <v>1</v>
      </c>
      <c r="F3" s="1">
        <v>1</v>
      </c>
      <c r="G3" s="1" t="s">
        <v>2</v>
      </c>
      <c r="H3" s="1">
        <v>0</v>
      </c>
      <c r="I3" s="1">
        <v>1</v>
      </c>
      <c r="J3" s="1">
        <v>1</v>
      </c>
      <c r="K3" s="4">
        <f>IF(J3="c", IF(I3="c", 90*2+ABS(ROUND(SIN(H3*PI()/180)*F3*1000*2,0)), 90*(I3+1)+ABS(ROUND(SIN(H3*PI()/180)*F3*1000,0))), 90*(I3+J3))</f>
        <v>180</v>
      </c>
      <c r="L3" s="4">
        <f>K3-M3</f>
        <v>6</v>
      </c>
      <c r="M3" s="4">
        <f>ABS(ROUND(SIN((10-H3)*PI()/180)*F3*1000,0))</f>
        <v>174</v>
      </c>
      <c r="O3" s="1" t="s">
        <v>7</v>
      </c>
    </row>
    <row r="4" spans="1:18" s="2" customFormat="1" x14ac:dyDescent="0.3">
      <c r="A4" s="16">
        <v>10</v>
      </c>
      <c r="B4" s="2">
        <v>6.25</v>
      </c>
      <c r="C4" s="2">
        <v>15</v>
      </c>
      <c r="D4" s="2">
        <v>-240</v>
      </c>
      <c r="E4" s="2">
        <v>2</v>
      </c>
      <c r="F4" s="2">
        <v>1</v>
      </c>
      <c r="G4" s="2" t="s">
        <v>2</v>
      </c>
      <c r="H4" s="1">
        <v>0</v>
      </c>
      <c r="I4" s="1">
        <v>1</v>
      </c>
      <c r="J4" s="1">
        <v>1</v>
      </c>
      <c r="K4" s="4">
        <f>IF(J4="c", IF(I4="c", 90*2+ABS(ROUND(SIN(H4*PI()/180)*F4*1000*2,0)), 90*(I4+1)+ABS(ROUND(SIN(H4*PI()/180)*F4*1000,0))), 90*(I4+J4))</f>
        <v>180</v>
      </c>
      <c r="L4" s="4">
        <f>K4-M4</f>
        <v>6</v>
      </c>
      <c r="M4" s="4">
        <f>ABS(ROUND(SIN(10*PI()/180)*F4*1000,0))</f>
        <v>174</v>
      </c>
      <c r="O4" s="2" t="s">
        <v>22</v>
      </c>
    </row>
    <row r="5" spans="1:18" s="3" customFormat="1" x14ac:dyDescent="0.3">
      <c r="A5" s="17">
        <v>11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 t="s">
        <v>2</v>
      </c>
      <c r="H5" s="3">
        <v>0</v>
      </c>
      <c r="I5" s="3">
        <v>1</v>
      </c>
      <c r="J5" s="3">
        <v>1</v>
      </c>
      <c r="K5" s="4">
        <f>IF(J5="c", IF(I5="c", 90*2+ABS(ROUND(SIN(H5*PI()/180)*F5*1000*2,0)), 90*(I5+1)+ABS(ROUND(SIN(H5*PI()/180)*F5*1000,0))), 90*(I5+J5))</f>
        <v>180</v>
      </c>
      <c r="L5" s="4">
        <f>K5-M5</f>
        <v>6</v>
      </c>
      <c r="M5" s="4">
        <f>ABS(ROUND(SIN(10*PI()/180)*F5*1000,0))</f>
        <v>174</v>
      </c>
      <c r="O5" s="3" t="s">
        <v>26</v>
      </c>
    </row>
    <row r="6" spans="1:18" s="1" customFormat="1" x14ac:dyDescent="0.3">
      <c r="A6" s="15">
        <v>12</v>
      </c>
      <c r="B6" s="1">
        <v>6.25</v>
      </c>
      <c r="C6" s="1">
        <v>15</v>
      </c>
      <c r="D6" s="1">
        <v>-3600</v>
      </c>
      <c r="E6" s="1">
        <v>2</v>
      </c>
      <c r="F6" s="1">
        <v>1</v>
      </c>
      <c r="G6" s="1" t="s">
        <v>2</v>
      </c>
      <c r="H6" s="1">
        <v>0</v>
      </c>
      <c r="I6" s="1">
        <v>1</v>
      </c>
      <c r="J6" s="1">
        <v>1</v>
      </c>
      <c r="K6" s="4">
        <f>IF(J6="c", IF(I6="c", 90*2+ABS(ROUND(SIN(H6*PI()/180)*F6*1000*2,0)), 90*(I6+1)+ABS(ROUND(SIN(H6*PI()/180)*F6*1000,0))), 90*(I6+J6))</f>
        <v>180</v>
      </c>
      <c r="L6" s="4">
        <f>K6-M6</f>
        <v>6</v>
      </c>
      <c r="M6" s="4">
        <f>ABS(ROUND(SIN(10*PI()/180)*F6*1000,0))</f>
        <v>174</v>
      </c>
      <c r="O6" s="1" t="s">
        <v>9</v>
      </c>
    </row>
    <row r="7" spans="1:18" s="1" customFormat="1" x14ac:dyDescent="0.3">
      <c r="A7" s="15" t="s">
        <v>23</v>
      </c>
      <c r="B7" s="1">
        <v>6.25</v>
      </c>
      <c r="C7" s="1">
        <v>15</v>
      </c>
      <c r="D7" s="1">
        <v>-480</v>
      </c>
      <c r="E7" s="1">
        <v>2</v>
      </c>
      <c r="F7" s="1">
        <v>1</v>
      </c>
      <c r="G7" s="1" t="s">
        <v>3</v>
      </c>
      <c r="H7" s="1">
        <v>0</v>
      </c>
      <c r="I7" s="1">
        <v>1</v>
      </c>
      <c r="J7" s="1">
        <v>1</v>
      </c>
      <c r="K7" s="4">
        <f>IF(J7="c", IF(I7="c", 90*2+ABS(ROUND(SIN(H7*PI()/180)*F7*1000*2,0)), 90*(I7+1)+ABS(ROUND(SIN(H7*PI()/180)*F7*1000,0))), 90*(I7+J7))</f>
        <v>180</v>
      </c>
      <c r="L7" s="4">
        <f>K7-M7</f>
        <v>6</v>
      </c>
      <c r="M7" s="4">
        <f>ABS(ROUND(SIN(10*PI()/180)*F7*1000,0))</f>
        <v>174</v>
      </c>
      <c r="O7" s="1" t="s">
        <v>10</v>
      </c>
    </row>
    <row r="8" spans="1:18" s="2" customFormat="1" x14ac:dyDescent="0.3">
      <c r="A8" s="16">
        <v>14</v>
      </c>
      <c r="B8" s="2">
        <v>6.25</v>
      </c>
      <c r="C8" s="2">
        <v>15</v>
      </c>
      <c r="D8" s="2">
        <v>-480</v>
      </c>
      <c r="E8" s="2">
        <v>2</v>
      </c>
      <c r="F8" s="2">
        <v>0.5</v>
      </c>
      <c r="G8" s="2" t="s">
        <v>4</v>
      </c>
      <c r="H8" s="2">
        <v>0</v>
      </c>
      <c r="I8" s="1">
        <v>1</v>
      </c>
      <c r="J8" s="1">
        <v>1</v>
      </c>
      <c r="K8" s="4">
        <f>IF(J8="c", IF(I8="c", 90*2+ABS(ROUND(SIN(H8*PI()/180)*F8*1000*2,0)), 90*(I8+1)+ABS(ROUND(SIN(H8*PI()/180)*F8*1000,0))), 90*(I8+J8))</f>
        <v>180</v>
      </c>
      <c r="L8" s="4">
        <f>K8-M8</f>
        <v>93</v>
      </c>
      <c r="M8" s="4">
        <f>ABS(ROUND(SIN(10*PI()/180)*F8*1000,0))</f>
        <v>87</v>
      </c>
      <c r="O8" s="2" t="s">
        <v>22</v>
      </c>
    </row>
    <row r="9" spans="1:18" s="3" customFormat="1" x14ac:dyDescent="0.3">
      <c r="A9" s="17">
        <v>15</v>
      </c>
      <c r="B9" s="3">
        <v>0</v>
      </c>
      <c r="C9" s="3">
        <v>0</v>
      </c>
      <c r="D9" s="3">
        <v>0</v>
      </c>
      <c r="E9" s="3">
        <v>0</v>
      </c>
      <c r="F9" s="3">
        <v>0.5</v>
      </c>
      <c r="G9" s="3" t="s">
        <v>2</v>
      </c>
      <c r="H9" s="3">
        <v>0</v>
      </c>
      <c r="I9" s="3">
        <v>1</v>
      </c>
      <c r="J9" s="3">
        <v>1</v>
      </c>
      <c r="K9" s="4">
        <f>IF(J9="c", IF(I9="c", 90*2+ABS(ROUND(SIN(H9*PI()/180)*F9*1000*2,0)), 90*(I9+1)+ABS(ROUND(SIN(H9*PI()/180)*F9*1000,0))), 90*(I9+J9))</f>
        <v>180</v>
      </c>
      <c r="L9" s="4">
        <f>K9-M9</f>
        <v>93</v>
      </c>
      <c r="M9" s="4">
        <f>ABS(ROUND(SIN(10*PI()/180)*F9*1000,0))</f>
        <v>87</v>
      </c>
      <c r="O9" s="3" t="s">
        <v>70</v>
      </c>
    </row>
    <row r="10" spans="1:18" s="25" customFormat="1" x14ac:dyDescent="0.3">
      <c r="A10" s="24">
        <v>16</v>
      </c>
      <c r="B10" s="25">
        <v>0</v>
      </c>
      <c r="C10" s="25">
        <v>0</v>
      </c>
      <c r="D10" s="25">
        <v>0</v>
      </c>
      <c r="E10" s="25">
        <v>0</v>
      </c>
      <c r="F10" s="25">
        <v>0.5</v>
      </c>
      <c r="G10" s="25" t="s">
        <v>4</v>
      </c>
      <c r="H10" s="25">
        <v>0</v>
      </c>
      <c r="I10" s="25">
        <v>1</v>
      </c>
      <c r="J10" s="25">
        <v>1</v>
      </c>
      <c r="K10" s="4">
        <f>IF(J10="c", IF(I10="c", 90*2+ABS(ROUND(SIN(H10*PI()/180)*F10*1000*2,0)), 90*(I10+1)+ABS(ROUND(SIN(H10*PI()/180)*F10*1000,0))), 90*(I10+J10))</f>
        <v>180</v>
      </c>
      <c r="L10" s="4">
        <f>K10-M10</f>
        <v>93</v>
      </c>
      <c r="M10" s="4">
        <f>ABS(ROUND(SIN(10*PI()/180)*F10*1000,0))</f>
        <v>87</v>
      </c>
      <c r="O10" s="25" t="s">
        <v>26</v>
      </c>
    </row>
    <row r="11" spans="1:18" s="25" customFormat="1" x14ac:dyDescent="0.3">
      <c r="A11" s="24">
        <v>17</v>
      </c>
      <c r="B11" s="25">
        <v>0</v>
      </c>
      <c r="C11" s="25">
        <v>0</v>
      </c>
      <c r="D11" s="25">
        <v>0</v>
      </c>
      <c r="E11" s="25">
        <v>0</v>
      </c>
      <c r="F11" s="25">
        <v>1</v>
      </c>
      <c r="G11" s="25" t="s">
        <v>4</v>
      </c>
      <c r="H11" s="25">
        <v>0</v>
      </c>
      <c r="I11" s="25">
        <v>1</v>
      </c>
      <c r="J11" s="25">
        <v>1</v>
      </c>
      <c r="K11" s="4">
        <f>IF(J11="c", IF(I11="c", 90*2+ABS(ROUND(SIN(H11*PI()/180)*F11*1000*2,0)), 90*(I11+1)+ABS(ROUND(SIN(H11*PI()/180)*F11*1000,0))), 90*(I11+J11))</f>
        <v>180</v>
      </c>
      <c r="L11" s="4">
        <f>K11-M11</f>
        <v>6</v>
      </c>
      <c r="M11" s="4">
        <f>ABS(ROUND(SIN(10*PI()/180)*F11*1000,0))</f>
        <v>174</v>
      </c>
      <c r="O11" s="25" t="s">
        <v>26</v>
      </c>
      <c r="P11" s="25">
        <v>38</v>
      </c>
    </row>
    <row r="12" spans="1:18" s="2" customFormat="1" x14ac:dyDescent="0.3">
      <c r="A12" s="16">
        <v>18</v>
      </c>
      <c r="B12" s="2">
        <v>6.25</v>
      </c>
      <c r="C12" s="2">
        <v>15</v>
      </c>
      <c r="D12" s="2">
        <f>480*2</f>
        <v>960</v>
      </c>
      <c r="E12" s="2">
        <v>2</v>
      </c>
      <c r="F12" s="2">
        <v>1</v>
      </c>
      <c r="G12" s="2" t="s">
        <v>4</v>
      </c>
      <c r="H12" s="2">
        <v>0</v>
      </c>
      <c r="I12" s="1">
        <v>1</v>
      </c>
      <c r="J12" s="1">
        <v>1</v>
      </c>
      <c r="K12" s="4">
        <f>IF(J12="c", IF(I12="c", 90*2+ABS(ROUND(SIN(H12*PI()/180)*F12*1000*2,0)), 90*(I12+1)+ABS(ROUND(SIN(H12*PI()/180)*F12*1000,0))), 90*(I12+J12))</f>
        <v>180</v>
      </c>
      <c r="L12" s="4">
        <f>K12-M12</f>
        <v>6</v>
      </c>
      <c r="M12" s="4">
        <f>ABS(ROUND(SIN(10*PI()/180)*F12*1000,0))</f>
        <v>174</v>
      </c>
      <c r="O12" s="2" t="s">
        <v>11</v>
      </c>
      <c r="P12" s="2">
        <v>41</v>
      </c>
      <c r="R12" s="2" t="s">
        <v>90</v>
      </c>
    </row>
    <row r="13" spans="1:18" s="2" customFormat="1" x14ac:dyDescent="0.3">
      <c r="A13" s="16">
        <v>19</v>
      </c>
      <c r="B13" s="2">
        <v>6.25</v>
      </c>
      <c r="C13" s="2">
        <v>15</v>
      </c>
      <c r="D13" s="2">
        <f>480*2</f>
        <v>960</v>
      </c>
      <c r="E13" s="2">
        <v>2</v>
      </c>
      <c r="F13" s="2">
        <v>1</v>
      </c>
      <c r="G13" s="2" t="s">
        <v>2</v>
      </c>
      <c r="H13" s="2">
        <v>0</v>
      </c>
      <c r="I13" s="1">
        <v>1</v>
      </c>
      <c r="J13" s="1">
        <v>1</v>
      </c>
      <c r="K13" s="4">
        <f>IF(J13="c", IF(I13="c", 90*2+ABS(ROUND(SIN(H13*PI()/180)*F13*1000*2,0)), 90*(I13+1)+ABS(ROUND(SIN(H13*PI()/180)*F13*1000,0))), 90*(I13+J13))</f>
        <v>180</v>
      </c>
      <c r="L13" s="4">
        <f>K13-M13</f>
        <v>6</v>
      </c>
      <c r="M13" s="4">
        <f>ABS(ROUND(SIN(10*PI()/180)*F13*1000,0))</f>
        <v>174</v>
      </c>
      <c r="O13" s="2" t="s">
        <v>11</v>
      </c>
      <c r="P13" s="2">
        <f>3*60+10</f>
        <v>190</v>
      </c>
      <c r="R13" s="2" t="s">
        <v>91</v>
      </c>
    </row>
    <row r="14" spans="1:18" s="2" customFormat="1" x14ac:dyDescent="0.3">
      <c r="A14" s="16">
        <v>20</v>
      </c>
      <c r="B14" s="2">
        <v>6.25</v>
      </c>
      <c r="C14" s="2">
        <v>15</v>
      </c>
      <c r="D14" s="2">
        <v>-240</v>
      </c>
      <c r="E14" s="2">
        <v>2</v>
      </c>
      <c r="F14" s="2">
        <v>0.5</v>
      </c>
      <c r="G14" s="2" t="s">
        <v>2</v>
      </c>
      <c r="H14" s="2">
        <v>0</v>
      </c>
      <c r="I14" s="1">
        <v>1</v>
      </c>
      <c r="J14" s="1">
        <v>1</v>
      </c>
      <c r="K14" s="4">
        <f>IF(J14="c", IF(I14="c", 90*2+ABS(ROUND(SIN(H14*PI()/180)*F14*1000*2,0)), 90*(I14+1)+ABS(ROUND(SIN(H14*PI()/180)*F14*1000,0))), 90*(I14+J14))</f>
        <v>180</v>
      </c>
      <c r="L14" s="4">
        <f>K14-M14</f>
        <v>93</v>
      </c>
      <c r="M14" s="4">
        <f>ABS(ROUND(SIN(10*PI()/180)*F14*1000,0))</f>
        <v>87</v>
      </c>
      <c r="N14" s="2" t="s">
        <v>93</v>
      </c>
      <c r="O14" s="2" t="s">
        <v>25</v>
      </c>
      <c r="R14" s="2" t="s">
        <v>92</v>
      </c>
    </row>
    <row r="15" spans="1:18" s="2" customFormat="1" x14ac:dyDescent="0.3">
      <c r="A15" s="16">
        <v>21</v>
      </c>
      <c r="B15" s="2">
        <v>6.25</v>
      </c>
      <c r="C15" s="2">
        <v>15</v>
      </c>
      <c r="D15" s="2">
        <v>-240</v>
      </c>
      <c r="E15" s="2">
        <v>2</v>
      </c>
      <c r="F15" s="2">
        <v>0.5</v>
      </c>
      <c r="G15" s="2" t="s">
        <v>2</v>
      </c>
      <c r="H15" s="2">
        <v>0</v>
      </c>
      <c r="I15" s="1">
        <v>1</v>
      </c>
      <c r="J15" s="1">
        <v>1</v>
      </c>
      <c r="K15" s="4">
        <f>IF(J15="c", IF(I15="c", 90*2+ABS(ROUND(SIN(H15*PI()/180)*F15*1000*2,0)), 90*(I15+1)+ABS(ROUND(SIN(H15*PI()/180)*F15*1000,0))), 90*(I15+J15))</f>
        <v>180</v>
      </c>
      <c r="L15" s="4">
        <f>K15-M15</f>
        <v>93</v>
      </c>
      <c r="M15" s="4">
        <f>ABS(ROUND(SIN(10*PI()/180)*F15*1000,0))</f>
        <v>87</v>
      </c>
      <c r="O15" s="2" t="s">
        <v>22</v>
      </c>
      <c r="P15" s="2">
        <v>175</v>
      </c>
      <c r="R15" s="2" t="s">
        <v>24</v>
      </c>
    </row>
    <row r="16" spans="1:18" s="5" customFormat="1" x14ac:dyDescent="0.3">
      <c r="A16" s="18">
        <v>2</v>
      </c>
      <c r="B16" s="5">
        <v>0</v>
      </c>
      <c r="C16" s="5">
        <v>0</v>
      </c>
      <c r="D16" s="5">
        <v>50</v>
      </c>
      <c r="E16" s="5">
        <v>0</v>
      </c>
      <c r="F16" s="5">
        <v>1</v>
      </c>
      <c r="G16" s="5" t="s">
        <v>2</v>
      </c>
      <c r="H16" s="5">
        <v>2</v>
      </c>
      <c r="I16" s="5">
        <v>1</v>
      </c>
      <c r="J16" s="5" t="s">
        <v>74</v>
      </c>
      <c r="K16" s="4">
        <f>IF(J16="c", IF(I16="c", 90*2+ABS(ROUND(SIN(H16*PI()/180)*F16*1000*2,0)), 90*(I16+1)+ABS(ROUND(SIN(H16*PI()/180)*F16*1000,0))), 90*(I16+J16))</f>
        <v>215</v>
      </c>
      <c r="L16" s="4">
        <f>K16-M16</f>
        <v>76</v>
      </c>
      <c r="M16" s="4">
        <f>ABS(ROUND(SIN((10-H16)*PI()/180)*F16*1000,0))</f>
        <v>139</v>
      </c>
    </row>
    <row r="17" spans="1:16" s="5" customFormat="1" x14ac:dyDescent="0.3">
      <c r="A17" s="18">
        <v>3</v>
      </c>
      <c r="B17" s="5">
        <v>0</v>
      </c>
      <c r="C17" s="5">
        <v>0</v>
      </c>
      <c r="D17" s="5">
        <v>100</v>
      </c>
      <c r="E17" s="5">
        <v>0</v>
      </c>
      <c r="F17" s="5">
        <v>1</v>
      </c>
      <c r="G17" s="5" t="s">
        <v>2</v>
      </c>
      <c r="H17" s="5">
        <v>2</v>
      </c>
      <c r="I17" s="5">
        <v>1</v>
      </c>
      <c r="J17" s="5" t="s">
        <v>74</v>
      </c>
      <c r="K17" s="4">
        <f>IF(J17="c", IF(I17="c", 90*2+ABS(ROUND(SIN(H17*PI()/180)*F17*1000*2,0)), 90*(I17+1)+ABS(ROUND(SIN(H17*PI()/180)*F17*1000,0))), 90*(I17+J17))</f>
        <v>215</v>
      </c>
      <c r="L17" s="4">
        <f>K17-M17</f>
        <v>76</v>
      </c>
      <c r="M17" s="4">
        <f>ABS(ROUND(SIN((10-H17)*PI()/180)*F17*1000,0))</f>
        <v>139</v>
      </c>
    </row>
    <row r="18" spans="1:16" s="5" customFormat="1" x14ac:dyDescent="0.3">
      <c r="A18" s="18">
        <v>4</v>
      </c>
      <c r="B18" s="5">
        <v>0</v>
      </c>
      <c r="C18" s="5">
        <v>0</v>
      </c>
      <c r="D18" s="5">
        <v>50</v>
      </c>
      <c r="E18" s="5">
        <v>0</v>
      </c>
      <c r="F18" s="5">
        <v>1</v>
      </c>
      <c r="G18" s="5" t="s">
        <v>2</v>
      </c>
      <c r="H18" s="5">
        <v>4</v>
      </c>
      <c r="I18" s="5">
        <v>1</v>
      </c>
      <c r="J18" s="5" t="s">
        <v>74</v>
      </c>
      <c r="K18" s="4">
        <f>IF(J18="c", IF(I18="c", 90*2+ABS(ROUND(SIN(H18*PI()/180)*F18*1000*2,0)), 90*(I18+1)+ABS(ROUND(SIN(H18*PI()/180)*F18*1000,0))), 90*(I18+J18))</f>
        <v>250</v>
      </c>
      <c r="L18" s="4">
        <f>K18-M18</f>
        <v>145</v>
      </c>
      <c r="M18" s="4">
        <f>ABS(ROUND(SIN((10-H18)*PI()/180)*F18*1000,0))</f>
        <v>105</v>
      </c>
    </row>
    <row r="19" spans="1:16" s="5" customFormat="1" x14ac:dyDescent="0.3">
      <c r="A19" s="18">
        <v>5</v>
      </c>
      <c r="B19" s="5">
        <v>0</v>
      </c>
      <c r="C19" s="5">
        <v>0</v>
      </c>
      <c r="D19" s="5">
        <v>100</v>
      </c>
      <c r="E19" s="5">
        <v>0</v>
      </c>
      <c r="F19" s="5">
        <v>1</v>
      </c>
      <c r="G19" s="5" t="s">
        <v>2</v>
      </c>
      <c r="H19" s="5">
        <v>4</v>
      </c>
      <c r="I19" s="5">
        <v>1</v>
      </c>
      <c r="J19" s="5" t="s">
        <v>74</v>
      </c>
      <c r="K19" s="4">
        <f>IF(J19="c", IF(I19="c", 90*2+ABS(ROUND(SIN(H19*PI()/180)*F19*1000*2,0)), 90*(I19+1)+ABS(ROUND(SIN(H19*PI()/180)*F19*1000,0))), 90*(I19+J19))</f>
        <v>250</v>
      </c>
      <c r="L19" s="4">
        <f>K19-M19</f>
        <v>145</v>
      </c>
      <c r="M19" s="4">
        <f>ABS(ROUND(SIN((10-H19)*PI()/180)*F19*1000,0))</f>
        <v>105</v>
      </c>
    </row>
    <row r="20" spans="1:16" s="5" customFormat="1" x14ac:dyDescent="0.3">
      <c r="A20" s="18">
        <v>6</v>
      </c>
      <c r="B20" s="5">
        <v>0</v>
      </c>
      <c r="C20" s="5">
        <v>0</v>
      </c>
      <c r="D20" s="5">
        <v>50</v>
      </c>
      <c r="E20" s="5">
        <v>0</v>
      </c>
      <c r="F20" s="5">
        <v>1</v>
      </c>
      <c r="G20" s="5" t="s">
        <v>2</v>
      </c>
      <c r="H20" s="5">
        <v>6</v>
      </c>
      <c r="I20" s="5">
        <v>1</v>
      </c>
      <c r="J20" s="5" t="s">
        <v>74</v>
      </c>
      <c r="K20" s="4">
        <f>IF(J20="c", IF(I20="c", 90*2+ABS(ROUND(SIN(H20*PI()/180)*F20*1000*2,0)), 90*(I20+1)+ABS(ROUND(SIN(H20*PI()/180)*F20*1000,0))), 90*(I20+J20))</f>
        <v>285</v>
      </c>
      <c r="L20" s="4">
        <f>K20-M20</f>
        <v>215</v>
      </c>
      <c r="M20" s="4">
        <f>ABS(ROUND(SIN((10-H20)*PI()/180)*F20*1000,0))</f>
        <v>70</v>
      </c>
    </row>
    <row r="21" spans="1:16" s="5" customFormat="1" x14ac:dyDescent="0.3">
      <c r="A21" s="18">
        <v>7</v>
      </c>
      <c r="B21" s="5">
        <v>0</v>
      </c>
      <c r="C21" s="5">
        <v>0</v>
      </c>
      <c r="D21" s="5">
        <v>100</v>
      </c>
      <c r="E21" s="5">
        <v>0</v>
      </c>
      <c r="F21" s="5">
        <v>1</v>
      </c>
      <c r="G21" s="5" t="s">
        <v>2</v>
      </c>
      <c r="H21" s="5">
        <v>6</v>
      </c>
      <c r="I21" s="5">
        <v>1</v>
      </c>
      <c r="J21" s="5" t="s">
        <v>74</v>
      </c>
      <c r="K21" s="4">
        <f>IF(J21="c", IF(I21="c", 90*2+ABS(ROUND(SIN(H21*PI()/180)*F21*1000*2,0)), 90*(I21+1)+ABS(ROUND(SIN(H21*PI()/180)*F21*1000,0))), 90*(I21+J21))</f>
        <v>285</v>
      </c>
      <c r="L21" s="4">
        <f>K21-M21</f>
        <v>215</v>
      </c>
      <c r="M21" s="4">
        <f>ABS(ROUND(SIN((10-H21)*PI()/180)*F21*1000,0))</f>
        <v>70</v>
      </c>
    </row>
    <row r="22" spans="1:16" s="11" customFormat="1" x14ac:dyDescent="0.3">
      <c r="A22" s="21">
        <v>8</v>
      </c>
      <c r="B22" s="11">
        <v>0</v>
      </c>
      <c r="C22" s="11">
        <v>0</v>
      </c>
      <c r="D22" s="11">
        <v>100</v>
      </c>
      <c r="E22" s="11">
        <v>0</v>
      </c>
      <c r="F22" s="11">
        <v>1</v>
      </c>
      <c r="G22" s="11" t="s">
        <v>2</v>
      </c>
      <c r="H22" s="11">
        <v>2</v>
      </c>
      <c r="I22" s="11">
        <v>1</v>
      </c>
      <c r="J22" s="11" t="s">
        <v>74</v>
      </c>
      <c r="K22" s="4">
        <f>IF(J22="c", IF(I22="c", 90*2+ABS(ROUND(SIN(H22*PI()/180)*F22*1000*2,0)), 90*(I22+1)+ABS(ROUND(SIN(H22*PI()/180)*F22*1000,0))), 90*(I22+J22))</f>
        <v>215</v>
      </c>
      <c r="L22" s="4">
        <f>K22-M22</f>
        <v>76</v>
      </c>
      <c r="M22" s="27">
        <f>ABS(ROUND(SIN((10-H22)*PI()/180)*F22*1000,0))</f>
        <v>139</v>
      </c>
      <c r="N22" s="11" t="s">
        <v>48</v>
      </c>
    </row>
    <row r="23" spans="1:16" s="11" customFormat="1" x14ac:dyDescent="0.3">
      <c r="A23" s="21">
        <v>9</v>
      </c>
      <c r="B23" s="11">
        <v>0</v>
      </c>
      <c r="C23" s="11">
        <v>0</v>
      </c>
      <c r="D23" s="11">
        <v>100</v>
      </c>
      <c r="E23" s="11">
        <v>0</v>
      </c>
      <c r="F23" s="11">
        <v>1</v>
      </c>
      <c r="G23" s="11" t="s">
        <v>2</v>
      </c>
      <c r="H23" s="11">
        <v>6</v>
      </c>
      <c r="I23" s="11">
        <v>1</v>
      </c>
      <c r="J23" s="11" t="s">
        <v>74</v>
      </c>
      <c r="K23" s="4">
        <f>IF(J23="c", IF(I23="c", 90*2+ABS(ROUND(SIN(H23*PI()/180)*F23*1000*2,0)), 90*(I23+1)+ABS(ROUND(SIN(H23*PI()/180)*F23*1000,0))), 90*(I23+J23))</f>
        <v>285</v>
      </c>
      <c r="L23" s="4">
        <f>K23-M23</f>
        <v>215</v>
      </c>
      <c r="M23" s="27">
        <f>ABS(ROUND(SIN((10-H23)*PI()/180)*F23*1000,0))</f>
        <v>70</v>
      </c>
      <c r="N23" s="11" t="s">
        <v>48</v>
      </c>
    </row>
    <row r="24" spans="1:16" s="5" customFormat="1" x14ac:dyDescent="0.3">
      <c r="A24" s="18">
        <v>22</v>
      </c>
      <c r="B24" s="5">
        <v>6.25</v>
      </c>
      <c r="C24" s="5">
        <v>15</v>
      </c>
      <c r="D24" s="5">
        <v>-240</v>
      </c>
      <c r="E24" s="5">
        <v>2</v>
      </c>
      <c r="F24" s="5">
        <v>0.5</v>
      </c>
      <c r="G24" s="5" t="s">
        <v>2</v>
      </c>
      <c r="H24" s="5">
        <v>0</v>
      </c>
      <c r="I24" s="5">
        <v>1</v>
      </c>
      <c r="J24" s="5">
        <v>1</v>
      </c>
      <c r="K24" s="4">
        <f>IF(J24="c", IF(I24="c", 90*2+ABS(ROUND(SIN(H24*PI()/180)*F24*1000*2,0)), 90*(I24+1)+ABS(ROUND(SIN(H24*PI()/180)*F24*1000,0))), 90*(I24+J24))</f>
        <v>180</v>
      </c>
      <c r="L24" s="4">
        <f>K24-M24</f>
        <v>93</v>
      </c>
      <c r="M24" s="4">
        <f>ABS(ROUND(SIN((10-H24)*PI()/180)*F24*1000,0))</f>
        <v>87</v>
      </c>
      <c r="N24" s="5" t="s">
        <v>28</v>
      </c>
      <c r="P24" s="5">
        <v>259</v>
      </c>
    </row>
    <row r="25" spans="1:16" s="5" customFormat="1" x14ac:dyDescent="0.3">
      <c r="A25" s="18">
        <v>23</v>
      </c>
      <c r="B25" s="5">
        <v>6.25</v>
      </c>
      <c r="C25" s="5">
        <v>15</v>
      </c>
      <c r="D25" s="5">
        <v>-240</v>
      </c>
      <c r="E25" s="5">
        <v>2</v>
      </c>
      <c r="F25" s="5">
        <v>0.2</v>
      </c>
      <c r="G25" s="5" t="s">
        <v>2</v>
      </c>
      <c r="H25" s="5">
        <v>0</v>
      </c>
      <c r="I25" s="5">
        <v>1</v>
      </c>
      <c r="J25" s="5">
        <v>1</v>
      </c>
      <c r="K25" s="4">
        <f>IF(J25="c", IF(I25="c", 90*2+ABS(ROUND(SIN(H25*PI()/180)*F25*1000*2,0)), 90*(I25+1)+ABS(ROUND(SIN(H25*PI()/180)*F25*1000,0))), 90*(I25+J25))</f>
        <v>180</v>
      </c>
      <c r="L25" s="4">
        <f>K25-M25</f>
        <v>145</v>
      </c>
      <c r="M25" s="4">
        <f>ABS(ROUND(SIN((10-H25)*PI()/180)*F25*1000,0))</f>
        <v>35</v>
      </c>
      <c r="P25" s="5">
        <f>3*60+52</f>
        <v>232</v>
      </c>
    </row>
    <row r="26" spans="1:16" s="5" customFormat="1" x14ac:dyDescent="0.3">
      <c r="A26" s="18">
        <v>24</v>
      </c>
      <c r="B26" s="5">
        <v>6.25</v>
      </c>
      <c r="C26" s="5">
        <v>15</v>
      </c>
      <c r="D26" s="5">
        <v>-240</v>
      </c>
      <c r="E26" s="5">
        <v>2</v>
      </c>
      <c r="F26" s="5">
        <v>1</v>
      </c>
      <c r="G26" s="5" t="s">
        <v>2</v>
      </c>
      <c r="H26" s="5">
        <v>0</v>
      </c>
      <c r="I26" s="5">
        <v>1</v>
      </c>
      <c r="J26" s="5">
        <v>1</v>
      </c>
      <c r="K26" s="4">
        <f>IF(J26="c", IF(I26="c", 90*2+ABS(ROUND(SIN(H26*PI()/180)*F26*1000*2,0)), 90*(I26+1)+ABS(ROUND(SIN(H26*PI()/180)*F26*1000,0))), 90*(I26+J26))</f>
        <v>180</v>
      </c>
      <c r="L26" s="4">
        <f>K26-M26</f>
        <v>6</v>
      </c>
      <c r="M26" s="4">
        <f>ABS(ROUND(SIN((10-H26)*PI()/180)*F26*1000,0))</f>
        <v>174</v>
      </c>
      <c r="P26" s="5">
        <v>260</v>
      </c>
    </row>
    <row r="27" spans="1:16" s="5" customFormat="1" x14ac:dyDescent="0.3">
      <c r="A27" s="18">
        <v>25</v>
      </c>
      <c r="B27" s="5">
        <v>6.25</v>
      </c>
      <c r="C27" s="5">
        <v>15</v>
      </c>
      <c r="D27" s="5">
        <v>-240</v>
      </c>
      <c r="E27" s="5">
        <v>2</v>
      </c>
      <c r="F27" s="5">
        <v>0</v>
      </c>
      <c r="G27" s="5" t="s">
        <v>2</v>
      </c>
      <c r="H27" s="5">
        <v>0</v>
      </c>
      <c r="I27" s="5">
        <v>1</v>
      </c>
      <c r="J27" s="5">
        <v>1</v>
      </c>
      <c r="K27" s="4">
        <f>IF(J27="c", IF(I27="c", 90*2+ABS(ROUND(SIN(H27*PI()/180)*F27*1000*2,0)), 90*(I27+1)+ABS(ROUND(SIN(H27*PI()/180)*F27*1000,0))), 90*(I27+J27))</f>
        <v>180</v>
      </c>
      <c r="L27" s="4">
        <f>K27-M27</f>
        <v>180</v>
      </c>
      <c r="M27" s="4">
        <f>ABS(ROUND(SIN((10-H27)*PI()/180)*F27*1000,0))</f>
        <v>0</v>
      </c>
      <c r="N27" s="5" t="s">
        <v>27</v>
      </c>
      <c r="P27" s="5">
        <f>3*60+38</f>
        <v>218</v>
      </c>
    </row>
    <row r="28" spans="1:16" s="5" customFormat="1" x14ac:dyDescent="0.3">
      <c r="A28" s="18">
        <v>26</v>
      </c>
      <c r="B28" s="5">
        <v>6.25</v>
      </c>
      <c r="C28" s="5">
        <v>15</v>
      </c>
      <c r="D28" s="5">
        <v>-240</v>
      </c>
      <c r="E28" s="5">
        <v>2</v>
      </c>
      <c r="F28" s="5">
        <v>0.5</v>
      </c>
      <c r="G28" s="5" t="s">
        <v>4</v>
      </c>
      <c r="H28" s="5">
        <v>0</v>
      </c>
      <c r="I28" s="5">
        <v>1</v>
      </c>
      <c r="J28" s="5">
        <v>1</v>
      </c>
      <c r="K28" s="4">
        <f>IF(J28="c", IF(I28="c", 90*2+ABS(ROUND(SIN(H28*PI()/180)*F28*1000*2,0)), 90*(I28+1)+ABS(ROUND(SIN(H28*PI()/180)*F28*1000,0))), 90*(I28+J28))</f>
        <v>180</v>
      </c>
      <c r="L28" s="4">
        <f>K28-M28</f>
        <v>93</v>
      </c>
      <c r="M28" s="4">
        <f>ABS(ROUND(SIN((10-H28)*PI()/180)*F28*1000,0))</f>
        <v>87</v>
      </c>
      <c r="P28" s="5">
        <v>121</v>
      </c>
    </row>
    <row r="29" spans="1:16" s="9" customFormat="1" x14ac:dyDescent="0.3">
      <c r="A29" s="19">
        <v>27</v>
      </c>
      <c r="B29" s="9">
        <v>0</v>
      </c>
      <c r="C29" s="9">
        <v>0</v>
      </c>
      <c r="D29" s="9">
        <v>-240</v>
      </c>
      <c r="E29" s="9">
        <v>0</v>
      </c>
      <c r="F29" s="9">
        <v>1</v>
      </c>
      <c r="G29" s="9" t="s">
        <v>2</v>
      </c>
      <c r="H29" s="9">
        <v>0</v>
      </c>
      <c r="I29" s="9">
        <v>1</v>
      </c>
      <c r="J29" s="9">
        <v>1</v>
      </c>
      <c r="K29" s="4">
        <f>IF(J29="c", IF(I29="c", 90*2+ABS(ROUND(SIN(H29*PI()/180)*F29*1000*2,0)), 90*(I29+1)+ABS(ROUND(SIN(H29*PI()/180)*F29*1000,0))), 90*(I29+J29))</f>
        <v>180</v>
      </c>
      <c r="L29" s="4">
        <f>K29-M29</f>
        <v>6</v>
      </c>
      <c r="M29" s="4">
        <f>ABS(ROUND(SIN((10-H29)*PI()/180)*F29*1000,0))</f>
        <v>174</v>
      </c>
      <c r="O29" s="9" t="s">
        <v>35</v>
      </c>
    </row>
    <row r="30" spans="1:16" s="5" customFormat="1" x14ac:dyDescent="0.3">
      <c r="A30" s="18">
        <v>28</v>
      </c>
      <c r="B30" s="5">
        <v>0</v>
      </c>
      <c r="C30" s="5">
        <v>0</v>
      </c>
      <c r="D30" s="5">
        <v>-240</v>
      </c>
      <c r="E30" s="5">
        <v>0</v>
      </c>
      <c r="F30" s="5">
        <v>0.5</v>
      </c>
      <c r="G30" s="5" t="s">
        <v>2</v>
      </c>
      <c r="H30" s="5">
        <v>0</v>
      </c>
      <c r="I30" s="5">
        <v>1</v>
      </c>
      <c r="J30" s="5">
        <v>1</v>
      </c>
      <c r="K30" s="4">
        <f>IF(J30="c", IF(I30="c", 90*2+ABS(ROUND(SIN(H30*PI()/180)*F30*1000*2,0)), 90*(I30+1)+ABS(ROUND(SIN(H30*PI()/180)*F30*1000,0))), 90*(I30+J30))</f>
        <v>180</v>
      </c>
      <c r="L30" s="4">
        <f>K30-M30</f>
        <v>93</v>
      </c>
      <c r="M30" s="4">
        <f>ABS(ROUND(SIN((10-H30)*PI()/180)*F30*1000,0))</f>
        <v>87</v>
      </c>
      <c r="P30" s="5">
        <v>165</v>
      </c>
    </row>
    <row r="31" spans="1:16" s="10" customFormat="1" x14ac:dyDescent="0.3">
      <c r="A31" s="20">
        <v>29</v>
      </c>
      <c r="B31" s="10">
        <v>0</v>
      </c>
      <c r="C31" s="10">
        <v>0</v>
      </c>
      <c r="D31" s="10">
        <v>-240</v>
      </c>
      <c r="E31" s="10">
        <v>0</v>
      </c>
      <c r="F31" s="10">
        <v>1</v>
      </c>
      <c r="G31" s="10" t="s">
        <v>2</v>
      </c>
      <c r="H31" s="10">
        <v>6</v>
      </c>
      <c r="I31" s="10">
        <v>1.5</v>
      </c>
      <c r="J31" s="10" t="s">
        <v>74</v>
      </c>
      <c r="K31" s="4">
        <f>IF(J31="c", IF(I31="c", 90*2+ABS(ROUND(SIN(H31*PI()/180)*F31*1000*2,0)), 90*(I31+1)+ABS(ROUND(SIN(H31*PI()/180)*F31*1000,0))), 90*(I31+J31))</f>
        <v>330</v>
      </c>
      <c r="L31" s="4">
        <f>K31-M31</f>
        <v>260</v>
      </c>
      <c r="M31" s="4">
        <f>ABS(ROUND(SIN((10-H31)*PI()/180)*F31*1000,0))</f>
        <v>70</v>
      </c>
      <c r="O31" s="10" t="s">
        <v>36</v>
      </c>
    </row>
    <row r="32" spans="1:16" s="5" customFormat="1" x14ac:dyDescent="0.3">
      <c r="A32" s="18">
        <v>30</v>
      </c>
      <c r="B32" s="5">
        <v>0</v>
      </c>
      <c r="C32" s="5">
        <v>0</v>
      </c>
      <c r="D32" s="5">
        <v>-240</v>
      </c>
      <c r="E32" s="5">
        <v>0</v>
      </c>
      <c r="F32" s="5">
        <v>1</v>
      </c>
      <c r="G32" s="5" t="s">
        <v>2</v>
      </c>
      <c r="H32" s="5">
        <v>4</v>
      </c>
      <c r="I32" s="5">
        <v>1.5</v>
      </c>
      <c r="J32" s="5" t="s">
        <v>74</v>
      </c>
      <c r="K32" s="4">
        <f>IF(J32="c", IF(I32="c", 90*2+ABS(ROUND(SIN(H32*PI()/180)*F32*1000*2,0)), 90*(I32+1)+ABS(ROUND(SIN(H32*PI()/180)*F32*1000,0))), 90*(I32+J32))</f>
        <v>295</v>
      </c>
      <c r="L32" s="4">
        <f>K32-M32</f>
        <v>190</v>
      </c>
      <c r="M32" s="4">
        <f>ABS(ROUND(SIN((10-H32)*PI()/180)*F32*1000,0))</f>
        <v>105</v>
      </c>
      <c r="P32" s="5">
        <v>176</v>
      </c>
    </row>
    <row r="33" spans="1:17" s="5" customFormat="1" x14ac:dyDescent="0.3">
      <c r="A33" s="18">
        <v>31</v>
      </c>
      <c r="B33" s="5">
        <v>0</v>
      </c>
      <c r="C33" s="5">
        <v>0</v>
      </c>
      <c r="D33" s="5">
        <v>-240</v>
      </c>
      <c r="E33" s="5">
        <v>0</v>
      </c>
      <c r="F33" s="5">
        <v>1</v>
      </c>
      <c r="G33" s="5" t="s">
        <v>2</v>
      </c>
      <c r="H33" s="5">
        <v>2</v>
      </c>
      <c r="I33" s="5">
        <v>1.5</v>
      </c>
      <c r="J33" s="5" t="s">
        <v>74</v>
      </c>
      <c r="K33" s="4">
        <f>IF(J33="c", IF(I33="c", 90*2+ABS(ROUND(SIN(H33*PI()/180)*F33*1000*2,0)), 90*(I33+1)+ABS(ROUND(SIN(H33*PI()/180)*F33*1000,0))), 90*(I33+J33))</f>
        <v>260</v>
      </c>
      <c r="L33" s="4">
        <f>K33-M33</f>
        <v>121</v>
      </c>
      <c r="M33" s="4">
        <f>ABS(ROUND(SIN((10-H33)*PI()/180)*F33*1000,0))</f>
        <v>139</v>
      </c>
      <c r="P33" s="5">
        <v>166</v>
      </c>
    </row>
    <row r="34" spans="1:17" s="5" customFormat="1" x14ac:dyDescent="0.3">
      <c r="A34" s="18">
        <v>32</v>
      </c>
      <c r="B34" s="5">
        <v>0</v>
      </c>
      <c r="C34" s="5">
        <v>0</v>
      </c>
      <c r="D34" s="5">
        <v>-240</v>
      </c>
      <c r="E34" s="5">
        <v>0</v>
      </c>
      <c r="F34" s="5">
        <v>1</v>
      </c>
      <c r="G34" s="5" t="s">
        <v>2</v>
      </c>
      <c r="H34" s="5">
        <v>0</v>
      </c>
      <c r="I34" s="8">
        <v>1.5</v>
      </c>
      <c r="J34" s="5">
        <v>1</v>
      </c>
      <c r="K34" s="4">
        <f>IF(J34="c", IF(I34="c", 90*2+ABS(ROUND(SIN(H34*PI()/180)*F34*1000*2,0)), 90*(I34+1)+ABS(ROUND(SIN(H34*PI()/180)*F34*1000,0))), 90*(I34+J34))</f>
        <v>225</v>
      </c>
      <c r="L34" s="4">
        <f>K34-M34</f>
        <v>51</v>
      </c>
      <c r="M34" s="4">
        <f>ABS(ROUND(SIN((10-H34)*PI()/180)*F34*1000,0))</f>
        <v>174</v>
      </c>
      <c r="P34" s="5">
        <v>165</v>
      </c>
    </row>
    <row r="35" spans="1:17" s="5" customFormat="1" x14ac:dyDescent="0.3">
      <c r="A35" s="18">
        <v>33</v>
      </c>
      <c r="B35" s="5">
        <v>0</v>
      </c>
      <c r="C35" s="5">
        <v>0</v>
      </c>
      <c r="D35" s="5">
        <v>-240</v>
      </c>
      <c r="E35" s="5">
        <v>0</v>
      </c>
      <c r="F35" s="5">
        <v>0.5</v>
      </c>
      <c r="G35" s="5" t="s">
        <v>2</v>
      </c>
      <c r="H35" s="5">
        <v>0</v>
      </c>
      <c r="I35" s="5">
        <v>1.5</v>
      </c>
      <c r="J35" s="5">
        <v>1.5</v>
      </c>
      <c r="K35" s="4">
        <f>IF(J35="c", IF(I35="c", 90*2+ABS(ROUND(SIN(H35*PI()/180)*F35*1000*2,0)), 90*(I35+1)+ABS(ROUND(SIN(H35*PI()/180)*F35*1000,0))), 90*(I35+J35))</f>
        <v>270</v>
      </c>
      <c r="L35" s="4">
        <f>K35-M35</f>
        <v>183</v>
      </c>
      <c r="M35" s="4">
        <f>ABS(ROUND(SIN((10-H35)*PI()/180)*F35*1000,0))</f>
        <v>87</v>
      </c>
      <c r="P35" s="5">
        <f>177</f>
        <v>177</v>
      </c>
    </row>
    <row r="36" spans="1:17" s="5" customFormat="1" x14ac:dyDescent="0.3">
      <c r="A36" s="18">
        <v>34</v>
      </c>
      <c r="B36" s="5">
        <v>0</v>
      </c>
      <c r="C36" s="5">
        <v>0</v>
      </c>
      <c r="D36" s="5">
        <v>-240</v>
      </c>
      <c r="E36" s="5">
        <v>0</v>
      </c>
      <c r="F36" s="5">
        <v>0.5</v>
      </c>
      <c r="G36" s="5" t="s">
        <v>2</v>
      </c>
      <c r="H36" s="5">
        <v>0</v>
      </c>
      <c r="I36" s="5">
        <v>1.5</v>
      </c>
      <c r="J36" s="5">
        <v>1</v>
      </c>
      <c r="K36" s="4">
        <f>IF(J36="c", IF(I36="c", 90*2+ABS(ROUND(SIN(H36*PI()/180)*F36*1000*2,0)), 90*(I36+1)+ABS(ROUND(SIN(H36*PI()/180)*F36*1000,0))), 90*(I36+J36))</f>
        <v>225</v>
      </c>
      <c r="L36" s="4">
        <f>K36-M36</f>
        <v>138</v>
      </c>
      <c r="M36" s="4">
        <f>ABS(ROUND(SIN((10-H36)*PI()/180)*F36*1000,0))</f>
        <v>87</v>
      </c>
      <c r="P36" s="5">
        <v>163</v>
      </c>
    </row>
    <row r="37" spans="1:17" s="5" customFormat="1" x14ac:dyDescent="0.3">
      <c r="A37" s="18">
        <v>35</v>
      </c>
      <c r="B37" s="5">
        <v>0</v>
      </c>
      <c r="C37" s="5">
        <v>0</v>
      </c>
      <c r="D37" s="5">
        <v>-240</v>
      </c>
      <c r="E37" s="5">
        <v>0</v>
      </c>
      <c r="F37" s="5">
        <v>1</v>
      </c>
      <c r="G37" s="5" t="s">
        <v>2</v>
      </c>
      <c r="H37" s="5">
        <v>0</v>
      </c>
      <c r="I37" s="5">
        <v>1.5</v>
      </c>
      <c r="J37" s="5">
        <v>1.5</v>
      </c>
      <c r="K37" s="4">
        <f>IF(J37="c", IF(I37="c", 90*2+ABS(ROUND(SIN(H37*PI()/180)*F37*1000*2,0)), 90*(I37+1)+ABS(ROUND(SIN(H37*PI()/180)*F37*1000,0))), 90*(I37+J37))</f>
        <v>270</v>
      </c>
      <c r="L37" s="4">
        <f>K37-M37</f>
        <v>96</v>
      </c>
      <c r="M37" s="4">
        <f>ABS(ROUND(SIN((10-H37)*PI()/180)*F37*1000,0))</f>
        <v>174</v>
      </c>
      <c r="O37" s="5" t="s">
        <v>37</v>
      </c>
      <c r="P37" s="5">
        <v>176</v>
      </c>
    </row>
    <row r="38" spans="1:17" s="5" customFormat="1" x14ac:dyDescent="0.3">
      <c r="A38" s="18">
        <v>36</v>
      </c>
      <c r="B38" s="5">
        <v>0</v>
      </c>
      <c r="C38" s="5">
        <v>0</v>
      </c>
      <c r="D38" s="5">
        <v>-100</v>
      </c>
      <c r="E38" s="5">
        <v>0</v>
      </c>
      <c r="F38" s="5">
        <v>1</v>
      </c>
      <c r="G38" s="5" t="s">
        <v>2</v>
      </c>
      <c r="H38" s="5">
        <v>0</v>
      </c>
      <c r="I38" s="5">
        <v>1</v>
      </c>
      <c r="J38" s="5">
        <v>1</v>
      </c>
      <c r="K38" s="4">
        <f>IF(J38="c", IF(I38="c", 90*2+ABS(ROUND(SIN(H38*PI()/180)*F38*1000*2,0)), 90*(I38+1)+ABS(ROUND(SIN(H38*PI()/180)*F38*1000,0))), 90*(I38+J38))</f>
        <v>180</v>
      </c>
      <c r="L38" s="4">
        <f>K38-M38</f>
        <v>6</v>
      </c>
      <c r="M38" s="4">
        <f>ABS(ROUND(SIN((10-H38)*PI()/180)*F38*1000,0))</f>
        <v>174</v>
      </c>
      <c r="O38" s="5" t="s">
        <v>38</v>
      </c>
      <c r="P38" s="5">
        <v>131</v>
      </c>
    </row>
    <row r="39" spans="1:17" s="5" customFormat="1" x14ac:dyDescent="0.3">
      <c r="A39" s="18">
        <v>37</v>
      </c>
      <c r="B39" s="5">
        <v>0</v>
      </c>
      <c r="C39" s="5">
        <v>0</v>
      </c>
      <c r="D39" s="5">
        <v>-100</v>
      </c>
      <c r="E39" s="5">
        <v>0</v>
      </c>
      <c r="F39" s="5">
        <v>0.5</v>
      </c>
      <c r="G39" s="5" t="s">
        <v>2</v>
      </c>
      <c r="H39" s="5">
        <v>0</v>
      </c>
      <c r="I39" s="5">
        <v>1</v>
      </c>
      <c r="J39" s="5">
        <v>1</v>
      </c>
      <c r="K39" s="4">
        <f>IF(J39="c", IF(I39="c", 90*2+ABS(ROUND(SIN(H39*PI()/180)*F39*1000*2,0)), 90*(I39+1)+ABS(ROUND(SIN(H39*PI()/180)*F39*1000,0))), 90*(I39+J39))</f>
        <v>180</v>
      </c>
      <c r="L39" s="4">
        <f>K39-M39</f>
        <v>93</v>
      </c>
      <c r="M39" s="4">
        <f>ABS(ROUND(SIN((10-H39)*PI()/180)*F39*1000,0))</f>
        <v>87</v>
      </c>
      <c r="O39" s="5" t="s">
        <v>39</v>
      </c>
      <c r="P39" s="5">
        <v>114</v>
      </c>
    </row>
    <row r="40" spans="1:17" s="5" customFormat="1" x14ac:dyDescent="0.3">
      <c r="A40" s="18">
        <v>38</v>
      </c>
      <c r="B40" s="5">
        <v>0</v>
      </c>
      <c r="C40" s="5">
        <v>0</v>
      </c>
      <c r="D40" s="5">
        <v>-100</v>
      </c>
      <c r="E40" s="5">
        <v>0</v>
      </c>
      <c r="F40" s="5">
        <v>0.2</v>
      </c>
      <c r="G40" s="5" t="s">
        <v>2</v>
      </c>
      <c r="H40" s="5">
        <v>0</v>
      </c>
      <c r="I40" s="5">
        <v>1</v>
      </c>
      <c r="J40" s="5">
        <v>1</v>
      </c>
      <c r="K40" s="4">
        <f>IF(J40="c", IF(I40="c", 90*2+ABS(ROUND(SIN(H40*PI()/180)*F40*1000*2,0)), 90*(I40+1)+ABS(ROUND(SIN(H40*PI()/180)*F40*1000,0))), 90*(I40+J40))</f>
        <v>180</v>
      </c>
      <c r="L40" s="4">
        <f>K40-M40</f>
        <v>145</v>
      </c>
      <c r="M40" s="4">
        <f>ABS(ROUND(SIN((10-H40)*PI()/180)*F40*1000,0))</f>
        <v>35</v>
      </c>
      <c r="P40" s="5">
        <v>119</v>
      </c>
    </row>
    <row r="41" spans="1:17" s="5" customFormat="1" x14ac:dyDescent="0.3">
      <c r="A41" s="18">
        <v>39</v>
      </c>
      <c r="B41" s="5">
        <v>0</v>
      </c>
      <c r="C41" s="5">
        <v>0</v>
      </c>
      <c r="D41" s="5">
        <v>-100</v>
      </c>
      <c r="E41" s="5">
        <v>0</v>
      </c>
      <c r="F41" s="5">
        <v>1</v>
      </c>
      <c r="G41" s="5" t="s">
        <v>2</v>
      </c>
      <c r="H41" s="5">
        <v>2</v>
      </c>
      <c r="I41" s="5">
        <v>1.5</v>
      </c>
      <c r="J41" s="5" t="s">
        <v>74</v>
      </c>
      <c r="K41" s="4">
        <f>IF(J41="c", IF(I41="c", 90*2+ABS(ROUND(SIN(H41*PI()/180)*F41*1000*2,0)), 90*(I41+1)+ABS(ROUND(SIN(H41*PI()/180)*F41*1000,0))), 90*(I41+J41))</f>
        <v>260</v>
      </c>
      <c r="L41" s="4">
        <f>K41-M41</f>
        <v>121</v>
      </c>
      <c r="M41" s="4">
        <f>ABS(ROUND(SIN((10-H41)*PI()/180)*F41*1000,0))</f>
        <v>139</v>
      </c>
      <c r="P41" s="5">
        <v>107</v>
      </c>
    </row>
    <row r="42" spans="1:17" s="5" customFormat="1" x14ac:dyDescent="0.3">
      <c r="A42" s="18">
        <v>40</v>
      </c>
      <c r="B42" s="5">
        <v>0</v>
      </c>
      <c r="C42" s="5">
        <v>0</v>
      </c>
      <c r="D42" s="5">
        <v>-100</v>
      </c>
      <c r="E42" s="5">
        <v>0</v>
      </c>
      <c r="F42" s="5">
        <v>1</v>
      </c>
      <c r="G42" s="5" t="s">
        <v>2</v>
      </c>
      <c r="H42" s="5">
        <v>4</v>
      </c>
      <c r="I42" s="5">
        <v>1.5</v>
      </c>
      <c r="J42" s="5" t="s">
        <v>74</v>
      </c>
      <c r="K42" s="4">
        <f>IF(J42="c", IF(I42="c", 90*2+ABS(ROUND(SIN(H42*PI()/180)*F42*1000*2,0)), 90*(I42+1)+ABS(ROUND(SIN(H42*PI()/180)*F42*1000,0))), 90*(I42+J42))</f>
        <v>295</v>
      </c>
      <c r="L42" s="4">
        <f>K42-M42</f>
        <v>190</v>
      </c>
      <c r="M42" s="4">
        <f>ABS(ROUND(SIN((10-H42)*PI()/180)*F42*1000,0))</f>
        <v>105</v>
      </c>
      <c r="P42" s="5">
        <v>114</v>
      </c>
    </row>
    <row r="43" spans="1:17" s="5" customFormat="1" x14ac:dyDescent="0.3">
      <c r="A43" s="18">
        <v>41</v>
      </c>
      <c r="B43" s="5">
        <v>0</v>
      </c>
      <c r="C43" s="5">
        <v>0</v>
      </c>
      <c r="D43" s="5">
        <v>-100</v>
      </c>
      <c r="E43" s="5">
        <v>0</v>
      </c>
      <c r="F43" s="5">
        <v>1</v>
      </c>
      <c r="G43" s="5" t="s">
        <v>2</v>
      </c>
      <c r="H43" s="5">
        <v>6</v>
      </c>
      <c r="I43" s="5">
        <v>1.5</v>
      </c>
      <c r="J43" s="5" t="s">
        <v>74</v>
      </c>
      <c r="K43" s="4">
        <f>IF(J43="c", IF(I43="c", 90*2+ABS(ROUND(SIN(H43*PI()/180)*F43*1000*2,0)), 90*(I43+1)+ABS(ROUND(SIN(H43*PI()/180)*F43*1000,0))), 90*(I43+J43))</f>
        <v>330</v>
      </c>
      <c r="L43" s="4">
        <f>K43-M43</f>
        <v>260</v>
      </c>
      <c r="M43" s="4">
        <f>ABS(ROUND(SIN((10-H43)*PI()/180)*F43*1000,0))</f>
        <v>70</v>
      </c>
      <c r="P43" s="5">
        <v>106</v>
      </c>
    </row>
    <row r="44" spans="1:17" s="5" customFormat="1" x14ac:dyDescent="0.3">
      <c r="A44" s="18">
        <v>42</v>
      </c>
      <c r="B44" s="5">
        <v>0</v>
      </c>
      <c r="C44" s="5">
        <v>0</v>
      </c>
      <c r="D44" s="5">
        <v>-100</v>
      </c>
      <c r="E44" s="5">
        <v>0</v>
      </c>
      <c r="F44" s="5">
        <v>1</v>
      </c>
      <c r="G44" s="5" t="s">
        <v>2</v>
      </c>
      <c r="H44" s="5">
        <v>0</v>
      </c>
      <c r="I44" s="5">
        <v>1.5</v>
      </c>
      <c r="J44" s="5">
        <v>1.5</v>
      </c>
      <c r="K44" s="4">
        <f>IF(J44="c", IF(I44="c", 90*2+ABS(ROUND(SIN(H44*PI()/180)*F44*1000*2,0)), 90*(I44+1)+ABS(ROUND(SIN(H44*PI()/180)*F44*1000,0))), 90*(I44+J44))</f>
        <v>270</v>
      </c>
      <c r="L44" s="4">
        <f>K44-M44</f>
        <v>96</v>
      </c>
      <c r="M44" s="4">
        <f>ABS(ROUND(SIN((10-H44)*PI()/180)*F44*1000,0))</f>
        <v>174</v>
      </c>
      <c r="O44" s="5" t="s">
        <v>40</v>
      </c>
      <c r="P44" s="5">
        <v>109</v>
      </c>
    </row>
    <row r="45" spans="1:17" s="5" customFormat="1" x14ac:dyDescent="0.3">
      <c r="A45" s="18">
        <v>43</v>
      </c>
      <c r="B45" s="5">
        <v>0</v>
      </c>
      <c r="C45" s="5">
        <v>0</v>
      </c>
      <c r="D45" s="5">
        <v>-100</v>
      </c>
      <c r="E45" s="5">
        <v>0</v>
      </c>
      <c r="F45" s="5">
        <v>0.5</v>
      </c>
      <c r="G45" s="5" t="s">
        <v>2</v>
      </c>
      <c r="H45" s="5">
        <v>0</v>
      </c>
      <c r="I45" s="5">
        <v>1.5</v>
      </c>
      <c r="J45" s="5">
        <v>1.5</v>
      </c>
      <c r="K45" s="4">
        <f>IF(J45="c", IF(I45="c", 90*2+ABS(ROUND(SIN(H45*PI()/180)*F45*1000*2,0)), 90*(I45+1)+ABS(ROUND(SIN(H45*PI()/180)*F45*1000,0))), 90*(I45+J45))</f>
        <v>270</v>
      </c>
      <c r="L45" s="4">
        <f>K45-M45</f>
        <v>183</v>
      </c>
      <c r="M45" s="4">
        <f>ABS(ROUND(SIN((10-H45)*PI()/180)*F45*1000,0))</f>
        <v>87</v>
      </c>
      <c r="P45" s="5">
        <f>60+54</f>
        <v>114</v>
      </c>
    </row>
    <row r="46" spans="1:17" s="11" customFormat="1" x14ac:dyDescent="0.3">
      <c r="A46" s="21">
        <v>44</v>
      </c>
      <c r="B46" s="11">
        <v>6.25</v>
      </c>
      <c r="C46" s="11">
        <v>15</v>
      </c>
      <c r="D46" s="11">
        <v>-120</v>
      </c>
      <c r="E46" s="11">
        <v>3</v>
      </c>
      <c r="F46" s="11">
        <v>0.5</v>
      </c>
      <c r="G46" s="11" t="s">
        <v>2</v>
      </c>
      <c r="H46" s="5">
        <v>0</v>
      </c>
      <c r="I46" s="11">
        <v>1</v>
      </c>
      <c r="J46" s="11">
        <v>1</v>
      </c>
      <c r="K46" s="4">
        <f>IF(J46="c", IF(I46="c", 90*2+ABS(ROUND(SIN(H46*PI()/180)*F46*1000*2,0)), 90*(I46+1)+ABS(ROUND(SIN(H46*PI()/180)*F46*1000,0))), 90*(I46+J46))</f>
        <v>180</v>
      </c>
      <c r="L46" s="4">
        <f>K46-M46</f>
        <v>93</v>
      </c>
      <c r="M46" s="4">
        <f>ABS(ROUND(SIN((10-H46)*PI()/180)*F46*1000,0))</f>
        <v>87</v>
      </c>
      <c r="N46" s="11" t="s">
        <v>41</v>
      </c>
      <c r="P46" s="11">
        <f>120+39</f>
        <v>159</v>
      </c>
      <c r="Q46" s="11" t="s">
        <v>4</v>
      </c>
    </row>
    <row r="47" spans="1:17" s="11" customFormat="1" x14ac:dyDescent="0.3">
      <c r="A47" s="21">
        <v>45</v>
      </c>
      <c r="B47" s="11">
        <v>6.25</v>
      </c>
      <c r="C47" s="11">
        <v>15</v>
      </c>
      <c r="D47" s="11">
        <v>-120</v>
      </c>
      <c r="E47" s="11">
        <v>3</v>
      </c>
      <c r="F47" s="11">
        <v>1</v>
      </c>
      <c r="G47" s="11" t="s">
        <v>2</v>
      </c>
      <c r="H47" s="5">
        <v>0</v>
      </c>
      <c r="I47" s="11">
        <v>1</v>
      </c>
      <c r="J47" s="11">
        <v>1</v>
      </c>
      <c r="K47" s="4">
        <f>IF(J47="c", IF(I47="c", 90*2+ABS(ROUND(SIN(H47*PI()/180)*F47*1000*2,0)), 90*(I47+1)+ABS(ROUND(SIN(H47*PI()/180)*F47*1000,0))), 90*(I47+J47))</f>
        <v>180</v>
      </c>
      <c r="L47" s="4">
        <f>K47-M47</f>
        <v>6</v>
      </c>
      <c r="M47" s="4">
        <f>ABS(ROUND(SIN((10-H47)*PI()/180)*F47*1000,0))</f>
        <v>174</v>
      </c>
      <c r="N47" s="11" t="s">
        <v>30</v>
      </c>
      <c r="P47" s="11">
        <v>183</v>
      </c>
      <c r="Q47" s="11" t="s">
        <v>44</v>
      </c>
    </row>
    <row r="48" spans="1:17" s="14" customFormat="1" x14ac:dyDescent="0.3">
      <c r="A48" s="22">
        <v>46</v>
      </c>
      <c r="B48" s="14" t="s">
        <v>31</v>
      </c>
      <c r="C48" s="14" t="s">
        <v>31</v>
      </c>
      <c r="D48" s="14">
        <v>-155</v>
      </c>
      <c r="F48" s="14">
        <v>-0.5</v>
      </c>
      <c r="G48" s="14" t="s">
        <v>2</v>
      </c>
      <c r="H48" s="9">
        <v>0</v>
      </c>
      <c r="I48" s="14">
        <v>1</v>
      </c>
      <c r="J48" s="14">
        <v>1</v>
      </c>
      <c r="K48" s="4">
        <f>IF(J48="c", IF(I48="c", 90*2+ABS(ROUND(SIN(H48*PI()/180)*F48*1000*2,0)), 90*(I48+1)+ABS(ROUND(SIN(H48*PI()/180)*F48*1000,0))), 90*(I48+J48))</f>
        <v>180</v>
      </c>
      <c r="L48" s="4">
        <f>K48-M48</f>
        <v>93</v>
      </c>
      <c r="M48" s="4">
        <f>ABS(ROUND(SIN((10-H48)*PI()/180)*F48*1000,0))</f>
        <v>87</v>
      </c>
      <c r="N48" s="14" t="s">
        <v>32</v>
      </c>
      <c r="O48" s="14" t="s">
        <v>29</v>
      </c>
    </row>
    <row r="49" spans="1:18" s="12" customFormat="1" x14ac:dyDescent="0.3">
      <c r="A49" s="23">
        <v>47</v>
      </c>
      <c r="B49" s="13">
        <v>6.25</v>
      </c>
      <c r="C49" s="12">
        <v>15</v>
      </c>
      <c r="D49" s="12">
        <v>-240</v>
      </c>
      <c r="E49" s="12">
        <v>2</v>
      </c>
      <c r="F49" s="12">
        <v>-0.5</v>
      </c>
      <c r="G49" s="12" t="s">
        <v>2</v>
      </c>
      <c r="H49" s="10">
        <v>0</v>
      </c>
      <c r="I49" s="12">
        <v>1</v>
      </c>
      <c r="J49" s="12">
        <v>1</v>
      </c>
      <c r="K49" s="4">
        <f>IF(J49="c", IF(I49="c", 90*2+ABS(ROUND(SIN(H49*PI()/180)*F49*1000*2,0)), 90*(I49+1)+ABS(ROUND(SIN(H49*PI()/180)*F49*1000,0))), 90*(I49+J49))</f>
        <v>180</v>
      </c>
      <c r="L49" s="4">
        <f>K49-M49</f>
        <v>93</v>
      </c>
      <c r="M49" s="4">
        <f>ABS(ROUND(SIN((10-H49)*PI()/180)*F49*1000,0))</f>
        <v>87</v>
      </c>
      <c r="N49" s="12" t="s">
        <v>43</v>
      </c>
      <c r="O49" s="12" t="s">
        <v>33</v>
      </c>
      <c r="Q49" s="12" t="s">
        <v>4</v>
      </c>
    </row>
    <row r="50" spans="1:18" s="12" customFormat="1" x14ac:dyDescent="0.3">
      <c r="A50" s="23">
        <v>48</v>
      </c>
      <c r="B50" s="12">
        <v>6.25</v>
      </c>
      <c r="C50" s="12">
        <v>15</v>
      </c>
      <c r="D50" s="12">
        <v>-240</v>
      </c>
      <c r="E50" s="12">
        <v>2</v>
      </c>
      <c r="F50" s="12">
        <v>-0.2</v>
      </c>
      <c r="G50" s="12" t="s">
        <v>2</v>
      </c>
      <c r="H50" s="10">
        <v>0</v>
      </c>
      <c r="I50" s="12">
        <v>1</v>
      </c>
      <c r="J50" s="12">
        <v>1</v>
      </c>
      <c r="K50" s="4">
        <f>IF(J50="c", IF(I50="c", 90*2+ABS(ROUND(SIN(H50*PI()/180)*F50*1000*2,0)), 90*(I50+1)+ABS(ROUND(SIN(H50*PI()/180)*F50*1000,0))), 90*(I50+J50))</f>
        <v>180</v>
      </c>
      <c r="L50" s="4">
        <f>K50-M50</f>
        <v>145</v>
      </c>
      <c r="M50" s="4">
        <f>ABS(ROUND(SIN((10-H50)*PI()/180)*F50*1000,0))</f>
        <v>35</v>
      </c>
      <c r="O50" s="12" t="s">
        <v>34</v>
      </c>
    </row>
    <row r="51" spans="1:18" s="11" customFormat="1" x14ac:dyDescent="0.3">
      <c r="A51" s="21">
        <v>49</v>
      </c>
      <c r="B51" s="11">
        <v>6.25</v>
      </c>
      <c r="C51" s="11">
        <v>15</v>
      </c>
      <c r="D51" s="11">
        <v>-240</v>
      </c>
      <c r="E51" s="11">
        <v>2</v>
      </c>
      <c r="F51" s="11">
        <v>-1</v>
      </c>
      <c r="G51" s="11" t="s">
        <v>2</v>
      </c>
      <c r="H51" s="5">
        <v>0</v>
      </c>
      <c r="I51" s="11">
        <v>1</v>
      </c>
      <c r="J51" s="11">
        <v>1</v>
      </c>
      <c r="K51" s="4">
        <f>IF(J51="c", IF(I51="c", 90*2+ABS(ROUND(SIN(H51*PI()/180)*F51*1000*2,0)), 90*(I51+1)+ABS(ROUND(SIN(H51*PI()/180)*F51*1000,0))), 90*(I51+J51))</f>
        <v>180</v>
      </c>
      <c r="L51" s="4">
        <f>K51-M51</f>
        <v>6</v>
      </c>
      <c r="M51" s="4">
        <f>ABS(ROUND(SIN((10-H51)*PI()/180)*F51*1000,0))</f>
        <v>174</v>
      </c>
      <c r="P51" s="11">
        <v>187</v>
      </c>
    </row>
    <row r="52" spans="1:18" s="11" customFormat="1" x14ac:dyDescent="0.3">
      <c r="A52" s="21">
        <v>50</v>
      </c>
      <c r="B52" s="11">
        <v>6.25</v>
      </c>
      <c r="C52" s="11">
        <v>15</v>
      </c>
      <c r="D52" s="11">
        <v>-240</v>
      </c>
      <c r="E52" s="11">
        <v>2</v>
      </c>
      <c r="F52" s="11">
        <v>-1</v>
      </c>
      <c r="G52" s="11" t="s">
        <v>2</v>
      </c>
      <c r="H52" s="5">
        <v>0</v>
      </c>
      <c r="I52" s="11">
        <v>2</v>
      </c>
      <c r="J52" s="11">
        <v>2</v>
      </c>
      <c r="K52" s="4">
        <f>IF(J52="c", IF(I52="c", 90*2+ABS(ROUND(SIN(H52*PI()/180)*F52*1000*2,0)), 90*(I52+1)+ABS(ROUND(SIN(H52*PI()/180)*F52*1000,0))), 90*(I52+J52))</f>
        <v>360</v>
      </c>
      <c r="L52" s="4">
        <f>K52-M52</f>
        <v>186</v>
      </c>
      <c r="M52" s="4">
        <f>ABS(ROUND(SIN((10-H52)*PI()/180)*F52*1000,0))</f>
        <v>174</v>
      </c>
      <c r="P52" s="11">
        <v>157</v>
      </c>
    </row>
    <row r="53" spans="1:18" s="11" customFormat="1" x14ac:dyDescent="0.3">
      <c r="A53" s="21">
        <v>51</v>
      </c>
      <c r="B53" s="11">
        <v>6.25</v>
      </c>
      <c r="C53" s="11">
        <v>15</v>
      </c>
      <c r="D53" s="11">
        <v>-240</v>
      </c>
      <c r="E53" s="11">
        <v>2</v>
      </c>
      <c r="F53" s="11">
        <v>-1</v>
      </c>
      <c r="G53" s="11" t="s">
        <v>2</v>
      </c>
      <c r="H53" s="5">
        <v>0</v>
      </c>
      <c r="I53" s="11">
        <v>3</v>
      </c>
      <c r="J53" s="11">
        <v>3</v>
      </c>
      <c r="K53" s="4">
        <f>IF(J53="c", IF(I53="c", 90*2+ABS(ROUND(SIN(H53*PI()/180)*F53*1000*2,0)), 90*(I53+1)+ABS(ROUND(SIN(H53*PI()/180)*F53*1000,0))), 90*(I53+J53))</f>
        <v>540</v>
      </c>
      <c r="L53" s="4">
        <f>K53-M53</f>
        <v>366</v>
      </c>
      <c r="M53" s="4">
        <f>ABS(ROUND(SIN((10-H53)*PI()/180)*F53*1000,0))</f>
        <v>174</v>
      </c>
      <c r="P53" s="11">
        <v>175</v>
      </c>
    </row>
    <row r="54" spans="1:18" s="11" customFormat="1" x14ac:dyDescent="0.3">
      <c r="A54" s="21">
        <v>52</v>
      </c>
      <c r="B54" s="11">
        <v>6.25</v>
      </c>
      <c r="C54" s="11">
        <v>15</v>
      </c>
      <c r="D54" s="11">
        <v>-240</v>
      </c>
      <c r="E54" s="11">
        <v>2</v>
      </c>
      <c r="F54" s="11">
        <v>-1</v>
      </c>
      <c r="G54" s="11" t="s">
        <v>2</v>
      </c>
      <c r="H54" s="5">
        <v>0</v>
      </c>
      <c r="I54" s="11">
        <v>1.5</v>
      </c>
      <c r="J54" s="11">
        <v>1.5</v>
      </c>
      <c r="K54" s="4">
        <f>IF(J54="c", IF(I54="c", 90*2+ABS(ROUND(SIN(H54*PI()/180)*F54*1000*2,0)), 90*(I54+1)+ABS(ROUND(SIN(H54*PI()/180)*F54*1000,0))), 90*(I54+J54))</f>
        <v>270</v>
      </c>
      <c r="L54" s="4">
        <f>K54-M54</f>
        <v>96</v>
      </c>
      <c r="M54" s="4">
        <f>ABS(ROUND(SIN((10-H54)*PI()/180)*F54*1000,0))</f>
        <v>174</v>
      </c>
      <c r="P54" s="11">
        <v>157</v>
      </c>
      <c r="Q54" s="11" t="s">
        <v>4</v>
      </c>
    </row>
    <row r="55" spans="1:18" s="11" customFormat="1" x14ac:dyDescent="0.3">
      <c r="A55" s="21">
        <v>53</v>
      </c>
      <c r="B55" s="11">
        <v>6.25</v>
      </c>
      <c r="C55" s="11">
        <v>15</v>
      </c>
      <c r="D55" s="11">
        <v>-240</v>
      </c>
      <c r="E55" s="11">
        <v>2</v>
      </c>
      <c r="F55" s="11">
        <v>-0.5</v>
      </c>
      <c r="G55" s="11" t="s">
        <v>2</v>
      </c>
      <c r="H55" s="5">
        <v>0</v>
      </c>
      <c r="I55" s="11">
        <v>1.5</v>
      </c>
      <c r="J55" s="11">
        <v>1.5</v>
      </c>
      <c r="K55" s="4">
        <f>IF(J55="c", IF(I55="c", 90*2+ABS(ROUND(SIN(H55*PI()/180)*F55*1000*2,0)), 90*(I55+1)+ABS(ROUND(SIN(H55*PI()/180)*F55*1000,0))), 90*(I55+J55))</f>
        <v>270</v>
      </c>
      <c r="L55" s="4">
        <f>K55-M55</f>
        <v>183</v>
      </c>
      <c r="M55" s="4">
        <f>ABS(ROUND(SIN((10-H55)*PI()/180)*F55*1000,0))</f>
        <v>87</v>
      </c>
      <c r="N55" s="11" t="s">
        <v>47</v>
      </c>
      <c r="P55" s="11">
        <v>148</v>
      </c>
    </row>
    <row r="56" spans="1:18" s="11" customFormat="1" x14ac:dyDescent="0.3">
      <c r="A56" s="21">
        <v>54</v>
      </c>
      <c r="B56" s="11">
        <v>6.25</v>
      </c>
      <c r="C56" s="11">
        <v>15</v>
      </c>
      <c r="D56" s="11">
        <v>-120</v>
      </c>
      <c r="E56" s="11">
        <v>3</v>
      </c>
      <c r="F56" s="11">
        <v>0.5</v>
      </c>
      <c r="G56" s="11" t="s">
        <v>2</v>
      </c>
      <c r="H56" s="5">
        <v>0</v>
      </c>
      <c r="I56" s="11">
        <v>1.5</v>
      </c>
      <c r="J56" s="11">
        <v>1.5</v>
      </c>
      <c r="K56" s="4">
        <f>IF(J56="c", IF(I56="c", 90*2+ABS(ROUND(SIN(H56*PI()/180)*F56*1000*2,0)), 90*(I56+1)+ABS(ROUND(SIN(H56*PI()/180)*F56*1000,0))), 90*(I56+J56))</f>
        <v>270</v>
      </c>
      <c r="L56" s="4">
        <f>K56-M56</f>
        <v>183</v>
      </c>
      <c r="M56" s="4">
        <f>ABS(ROUND(SIN((10-H56)*PI()/180)*F56*1000,0))</f>
        <v>87</v>
      </c>
      <c r="N56" s="11" t="s">
        <v>46</v>
      </c>
      <c r="P56" s="11">
        <v>153</v>
      </c>
    </row>
    <row r="57" spans="1:18" s="11" customFormat="1" x14ac:dyDescent="0.3">
      <c r="A57" s="21">
        <v>55</v>
      </c>
      <c r="B57" s="11">
        <v>6.25</v>
      </c>
      <c r="C57" s="11">
        <v>15</v>
      </c>
      <c r="D57" s="11">
        <v>-240</v>
      </c>
      <c r="E57" s="11">
        <v>2</v>
      </c>
      <c r="F57" s="11">
        <v>-0.5</v>
      </c>
      <c r="G57" s="11" t="s">
        <v>2</v>
      </c>
      <c r="H57" s="5">
        <v>0</v>
      </c>
      <c r="I57" s="11">
        <v>0.75</v>
      </c>
      <c r="J57" s="11">
        <v>0.75</v>
      </c>
      <c r="K57" s="4">
        <f>IF(J57="c", IF(I57="c", 90*2+ABS(ROUND(SIN(H57*PI()/180)*F57*1000*2,0)), 90*(I57+1)+ABS(ROUND(SIN(H57*PI()/180)*F57*1000,0))), 90*(I57+J57))</f>
        <v>135</v>
      </c>
      <c r="L57" s="4">
        <f>K57-M57</f>
        <v>48</v>
      </c>
      <c r="M57" s="4">
        <f>ABS(ROUND(SIN((10-H57)*PI()/180)*F57*1000,0))</f>
        <v>87</v>
      </c>
      <c r="N57" s="11" t="s">
        <v>45</v>
      </c>
      <c r="P57" s="11">
        <v>165</v>
      </c>
    </row>
    <row r="58" spans="1:18" s="11" customFormat="1" x14ac:dyDescent="0.3">
      <c r="A58" s="21">
        <v>56</v>
      </c>
      <c r="B58" s="11">
        <v>6.25</v>
      </c>
      <c r="C58" s="11">
        <v>15</v>
      </c>
      <c r="D58" s="11">
        <v>-120</v>
      </c>
      <c r="E58" s="11">
        <v>3</v>
      </c>
      <c r="F58" s="11">
        <v>0.5</v>
      </c>
      <c r="G58" s="11" t="s">
        <v>2</v>
      </c>
      <c r="H58" s="5">
        <v>0</v>
      </c>
      <c r="I58" s="11">
        <v>0.75</v>
      </c>
      <c r="J58" s="11">
        <v>0.75</v>
      </c>
      <c r="K58" s="4">
        <f>IF(J58="c", IF(I58="c", 90*2+ABS(ROUND(SIN(H58*PI()/180)*F58*1000*2,0)), 90*(I58+1)+ABS(ROUND(SIN(H58*PI()/180)*F58*1000,0))), 90*(I58+J58))</f>
        <v>135</v>
      </c>
      <c r="L58" s="4">
        <f>K58-M58</f>
        <v>48</v>
      </c>
      <c r="M58" s="4">
        <f>ABS(ROUND(SIN((10-H58)*PI()/180)*F58*1000,0))</f>
        <v>87</v>
      </c>
      <c r="N58" s="11" t="s">
        <v>46</v>
      </c>
      <c r="P58" s="11">
        <v>161</v>
      </c>
    </row>
    <row r="59" spans="1:18" s="11" customFormat="1" x14ac:dyDescent="0.3">
      <c r="A59" s="21">
        <v>57</v>
      </c>
      <c r="B59" s="11">
        <v>6.25</v>
      </c>
      <c r="C59" s="11">
        <v>15</v>
      </c>
      <c r="D59" s="11">
        <v>-240</v>
      </c>
      <c r="E59" s="11">
        <v>2</v>
      </c>
      <c r="F59" s="11">
        <v>-1</v>
      </c>
      <c r="G59" s="11" t="s">
        <v>2</v>
      </c>
      <c r="H59" s="11">
        <v>2</v>
      </c>
      <c r="I59" s="11">
        <v>1.5</v>
      </c>
      <c r="J59" s="11" t="s">
        <v>74</v>
      </c>
      <c r="K59" s="4">
        <f>IF(J59="c", IF(I59="c", 90*2+ABS(ROUND(SIN(H59*PI()/180)*F59*1000*2,0)), 90*(I59+1)+ABS(ROUND(SIN(H59*PI()/180)*F59*1000,0))), 90*(I59+J59))</f>
        <v>260</v>
      </c>
      <c r="L59" s="4">
        <f>K59-M59</f>
        <v>121</v>
      </c>
      <c r="M59" s="27">
        <f>ABS(ROUND(SIN((10-H59)*PI()/180)*F59*1000,0))</f>
        <v>139</v>
      </c>
      <c r="O59" s="11" t="s">
        <v>71</v>
      </c>
      <c r="P59" s="11">
        <v>151</v>
      </c>
      <c r="R59" s="11" t="s">
        <v>101</v>
      </c>
    </row>
    <row r="60" spans="1:18" s="11" customFormat="1" x14ac:dyDescent="0.3">
      <c r="A60" s="21">
        <v>58</v>
      </c>
      <c r="B60" s="11">
        <v>6.25</v>
      </c>
      <c r="C60" s="11">
        <v>15</v>
      </c>
      <c r="D60" s="11">
        <v>-240</v>
      </c>
      <c r="E60" s="11">
        <v>2</v>
      </c>
      <c r="F60" s="11">
        <v>-1</v>
      </c>
      <c r="G60" s="11" t="s">
        <v>2</v>
      </c>
      <c r="H60" s="11">
        <v>4</v>
      </c>
      <c r="I60" s="11">
        <v>1.5</v>
      </c>
      <c r="J60" s="11" t="s">
        <v>74</v>
      </c>
      <c r="K60" s="4">
        <f>IF(J60="c", IF(I60="c", 90*2+ABS(ROUND(SIN(H60*PI()/180)*F60*1000*2,0)), 90*(I60+1)+ABS(ROUND(SIN(H60*PI()/180)*F60*1000,0))), 90*(I60+J60))</f>
        <v>295</v>
      </c>
      <c r="L60" s="4">
        <f>K60-M60</f>
        <v>190</v>
      </c>
      <c r="M60" s="27">
        <f>ABS(ROUND(SIN((10-H60)*PI()/180)*F60*1000,0))</f>
        <v>105</v>
      </c>
      <c r="P60" s="11">
        <v>149</v>
      </c>
      <c r="R60" s="11" t="s">
        <v>101</v>
      </c>
    </row>
    <row r="61" spans="1:18" s="12" customFormat="1" x14ac:dyDescent="0.3">
      <c r="A61" s="23">
        <v>59</v>
      </c>
      <c r="B61" s="12">
        <v>6.25</v>
      </c>
      <c r="C61" s="12">
        <v>15</v>
      </c>
      <c r="D61" s="12">
        <v>-240</v>
      </c>
      <c r="E61" s="12">
        <v>2</v>
      </c>
      <c r="F61" s="12">
        <v>-1</v>
      </c>
      <c r="G61" s="12" t="s">
        <v>2</v>
      </c>
      <c r="H61" s="12">
        <v>6</v>
      </c>
      <c r="I61" s="12">
        <v>1.5</v>
      </c>
      <c r="J61" s="11" t="s">
        <v>74</v>
      </c>
      <c r="K61" s="4">
        <f>IF(J61="c", IF(I61="c", 90*2+ABS(ROUND(SIN(H61*PI()/180)*F61*1000*2,0)), 90*(I61+1)+ABS(ROUND(SIN(H61*PI()/180)*F61*1000,0))), 90*(I61+J61))</f>
        <v>330</v>
      </c>
      <c r="L61" s="4">
        <f>K61-M61</f>
        <v>260</v>
      </c>
      <c r="M61" s="27">
        <f>ABS(ROUND(SIN((10-H61)*PI()/180)*F61*1000,0))</f>
        <v>70</v>
      </c>
      <c r="O61" s="12" t="s">
        <v>72</v>
      </c>
      <c r="R61" s="11" t="s">
        <v>101</v>
      </c>
    </row>
    <row r="62" spans="1:18" s="12" customFormat="1" x14ac:dyDescent="0.3">
      <c r="A62" s="23">
        <v>60</v>
      </c>
      <c r="B62" s="12">
        <v>6.25</v>
      </c>
      <c r="C62" s="12">
        <v>15</v>
      </c>
      <c r="D62" s="12">
        <v>-240</v>
      </c>
      <c r="E62" s="12">
        <v>2</v>
      </c>
      <c r="F62" s="12">
        <v>-1</v>
      </c>
      <c r="G62" s="12" t="s">
        <v>2</v>
      </c>
      <c r="H62" s="12">
        <v>2</v>
      </c>
      <c r="I62" s="12">
        <v>1</v>
      </c>
      <c r="J62" s="11" t="s">
        <v>74</v>
      </c>
      <c r="K62" s="4">
        <f>IF(J62="c", IF(I62="c", 90*2+ABS(ROUND(SIN(H62*PI()/180)*F62*1000*2,0)), 90*(I62+1)+ABS(ROUND(SIN(H62*PI()/180)*F62*1000,0))), 90*(I62+J62))</f>
        <v>215</v>
      </c>
      <c r="L62" s="4">
        <f>K62-M62</f>
        <v>76</v>
      </c>
      <c r="M62" s="27">
        <f>ABS(ROUND(SIN((10-H62)*PI()/180)*F62*1000,0))</f>
        <v>139</v>
      </c>
      <c r="O62" s="12" t="s">
        <v>73</v>
      </c>
      <c r="R62" s="11" t="s">
        <v>101</v>
      </c>
    </row>
    <row r="63" spans="1:18" s="11" customFormat="1" x14ac:dyDescent="0.3">
      <c r="A63" s="21">
        <v>61</v>
      </c>
      <c r="B63" s="11">
        <v>6.25</v>
      </c>
      <c r="C63" s="11">
        <v>15</v>
      </c>
      <c r="D63" s="11">
        <v>-240</v>
      </c>
      <c r="E63" s="11">
        <v>2</v>
      </c>
      <c r="F63" s="11">
        <v>-1</v>
      </c>
      <c r="G63" s="11" t="s">
        <v>2</v>
      </c>
      <c r="H63" s="11">
        <v>4</v>
      </c>
      <c r="I63" s="11">
        <v>1</v>
      </c>
      <c r="J63" s="11" t="s">
        <v>74</v>
      </c>
      <c r="K63" s="4">
        <f>IF(J63="c", IF(I63="c", 90*2+ABS(ROUND(SIN(H63*PI()/180)*F63*1000*2,0)), 90*(I63+1)+ABS(ROUND(SIN(H63*PI()/180)*F63*1000,0))), 90*(I63+J63))</f>
        <v>250</v>
      </c>
      <c r="L63" s="4">
        <f>K63-M63</f>
        <v>145</v>
      </c>
      <c r="M63" s="27">
        <f>ABS(ROUND(SIN((10-H63)*PI()/180)*F63*1000,0))</f>
        <v>105</v>
      </c>
      <c r="P63" s="11">
        <v>152</v>
      </c>
      <c r="R63" s="11" t="s">
        <v>101</v>
      </c>
    </row>
    <row r="64" spans="1:18" s="11" customFormat="1" x14ac:dyDescent="0.3">
      <c r="A64" s="21">
        <v>62</v>
      </c>
      <c r="B64" s="11">
        <v>6.25</v>
      </c>
      <c r="C64" s="11">
        <v>15</v>
      </c>
      <c r="D64" s="11">
        <v>-240</v>
      </c>
      <c r="E64" s="11">
        <v>2</v>
      </c>
      <c r="F64" s="11">
        <v>-1</v>
      </c>
      <c r="G64" s="11" t="s">
        <v>2</v>
      </c>
      <c r="H64" s="11">
        <v>6</v>
      </c>
      <c r="I64" s="11">
        <v>1</v>
      </c>
      <c r="J64" s="11" t="s">
        <v>74</v>
      </c>
      <c r="K64" s="4">
        <f>IF(J64="c", IF(I64="c", 90*2+ABS(ROUND(SIN(H64*PI()/180)*F64*1000*2,0)), 90*(I64+1)+ABS(ROUND(SIN(H64*PI()/180)*F64*1000,0))), 90*(I64+J64))</f>
        <v>285</v>
      </c>
      <c r="L64" s="4">
        <f>K64-M64</f>
        <v>215</v>
      </c>
      <c r="M64" s="27">
        <f>ABS(ROUND(SIN((10-H64)*PI()/180)*F64*1000,0))</f>
        <v>70</v>
      </c>
      <c r="P64" s="11">
        <v>153</v>
      </c>
      <c r="R64" s="11" t="s">
        <v>101</v>
      </c>
    </row>
    <row r="65" spans="1:19" s="5" customFormat="1" x14ac:dyDescent="0.3">
      <c r="A65" s="18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-1</v>
      </c>
      <c r="G65" s="11" t="s">
        <v>2</v>
      </c>
      <c r="H65" s="11">
        <v>2</v>
      </c>
      <c r="I65" s="11" t="s">
        <v>74</v>
      </c>
      <c r="J65" s="11" t="s">
        <v>74</v>
      </c>
      <c r="K65" s="4">
        <f>IF(J65="c", IF(I65="c", 90*2+ABS(ROUND(SIN(H65*PI()/180)*F65*1000*2,0)), 90*(I65+1)+ABS(ROUND(SIN(H65*PI()/180)*F65*1000,0))), 90*(I65+J65))</f>
        <v>250</v>
      </c>
      <c r="L65" s="4">
        <f>K65-M65</f>
        <v>111</v>
      </c>
      <c r="M65" s="27">
        <f>ABS(ROUND(SIN((10-H65)*PI()/180)*F65*1000,0))</f>
        <v>139</v>
      </c>
      <c r="N65" s="11" t="s">
        <v>80</v>
      </c>
      <c r="O65" s="5" t="s">
        <v>78</v>
      </c>
      <c r="P65" s="5">
        <v>42</v>
      </c>
      <c r="S65" s="5" t="s">
        <v>109</v>
      </c>
    </row>
    <row r="66" spans="1:19" s="5" customFormat="1" x14ac:dyDescent="0.3">
      <c r="A66" s="18">
        <v>64</v>
      </c>
      <c r="B66" s="5">
        <v>0</v>
      </c>
      <c r="C66" s="5">
        <v>0</v>
      </c>
      <c r="D66" s="5">
        <v>0</v>
      </c>
      <c r="E66" s="5">
        <v>0</v>
      </c>
      <c r="F66" s="5">
        <v>-1</v>
      </c>
      <c r="G66" s="5" t="s">
        <v>2</v>
      </c>
      <c r="H66" s="5">
        <v>0</v>
      </c>
      <c r="I66" s="5">
        <v>1.5</v>
      </c>
      <c r="J66" s="5">
        <v>1.5</v>
      </c>
      <c r="K66" s="4">
        <f>IF(J66="c", IF(I66="c", 90*2+ABS(ROUND(SIN(H66*PI()/180)*F66*1000*2,0)), 90*(I66+1)+ABS(ROUND(SIN(H66*PI()/180)*F66*1000,0))), 90*(I66+J66))</f>
        <v>270</v>
      </c>
      <c r="L66" s="4">
        <f>K66-M66</f>
        <v>96</v>
      </c>
      <c r="M66" s="27">
        <f>ABS(ROUND(SIN((10-H66)*PI()/180)*F66*1000,0))</f>
        <v>174</v>
      </c>
      <c r="P66" s="5">
        <v>41</v>
      </c>
    </row>
    <row r="67" spans="1:19" s="5" customFormat="1" x14ac:dyDescent="0.3">
      <c r="A67" s="18">
        <v>65</v>
      </c>
      <c r="B67" s="5">
        <v>1</v>
      </c>
      <c r="C67" s="5">
        <v>2</v>
      </c>
      <c r="D67" s="5">
        <v>-261</v>
      </c>
      <c r="E67" s="5">
        <v>4</v>
      </c>
      <c r="F67" s="5">
        <v>-1</v>
      </c>
      <c r="G67" s="5" t="s">
        <v>2</v>
      </c>
      <c r="H67" s="5">
        <v>0</v>
      </c>
      <c r="I67" s="5">
        <v>1.5</v>
      </c>
      <c r="J67" s="5">
        <v>1.5</v>
      </c>
      <c r="K67" s="4">
        <f>IF(J67="c", IF(I67="c", 90*2+ABS(ROUND(SIN(H67*PI()/180)*F67*1000*2,0)), 90*(I67+1)+ABS(ROUND(SIN(H67*PI()/180)*F67*1000,0))), 90*(I67+J67))</f>
        <v>270</v>
      </c>
      <c r="L67" s="4">
        <f>K67-M67</f>
        <v>96</v>
      </c>
      <c r="M67" s="27">
        <f>ABS(ROUND(SIN((10-H67)*PI()/180)*F67*1000,0))</f>
        <v>174</v>
      </c>
      <c r="N67" s="5" t="s">
        <v>76</v>
      </c>
      <c r="P67" s="5">
        <v>59</v>
      </c>
    </row>
    <row r="68" spans="1:19" s="5" customFormat="1" x14ac:dyDescent="0.3">
      <c r="A68" s="18">
        <v>66</v>
      </c>
      <c r="B68" s="5">
        <v>1</v>
      </c>
      <c r="C68" s="5">
        <v>2</v>
      </c>
      <c r="D68" s="5">
        <v>-261</v>
      </c>
      <c r="E68" s="5">
        <v>4</v>
      </c>
      <c r="F68" s="5">
        <v>-1</v>
      </c>
      <c r="G68" s="5" t="s">
        <v>2</v>
      </c>
      <c r="H68" s="5">
        <v>2</v>
      </c>
      <c r="I68" s="5" t="s">
        <v>74</v>
      </c>
      <c r="J68" s="5" t="s">
        <v>74</v>
      </c>
      <c r="K68" s="4">
        <f>IF(J68="c", IF(I68="c", 90*2+ABS(ROUND(SIN(H68*PI()/180)*F68*1000*2,0)), 90*(I68+1)+ABS(ROUND(SIN(H68*PI()/180)*F68*1000,0))), 90*(I68+J68))</f>
        <v>250</v>
      </c>
      <c r="L68" s="4">
        <f>K68-M68</f>
        <v>111</v>
      </c>
      <c r="M68" s="27">
        <f>ABS(ROUND(SIN((10-H68)*PI()/180)*F68*1000,0))</f>
        <v>139</v>
      </c>
      <c r="N68" s="5" t="s">
        <v>77</v>
      </c>
      <c r="O68" s="5" t="s">
        <v>78</v>
      </c>
      <c r="P68" s="5">
        <v>63</v>
      </c>
    </row>
    <row r="69" spans="1:19" s="5" customFormat="1" x14ac:dyDescent="0.3">
      <c r="A69" s="18">
        <v>67</v>
      </c>
      <c r="B69" s="5">
        <v>1</v>
      </c>
      <c r="C69" s="5">
        <v>2</v>
      </c>
      <c r="D69" s="5">
        <v>-130</v>
      </c>
      <c r="E69" s="5">
        <v>5</v>
      </c>
      <c r="F69" s="5">
        <v>-1</v>
      </c>
      <c r="G69" s="5" t="s">
        <v>2</v>
      </c>
      <c r="H69" s="5">
        <v>0</v>
      </c>
      <c r="I69" s="5">
        <v>1.5</v>
      </c>
      <c r="J69" s="5">
        <v>1.5</v>
      </c>
      <c r="K69" s="4">
        <f>IF(J69="c", IF(I69="c", 90*2+ABS(ROUND(SIN(H69*PI()/180)*F69*1000*2,0)), 90*(I69+1)+ABS(ROUND(SIN(H69*PI()/180)*F69*1000,0))), 90*(I69+J69))</f>
        <v>270</v>
      </c>
      <c r="L69" s="4">
        <f>K69-M69</f>
        <v>96</v>
      </c>
      <c r="M69" s="27">
        <f>ABS(ROUND(SIN((10-H69)*PI()/180)*F69*1000,0))</f>
        <v>174</v>
      </c>
      <c r="N69" s="5" t="s">
        <v>79</v>
      </c>
      <c r="P69" s="5">
        <v>51</v>
      </c>
    </row>
    <row r="70" spans="1:19" s="5" customFormat="1" x14ac:dyDescent="0.3">
      <c r="A70" s="18">
        <v>68</v>
      </c>
      <c r="B70" s="5">
        <v>1</v>
      </c>
      <c r="C70" s="5">
        <v>2</v>
      </c>
      <c r="D70" s="5">
        <v>-130</v>
      </c>
      <c r="E70" s="5">
        <v>5</v>
      </c>
      <c r="F70" s="5">
        <v>-1</v>
      </c>
      <c r="G70" s="5" t="s">
        <v>2</v>
      </c>
      <c r="H70" s="5">
        <v>2</v>
      </c>
      <c r="I70" s="5" t="s">
        <v>74</v>
      </c>
      <c r="J70" s="5" t="s">
        <v>74</v>
      </c>
      <c r="K70" s="4">
        <f>IF(J70="c", IF(I70="c", 90*2+ABS(ROUND(SIN(H70*PI()/180)*F70*1000*2,0)), 90*(I70+1)+ABS(ROUND(SIN(H70*PI()/180)*F70*1000,0))), 90*(I70+J70))</f>
        <v>250</v>
      </c>
      <c r="L70" s="4">
        <f>K70-M70</f>
        <v>111</v>
      </c>
      <c r="M70" s="27">
        <f>ABS(ROUND(SIN((10-H70)*PI()/180)*F70*1000,0))</f>
        <v>139</v>
      </c>
      <c r="N70" s="5" t="s">
        <v>79</v>
      </c>
      <c r="P70" s="5">
        <v>53</v>
      </c>
    </row>
    <row r="71" spans="1:19" s="11" customFormat="1" x14ac:dyDescent="0.3">
      <c r="A71" s="21">
        <v>69</v>
      </c>
      <c r="B71" s="11">
        <v>6.25</v>
      </c>
      <c r="C71" s="11">
        <v>15</v>
      </c>
      <c r="D71" s="11">
        <v>-240</v>
      </c>
      <c r="E71" s="11">
        <v>2</v>
      </c>
      <c r="F71" s="11">
        <v>-1</v>
      </c>
      <c r="G71" s="11" t="s">
        <v>2</v>
      </c>
      <c r="H71" s="11">
        <v>2</v>
      </c>
      <c r="I71" s="11" t="s">
        <v>74</v>
      </c>
      <c r="J71" s="11" t="s">
        <v>74</v>
      </c>
      <c r="K71" s="4">
        <f>IF(J71="c", IF(I71="c", 90*2+ABS(ROUND(SIN(H71*PI()/180)*F71*1000*2,0)), 90*(I71+1)+ABS(ROUND(SIN(H71*PI()/180)*F71*1000,0))), 90*(I71+J71))</f>
        <v>250</v>
      </c>
      <c r="L71" s="4">
        <f>K71-M71</f>
        <v>111</v>
      </c>
      <c r="M71" s="27">
        <f>ABS(ROUND(SIN((10-H71)*PI()/180)*F71*1000,0))</f>
        <v>139</v>
      </c>
      <c r="P71" s="11">
        <v>63</v>
      </c>
    </row>
    <row r="72" spans="1:19" s="11" customFormat="1" x14ac:dyDescent="0.3">
      <c r="A72" s="21">
        <v>70</v>
      </c>
      <c r="B72" s="11">
        <v>6.25</v>
      </c>
      <c r="C72" s="11">
        <v>15</v>
      </c>
      <c r="D72" s="11">
        <v>-240</v>
      </c>
      <c r="E72" s="11">
        <v>2</v>
      </c>
      <c r="F72" s="11">
        <v>-1</v>
      </c>
      <c r="G72" s="11" t="s">
        <v>2</v>
      </c>
      <c r="H72" s="11">
        <v>0</v>
      </c>
      <c r="I72" s="11">
        <v>1.5</v>
      </c>
      <c r="J72" s="11">
        <v>1.5</v>
      </c>
      <c r="K72" s="4">
        <f>IF(J72="c", IF(I72="c", 90*2+ABS(ROUND(SIN(H72*PI()/180)*F72*1000*2,0)), 90*(I72+1)+ABS(ROUND(SIN(H72*PI()/180)*F72*1000,0))), 90*(I72+J72))</f>
        <v>270</v>
      </c>
      <c r="L72" s="4">
        <f>K72-M72</f>
        <v>96</v>
      </c>
      <c r="M72" s="27">
        <f>ABS(ROUND(SIN((10-H72)*PI()/180)*F72*1000,0))</f>
        <v>174</v>
      </c>
      <c r="P72" s="11">
        <v>60</v>
      </c>
    </row>
    <row r="73" spans="1:19" s="27" customFormat="1" x14ac:dyDescent="0.3">
      <c r="A73" s="26">
        <v>71</v>
      </c>
      <c r="B73" s="27">
        <v>6.25</v>
      </c>
      <c r="C73" s="27">
        <v>15</v>
      </c>
      <c r="D73" s="27">
        <v>-240</v>
      </c>
      <c r="E73" s="27">
        <v>2</v>
      </c>
      <c r="F73" s="27">
        <v>-1</v>
      </c>
      <c r="G73" s="27" t="s">
        <v>2</v>
      </c>
      <c r="H73" s="27">
        <v>0</v>
      </c>
      <c r="I73" s="27">
        <v>1</v>
      </c>
      <c r="J73" s="27">
        <v>1.5</v>
      </c>
      <c r="K73" s="4">
        <f>IF(J73="c", IF(I73="c", 90*2+ABS(ROUND(SIN(H73*PI()/180)*F73*1000*2,0)), 90*(I73+1)+ABS(ROUND(SIN(H73*PI()/180)*F73*1000,0))), 90*(I73+J73))</f>
        <v>225</v>
      </c>
      <c r="L73" s="4">
        <f>K73-M73</f>
        <v>51</v>
      </c>
      <c r="M73" s="27">
        <f>ABS(ROUND(SIN((10-H73)*PI()/180)*F73*1000,0))</f>
        <v>174</v>
      </c>
    </row>
    <row r="74" spans="1:19" s="12" customFormat="1" x14ac:dyDescent="0.3">
      <c r="A74" s="23">
        <v>72</v>
      </c>
      <c r="B74" s="12">
        <v>6.25</v>
      </c>
      <c r="C74" s="12">
        <v>15</v>
      </c>
      <c r="D74" s="12">
        <v>-240</v>
      </c>
      <c r="E74" s="12">
        <v>2</v>
      </c>
      <c r="F74" s="12">
        <v>-1</v>
      </c>
      <c r="G74" s="12" t="s">
        <v>2</v>
      </c>
      <c r="H74" s="12">
        <v>2</v>
      </c>
      <c r="I74" s="12" t="s">
        <v>74</v>
      </c>
      <c r="J74" s="12" t="s">
        <v>74</v>
      </c>
      <c r="K74" s="4">
        <f>IF(J74="c", IF(I74="c", 90*2+ABS(ROUND(SIN(H74*PI()/180)*F74*1000*2,0)), 90*(I74+1)+ABS(ROUND(SIN(H74*PI()/180)*F74*1000,0))), 90*(I74+J74))</f>
        <v>250</v>
      </c>
      <c r="L74" s="4">
        <f>K74-M74</f>
        <v>111</v>
      </c>
      <c r="M74" s="27">
        <f>ABS(ROUND(SIN((10-H74)*PI()/180)*F74*1000,0))</f>
        <v>139</v>
      </c>
      <c r="N74" s="12" t="s">
        <v>102</v>
      </c>
      <c r="O74" s="12" t="s">
        <v>83</v>
      </c>
      <c r="P74" s="12" t="s">
        <v>84</v>
      </c>
      <c r="R74" s="12" t="s">
        <v>94</v>
      </c>
    </row>
    <row r="75" spans="1:19" s="11" customFormat="1" x14ac:dyDescent="0.3">
      <c r="A75" s="21">
        <v>73</v>
      </c>
      <c r="B75" s="11">
        <v>6.25</v>
      </c>
      <c r="C75" s="11">
        <v>15</v>
      </c>
      <c r="D75" s="11">
        <v>240</v>
      </c>
      <c r="E75" s="11">
        <v>2</v>
      </c>
      <c r="F75" s="11">
        <v>-1</v>
      </c>
      <c r="G75" s="11" t="s">
        <v>2</v>
      </c>
      <c r="H75" s="11">
        <v>2</v>
      </c>
      <c r="I75" s="11" t="s">
        <v>74</v>
      </c>
      <c r="J75" s="11" t="s">
        <v>74</v>
      </c>
      <c r="K75" s="4">
        <f>IF(J75="c", IF(I75="c", 90*2+ABS(ROUND(SIN(H75*PI()/180)*F75*1000*2,0)), 90*(I75+1)+ABS(ROUND(SIN(H75*PI()/180)*F75*1000,0))), 90*(I75+J75))</f>
        <v>250</v>
      </c>
      <c r="L75" s="4">
        <f>K75-M75</f>
        <v>111</v>
      </c>
      <c r="M75" s="27">
        <f>ABS(ROUND(SIN((10-H75)*PI()/180)*F75*1000,0))</f>
        <v>139</v>
      </c>
      <c r="N75" s="11" t="s">
        <v>102</v>
      </c>
      <c r="O75" s="11" t="s">
        <v>82</v>
      </c>
      <c r="P75" s="11">
        <f>2*60+53</f>
        <v>173</v>
      </c>
      <c r="R75" s="11" t="s">
        <v>94</v>
      </c>
    </row>
    <row r="76" spans="1:19" s="12" customFormat="1" x14ac:dyDescent="0.3">
      <c r="A76" s="23">
        <v>74</v>
      </c>
      <c r="B76" s="12">
        <v>6.25</v>
      </c>
      <c r="C76" s="12">
        <v>15</v>
      </c>
      <c r="D76" s="12">
        <v>240</v>
      </c>
      <c r="E76" s="12">
        <v>2</v>
      </c>
      <c r="F76" s="12">
        <v>1</v>
      </c>
      <c r="G76" s="12" t="s">
        <v>2</v>
      </c>
      <c r="H76" s="12">
        <v>2</v>
      </c>
      <c r="I76" s="12" t="s">
        <v>74</v>
      </c>
      <c r="J76" s="12" t="s">
        <v>74</v>
      </c>
      <c r="K76" s="4">
        <f>IF(J76="c", IF(I76="c", 90*2+ABS(ROUND(SIN(H76*PI()/180)*F76*1000*2,0)), 90*(I76+1)+ABS(ROUND(SIN(H76*PI()/180)*F76*1000,0))), 90*(I76+J76))</f>
        <v>250</v>
      </c>
      <c r="L76" s="4">
        <f>K76-M76</f>
        <v>111</v>
      </c>
      <c r="M76" s="27">
        <f>ABS(ROUND(SIN((10-H76)*PI()/180)*F76*1000,0))</f>
        <v>139</v>
      </c>
      <c r="P76" s="12" t="s">
        <v>85</v>
      </c>
      <c r="R76" s="12" t="s">
        <v>100</v>
      </c>
    </row>
    <row r="77" spans="1:19" s="11" customFormat="1" x14ac:dyDescent="0.3">
      <c r="A77" s="21">
        <v>75</v>
      </c>
      <c r="B77" s="11">
        <v>6.25</v>
      </c>
      <c r="C77" s="11">
        <v>15</v>
      </c>
      <c r="D77" s="11">
        <v>240</v>
      </c>
      <c r="E77" s="11">
        <v>2</v>
      </c>
      <c r="F77" s="11">
        <v>1</v>
      </c>
      <c r="G77" s="11" t="s">
        <v>2</v>
      </c>
      <c r="H77" s="11">
        <v>0</v>
      </c>
      <c r="I77" s="11">
        <v>1.5</v>
      </c>
      <c r="J77" s="11">
        <v>1.5</v>
      </c>
      <c r="K77" s="4">
        <f>IF(J77="c", IF(I77="c", 90*2+ABS(ROUND(SIN(H77*PI()/180)*F77*1000*2,0)), 90*(I77+1)+ABS(ROUND(SIN(H77*PI()/180)*F77*1000,0))), 90*(I77+J77))</f>
        <v>270</v>
      </c>
      <c r="L77" s="4">
        <f>K77-M77</f>
        <v>96</v>
      </c>
      <c r="M77" s="27">
        <f>ABS(ROUND(SIN((10-H77)*PI()/180)*F77*1000,0))</f>
        <v>174</v>
      </c>
      <c r="P77" s="11">
        <v>128</v>
      </c>
    </row>
    <row r="78" spans="1:19" s="11" customFormat="1" x14ac:dyDescent="0.3">
      <c r="A78" s="21">
        <v>76</v>
      </c>
      <c r="B78" s="11">
        <v>6.25</v>
      </c>
      <c r="C78" s="11">
        <v>15</v>
      </c>
      <c r="D78" s="11">
        <v>240</v>
      </c>
      <c r="E78" s="11">
        <v>2</v>
      </c>
      <c r="F78" s="11">
        <v>-1</v>
      </c>
      <c r="G78" s="11" t="s">
        <v>2</v>
      </c>
      <c r="H78" s="11">
        <v>0</v>
      </c>
      <c r="I78" s="11">
        <v>1.5</v>
      </c>
      <c r="J78" s="11">
        <v>1.5</v>
      </c>
      <c r="K78" s="4">
        <f>IF(J78="c", IF(I78="c", 90*2+ABS(ROUND(SIN(H78*PI()/180)*F78*1000*2,0)), 90*(I78+1)+ABS(ROUND(SIN(H78*PI()/180)*F78*1000,0))), 90*(I78+J78))</f>
        <v>270</v>
      </c>
      <c r="L78" s="4">
        <f>K78-M78</f>
        <v>96</v>
      </c>
      <c r="M78" s="27">
        <f>ABS(ROUND(SIN((10-H78)*PI()/180)*F78*1000,0))</f>
        <v>174</v>
      </c>
      <c r="P78" s="11">
        <v>130</v>
      </c>
    </row>
    <row r="79" spans="1:19" s="12" customFormat="1" x14ac:dyDescent="0.3">
      <c r="A79" s="23">
        <v>77</v>
      </c>
      <c r="B79" s="12">
        <v>6.25</v>
      </c>
      <c r="C79" s="12">
        <v>15</v>
      </c>
      <c r="D79" s="12">
        <v>240</v>
      </c>
      <c r="E79" s="12">
        <v>2</v>
      </c>
      <c r="F79" s="12">
        <v>1</v>
      </c>
      <c r="G79" s="12" t="s">
        <v>4</v>
      </c>
      <c r="H79" s="12">
        <v>0</v>
      </c>
      <c r="I79" s="12">
        <v>1.5</v>
      </c>
      <c r="J79" s="12">
        <v>1.5</v>
      </c>
      <c r="K79" s="4">
        <f>IF(J79="c", IF(I79="c", 90*2+ABS(ROUND(SIN(H79*PI()/180)*F79*1000*2,0)), 90*(I79+1)+ABS(ROUND(SIN(H79*PI()/180)*F79*1000,0))), 90*(I79+J79))</f>
        <v>270</v>
      </c>
      <c r="L79" s="4">
        <f>K79-M79</f>
        <v>96</v>
      </c>
      <c r="M79" s="27">
        <f>ABS(ROUND(SIN((10-H79)*PI()/180)*F79*1000,0))</f>
        <v>174</v>
      </c>
      <c r="P79" s="12" t="s">
        <v>86</v>
      </c>
      <c r="R79" s="12" t="s">
        <v>95</v>
      </c>
    </row>
    <row r="80" spans="1:19" s="11" customFormat="1" x14ac:dyDescent="0.3">
      <c r="A80" s="21">
        <v>78</v>
      </c>
      <c r="B80" s="11">
        <v>6.25</v>
      </c>
      <c r="C80" s="11">
        <v>15</v>
      </c>
      <c r="D80" s="11">
        <v>240</v>
      </c>
      <c r="E80" s="11">
        <v>2</v>
      </c>
      <c r="F80" s="11">
        <v>1</v>
      </c>
      <c r="G80" s="11" t="s">
        <v>4</v>
      </c>
      <c r="H80" s="11">
        <v>2</v>
      </c>
      <c r="I80" s="11" t="s">
        <v>74</v>
      </c>
      <c r="J80" s="11" t="s">
        <v>74</v>
      </c>
      <c r="K80" s="4">
        <f>IF(J80="c", IF(I80="c", 90*2+ABS(ROUND(SIN(H80*PI()/180)*F80*1000*2,0)), 90*(I80+1)+ABS(ROUND(SIN(H80*PI()/180)*F80*1000,0))), 90*(I80+J80))</f>
        <v>250</v>
      </c>
      <c r="L80" s="4">
        <f>K80-M80</f>
        <v>111</v>
      </c>
      <c r="M80" s="27">
        <f>ABS(ROUND(SIN((10-H80)*PI()/180)*F80*1000,0))</f>
        <v>139</v>
      </c>
      <c r="P80" s="11">
        <v>88</v>
      </c>
      <c r="R80" s="11" t="s">
        <v>96</v>
      </c>
    </row>
    <row r="81" spans="1:18" s="29" customFormat="1" x14ac:dyDescent="0.3">
      <c r="A81" s="28">
        <v>79</v>
      </c>
      <c r="B81" s="29">
        <v>3</v>
      </c>
      <c r="C81" s="29">
        <v>21</v>
      </c>
      <c r="D81" s="29">
        <v>284</v>
      </c>
      <c r="E81" s="29">
        <v>6</v>
      </c>
      <c r="F81" s="29">
        <v>-1</v>
      </c>
      <c r="G81" s="29" t="s">
        <v>2</v>
      </c>
      <c r="H81" s="29">
        <v>0</v>
      </c>
      <c r="I81" s="29">
        <v>1.5</v>
      </c>
      <c r="J81" s="29">
        <v>1.5</v>
      </c>
      <c r="K81" s="4">
        <f>IF(J81="c", IF(I81="c", 90*2+ABS(ROUND(SIN(H81*PI()/180)*F81*1000*2,0)), 90*(I81+1)+ABS(ROUND(SIN(H81*PI()/180)*F81*1000,0))), 90*(I81+J81))</f>
        <v>270</v>
      </c>
      <c r="L81" s="4">
        <f>K81-M81</f>
        <v>96</v>
      </c>
      <c r="M81" s="27">
        <f>ABS(ROUND(SIN((10-H81)*PI()/180)*F81*1000,0))</f>
        <v>174</v>
      </c>
      <c r="P81" s="29" t="s">
        <v>87</v>
      </c>
      <c r="R81" s="29" t="s">
        <v>97</v>
      </c>
    </row>
    <row r="82" spans="1:18" s="11" customFormat="1" x14ac:dyDescent="0.3">
      <c r="A82" s="21">
        <v>80</v>
      </c>
      <c r="B82" s="11">
        <v>3</v>
      </c>
      <c r="C82" s="11">
        <v>21</v>
      </c>
      <c r="D82" s="11">
        <v>284</v>
      </c>
      <c r="E82" s="11">
        <v>6</v>
      </c>
      <c r="F82" s="11">
        <v>-1</v>
      </c>
      <c r="G82" s="11" t="s">
        <v>2</v>
      </c>
      <c r="H82" s="11">
        <v>2</v>
      </c>
      <c r="I82" s="11" t="s">
        <v>74</v>
      </c>
      <c r="J82" s="11" t="s">
        <v>74</v>
      </c>
      <c r="K82" s="4">
        <f>IF(J82="c", IF(I82="c", 90*2+ABS(ROUND(SIN(H82*PI()/180)*F82*1000*2,0)), 90*(I82+1)+ABS(ROUND(SIN(H82*PI()/180)*F82*1000,0))), 90*(I82+J82))</f>
        <v>250</v>
      </c>
      <c r="L82" s="4">
        <f>K82-M82</f>
        <v>111</v>
      </c>
      <c r="M82" s="27">
        <f>ABS(ROUND(SIN((10-H82)*PI()/180)*F82*1000,0))</f>
        <v>139</v>
      </c>
      <c r="P82" s="11">
        <v>168</v>
      </c>
      <c r="R82" s="11" t="s">
        <v>98</v>
      </c>
    </row>
    <row r="83" spans="1:18" s="12" customFormat="1" x14ac:dyDescent="0.3">
      <c r="A83" s="23">
        <v>81</v>
      </c>
      <c r="B83" s="12">
        <v>2</v>
      </c>
      <c r="C83" s="12">
        <v>16</v>
      </c>
      <c r="D83" s="12">
        <v>227</v>
      </c>
      <c r="E83" s="12">
        <v>7</v>
      </c>
      <c r="F83" s="12">
        <v>-1</v>
      </c>
      <c r="G83" s="12" t="s">
        <v>2</v>
      </c>
      <c r="H83" s="12">
        <v>0</v>
      </c>
      <c r="I83" s="12">
        <v>1.5</v>
      </c>
      <c r="J83" s="12">
        <v>1.5</v>
      </c>
      <c r="K83" s="4">
        <f>IF(J83="c", IF(I83="c", 90*2+ABS(ROUND(SIN(H83*PI()/180)*F83*1000*2,0)), 90*(I83+1)+ABS(ROUND(SIN(H83*PI()/180)*F83*1000,0))), 90*(I83+J83))</f>
        <v>270</v>
      </c>
      <c r="L83" s="4">
        <f>K83-M83</f>
        <v>96</v>
      </c>
      <c r="M83" s="27">
        <f>ABS(ROUND(SIN((10-H83)*PI()/180)*F83*1000,0))</f>
        <v>174</v>
      </c>
      <c r="P83" s="12" t="s">
        <v>88</v>
      </c>
      <c r="Q83" s="12" t="s">
        <v>4</v>
      </c>
      <c r="R83" s="12" t="s">
        <v>99</v>
      </c>
    </row>
    <row r="84" spans="1:18" s="11" customFormat="1" x14ac:dyDescent="0.3">
      <c r="A84" s="21">
        <v>82</v>
      </c>
      <c r="B84" s="11">
        <v>2</v>
      </c>
      <c r="C84" s="11">
        <v>16</v>
      </c>
      <c r="D84" s="11">
        <v>227</v>
      </c>
      <c r="E84" s="11">
        <v>7</v>
      </c>
      <c r="F84" s="11">
        <v>-1</v>
      </c>
      <c r="G84" s="11" t="s">
        <v>2</v>
      </c>
      <c r="H84" s="11">
        <v>2</v>
      </c>
      <c r="I84" s="11" t="s">
        <v>74</v>
      </c>
      <c r="J84" s="11" t="s">
        <v>74</v>
      </c>
      <c r="K84" s="4">
        <f>IF(J84="c", IF(I84="c", 90*2+ABS(ROUND(SIN(H84*PI()/180)*F84*1000*2,0)), 90*(I84+1)+ABS(ROUND(SIN(H84*PI()/180)*F84*1000,0))), 90*(I84+J84))</f>
        <v>250</v>
      </c>
      <c r="L84" s="4">
        <f>K84-M84</f>
        <v>111</v>
      </c>
      <c r="M84" s="27">
        <f>ABS(ROUND(SIN((10-H84)*PI()/180)*F84*1000,0))</f>
        <v>139</v>
      </c>
      <c r="P84" s="11">
        <v>136</v>
      </c>
      <c r="Q84" s="11" t="s">
        <v>4</v>
      </c>
      <c r="R84" s="11" t="s">
        <v>99</v>
      </c>
    </row>
    <row r="85" spans="1:18" s="11" customFormat="1" x14ac:dyDescent="0.3">
      <c r="A85" s="21">
        <v>83</v>
      </c>
      <c r="B85" s="11">
        <v>2</v>
      </c>
      <c r="C85" s="11">
        <v>16</v>
      </c>
      <c r="D85" s="11">
        <v>227</v>
      </c>
      <c r="E85" s="11">
        <v>2.2999999999999998</v>
      </c>
      <c r="F85" s="11">
        <v>-1</v>
      </c>
      <c r="G85" s="11" t="s">
        <v>2</v>
      </c>
      <c r="H85" s="11">
        <v>0</v>
      </c>
      <c r="I85" s="11">
        <v>1.5</v>
      </c>
      <c r="J85" s="11">
        <v>1.5</v>
      </c>
      <c r="K85" s="4">
        <f>IF(J85="c", IF(I85="c", 90*2+ABS(ROUND(SIN(H85*PI()/180)*F85*1000*2,0)), 90*(I85+1)+ABS(ROUND(SIN(H85*PI()/180)*F85*1000,0))), 90*(I85+J85))</f>
        <v>270</v>
      </c>
      <c r="L85" s="4">
        <f>K85-M85</f>
        <v>96</v>
      </c>
      <c r="M85" s="27">
        <f>ABS(ROUND(SIN((10-H85)*PI()/180)*F85*1000,0))</f>
        <v>174</v>
      </c>
      <c r="N85" s="11" t="s">
        <v>103</v>
      </c>
      <c r="P85" s="11">
        <v>53</v>
      </c>
      <c r="R85" s="11" t="s">
        <v>104</v>
      </c>
    </row>
    <row r="86" spans="1:18" s="11" customFormat="1" x14ac:dyDescent="0.3">
      <c r="A86" s="21">
        <v>84</v>
      </c>
      <c r="B86" s="11">
        <v>2</v>
      </c>
      <c r="C86" s="11">
        <v>16</v>
      </c>
      <c r="D86" s="11">
        <v>227</v>
      </c>
      <c r="E86" s="11">
        <v>2.2999999999999998</v>
      </c>
      <c r="F86" s="11">
        <v>-1</v>
      </c>
      <c r="G86" s="11" t="s">
        <v>2</v>
      </c>
      <c r="H86" s="11">
        <v>2</v>
      </c>
      <c r="I86" s="11" t="s">
        <v>74</v>
      </c>
      <c r="J86" s="11" t="s">
        <v>74</v>
      </c>
      <c r="K86" s="4">
        <f>IF(J86="c", IF(I86="c", 90*2+ABS(ROUND(SIN(H86*PI()/180)*F86*1000*2,0)), 90*(I86+1)+ABS(ROUND(SIN(H86*PI()/180)*F86*1000,0))), 90*(I86+J86))</f>
        <v>250</v>
      </c>
      <c r="L86" s="4">
        <f>K86-M86</f>
        <v>111</v>
      </c>
      <c r="M86" s="27">
        <f>ABS(ROUND(SIN((10-H86)*PI()/180)*F86*1000,0))</f>
        <v>139</v>
      </c>
      <c r="N86" s="11" t="s">
        <v>102</v>
      </c>
      <c r="P86" s="11">
        <v>53</v>
      </c>
      <c r="R86" s="11" t="s">
        <v>104</v>
      </c>
    </row>
    <row r="87" spans="1:18" s="11" customFormat="1" x14ac:dyDescent="0.3">
      <c r="A87" s="21">
        <v>85</v>
      </c>
      <c r="B87" s="11">
        <v>3</v>
      </c>
      <c r="C87" s="11">
        <v>19</v>
      </c>
      <c r="D87" s="11">
        <v>75</v>
      </c>
      <c r="E87" s="11">
        <v>2.1</v>
      </c>
      <c r="F87" s="11">
        <v>-1</v>
      </c>
      <c r="G87" s="11" t="s">
        <v>2</v>
      </c>
      <c r="H87" s="11">
        <v>0</v>
      </c>
      <c r="I87" s="11">
        <v>1.5</v>
      </c>
      <c r="J87" s="11">
        <v>1.5</v>
      </c>
      <c r="K87" s="4">
        <f>IF(J87="c", IF(I87="c", 90*2+ABS(ROUND(SIN(H87*PI()/180)*F87*1000*2,0)), 90*(I87+1)+ABS(ROUND(SIN(H87*PI()/180)*F87*1000,0))), 90*(I87+J87))</f>
        <v>270</v>
      </c>
      <c r="L87" s="4">
        <f>K87-M87</f>
        <v>96</v>
      </c>
      <c r="M87" s="27">
        <f>ABS(ROUND(SIN((10-H87)*PI()/180)*F87*1000,0))</f>
        <v>174</v>
      </c>
      <c r="P87" s="11">
        <v>42</v>
      </c>
      <c r="R87" s="11" t="s">
        <v>104</v>
      </c>
    </row>
    <row r="88" spans="1:18" s="11" customFormat="1" x14ac:dyDescent="0.3">
      <c r="A88" s="21">
        <v>86</v>
      </c>
      <c r="B88" s="11">
        <v>3</v>
      </c>
      <c r="C88" s="11">
        <v>19</v>
      </c>
      <c r="D88" s="11">
        <v>75</v>
      </c>
      <c r="E88" s="11">
        <v>2.1</v>
      </c>
      <c r="F88" s="11">
        <v>-1</v>
      </c>
      <c r="G88" s="11" t="s">
        <v>2</v>
      </c>
      <c r="H88" s="11">
        <v>2</v>
      </c>
      <c r="I88" s="11" t="s">
        <v>74</v>
      </c>
      <c r="J88" s="11" t="s">
        <v>74</v>
      </c>
      <c r="K88" s="4">
        <f>IF(J88="c", IF(I88="c", 90*2+ABS(ROUND(SIN(H88*PI()/180)*F88*1000*2,0)), 90*(I88+1)+ABS(ROUND(SIN(H88*PI()/180)*F88*1000,0))), 90*(I88+J88))</f>
        <v>250</v>
      </c>
      <c r="L88" s="4">
        <f>K88-M88</f>
        <v>111</v>
      </c>
      <c r="M88" s="27">
        <f>ABS(ROUND(SIN((10-H88)*PI()/180)*F88*1000,0))</f>
        <v>139</v>
      </c>
      <c r="N88" s="11" t="s">
        <v>102</v>
      </c>
      <c r="P88" s="11">
        <v>41</v>
      </c>
      <c r="R88" s="11" t="s">
        <v>104</v>
      </c>
    </row>
    <row r="89" spans="1:18" s="11" customFormat="1" x14ac:dyDescent="0.3">
      <c r="A89" s="21">
        <v>87</v>
      </c>
      <c r="B89" s="11">
        <v>3</v>
      </c>
      <c r="C89" s="11">
        <v>20</v>
      </c>
      <c r="D89" s="11">
        <v>150</v>
      </c>
      <c r="E89" s="11">
        <v>2.2000000000000002</v>
      </c>
      <c r="F89" s="11">
        <v>-1</v>
      </c>
      <c r="G89" s="11" t="s">
        <v>2</v>
      </c>
      <c r="H89" s="11">
        <v>0</v>
      </c>
      <c r="I89" s="11">
        <v>1.5</v>
      </c>
      <c r="J89" s="11">
        <v>1.5</v>
      </c>
      <c r="K89" s="4">
        <f>IF(J89="c", IF(I89="c", 90*2+ABS(ROUND(SIN(H89*PI()/180)*F89*1000*2,0)), 90*(I89+1)+ABS(ROUND(SIN(H89*PI()/180)*F89*1000,0))), 90*(I89+J89))</f>
        <v>270</v>
      </c>
      <c r="L89" s="4">
        <f>K89-M89</f>
        <v>96</v>
      </c>
      <c r="M89" s="27">
        <f>ABS(ROUND(SIN((10-H89)*PI()/180)*F89*1000,0))</f>
        <v>174</v>
      </c>
      <c r="P89" s="11">
        <v>48</v>
      </c>
      <c r="R89" s="11" t="s">
        <v>104</v>
      </c>
    </row>
    <row r="90" spans="1:18" s="11" customFormat="1" x14ac:dyDescent="0.3">
      <c r="A90" s="21">
        <v>88</v>
      </c>
      <c r="B90" s="11">
        <v>3</v>
      </c>
      <c r="C90" s="11">
        <v>20</v>
      </c>
      <c r="D90" s="11">
        <v>150</v>
      </c>
      <c r="E90" s="11">
        <v>2.2000000000000002</v>
      </c>
      <c r="F90" s="11">
        <v>-1</v>
      </c>
      <c r="G90" s="11" t="s">
        <v>2</v>
      </c>
      <c r="H90" s="11">
        <v>2</v>
      </c>
      <c r="I90" s="11" t="s">
        <v>74</v>
      </c>
      <c r="J90" s="11" t="s">
        <v>74</v>
      </c>
      <c r="K90" s="4">
        <f>IF(J90="c", IF(I90="c", 90*2+ABS(ROUND(SIN(H90*PI()/180)*F90*1000*2,0)), 90*(I90+1)+ABS(ROUND(SIN(H90*PI()/180)*F90*1000,0))), 90*(I90+J90))</f>
        <v>250</v>
      </c>
      <c r="L90" s="4">
        <f>K90-M90</f>
        <v>111</v>
      </c>
      <c r="M90" s="27">
        <f>ABS(ROUND(SIN((10-H90)*PI()/180)*F90*1000,0))</f>
        <v>139</v>
      </c>
      <c r="N90" s="11" t="s">
        <v>102</v>
      </c>
      <c r="P90" s="11">
        <v>50</v>
      </c>
      <c r="R90" s="11" t="s">
        <v>104</v>
      </c>
    </row>
    <row r="91" spans="1:18" s="27" customFormat="1" x14ac:dyDescent="0.3">
      <c r="A91" s="26">
        <v>89</v>
      </c>
      <c r="B91" s="27">
        <v>2</v>
      </c>
      <c r="C91" s="27">
        <v>16</v>
      </c>
      <c r="D91" s="27">
        <v>227</v>
      </c>
      <c r="E91" s="27">
        <v>2.2999999999999998</v>
      </c>
      <c r="F91" s="27">
        <v>-1</v>
      </c>
      <c r="G91" s="27" t="s">
        <v>2</v>
      </c>
      <c r="H91" s="27">
        <v>0</v>
      </c>
      <c r="I91" s="27">
        <v>1.5</v>
      </c>
      <c r="J91" s="27">
        <v>1.5</v>
      </c>
      <c r="K91" s="4">
        <f>IF(J91="c", IF(I91="c", 90*2+ABS(ROUND(SIN(H91*PI()/180)*F91*1000*2,0)), 90*(I91+1)+ABS(ROUND(SIN(H91*PI()/180)*F91*1000,0))), 90*(I91+J91))</f>
        <v>270</v>
      </c>
      <c r="L91" s="4">
        <f>K91-M91</f>
        <v>96</v>
      </c>
      <c r="M91" s="27">
        <f>ABS(ROUND(SIN((10-H91)*PI()/180)*F91*1000,0))</f>
        <v>174</v>
      </c>
      <c r="N91" s="27" t="s">
        <v>107</v>
      </c>
      <c r="R91" s="27" t="s">
        <v>105</v>
      </c>
    </row>
    <row r="92" spans="1:18" s="27" customFormat="1" x14ac:dyDescent="0.3">
      <c r="A92" s="26">
        <v>84</v>
      </c>
      <c r="B92" s="27">
        <v>2</v>
      </c>
      <c r="C92" s="27">
        <v>16</v>
      </c>
      <c r="D92" s="27">
        <v>227</v>
      </c>
      <c r="E92" s="27">
        <v>2.2999999999999998</v>
      </c>
      <c r="F92" s="27">
        <v>-1</v>
      </c>
      <c r="G92" s="27" t="s">
        <v>2</v>
      </c>
      <c r="H92" s="27">
        <v>2</v>
      </c>
      <c r="I92" s="27" t="s">
        <v>74</v>
      </c>
      <c r="J92" s="27" t="s">
        <v>74</v>
      </c>
      <c r="K92" s="4">
        <f>IF(J92="c", IF(I92="c", 90*2+ABS(ROUND(SIN(H92*PI()/180)*F92*1000*2,0)), 90*(I92+1)+ABS(ROUND(SIN(H92*PI()/180)*F92*1000,0))), 90*(I92+J92))</f>
        <v>250</v>
      </c>
      <c r="L92" s="4">
        <f>K92-M92</f>
        <v>111</v>
      </c>
      <c r="M92" s="27">
        <f>ABS(ROUND(SIN((10-H92)*PI()/180)*F92*1000,0))</f>
        <v>139</v>
      </c>
      <c r="N92" s="11" t="s">
        <v>108</v>
      </c>
      <c r="R92" s="27" t="s">
        <v>106</v>
      </c>
    </row>
    <row r="93" spans="1:18" s="27" customFormat="1" x14ac:dyDescent="0.3">
      <c r="A93" s="26"/>
      <c r="K93" s="4"/>
      <c r="L93" s="4"/>
    </row>
    <row r="94" spans="1:18" s="4" customFormat="1" x14ac:dyDescent="0.3">
      <c r="A94" s="7" t="s">
        <v>1</v>
      </c>
      <c r="B94" s="4">
        <v>0</v>
      </c>
      <c r="C94" s="4">
        <v>0</v>
      </c>
      <c r="D94" s="4">
        <v>-50</v>
      </c>
      <c r="E94" s="4">
        <v>0</v>
      </c>
      <c r="F94" s="4">
        <v>1</v>
      </c>
      <c r="G94" s="4" t="s">
        <v>2</v>
      </c>
      <c r="N94" s="4" t="s">
        <v>12</v>
      </c>
      <c r="O94" s="4" t="s">
        <v>21</v>
      </c>
    </row>
    <row r="95" spans="1:18" x14ac:dyDescent="0.3">
      <c r="A95" s="6" t="s">
        <v>20</v>
      </c>
      <c r="B95">
        <v>0</v>
      </c>
      <c r="C95">
        <v>0</v>
      </c>
      <c r="D95">
        <v>-50</v>
      </c>
      <c r="E95">
        <v>0</v>
      </c>
      <c r="F95">
        <v>1</v>
      </c>
      <c r="G95" t="s">
        <v>2</v>
      </c>
      <c r="N95" t="s">
        <v>17</v>
      </c>
      <c r="O95" t="s">
        <v>21</v>
      </c>
    </row>
    <row r="96" spans="1:18" x14ac:dyDescent="0.3">
      <c r="A96" s="6" t="s">
        <v>13</v>
      </c>
      <c r="B96">
        <v>0</v>
      </c>
      <c r="C96">
        <v>0</v>
      </c>
      <c r="D96">
        <v>-100</v>
      </c>
      <c r="E96">
        <v>0</v>
      </c>
      <c r="F96">
        <v>1</v>
      </c>
      <c r="G96" t="s">
        <v>2</v>
      </c>
      <c r="N96" t="s">
        <v>17</v>
      </c>
      <c r="O96" t="s">
        <v>21</v>
      </c>
    </row>
    <row r="97" spans="1:15" x14ac:dyDescent="0.3">
      <c r="A97" s="6" t="s">
        <v>14</v>
      </c>
      <c r="B97">
        <v>0</v>
      </c>
      <c r="C97">
        <v>0</v>
      </c>
      <c r="D97">
        <v>-100</v>
      </c>
      <c r="E97">
        <v>0</v>
      </c>
      <c r="F97">
        <v>1</v>
      </c>
      <c r="G97" t="s">
        <v>2</v>
      </c>
      <c r="N97" t="s">
        <v>19</v>
      </c>
      <c r="O97" t="s">
        <v>21</v>
      </c>
    </row>
    <row r="98" spans="1:15" x14ac:dyDescent="0.3">
      <c r="A98" s="6" t="s">
        <v>15</v>
      </c>
      <c r="B98">
        <v>0</v>
      </c>
      <c r="C98">
        <v>0</v>
      </c>
      <c r="D98">
        <v>-100</v>
      </c>
      <c r="E98">
        <v>0</v>
      </c>
      <c r="F98">
        <v>1</v>
      </c>
      <c r="G98" t="s">
        <v>2</v>
      </c>
      <c r="N98" t="s">
        <v>18</v>
      </c>
      <c r="O98" t="s">
        <v>21</v>
      </c>
    </row>
    <row r="99" spans="1:15" x14ac:dyDescent="0.3">
      <c r="A99" s="6" t="s">
        <v>16</v>
      </c>
      <c r="B99">
        <v>0</v>
      </c>
      <c r="C99">
        <v>0</v>
      </c>
      <c r="D99">
        <v>-50</v>
      </c>
      <c r="E99">
        <v>0</v>
      </c>
      <c r="F99">
        <v>1</v>
      </c>
      <c r="G99" t="s">
        <v>2</v>
      </c>
      <c r="N99" t="s">
        <v>18</v>
      </c>
      <c r="O99" t="s">
        <v>21</v>
      </c>
    </row>
  </sheetData>
  <autoFilter ref="A1:Q92"/>
  <phoneticPr fontId="1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Burckhardt Compression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Curcio</dc:creator>
  <cp:lastModifiedBy>Domenico Curcio</cp:lastModifiedBy>
  <dcterms:created xsi:type="dcterms:W3CDTF">2024-08-26T09:55:56Z</dcterms:created>
  <dcterms:modified xsi:type="dcterms:W3CDTF">2025-01-28T23:07:40Z</dcterms:modified>
</cp:coreProperties>
</file>