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50" yWindow="540" windowWidth="17895" windowHeight="6885"/>
  </bookViews>
  <sheets>
    <sheet name="lucros_seguros" sheetId="1" r:id="rId1"/>
    <sheet name="base_FII" sheetId="2" state="hidden" r:id="rId2"/>
  </sheets>
  <definedNames>
    <definedName name="rendimento_carteira">lucros_seguros!$D$13</definedName>
  </definedNames>
  <calcPr calcId="145621"/>
</workbook>
</file>

<file path=xl/calcChain.xml><?xml version="1.0" encoding="utf-8"?>
<calcChain xmlns="http://schemas.openxmlformats.org/spreadsheetml/2006/main">
  <c r="C21" i="1" l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D10" i="1"/>
  <c r="H21" i="1"/>
  <c r="H20" i="1"/>
  <c r="H19" i="1"/>
  <c r="H18" i="1"/>
  <c r="H17" i="1"/>
  <c r="H16" i="1"/>
  <c r="G21" i="1"/>
  <c r="G20" i="1"/>
  <c r="G19" i="1"/>
  <c r="G18" i="1"/>
  <c r="G17" i="1"/>
  <c r="G16" i="1"/>
  <c r="H11" i="1"/>
  <c r="H12" i="1"/>
  <c r="D12" i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<sst xmlns="http://schemas.openxmlformats.org/spreadsheetml/2006/main" count="75" uniqueCount="37">
  <si>
    <t>PERFIL FINANCEIRO</t>
  </si>
  <si>
    <t>Salário</t>
  </si>
  <si>
    <t>INVESTIMENTO MENSAL</t>
  </si>
  <si>
    <t>Quanto investir por mês?</t>
  </si>
  <si>
    <t>Por Quantos Anos?</t>
  </si>
  <si>
    <t>Taxa de Rendimentos Anual</t>
  </si>
  <si>
    <t>Patrimônio acumulado</t>
  </si>
  <si>
    <t>Dividendos Mensais</t>
  </si>
  <si>
    <t>TIPO DE FII</t>
  </si>
  <si>
    <t>Percentual Sugerido</t>
  </si>
  <si>
    <t>Valor</t>
  </si>
  <si>
    <t>PAPEL</t>
  </si>
  <si>
    <t>TIJOLO</t>
  </si>
  <si>
    <t>HÍBRIDOS</t>
  </si>
  <si>
    <t>FOFs</t>
  </si>
  <si>
    <t>DESENVOLVIMENTO</t>
  </si>
  <si>
    <t>HOTELARIAS</t>
  </si>
  <si>
    <t>CHAVE</t>
  </si>
  <si>
    <t>PERFIL</t>
  </si>
  <si>
    <t>%</t>
  </si>
  <si>
    <t>Conservador</t>
  </si>
  <si>
    <t>Moderado</t>
  </si>
  <si>
    <t>Agressivo</t>
  </si>
  <si>
    <t xml:space="preserve">ALOCAÇÃO POR TIPO DE FII </t>
  </si>
  <si>
    <t>Rendimento Carteira</t>
  </si>
  <si>
    <t>Sugestão de Investimento (10%)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</si>
  <si>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</si>
  <si>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</si>
  <si>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</si>
  <si>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</si>
  <si>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</si>
  <si>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</si>
  <si>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</si>
  <si>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RENDIMENTOS POR ANOS</t>
  </si>
  <si>
    <t>Quanto em 40 Anos ?</t>
  </si>
  <si>
    <t>Custo aproximado de gastos</t>
  </si>
  <si>
    <t>Reserva de Emergência (6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</si>
</sst>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C000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0" borderId="0" xfId="0" applyFill="1"/>
    <xf numFmtId="8" fontId="0" fillId="0" borderId="0" xfId="0" applyNumberFormat="1"/>
    <xf numFmtId="0" fontId="1" fillId="4" borderId="0" xfId="0" applyFont="1" applyFill="1" applyAlignment="1">
      <alignment horizontal="center"/>
    </xf>
    <xf numFmtId="10" fontId="0" fillId="8" borderId="0" xfId="1" applyNumberFormat="1" applyFont="1" applyFill="1" applyAlignment="1">
      <alignment horizontal="center"/>
    </xf>
    <xf numFmtId="8" fontId="0" fillId="8" borderId="0" xfId="0" applyNumberFormat="1" applyFill="1" applyAlignment="1">
      <alignment horizontal="left"/>
    </xf>
    <xf numFmtId="0" fontId="3" fillId="6" borderId="1" xfId="0" applyFont="1" applyFill="1" applyBorder="1" applyAlignment="1">
      <alignment horizontal="center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Border="1"/>
    <xf numFmtId="0" fontId="4" fillId="0" borderId="0" xfId="0" applyFont="1" applyBorder="1"/>
    <xf numFmtId="165" fontId="0" fillId="8" borderId="0" xfId="0" applyNumberForma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Distribuição de Investimentos por Tipo de FII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57303015141945"/>
          <c:y val="0.20702366078778897"/>
          <c:w val="0.86629349872107508"/>
          <c:h val="0.43672836098439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lucros_seguros!$C$15</c:f>
              <c:strCache>
                <c:ptCount val="1"/>
                <c:pt idx="0">
                  <c:v>Percentual Sugerido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lucros_seguros!$B$16:$B$21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lucros_seguros!$C$16:$C$21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33184"/>
        <c:axId val="229317952"/>
      </c:barChart>
      <c:catAx>
        <c:axId val="1815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Tipo de FII</a:t>
                </a:r>
              </a:p>
            </c:rich>
          </c:tx>
          <c:layout>
            <c:manualLayout>
              <c:xMode val="edge"/>
              <c:yMode val="edge"/>
              <c:x val="0.33010231713109833"/>
              <c:y val="0.8734056069078322"/>
            </c:manualLayout>
          </c:layout>
          <c:overlay val="0"/>
        </c:title>
        <c:majorTickMark val="none"/>
        <c:minorTickMark val="none"/>
        <c:tickLblPos val="nextTo"/>
        <c:crossAx val="229317952"/>
        <c:crosses val="autoZero"/>
        <c:auto val="0"/>
        <c:lblAlgn val="ctr"/>
        <c:lblOffset val="100"/>
        <c:noMultiLvlLbl val="0"/>
      </c:catAx>
      <c:valAx>
        <c:axId val="22931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 (R$)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8153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869409628650007"/>
          <c:y val="0.85946441196695433"/>
          <c:w val="0.16354022475264587"/>
          <c:h val="8.8968823546503178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19049</xdr:colOff>
      <xdr:row>22</xdr:row>
      <xdr:rowOff>28575</xdr:rowOff>
    </xdr:from>
    <xdr:ext cx="7677151" cy="25812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 editAs="oneCell">
    <xdr:from>
      <xdr:col>1</xdr:col>
      <xdr:colOff>19050</xdr:colOff>
      <xdr:row>0</xdr:row>
      <xdr:rowOff>66675</xdr:rowOff>
    </xdr:from>
    <xdr:to>
      <xdr:col>7</xdr:col>
      <xdr:colOff>838200</xdr:colOff>
      <xdr:row>5</xdr:row>
      <xdr:rowOff>104775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66675"/>
          <a:ext cx="765810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2"/>
  <sheetViews>
    <sheetView showGridLines="0" tabSelected="1" workbookViewId="0">
      <selection activeCell="K27" sqref="K27"/>
    </sheetView>
  </sheetViews>
  <sheetFormatPr defaultRowHeight="15" x14ac:dyDescent="0.25"/>
  <cols>
    <col min="1" max="1" width="5.5703125" style="21" customWidth="1"/>
    <col min="2" max="2" width="28" customWidth="1"/>
    <col min="3" max="3" width="12.140625" customWidth="1"/>
    <col min="4" max="4" width="12.7109375" customWidth="1"/>
    <col min="5" max="5" width="6.28515625" customWidth="1"/>
    <col min="6" max="6" width="28" bestFit="1" customWidth="1"/>
    <col min="7" max="7" width="15.42578125" bestFit="1" customWidth="1"/>
    <col min="8" max="8" width="13.140625" customWidth="1"/>
    <col min="9" max="9" width="4.5703125" style="21" customWidth="1"/>
    <col min="10" max="15" width="9.140625" style="21"/>
  </cols>
  <sheetData>
    <row r="6" spans="1:15" ht="13.5" customHeight="1" x14ac:dyDescent="0.25">
      <c r="D6" s="21"/>
    </row>
    <row r="7" spans="1:15" ht="15.75" x14ac:dyDescent="0.25">
      <c r="B7" s="17" t="s">
        <v>0</v>
      </c>
      <c r="C7" s="17"/>
      <c r="D7" s="17"/>
      <c r="F7" s="18" t="s">
        <v>2</v>
      </c>
      <c r="G7" s="18"/>
      <c r="H7" s="18"/>
      <c r="N7" s="30"/>
    </row>
    <row r="8" spans="1:15" ht="15.75" x14ac:dyDescent="0.25">
      <c r="B8" s="23" t="s">
        <v>1</v>
      </c>
      <c r="C8" s="23"/>
      <c r="D8" s="25">
        <v>8000</v>
      </c>
      <c r="F8" s="23" t="s">
        <v>3</v>
      </c>
      <c r="G8" s="23"/>
      <c r="H8" s="25">
        <v>800</v>
      </c>
      <c r="N8" s="31" t="s">
        <v>20</v>
      </c>
    </row>
    <row r="9" spans="1:15" ht="15.75" x14ac:dyDescent="0.25">
      <c r="B9" s="23" t="s">
        <v>35</v>
      </c>
      <c r="C9" s="23"/>
      <c r="D9" s="25">
        <v>4000</v>
      </c>
      <c r="F9" s="23" t="s">
        <v>4</v>
      </c>
      <c r="G9" s="23"/>
      <c r="H9" s="19">
        <v>10</v>
      </c>
      <c r="N9" s="31" t="s">
        <v>21</v>
      </c>
    </row>
    <row r="10" spans="1:15" ht="15.75" x14ac:dyDescent="0.25">
      <c r="A10" s="29">
        <v>6</v>
      </c>
      <c r="B10" s="23" t="s">
        <v>36</v>
      </c>
      <c r="C10" s="23"/>
      <c r="D10" s="25">
        <f>D9*A10</f>
        <v>24000</v>
      </c>
      <c r="E10" s="22"/>
      <c r="F10" s="23" t="s">
        <v>5</v>
      </c>
      <c r="G10" s="23"/>
      <c r="H10" s="24">
        <v>1.14E-2</v>
      </c>
      <c r="N10" s="31" t="s">
        <v>22</v>
      </c>
    </row>
    <row r="11" spans="1:15" ht="15.75" x14ac:dyDescent="0.25">
      <c r="B11" s="23" t="s">
        <v>24</v>
      </c>
      <c r="C11" s="23"/>
      <c r="D11" s="24">
        <v>0.01</v>
      </c>
      <c r="F11" s="23" t="s">
        <v>6</v>
      </c>
      <c r="G11" s="23"/>
      <c r="H11" s="25">
        <f>FV(H10,H9*12,H8*-1)</f>
        <v>203313.05004578791</v>
      </c>
      <c r="N11" s="30"/>
    </row>
    <row r="12" spans="1:15" ht="15.75" x14ac:dyDescent="0.25">
      <c r="B12" s="23" t="s">
        <v>25</v>
      </c>
      <c r="C12" s="23"/>
      <c r="D12" s="25">
        <f>D8*0.1</f>
        <v>800</v>
      </c>
      <c r="F12" s="23" t="s">
        <v>7</v>
      </c>
      <c r="G12" s="23"/>
      <c r="H12" s="25">
        <f>H11*D11</f>
        <v>2033.1305004578792</v>
      </c>
    </row>
    <row r="13" spans="1:15" s="1" customFormat="1" ht="6.75" customHeight="1" x14ac:dyDescent="0.25">
      <c r="A13" s="21"/>
      <c r="B13" s="2"/>
      <c r="I13" s="21"/>
      <c r="J13" s="21"/>
      <c r="K13" s="21"/>
      <c r="L13" s="21"/>
      <c r="M13" s="21"/>
      <c r="N13" s="21"/>
      <c r="O13" s="21"/>
    </row>
    <row r="14" spans="1:15" ht="18" customHeight="1" thickBot="1" x14ac:dyDescent="0.3">
      <c r="B14" s="4" t="s">
        <v>23</v>
      </c>
      <c r="C14" s="16" t="s">
        <v>22</v>
      </c>
      <c r="D14" s="5"/>
      <c r="F14" s="26" t="s">
        <v>33</v>
      </c>
      <c r="G14" s="26"/>
      <c r="H14" s="26"/>
    </row>
    <row r="15" spans="1:15" ht="30" x14ac:dyDescent="0.25">
      <c r="B15" s="28" t="s">
        <v>8</v>
      </c>
      <c r="C15" s="27" t="s">
        <v>9</v>
      </c>
      <c r="D15" s="28" t="s">
        <v>10</v>
      </c>
      <c r="F15" s="28" t="s">
        <v>26</v>
      </c>
      <c r="G15" s="28"/>
      <c r="H15" s="16" t="s">
        <v>27</v>
      </c>
    </row>
    <row r="16" spans="1:15" x14ac:dyDescent="0.25">
      <c r="B16" s="6" t="s">
        <v>11</v>
      </c>
      <c r="C16" s="20">
        <f>VLOOKUP($C$14&amp;"-"&amp;B16,base_FII!$A$2:$D$19,4,FALSE)</f>
        <v>0.5</v>
      </c>
      <c r="D16" s="32">
        <f>C16*$H$8</f>
        <v>400</v>
      </c>
      <c r="F16" s="6" t="s">
        <v>28</v>
      </c>
      <c r="G16" s="25">
        <f>FV($H$10,J16*12,$H$8*-1)</f>
        <v>21940.741196761934</v>
      </c>
      <c r="H16" s="32">
        <f>G16*$D$11</f>
        <v>219.40741196761934</v>
      </c>
      <c r="J16" s="29">
        <v>2</v>
      </c>
    </row>
    <row r="17" spans="1:15" x14ac:dyDescent="0.25">
      <c r="B17" s="6" t="s">
        <v>12</v>
      </c>
      <c r="C17" s="20">
        <f>VLOOKUP($C$14&amp;"-"&amp;B17,base_FII!$A$2:$D$19,4,FALSE)</f>
        <v>0.1</v>
      </c>
      <c r="D17" s="32">
        <f t="shared" ref="D17:D21" si="0">C17*$H$8</f>
        <v>80</v>
      </c>
      <c r="F17" s="6" t="s">
        <v>29</v>
      </c>
      <c r="G17" s="25">
        <f t="shared" ref="G17:G21" si="1">FV($H$10,J17*12,$H$8*-1)</f>
        <v>68360.385801255965</v>
      </c>
      <c r="H17" s="32">
        <f t="shared" ref="H17:H21" si="2">G17*$D$11</f>
        <v>683.60385801255961</v>
      </c>
      <c r="J17" s="29">
        <v>5</v>
      </c>
    </row>
    <row r="18" spans="1:15" x14ac:dyDescent="0.25">
      <c r="B18" s="6" t="s">
        <v>13</v>
      </c>
      <c r="C18" s="20">
        <f>VLOOKUP($C$14&amp;"-"&amp;B18,base_FII!$A$2:$D$19,4,FALSE)</f>
        <v>0.05</v>
      </c>
      <c r="D18" s="32">
        <f t="shared" si="0"/>
        <v>40</v>
      </c>
      <c r="F18" s="6" t="s">
        <v>30</v>
      </c>
      <c r="G18" s="25">
        <f t="shared" si="1"/>
        <v>203313.05004578791</v>
      </c>
      <c r="H18" s="32">
        <f t="shared" si="2"/>
        <v>2033.1305004578792</v>
      </c>
      <c r="J18" s="29">
        <v>10</v>
      </c>
    </row>
    <row r="19" spans="1:15" x14ac:dyDescent="0.25">
      <c r="B19" s="6" t="s">
        <v>14</v>
      </c>
      <c r="C19" s="20">
        <f>VLOOKUP($C$14&amp;"-"&amp;B19,base_FII!$A$2:$D$19,4,FALSE)</f>
        <v>0.05</v>
      </c>
      <c r="D19" s="32">
        <f t="shared" si="0"/>
        <v>40</v>
      </c>
      <c r="F19" s="6" t="s">
        <v>31</v>
      </c>
      <c r="G19" s="25">
        <f t="shared" si="1"/>
        <v>995666.89763620088</v>
      </c>
      <c r="H19" s="32">
        <f t="shared" si="2"/>
        <v>9956.6689763620088</v>
      </c>
      <c r="J19" s="29">
        <v>20</v>
      </c>
    </row>
    <row r="20" spans="1:15" x14ac:dyDescent="0.25">
      <c r="B20" s="6" t="s">
        <v>15</v>
      </c>
      <c r="C20" s="20">
        <f>VLOOKUP($C$14&amp;"-"&amp;B20,base_FII!$A$2:$D$19,4,FALSE)</f>
        <v>0.2</v>
      </c>
      <c r="D20" s="32">
        <f t="shared" si="0"/>
        <v>160</v>
      </c>
      <c r="F20" s="6" t="s">
        <v>32</v>
      </c>
      <c r="G20" s="25">
        <f t="shared" si="1"/>
        <v>4083636.9991616057</v>
      </c>
      <c r="H20" s="32">
        <f t="shared" si="2"/>
        <v>40836.369991616055</v>
      </c>
      <c r="J20" s="29">
        <v>30</v>
      </c>
    </row>
    <row r="21" spans="1:15" x14ac:dyDescent="0.25">
      <c r="B21" s="6" t="s">
        <v>16</v>
      </c>
      <c r="C21" s="20">
        <f>VLOOKUP($C$14&amp;"-"&amp;B21,base_FII!$A$2:$D$19,4,FALSE)</f>
        <v>0.1</v>
      </c>
      <c r="D21" s="32">
        <f t="shared" si="0"/>
        <v>80</v>
      </c>
      <c r="F21" s="6" t="s">
        <v>34</v>
      </c>
      <c r="G21" s="25">
        <f t="shared" si="1"/>
        <v>16118107.932713483</v>
      </c>
      <c r="H21" s="32">
        <f t="shared" si="2"/>
        <v>161181.07932713482</v>
      </c>
      <c r="J21" s="29">
        <v>40</v>
      </c>
    </row>
    <row r="22" spans="1:15" s="1" customFormat="1" ht="6.75" customHeight="1" x14ac:dyDescent="0.25">
      <c r="A22" s="21"/>
      <c r="B22" s="2"/>
      <c r="I22" s="21"/>
      <c r="J22" s="21"/>
      <c r="K22" s="21"/>
      <c r="L22" s="21"/>
      <c r="M22" s="21"/>
      <c r="N22" s="21"/>
      <c r="O22" s="21"/>
    </row>
  </sheetData>
  <mergeCells count="13">
    <mergeCell ref="B12:C12"/>
    <mergeCell ref="F14:H14"/>
    <mergeCell ref="B8:C8"/>
    <mergeCell ref="B9:C9"/>
    <mergeCell ref="B10:C10"/>
    <mergeCell ref="F8:G8"/>
    <mergeCell ref="F9:G9"/>
    <mergeCell ref="F10:G10"/>
    <mergeCell ref="B7:D7"/>
    <mergeCell ref="F7:H7"/>
    <mergeCell ref="F11:G11"/>
    <mergeCell ref="F12:G12"/>
    <mergeCell ref="B11:C11"/>
  </mergeCells>
  <dataValidations count="1">
    <dataValidation type="list" allowBlank="1" showInputMessage="1" showErrorMessage="1" sqref="C14">
      <formula1>$N$8:$N$10</formula1>
    </dataValidation>
  </dataValidations>
  <pageMargins left="0.75" right="0.75" top="1" bottom="1" header="0.5" footer="0.5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9"/>
  <sheetViews>
    <sheetView showGridLines="0" workbookViewId="0">
      <selection activeCell="A23" sqref="A2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11.28515625" customWidth="1"/>
  </cols>
  <sheetData>
    <row r="1" spans="1:4" x14ac:dyDescent="0.25">
      <c r="A1" s="7" t="s">
        <v>17</v>
      </c>
      <c r="B1" s="7" t="s">
        <v>18</v>
      </c>
      <c r="C1" s="8" t="s">
        <v>8</v>
      </c>
      <c r="D1" s="8" t="s">
        <v>19</v>
      </c>
    </row>
    <row r="2" spans="1:4" x14ac:dyDescent="0.25">
      <c r="A2" t="str">
        <f>B2&amp;"-"&amp;C2</f>
        <v>Conservador-PAPEL</v>
      </c>
      <c r="B2" t="s">
        <v>20</v>
      </c>
      <c r="C2" s="3" t="s">
        <v>11</v>
      </c>
      <c r="D2" s="9">
        <v>0.3</v>
      </c>
    </row>
    <row r="3" spans="1:4" x14ac:dyDescent="0.25">
      <c r="A3" t="str">
        <f t="shared" ref="A3:A19" si="0">B3&amp;"-"&amp;C3</f>
        <v>Conservador-TIJOLO</v>
      </c>
      <c r="B3" t="s">
        <v>20</v>
      </c>
      <c r="C3" s="3" t="s">
        <v>12</v>
      </c>
      <c r="D3" s="9">
        <v>0.5</v>
      </c>
    </row>
    <row r="4" spans="1:4" x14ac:dyDescent="0.25">
      <c r="A4" t="str">
        <f t="shared" si="0"/>
        <v>Conservador-HÍBRIDOS</v>
      </c>
      <c r="B4" t="s">
        <v>20</v>
      </c>
      <c r="C4" s="3" t="s">
        <v>13</v>
      </c>
      <c r="D4" s="9">
        <v>0.1</v>
      </c>
    </row>
    <row r="5" spans="1:4" x14ac:dyDescent="0.25">
      <c r="A5" t="str">
        <f t="shared" si="0"/>
        <v>Conservador-FOFs</v>
      </c>
      <c r="B5" t="s">
        <v>20</v>
      </c>
      <c r="C5" s="3" t="s">
        <v>14</v>
      </c>
      <c r="D5" s="9">
        <v>0.1</v>
      </c>
    </row>
    <row r="6" spans="1:4" x14ac:dyDescent="0.25">
      <c r="A6" t="str">
        <f t="shared" si="0"/>
        <v>Conservador-DESENVOLVIMENTO</v>
      </c>
      <c r="B6" t="s">
        <v>20</v>
      </c>
      <c r="C6" s="3" t="s">
        <v>15</v>
      </c>
      <c r="D6" s="9">
        <v>0</v>
      </c>
    </row>
    <row r="7" spans="1:4" ht="15.75" thickBot="1" x14ac:dyDescent="0.3">
      <c r="A7" s="10" t="str">
        <f t="shared" si="0"/>
        <v>Conservador-HOTELARIAS</v>
      </c>
      <c r="B7" s="10" t="s">
        <v>20</v>
      </c>
      <c r="C7" s="11" t="s">
        <v>16</v>
      </c>
      <c r="D7" s="12">
        <v>0</v>
      </c>
    </row>
    <row r="8" spans="1:4" x14ac:dyDescent="0.25">
      <c r="A8" t="str">
        <f t="shared" si="0"/>
        <v>Moderado-PAPEL</v>
      </c>
      <c r="B8" t="s">
        <v>21</v>
      </c>
      <c r="C8" s="3" t="s">
        <v>11</v>
      </c>
      <c r="D8" s="9">
        <v>0.32</v>
      </c>
    </row>
    <row r="9" spans="1:4" s="13" customFormat="1" x14ac:dyDescent="0.25">
      <c r="A9" s="13" t="str">
        <f t="shared" si="0"/>
        <v>Moderado-TIJOLO</v>
      </c>
      <c r="B9" s="13" t="s">
        <v>21</v>
      </c>
      <c r="C9" s="14" t="s">
        <v>12</v>
      </c>
      <c r="D9" s="15">
        <v>0.35</v>
      </c>
    </row>
    <row r="10" spans="1:4" x14ac:dyDescent="0.25">
      <c r="A10" t="str">
        <f t="shared" si="0"/>
        <v>Moderado-HÍBRIDOS</v>
      </c>
      <c r="B10" t="s">
        <v>21</v>
      </c>
      <c r="C10" s="3" t="s">
        <v>13</v>
      </c>
      <c r="D10" s="9">
        <v>0.08</v>
      </c>
    </row>
    <row r="11" spans="1:4" x14ac:dyDescent="0.25">
      <c r="A11" t="str">
        <f t="shared" si="0"/>
        <v>Moderado-FOFs</v>
      </c>
      <c r="B11" t="s">
        <v>21</v>
      </c>
      <c r="C11" s="3" t="s">
        <v>14</v>
      </c>
      <c r="D11" s="9">
        <v>0.05</v>
      </c>
    </row>
    <row r="12" spans="1:4" x14ac:dyDescent="0.25">
      <c r="A12" t="str">
        <f t="shared" si="0"/>
        <v>Moderado-DESENVOLVIMENTO</v>
      </c>
      <c r="B12" t="s">
        <v>21</v>
      </c>
      <c r="C12" s="3" t="s">
        <v>15</v>
      </c>
      <c r="D12" s="9">
        <v>0.1</v>
      </c>
    </row>
    <row r="13" spans="1:4" ht="15.75" thickBot="1" x14ac:dyDescent="0.3">
      <c r="A13" s="10" t="str">
        <f t="shared" si="0"/>
        <v>Moderado-HOTELARIAS</v>
      </c>
      <c r="B13" s="10" t="s">
        <v>21</v>
      </c>
      <c r="C13" s="11" t="s">
        <v>16</v>
      </c>
      <c r="D13" s="12">
        <v>0.1</v>
      </c>
    </row>
    <row r="14" spans="1:4" x14ac:dyDescent="0.25">
      <c r="A14" t="str">
        <f t="shared" si="0"/>
        <v>Agressivo-PAPEL</v>
      </c>
      <c r="B14" t="s">
        <v>22</v>
      </c>
      <c r="C14" s="3" t="s">
        <v>11</v>
      </c>
      <c r="D14" s="9">
        <v>0.5</v>
      </c>
    </row>
    <row r="15" spans="1:4" x14ac:dyDescent="0.25">
      <c r="A15" t="str">
        <f t="shared" si="0"/>
        <v>Agressivo-TIJOLO</v>
      </c>
      <c r="B15" t="s">
        <v>22</v>
      </c>
      <c r="C15" s="3" t="s">
        <v>12</v>
      </c>
      <c r="D15" s="9">
        <v>0.1</v>
      </c>
    </row>
    <row r="16" spans="1:4" x14ac:dyDescent="0.25">
      <c r="A16" t="str">
        <f t="shared" si="0"/>
        <v>Agressivo-HÍBRIDOS</v>
      </c>
      <c r="B16" t="s">
        <v>22</v>
      </c>
      <c r="C16" s="3" t="s">
        <v>13</v>
      </c>
      <c r="D16" s="9">
        <v>0.05</v>
      </c>
    </row>
    <row r="17" spans="1:4" x14ac:dyDescent="0.25">
      <c r="A17" t="str">
        <f t="shared" si="0"/>
        <v>Agressivo-FOFs</v>
      </c>
      <c r="B17" t="s">
        <v>22</v>
      </c>
      <c r="C17" s="3" t="s">
        <v>14</v>
      </c>
      <c r="D17" s="9">
        <v>0.05</v>
      </c>
    </row>
    <row r="18" spans="1:4" x14ac:dyDescent="0.25">
      <c r="A18" t="str">
        <f t="shared" si="0"/>
        <v>Agressivo-DESENVOLVIMENTO</v>
      </c>
      <c r="B18" t="s">
        <v>22</v>
      </c>
      <c r="C18" s="3" t="s">
        <v>15</v>
      </c>
      <c r="D18" s="9">
        <v>0.2</v>
      </c>
    </row>
    <row r="19" spans="1:4" x14ac:dyDescent="0.25">
      <c r="A19" t="str">
        <f t="shared" si="0"/>
        <v>Agressivo-HOTELARIAS</v>
      </c>
      <c r="B19" t="s">
        <v>22</v>
      </c>
      <c r="C19" s="3" t="s">
        <v>16</v>
      </c>
      <c r="D19" s="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lucros_seguros</vt:lpstr>
      <vt:lpstr>base_FII</vt:lpstr>
      <vt:lpstr>rendimento_carteira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Alves</cp:lastModifiedBy>
  <dcterms:created xsi:type="dcterms:W3CDTF">2025-05-16T21:53:23Z</dcterms:created>
  <dcterms:modified xsi:type="dcterms:W3CDTF">2025-05-19T23:25:51Z</dcterms:modified>
</cp:coreProperties>
</file>