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EDUSA - Computing Clu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<sst xmlns="http://schemas.openxmlformats.org/spreadsheetml/2006/main" count="167" uniqueCount="67">
  <si>
    <r>
      <rPr>
        <b val="true"/>
        <sz val="20"/>
        <rFont val="Times New Roman"/>
        <family val="1"/>
      </rPr>
      <t xml:space="preserve">“MEDUSA”
Computing Cluster
</t>
    </r>
    <r>
      <rPr>
        <b val="true"/>
        <sz val="15"/>
        <rFont val="Times New Roman"/>
        <family val="1"/>
      </rPr>
      <t xml:space="preserve"> </t>
    </r>
  </si>
  <si>
    <r>
      <rPr>
        <b val="true"/>
        <sz val="15"/>
        <rFont val="Arial"/>
        <family val="2"/>
      </rPr>
      <t xml:space="preserve">“MEDUSA”
</t>
    </r>
    <r>
      <rPr>
        <b val="true"/>
        <sz val="10"/>
        <rFont val="Arial"/>
        <family val="2"/>
      </rPr>
      <t xml:space="preserve">Computing Cluster</t>
    </r>
  </si>
  <si>
    <t xml:space="preserve">Hardware Price List</t>
  </si>
  <si>
    <t xml:space="preserve">1U - 48 Port Ethernet Switch</t>
  </si>
  <si>
    <t xml:space="preserve">Networking Units</t>
  </si>
  <si>
    <t xml:space="preserve">Head Node
Main Workstation</t>
  </si>
  <si>
    <t xml:space="preserve">1U - 40 Port Mellanox InfiniBand Switch </t>
  </si>
  <si>
    <t xml:space="preserve">Hardware</t>
  </si>
  <si>
    <t xml:space="preserve">MSRP</t>
  </si>
  <si>
    <t xml:space="preserve">Units</t>
  </si>
  <si>
    <t xml:space="preserve">Total</t>
  </si>
  <si>
    <t xml:space="preserve">4U - GPX XT24-2460V4-10GPU</t>
  </si>
  <si>
    <t xml:space="preserve">Head Node</t>
  </si>
  <si>
    <t xml:space="preserve">Slave Nodes</t>
  </si>
  <si>
    <t xml:space="preserve">42U Server Rack</t>
  </si>
  <si>
    <t xml:space="preserve">12 Port Ethernet Switch</t>
  </si>
  <si>
    <t xml:space="preserve">FDR InfiniBand 1U Switch 12 QSFP</t>
  </si>
  <si>
    <t xml:space="preserve">1U – SuperMicro – Computing Node</t>
  </si>
  <si>
    <t xml:space="preserve">42U Chilling Server Rack</t>
  </si>
  <si>
    <t xml:space="preserve">12 Ethernet Cords </t>
  </si>
  <si>
    <t xml:space="preserve">12 LinkX™  Fiber Optic Cords</t>
  </si>
  <si>
    <t xml:space="preserve">NPACI Rocks toolkit</t>
  </si>
  <si>
    <t xml:space="preserve">Nvidia GeForce GTX 1080 – 250W</t>
  </si>
  <si>
    <r>
      <rPr>
        <i val="true"/>
        <sz val="8"/>
        <rFont val="Times New Roman"/>
        <family val="1"/>
      </rPr>
      <t xml:space="preserve">*All prices in CAD                         </t>
    </r>
    <r>
      <rPr>
        <b val="true"/>
        <sz val="10"/>
        <rFont val="Times New Roman"/>
        <family val="1"/>
      </rPr>
      <t xml:space="preserve">Subtotal:</t>
    </r>
  </si>
  <si>
    <t xml:space="preserve">42U – Server Rack</t>
  </si>
  <si>
    <t xml:space="preserve">*Revenue Estimates per Server</t>
  </si>
  <si>
    <t xml:space="preserve">GPU</t>
  </si>
  <si>
    <t xml:space="preserve">Currency</t>
  </si>
  <si>
    <t xml:space="preserve">Algorithm</t>
  </si>
  <si>
    <t xml:space="preserve">Hash Rate</t>
  </si>
  <si>
    <t xml:space="preserve">Revenue CAD$</t>
  </si>
  <si>
    <t xml:space="preserve">Nvidia 
GeForce 
GTX 1080 </t>
  </si>
  <si>
    <t xml:space="preserve">ZCL</t>
  </si>
  <si>
    <t xml:space="preserve">Equihash</t>
  </si>
  <si>
    <t xml:space="preserve">6850 h/s</t>
  </si>
  <si>
    <t xml:space="preserve">Day</t>
  </si>
  <si>
    <t xml:space="preserve">Month</t>
  </si>
  <si>
    <t xml:space="preserve">Year</t>
  </si>
  <si>
    <t xml:space="preserve">ZEN</t>
  </si>
  <si>
    <t xml:space="preserve">CRC</t>
  </si>
  <si>
    <t xml:space="preserve">NeoScrypt</t>
  </si>
  <si>
    <t xml:space="preserve">14000 kh/s</t>
  </si>
  <si>
    <t xml:space="preserve">BWK</t>
  </si>
  <si>
    <t xml:space="preserve">NIST5</t>
  </si>
  <si>
    <t xml:space="preserve">750 Mh/s</t>
  </si>
  <si>
    <t xml:space="preserve">XVG</t>
  </si>
  <si>
    <t xml:space="preserve">Lyra2REv2</t>
  </si>
  <si>
    <t xml:space="preserve">640000 kh/s</t>
  </si>
  <si>
    <t xml:space="preserve">GBX</t>
  </si>
  <si>
    <t xml:space="preserve">MONA</t>
  </si>
  <si>
    <t xml:space="preserve">BTG</t>
  </si>
  <si>
    <t xml:space="preserve">VTC</t>
  </si>
  <si>
    <t xml:space="preserve">4U - GPX XT24-2460V4-10GPU Server Specifications</t>
  </si>
  <si>
    <t xml:space="preserve">HUSH</t>
  </si>
  <si>
    <t xml:space="preserve">Watts: 296.54, Volt-Amps: 303.95, BTU/h: 1011.79, Amps(110V): 2.7, Amps(208V): 1.43</t>
  </si>
  <si>
    <t xml:space="preserve">Intel C612 Chipset - Dual 10-Gigabit Ethernet - 4U GPU Server - 2000W (2+2) Redundant Power Supply</t>
  </si>
  <si>
    <t xml:space="preserve">ZEC</t>
  </si>
  <si>
    <t xml:space="preserve">2 x Six-Core Intel Xeon Processor E5-2603 v4 1.70GHz 15MB Cache (85W)</t>
  </si>
  <si>
    <t xml:space="preserve">8 x 8GB PC4-19200 2400MHz DDR4 ECC Registered DIMM</t>
  </si>
  <si>
    <t xml:space="preserve">1.0TB SATA 6.0Gb/s 7200RPM - 2.5" - Seagate Enterprise Capacity (512e)</t>
  </si>
  <si>
    <t xml:space="preserve">VIVO</t>
  </si>
  <si>
    <t xml:space="preserve">Mellanox 100Gb/s EDR InfiniBand or 100-Gigabit Ethernet Adapter ConnectX-5 VPI (1x QSFP28)</t>
  </si>
  <si>
    <t xml:space="preserve">No Operating System</t>
  </si>
  <si>
    <t xml:space="preserve">3 Year Advanced Parts Replacement Warrant</t>
  </si>
  <si>
    <t xml:space="preserve">ETH</t>
  </si>
  <si>
    <t xml:space="preserve">Ethhash</t>
  </si>
  <si>
    <t xml:space="preserve">350 Mh/s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</si>
</sst>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1009]#,##0.00;[RED]\-[$$-1009]#,##0.00"/>
    <numFmt numFmtId="166" formatCode="[$$-1009]#,##0.--;[RED]\-[$$-1009]#,##0.--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Times New Roman"/>
      <family val="1"/>
    </font>
    <font>
      <b val="true"/>
      <sz val="15"/>
      <name val="Times New Roman"/>
      <family val="1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u val="single"/>
      <sz val="15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 val="true"/>
      <sz val="8"/>
      <name val="Times New Roman"/>
      <family val="1"/>
    </font>
    <font>
      <b val="true"/>
      <sz val="10"/>
      <name val="Times New Roman"/>
      <family val="1"/>
    </font>
    <font>
      <b val="true"/>
      <i val="true"/>
      <sz val="10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63000</xdr:colOff>
      <xdr:row>8</xdr:row>
      <xdr:rowOff>0</xdr:rowOff>
    </xdr:from>
    <xdr:to>
      <xdr:col>14</xdr:col>
      <xdr:colOff>719640</xdr:colOff>
      <xdr:row>8</xdr:row>
      <xdr:rowOff>0</xdr:rowOff>
    </xdr:to>
    <xdr:sp>
      <xdr:nvSpPr>
        <xdr:cNvPr id="0" name="Line 1"/>
        <xdr:cNvSpPr/>
      </xdr:nvSpPr>
      <xdr:spPr>
        <a:xfrm>
          <a:off x="12020400" y="1300320"/>
          <a:ext cx="656640" cy="0"/>
        </a:xfrm>
        <a:prstGeom prst="line">
          <a:avLst/>
        </a:prstGeom>
        <a:ln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799200</xdr:colOff>
      <xdr:row>12</xdr:row>
      <xdr:rowOff>122760</xdr:rowOff>
    </xdr:from>
    <xdr:to>
      <xdr:col>15</xdr:col>
      <xdr:colOff>799920</xdr:colOff>
      <xdr:row>48</xdr:row>
      <xdr:rowOff>84600</xdr:rowOff>
    </xdr:to>
    <xdr:sp>
      <xdr:nvSpPr>
        <xdr:cNvPr id="1" name="Line 1"/>
        <xdr:cNvSpPr/>
      </xdr:nvSpPr>
      <xdr:spPr>
        <a:xfrm>
          <a:off x="13569480" y="2073240"/>
          <a:ext cx="720" cy="5821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798480</xdr:colOff>
      <xdr:row>20</xdr:row>
      <xdr:rowOff>131760</xdr:rowOff>
    </xdr:from>
    <xdr:to>
      <xdr:col>10</xdr:col>
      <xdr:colOff>536760</xdr:colOff>
      <xdr:row>20</xdr:row>
      <xdr:rowOff>131760</xdr:rowOff>
    </xdr:to>
    <xdr:sp>
      <xdr:nvSpPr>
        <xdr:cNvPr id="2" name="Line 1"/>
        <xdr:cNvSpPr/>
      </xdr:nvSpPr>
      <xdr:spPr>
        <a:xfrm flipH="1">
          <a:off x="8471160" y="3382920"/>
          <a:ext cx="550800" cy="0"/>
        </a:xfrm>
        <a:prstGeom prst="line">
          <a:avLst/>
        </a:prstGeom>
        <a:ln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509760</xdr:colOff>
      <xdr:row>5</xdr:row>
      <xdr:rowOff>46440</xdr:rowOff>
    </xdr:from>
    <xdr:to>
      <xdr:col>10</xdr:col>
      <xdr:colOff>790920</xdr:colOff>
      <xdr:row>7</xdr:row>
      <xdr:rowOff>122400</xdr:rowOff>
    </xdr:to>
    <xdr:sp>
      <xdr:nvSpPr>
        <xdr:cNvPr id="3" name="Line 1"/>
        <xdr:cNvSpPr/>
      </xdr:nvSpPr>
      <xdr:spPr>
        <a:xfrm flipH="1">
          <a:off x="8182440" y="858960"/>
          <a:ext cx="1093680" cy="401040"/>
        </a:xfrm>
        <a:prstGeom prst="line">
          <a:avLst/>
        </a:prstGeom>
        <a:ln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769680</xdr:colOff>
      <xdr:row>48</xdr:row>
      <xdr:rowOff>93960</xdr:rowOff>
    </xdr:from>
    <xdr:to>
      <xdr:col>11</xdr:col>
      <xdr:colOff>428760</xdr:colOff>
      <xdr:row>50</xdr:row>
      <xdr:rowOff>147960</xdr:rowOff>
    </xdr:to>
    <xdr:sp>
      <xdr:nvSpPr>
        <xdr:cNvPr id="4" name="Line 1"/>
        <xdr:cNvSpPr/>
      </xdr:nvSpPr>
      <xdr:spPr>
        <a:xfrm flipH="1">
          <a:off x="9254880" y="7904160"/>
          <a:ext cx="471960" cy="379080"/>
        </a:xfrm>
        <a:prstGeom prst="line">
          <a:avLst/>
        </a:prstGeom>
        <a:ln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1.5204081632653"/>
    <col collapsed="false" hidden="false" max="2" min="2" style="0" width="12.2857142857143"/>
    <col collapsed="false" hidden="false" max="3" min="3" style="0" width="20.1785714285714"/>
    <col collapsed="false" hidden="false" max="4" min="4" style="0" width="11.5204081632653"/>
    <col collapsed="false" hidden="false" max="5" min="5" style="0" width="7.16326530612245"/>
    <col collapsed="false" hidden="false" max="11" min="6" style="0" width="11.5204081632653"/>
    <col collapsed="false" hidden="false" max="12" min="12" style="0" width="13.3010204081633"/>
    <col collapsed="false" hidden="false" max="13" min="13" style="0" width="12.8673469387755"/>
    <col collapsed="false" hidden="false" max="1025" min="14" style="0" width="11.5204081632653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true" outlineLevel="0" collapsed="false">
      <c r="A3" s="1"/>
      <c r="B3" s="1"/>
      <c r="C3" s="1"/>
      <c r="D3" s="1"/>
      <c r="E3" s="1"/>
      <c r="F3" s="1"/>
      <c r="L3" s="2" t="s">
        <v>1</v>
      </c>
      <c r="M3" s="2"/>
      <c r="N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L4" s="2"/>
      <c r="M4" s="2"/>
      <c r="N4" s="2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L5" s="2"/>
      <c r="M5" s="2"/>
      <c r="N5" s="2"/>
    </row>
    <row r="6" customFormat="false" ht="12.8" hidden="false" customHeight="false" outlineLevel="0" collapsed="false">
      <c r="L6" s="2"/>
      <c r="M6" s="2"/>
      <c r="N6" s="2"/>
    </row>
    <row r="8" customFormat="false" ht="12.8" hidden="false" customHeight="false" outlineLevel="0" collapsed="false">
      <c r="A8" s="3" t="s">
        <v>2</v>
      </c>
      <c r="B8" s="3"/>
      <c r="C8" s="3"/>
      <c r="D8" s="3"/>
      <c r="E8" s="3"/>
      <c r="F8" s="3"/>
      <c r="K8" s="0" t="n">
        <v>1</v>
      </c>
      <c r="L8" s="4" t="s">
        <v>3</v>
      </c>
      <c r="M8" s="4"/>
      <c r="N8" s="4"/>
      <c r="P8" s="5" t="s">
        <v>4</v>
      </c>
      <c r="Q8" s="5"/>
    </row>
    <row r="9" customFormat="false" ht="12.8" hidden="false" customHeight="true" outlineLevel="0" collapsed="false">
      <c r="A9" s="3"/>
      <c r="B9" s="3"/>
      <c r="C9" s="3"/>
      <c r="D9" s="3"/>
      <c r="E9" s="3"/>
      <c r="F9" s="3"/>
      <c r="H9" s="6" t="s">
        <v>5</v>
      </c>
      <c r="I9" s="6"/>
      <c r="J9" s="6"/>
      <c r="K9" s="0" t="n">
        <v>2</v>
      </c>
      <c r="L9" s="7" t="s">
        <v>6</v>
      </c>
      <c r="M9" s="7"/>
      <c r="N9" s="7"/>
      <c r="P9" s="5"/>
      <c r="Q9" s="5"/>
    </row>
    <row r="10" customFormat="false" ht="12.8" hidden="false" customHeight="false" outlineLevel="0" collapsed="false">
      <c r="A10" s="5" t="s">
        <v>7</v>
      </c>
      <c r="B10" s="5"/>
      <c r="C10" s="5"/>
      <c r="D10" s="8" t="s">
        <v>8</v>
      </c>
      <c r="E10" s="8" t="s">
        <v>9</v>
      </c>
      <c r="F10" s="8" t="s">
        <v>10</v>
      </c>
      <c r="H10" s="6"/>
      <c r="I10" s="6"/>
      <c r="J10" s="6"/>
      <c r="K10" s="0" t="n">
        <v>3</v>
      </c>
      <c r="L10" s="9" t="s">
        <v>11</v>
      </c>
      <c r="M10" s="9"/>
      <c r="N10" s="9"/>
    </row>
    <row r="11" customFormat="false" ht="12.8" hidden="false" customHeight="false" outlineLevel="0" collapsed="false">
      <c r="A11" s="10" t="s">
        <v>12</v>
      </c>
      <c r="B11" s="10"/>
      <c r="C11" s="10"/>
      <c r="D11" s="11" t="n">
        <v>650</v>
      </c>
      <c r="E11" s="12" t="n">
        <v>1</v>
      </c>
      <c r="F11" s="13" t="n">
        <f aca="false">E11*D11</f>
        <v>650</v>
      </c>
      <c r="H11" s="6"/>
      <c r="I11" s="6"/>
      <c r="J11" s="6"/>
      <c r="K11" s="0" t="n">
        <v>4</v>
      </c>
      <c r="L11" s="9"/>
      <c r="M11" s="9"/>
      <c r="N11" s="9"/>
      <c r="P11" s="5" t="s">
        <v>13</v>
      </c>
      <c r="Q11" s="5"/>
    </row>
    <row r="12" customFormat="false" ht="12.8" hidden="false" customHeight="false" outlineLevel="0" collapsed="false">
      <c r="A12" s="10" t="s">
        <v>11</v>
      </c>
      <c r="B12" s="10"/>
      <c r="C12" s="10"/>
      <c r="D12" s="11" t="n">
        <v>9136</v>
      </c>
      <c r="E12" s="12" t="n">
        <v>10</v>
      </c>
      <c r="F12" s="13" t="n">
        <f aca="false">E12*D12</f>
        <v>91360</v>
      </c>
      <c r="K12" s="0" t="n">
        <v>5</v>
      </c>
      <c r="L12" s="9"/>
      <c r="M12" s="9"/>
      <c r="N12" s="9"/>
      <c r="P12" s="5"/>
      <c r="Q12" s="5"/>
    </row>
    <row r="13" customFormat="false" ht="12.8" hidden="false" customHeight="false" outlineLevel="0" collapsed="false">
      <c r="A13" s="10" t="s">
        <v>14</v>
      </c>
      <c r="B13" s="10"/>
      <c r="C13" s="10"/>
      <c r="D13" s="11" t="n">
        <v>300</v>
      </c>
      <c r="E13" s="12" t="n">
        <v>1</v>
      </c>
      <c r="F13" s="13" t="n">
        <f aca="false">E13*D13</f>
        <v>300</v>
      </c>
      <c r="K13" s="0" t="n">
        <v>6</v>
      </c>
      <c r="L13" s="9"/>
      <c r="M13" s="9"/>
      <c r="N13" s="9"/>
    </row>
    <row r="14" customFormat="false" ht="12.8" hidden="false" customHeight="false" outlineLevel="0" collapsed="false">
      <c r="A14" s="10" t="s">
        <v>15</v>
      </c>
      <c r="B14" s="10"/>
      <c r="C14" s="10"/>
      <c r="D14" s="11" t="n">
        <v>149</v>
      </c>
      <c r="E14" s="12" t="n">
        <v>1</v>
      </c>
      <c r="F14" s="13" t="n">
        <f aca="false">E14*D14</f>
        <v>149</v>
      </c>
      <c r="K14" s="0" t="n">
        <v>7</v>
      </c>
      <c r="L14" s="9" t="s">
        <v>11</v>
      </c>
      <c r="M14" s="9"/>
      <c r="N14" s="9"/>
    </row>
    <row r="15" customFormat="false" ht="12.8" hidden="false" customHeight="false" outlineLevel="0" collapsed="false">
      <c r="A15" s="10" t="s">
        <v>16</v>
      </c>
      <c r="B15" s="10"/>
      <c r="C15" s="10"/>
      <c r="D15" s="11" t="n">
        <v>7022.25</v>
      </c>
      <c r="E15" s="12" t="n">
        <v>1</v>
      </c>
      <c r="F15" s="13" t="n">
        <f aca="false">E15*D15</f>
        <v>7022.25</v>
      </c>
      <c r="K15" s="0" t="n">
        <v>8</v>
      </c>
      <c r="L15" s="9" t="s">
        <v>17</v>
      </c>
      <c r="M15" s="9"/>
      <c r="N15" s="9"/>
    </row>
    <row r="16" customFormat="false" ht="12.8" hidden="false" customHeight="false" outlineLevel="0" collapsed="false">
      <c r="A16" s="10" t="s">
        <v>18</v>
      </c>
      <c r="B16" s="10"/>
      <c r="C16" s="10"/>
      <c r="D16" s="11" t="n">
        <v>6000</v>
      </c>
      <c r="E16" s="12" t="n">
        <v>1</v>
      </c>
      <c r="F16" s="13" t="n">
        <f aca="false">E16*D16</f>
        <v>6000</v>
      </c>
      <c r="K16" s="0" t="n">
        <v>9</v>
      </c>
      <c r="L16" s="9" t="s">
        <v>17</v>
      </c>
      <c r="M16" s="9"/>
      <c r="N16" s="9"/>
    </row>
    <row r="17" customFormat="false" ht="12.8" hidden="false" customHeight="false" outlineLevel="0" collapsed="false">
      <c r="A17" s="10" t="s">
        <v>19</v>
      </c>
      <c r="B17" s="10"/>
      <c r="C17" s="10"/>
      <c r="D17" s="11" t="n">
        <v>1.64</v>
      </c>
      <c r="E17" s="12" t="n">
        <v>12</v>
      </c>
      <c r="F17" s="13" t="n">
        <f aca="false">E17*D17</f>
        <v>19.68</v>
      </c>
      <c r="K17" s="0" t="n">
        <v>10</v>
      </c>
      <c r="L17" s="9" t="s">
        <v>17</v>
      </c>
      <c r="M17" s="9"/>
      <c r="N17" s="9"/>
    </row>
    <row r="18" customFormat="false" ht="12.8" hidden="false" customHeight="true" outlineLevel="0" collapsed="false">
      <c r="A18" s="14" t="s">
        <v>20</v>
      </c>
      <c r="B18" s="14"/>
      <c r="C18" s="14"/>
      <c r="D18" s="11" t="n">
        <v>142.3</v>
      </c>
      <c r="E18" s="12" t="n">
        <v>12</v>
      </c>
      <c r="F18" s="13" t="n">
        <f aca="false">E18*D18</f>
        <v>1707.6</v>
      </c>
      <c r="K18" s="0" t="n">
        <v>11</v>
      </c>
      <c r="L18" s="9" t="s">
        <v>11</v>
      </c>
      <c r="M18" s="9"/>
      <c r="N18" s="9"/>
    </row>
    <row r="19" customFormat="false" ht="12.8" hidden="false" customHeight="false" outlineLevel="0" collapsed="false">
      <c r="A19" s="15" t="s">
        <v>21</v>
      </c>
      <c r="B19" s="15"/>
      <c r="C19" s="15"/>
      <c r="D19" s="11" t="n">
        <v>0</v>
      </c>
      <c r="E19" s="12" t="n">
        <v>1</v>
      </c>
      <c r="F19" s="13" t="n">
        <f aca="false">E19*D19</f>
        <v>0</v>
      </c>
      <c r="K19" s="0" t="n">
        <v>12</v>
      </c>
      <c r="L19" s="9" t="s">
        <v>17</v>
      </c>
      <c r="M19" s="9"/>
      <c r="N19" s="9"/>
    </row>
    <row r="20" customFormat="false" ht="12.8" hidden="false" customHeight="false" outlineLevel="0" collapsed="false">
      <c r="A20" s="10" t="s">
        <v>22</v>
      </c>
      <c r="B20" s="10"/>
      <c r="C20" s="10"/>
      <c r="D20" s="11" t="n">
        <v>500</v>
      </c>
      <c r="E20" s="12" t="n">
        <v>100</v>
      </c>
      <c r="F20" s="13" t="n">
        <f aca="false">E20*D20</f>
        <v>50000</v>
      </c>
      <c r="K20" s="0" t="n">
        <v>13</v>
      </c>
      <c r="L20" s="9" t="s">
        <v>17</v>
      </c>
      <c r="M20" s="9"/>
      <c r="N20" s="9"/>
    </row>
    <row r="21" customFormat="false" ht="13.4" hidden="false" customHeight="false" outlineLevel="0" collapsed="false">
      <c r="A21" s="16" t="s">
        <v>23</v>
      </c>
      <c r="B21" s="16"/>
      <c r="C21" s="16"/>
      <c r="D21" s="17"/>
      <c r="E21" s="18"/>
      <c r="F21" s="19" t="n">
        <f aca="false">SUM(F11:F20)</f>
        <v>157208.53</v>
      </c>
      <c r="H21" s="5" t="s">
        <v>24</v>
      </c>
      <c r="I21" s="5"/>
      <c r="J21" s="5"/>
      <c r="K21" s="0" t="n">
        <v>14</v>
      </c>
      <c r="L21" s="9" t="s">
        <v>17</v>
      </c>
      <c r="M21" s="9"/>
      <c r="N21" s="9"/>
    </row>
    <row r="22" customFormat="false" ht="12.8" hidden="false" customHeight="false" outlineLevel="0" collapsed="false">
      <c r="A22" s="20" t="s">
        <v>25</v>
      </c>
      <c r="B22" s="20"/>
      <c r="C22" s="20"/>
      <c r="D22" s="20"/>
      <c r="E22" s="20"/>
      <c r="F22" s="20"/>
      <c r="H22" s="5"/>
      <c r="I22" s="5"/>
      <c r="J22" s="5"/>
      <c r="K22" s="0" t="n">
        <v>15</v>
      </c>
      <c r="L22" s="9" t="s">
        <v>11</v>
      </c>
      <c r="M22" s="9"/>
      <c r="N22" s="9"/>
    </row>
    <row r="23" customFormat="false" ht="12.8" hidden="false" customHeight="false" outlineLevel="0" collapsed="false">
      <c r="A23" s="20"/>
      <c r="B23" s="20"/>
      <c r="C23" s="20"/>
      <c r="D23" s="20"/>
      <c r="E23" s="20"/>
      <c r="F23" s="20"/>
      <c r="K23" s="0" t="n">
        <v>16</v>
      </c>
      <c r="L23" s="9" t="s">
        <v>17</v>
      </c>
      <c r="M23" s="9"/>
      <c r="N23" s="9"/>
    </row>
    <row r="24" customFormat="false" ht="12.8" hidden="false" customHeight="false" outlineLevel="0" collapsed="false">
      <c r="A24" s="5" t="s">
        <v>26</v>
      </c>
      <c r="B24" s="5" t="s">
        <v>27</v>
      </c>
      <c r="C24" s="5" t="s">
        <v>28</v>
      </c>
      <c r="D24" s="5" t="s">
        <v>29</v>
      </c>
      <c r="E24" s="5" t="s">
        <v>30</v>
      </c>
      <c r="F24" s="5"/>
      <c r="K24" s="0" t="n">
        <v>17</v>
      </c>
      <c r="L24" s="9" t="s">
        <v>17</v>
      </c>
      <c r="M24" s="9"/>
      <c r="N24" s="9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K25" s="0" t="n">
        <v>18</v>
      </c>
      <c r="L25" s="9" t="s">
        <v>17</v>
      </c>
      <c r="M25" s="9"/>
      <c r="N25" s="9"/>
    </row>
    <row r="26" customFormat="false" ht="12.8" hidden="false" customHeight="true" outlineLevel="0" collapsed="false">
      <c r="A26" s="21" t="s">
        <v>31</v>
      </c>
      <c r="B26" s="21" t="s">
        <v>32</v>
      </c>
      <c r="C26" s="21" t="s">
        <v>33</v>
      </c>
      <c r="D26" s="21" t="s">
        <v>34</v>
      </c>
      <c r="E26" s="22" t="s">
        <v>35</v>
      </c>
      <c r="F26" s="23" t="n">
        <f aca="false">61.62/0.8</f>
        <v>77.025</v>
      </c>
      <c r="K26" s="0" t="n">
        <v>19</v>
      </c>
      <c r="L26" s="9" t="s">
        <v>11</v>
      </c>
      <c r="M26" s="9"/>
      <c r="N26" s="9"/>
    </row>
    <row r="27" customFormat="false" ht="12.8" hidden="false" customHeight="false" outlineLevel="0" collapsed="false">
      <c r="A27" s="21"/>
      <c r="B27" s="21"/>
      <c r="C27" s="21"/>
      <c r="D27" s="21"/>
      <c r="E27" s="22" t="s">
        <v>36</v>
      </c>
      <c r="F27" s="23" t="n">
        <f aca="false">F26*30.5</f>
        <v>2349.2625</v>
      </c>
      <c r="K27" s="0" t="n">
        <v>20</v>
      </c>
      <c r="L27" s="9" t="s">
        <v>17</v>
      </c>
      <c r="M27" s="9"/>
      <c r="N27" s="9"/>
    </row>
    <row r="28" customFormat="false" ht="12.8" hidden="false" customHeight="false" outlineLevel="0" collapsed="false">
      <c r="A28" s="21"/>
      <c r="B28" s="21"/>
      <c r="C28" s="21"/>
      <c r="D28" s="21"/>
      <c r="E28" s="22" t="s">
        <v>37</v>
      </c>
      <c r="F28" s="23" t="n">
        <f aca="false">F27*12</f>
        <v>28191.15</v>
      </c>
      <c r="K28" s="0" t="n">
        <v>21</v>
      </c>
      <c r="L28" s="9" t="s">
        <v>17</v>
      </c>
      <c r="M28" s="9"/>
      <c r="N28" s="9"/>
    </row>
    <row r="29" customFormat="false" ht="12.8" hidden="false" customHeight="true" outlineLevel="0" collapsed="false">
      <c r="A29" s="21" t="s">
        <v>31</v>
      </c>
      <c r="B29" s="21" t="s">
        <v>38</v>
      </c>
      <c r="C29" s="21" t="s">
        <v>33</v>
      </c>
      <c r="D29" s="21" t="s">
        <v>34</v>
      </c>
      <c r="E29" s="22" t="s">
        <v>35</v>
      </c>
      <c r="F29" s="23" t="n">
        <f aca="false">57.97/0.8</f>
        <v>72.4625</v>
      </c>
      <c r="K29" s="0" t="n">
        <v>22</v>
      </c>
      <c r="L29" s="9" t="s">
        <v>17</v>
      </c>
      <c r="M29" s="9"/>
      <c r="N29" s="9"/>
    </row>
    <row r="30" customFormat="false" ht="12.8" hidden="false" customHeight="false" outlineLevel="0" collapsed="false">
      <c r="A30" s="21"/>
      <c r="B30" s="21"/>
      <c r="C30" s="21"/>
      <c r="D30" s="21"/>
      <c r="E30" s="22" t="s">
        <v>36</v>
      </c>
      <c r="F30" s="23" t="n">
        <f aca="false">F29*30.5</f>
        <v>2210.10625</v>
      </c>
      <c r="K30" s="0" t="n">
        <v>23</v>
      </c>
      <c r="L30" s="9" t="s">
        <v>11</v>
      </c>
      <c r="M30" s="9"/>
      <c r="N30" s="9"/>
    </row>
    <row r="31" customFormat="false" ht="12.8" hidden="false" customHeight="false" outlineLevel="0" collapsed="false">
      <c r="A31" s="21"/>
      <c r="B31" s="21"/>
      <c r="C31" s="21"/>
      <c r="D31" s="21"/>
      <c r="E31" s="22" t="s">
        <v>37</v>
      </c>
      <c r="F31" s="23" t="n">
        <f aca="false">F30*12</f>
        <v>26521.275</v>
      </c>
      <c r="K31" s="0" t="n">
        <v>24</v>
      </c>
      <c r="L31" s="9" t="s">
        <v>17</v>
      </c>
      <c r="M31" s="9"/>
      <c r="N31" s="9"/>
    </row>
    <row r="32" customFormat="false" ht="12.8" hidden="false" customHeight="true" outlineLevel="0" collapsed="false">
      <c r="A32" s="21" t="s">
        <v>31</v>
      </c>
      <c r="B32" s="21" t="s">
        <v>39</v>
      </c>
      <c r="C32" s="21" t="s">
        <v>40</v>
      </c>
      <c r="D32" s="21" t="s">
        <v>41</v>
      </c>
      <c r="E32" s="22" t="s">
        <v>35</v>
      </c>
      <c r="F32" s="23" t="n">
        <f aca="false">57.85/0.8</f>
        <v>72.3125</v>
      </c>
      <c r="K32" s="0" t="n">
        <v>25</v>
      </c>
      <c r="L32" s="9" t="s">
        <v>17</v>
      </c>
      <c r="M32" s="9"/>
      <c r="N32" s="9"/>
    </row>
    <row r="33" customFormat="false" ht="12.8" hidden="false" customHeight="false" outlineLevel="0" collapsed="false">
      <c r="A33" s="21"/>
      <c r="B33" s="21"/>
      <c r="C33" s="21"/>
      <c r="D33" s="21"/>
      <c r="E33" s="22" t="s">
        <v>36</v>
      </c>
      <c r="F33" s="23" t="n">
        <f aca="false">F32*30.5</f>
        <v>2205.53125</v>
      </c>
      <c r="K33" s="0" t="n">
        <v>26</v>
      </c>
      <c r="L33" s="9" t="s">
        <v>17</v>
      </c>
      <c r="M33" s="9"/>
      <c r="N33" s="9"/>
    </row>
    <row r="34" customFormat="false" ht="12.8" hidden="false" customHeight="false" outlineLevel="0" collapsed="false">
      <c r="A34" s="21"/>
      <c r="B34" s="21"/>
      <c r="C34" s="21"/>
      <c r="D34" s="21"/>
      <c r="E34" s="22" t="s">
        <v>37</v>
      </c>
      <c r="F34" s="23" t="n">
        <f aca="false">F33*12</f>
        <v>26466.375</v>
      </c>
      <c r="K34" s="0" t="n">
        <v>27</v>
      </c>
      <c r="L34" s="9" t="s">
        <v>11</v>
      </c>
      <c r="M34" s="9"/>
      <c r="N34" s="9"/>
    </row>
    <row r="35" customFormat="false" ht="12.8" hidden="false" customHeight="true" outlineLevel="0" collapsed="false">
      <c r="A35" s="21" t="s">
        <v>31</v>
      </c>
      <c r="B35" s="21" t="s">
        <v>42</v>
      </c>
      <c r="C35" s="21" t="s">
        <v>43</v>
      </c>
      <c r="D35" s="21" t="s">
        <v>44</v>
      </c>
      <c r="E35" s="22" t="s">
        <v>35</v>
      </c>
      <c r="F35" s="23" t="n">
        <f aca="false">57.38/0.8</f>
        <v>71.725</v>
      </c>
      <c r="K35" s="0" t="n">
        <v>28</v>
      </c>
      <c r="L35" s="9" t="s">
        <v>17</v>
      </c>
      <c r="M35" s="9"/>
      <c r="N35" s="9"/>
    </row>
    <row r="36" customFormat="false" ht="12.8" hidden="false" customHeight="false" outlineLevel="0" collapsed="false">
      <c r="A36" s="21"/>
      <c r="B36" s="21"/>
      <c r="C36" s="21"/>
      <c r="D36" s="21"/>
      <c r="E36" s="22" t="s">
        <v>36</v>
      </c>
      <c r="F36" s="23" t="n">
        <f aca="false">F35*30.5</f>
        <v>2187.6125</v>
      </c>
      <c r="K36" s="0" t="n">
        <v>29</v>
      </c>
      <c r="L36" s="9" t="s">
        <v>17</v>
      </c>
      <c r="M36" s="9"/>
      <c r="N36" s="9"/>
    </row>
    <row r="37" customFormat="false" ht="12.8" hidden="false" customHeight="false" outlineLevel="0" collapsed="false">
      <c r="A37" s="21"/>
      <c r="B37" s="21"/>
      <c r="C37" s="21"/>
      <c r="D37" s="21"/>
      <c r="E37" s="22" t="s">
        <v>37</v>
      </c>
      <c r="F37" s="23" t="n">
        <f aca="false">F36*12</f>
        <v>26251.35</v>
      </c>
      <c r="K37" s="0" t="n">
        <v>30</v>
      </c>
      <c r="L37" s="9" t="s">
        <v>17</v>
      </c>
      <c r="M37" s="9"/>
      <c r="N37" s="9"/>
    </row>
    <row r="38" customFormat="false" ht="12.8" hidden="false" customHeight="true" outlineLevel="0" collapsed="false">
      <c r="A38" s="21" t="s">
        <v>31</v>
      </c>
      <c r="B38" s="21" t="s">
        <v>45</v>
      </c>
      <c r="C38" s="21" t="s">
        <v>46</v>
      </c>
      <c r="D38" s="21" t="s">
        <v>47</v>
      </c>
      <c r="E38" s="22" t="s">
        <v>35</v>
      </c>
      <c r="F38" s="23" t="n">
        <f aca="false">56.82/0.8</f>
        <v>71.025</v>
      </c>
      <c r="K38" s="0" t="n">
        <v>31</v>
      </c>
      <c r="L38" s="9" t="s">
        <v>11</v>
      </c>
      <c r="M38" s="9"/>
      <c r="N38" s="9"/>
    </row>
    <row r="39" customFormat="false" ht="12.8" hidden="false" customHeight="false" outlineLevel="0" collapsed="false">
      <c r="A39" s="21"/>
      <c r="B39" s="21"/>
      <c r="C39" s="21"/>
      <c r="D39" s="21"/>
      <c r="E39" s="22" t="s">
        <v>36</v>
      </c>
      <c r="F39" s="23" t="n">
        <f aca="false">F38*30.5</f>
        <v>2166.2625</v>
      </c>
      <c r="K39" s="0" t="n">
        <v>32</v>
      </c>
      <c r="L39" s="9" t="s">
        <v>17</v>
      </c>
      <c r="M39" s="9"/>
      <c r="N39" s="9"/>
    </row>
    <row r="40" customFormat="false" ht="12.8" hidden="false" customHeight="false" outlineLevel="0" collapsed="false">
      <c r="A40" s="21"/>
      <c r="B40" s="21"/>
      <c r="C40" s="21"/>
      <c r="D40" s="21"/>
      <c r="E40" s="22" t="s">
        <v>37</v>
      </c>
      <c r="F40" s="23" t="n">
        <f aca="false">F39*12</f>
        <v>25995.15</v>
      </c>
      <c r="K40" s="0" t="n">
        <v>33</v>
      </c>
      <c r="L40" s="9" t="s">
        <v>17</v>
      </c>
      <c r="M40" s="9"/>
      <c r="N40" s="9"/>
    </row>
    <row r="41" customFormat="false" ht="12.8" hidden="false" customHeight="true" outlineLevel="0" collapsed="false">
      <c r="A41" s="21" t="s">
        <v>31</v>
      </c>
      <c r="B41" s="21" t="s">
        <v>48</v>
      </c>
      <c r="C41" s="21" t="s">
        <v>40</v>
      </c>
      <c r="D41" s="21" t="s">
        <v>41</v>
      </c>
      <c r="E41" s="22" t="s">
        <v>35</v>
      </c>
      <c r="F41" s="23" t="n">
        <f aca="false">56.64/0.8</f>
        <v>70.8</v>
      </c>
      <c r="K41" s="0" t="n">
        <v>34</v>
      </c>
      <c r="L41" s="9" t="s">
        <v>17</v>
      </c>
      <c r="M41" s="9"/>
      <c r="N41" s="9"/>
    </row>
    <row r="42" customFormat="false" ht="12.8" hidden="false" customHeight="false" outlineLevel="0" collapsed="false">
      <c r="A42" s="21"/>
      <c r="B42" s="21"/>
      <c r="C42" s="21"/>
      <c r="D42" s="21"/>
      <c r="E42" s="22" t="s">
        <v>36</v>
      </c>
      <c r="F42" s="23" t="n">
        <f aca="false">F41*30.5</f>
        <v>2159.4</v>
      </c>
      <c r="K42" s="0" t="n">
        <v>35</v>
      </c>
      <c r="L42" s="9" t="s">
        <v>11</v>
      </c>
      <c r="M42" s="9"/>
      <c r="N42" s="9"/>
    </row>
    <row r="43" customFormat="false" ht="12.8" hidden="false" customHeight="false" outlineLevel="0" collapsed="false">
      <c r="A43" s="21"/>
      <c r="B43" s="21"/>
      <c r="C43" s="21"/>
      <c r="D43" s="21"/>
      <c r="E43" s="22" t="s">
        <v>37</v>
      </c>
      <c r="F43" s="23" t="n">
        <f aca="false">F42*12</f>
        <v>25912.8</v>
      </c>
      <c r="K43" s="0" t="n">
        <v>36</v>
      </c>
      <c r="L43" s="9" t="s">
        <v>17</v>
      </c>
      <c r="M43" s="9"/>
      <c r="N43" s="9"/>
    </row>
    <row r="44" customFormat="false" ht="12.8" hidden="false" customHeight="true" outlineLevel="0" collapsed="false">
      <c r="A44" s="21" t="s">
        <v>31</v>
      </c>
      <c r="B44" s="21" t="s">
        <v>49</v>
      </c>
      <c r="C44" s="21" t="s">
        <v>46</v>
      </c>
      <c r="D44" s="21" t="s">
        <v>47</v>
      </c>
      <c r="E44" s="22" t="s">
        <v>35</v>
      </c>
      <c r="F44" s="23" t="n">
        <f aca="false">55.36/0.8</f>
        <v>69.2</v>
      </c>
      <c r="K44" s="0" t="n">
        <v>37</v>
      </c>
      <c r="L44" s="9" t="s">
        <v>17</v>
      </c>
      <c r="M44" s="9"/>
      <c r="N44" s="9"/>
    </row>
    <row r="45" customFormat="false" ht="12.8" hidden="false" customHeight="false" outlineLevel="0" collapsed="false">
      <c r="A45" s="21"/>
      <c r="B45" s="21"/>
      <c r="C45" s="21"/>
      <c r="D45" s="21"/>
      <c r="E45" s="22" t="s">
        <v>36</v>
      </c>
      <c r="F45" s="23" t="n">
        <f aca="false">F44*30.5</f>
        <v>2110.6</v>
      </c>
      <c r="K45" s="0" t="n">
        <v>38</v>
      </c>
      <c r="L45" s="9" t="s">
        <v>17</v>
      </c>
      <c r="M45" s="9"/>
      <c r="N45" s="9"/>
    </row>
    <row r="46" customFormat="false" ht="12.8" hidden="false" customHeight="false" outlineLevel="0" collapsed="false">
      <c r="A46" s="21"/>
      <c r="B46" s="21"/>
      <c r="C46" s="21"/>
      <c r="D46" s="21"/>
      <c r="E46" s="22" t="s">
        <v>37</v>
      </c>
      <c r="F46" s="23" t="n">
        <f aca="false">F45*12</f>
        <v>25327.2</v>
      </c>
      <c r="K46" s="0" t="n">
        <v>39</v>
      </c>
      <c r="L46" s="9" t="s">
        <v>11</v>
      </c>
      <c r="M46" s="9"/>
      <c r="N46" s="9"/>
    </row>
    <row r="47" customFormat="false" ht="12.8" hidden="false" customHeight="true" outlineLevel="0" collapsed="false">
      <c r="A47" s="21" t="s">
        <v>31</v>
      </c>
      <c r="B47" s="21" t="s">
        <v>50</v>
      </c>
      <c r="C47" s="21" t="s">
        <v>33</v>
      </c>
      <c r="D47" s="21" t="s">
        <v>34</v>
      </c>
      <c r="E47" s="22" t="s">
        <v>35</v>
      </c>
      <c r="F47" s="23" t="n">
        <f aca="false">54.57/0.8</f>
        <v>68.2125</v>
      </c>
      <c r="K47" s="0" t="n">
        <v>40</v>
      </c>
      <c r="L47" s="9" t="s">
        <v>17</v>
      </c>
      <c r="M47" s="9"/>
      <c r="N47" s="9"/>
    </row>
    <row r="48" customFormat="false" ht="12.8" hidden="false" customHeight="false" outlineLevel="0" collapsed="false">
      <c r="A48" s="21"/>
      <c r="B48" s="21"/>
      <c r="C48" s="21"/>
      <c r="D48" s="21"/>
      <c r="E48" s="22" t="s">
        <v>36</v>
      </c>
      <c r="F48" s="23" t="n">
        <f aca="false">F47*30.5</f>
        <v>2080.48125</v>
      </c>
      <c r="K48" s="0" t="n">
        <v>41</v>
      </c>
      <c r="L48" s="9" t="s">
        <v>17</v>
      </c>
      <c r="M48" s="9"/>
      <c r="N48" s="9"/>
    </row>
    <row r="49" customFormat="false" ht="12.8" hidden="false" customHeight="false" outlineLevel="0" collapsed="false">
      <c r="A49" s="21"/>
      <c r="B49" s="21"/>
      <c r="C49" s="21"/>
      <c r="D49" s="21"/>
      <c r="E49" s="22" t="s">
        <v>37</v>
      </c>
      <c r="F49" s="23" t="n">
        <f aca="false">F48*12</f>
        <v>24965.775</v>
      </c>
      <c r="K49" s="0" t="n">
        <v>42</v>
      </c>
      <c r="L49" s="9" t="s">
        <v>17</v>
      </c>
      <c r="M49" s="9"/>
      <c r="N49" s="9"/>
    </row>
    <row r="50" customFormat="false" ht="12.8" hidden="false" customHeight="true" outlineLevel="0" collapsed="false">
      <c r="A50" s="21" t="s">
        <v>31</v>
      </c>
      <c r="B50" s="21" t="s">
        <v>51</v>
      </c>
      <c r="C50" s="21" t="s">
        <v>46</v>
      </c>
      <c r="D50" s="21" t="s">
        <v>47</v>
      </c>
      <c r="E50" s="22" t="s">
        <v>35</v>
      </c>
      <c r="F50" s="23" t="n">
        <f aca="false">49.55/0.8</f>
        <v>61.9375</v>
      </c>
    </row>
    <row r="51" customFormat="false" ht="12.8" hidden="false" customHeight="false" outlineLevel="0" collapsed="false">
      <c r="A51" s="21"/>
      <c r="B51" s="21"/>
      <c r="C51" s="21"/>
      <c r="D51" s="21"/>
      <c r="E51" s="22" t="s">
        <v>36</v>
      </c>
      <c r="F51" s="23" t="n">
        <f aca="false">F50*30.5</f>
        <v>1889.09375</v>
      </c>
    </row>
    <row r="52" customFormat="false" ht="12.8" hidden="false" customHeight="false" outlineLevel="0" collapsed="false">
      <c r="A52" s="21"/>
      <c r="B52" s="21"/>
      <c r="C52" s="21"/>
      <c r="D52" s="21"/>
      <c r="E52" s="22" t="s">
        <v>37</v>
      </c>
      <c r="F52" s="23" t="n">
        <f aca="false">F51*12</f>
        <v>22669.125</v>
      </c>
      <c r="H52" s="24" t="s">
        <v>52</v>
      </c>
      <c r="I52" s="24"/>
      <c r="J52" s="24"/>
      <c r="K52" s="24"/>
      <c r="L52" s="24"/>
      <c r="M52" s="24"/>
      <c r="N52" s="24"/>
    </row>
    <row r="53" customFormat="false" ht="12.8" hidden="false" customHeight="true" outlineLevel="0" collapsed="false">
      <c r="A53" s="21" t="s">
        <v>31</v>
      </c>
      <c r="B53" s="21" t="s">
        <v>53</v>
      </c>
      <c r="C53" s="21" t="s">
        <v>33</v>
      </c>
      <c r="D53" s="21" t="s">
        <v>34</v>
      </c>
      <c r="E53" s="22" t="s">
        <v>35</v>
      </c>
      <c r="F53" s="23" t="n">
        <f aca="false">49.42/0.8</f>
        <v>61.775</v>
      </c>
      <c r="H53" s="24"/>
      <c r="I53" s="24"/>
      <c r="J53" s="24"/>
      <c r="K53" s="24"/>
      <c r="L53" s="24"/>
      <c r="M53" s="24"/>
      <c r="N53" s="24"/>
    </row>
    <row r="54" customFormat="false" ht="12.8" hidden="false" customHeight="false" outlineLevel="0" collapsed="false">
      <c r="A54" s="21"/>
      <c r="B54" s="21"/>
      <c r="C54" s="21"/>
      <c r="D54" s="21"/>
      <c r="E54" s="22" t="s">
        <v>36</v>
      </c>
      <c r="F54" s="23" t="n">
        <f aca="false">F53*30.5</f>
        <v>1884.1375</v>
      </c>
      <c r="H54" s="25" t="s">
        <v>54</v>
      </c>
      <c r="I54" s="25"/>
      <c r="J54" s="25"/>
      <c r="K54" s="25"/>
      <c r="L54" s="25"/>
      <c r="M54" s="25"/>
      <c r="N54" s="25"/>
    </row>
    <row r="55" customFormat="false" ht="12.8" hidden="false" customHeight="false" outlineLevel="0" collapsed="false">
      <c r="A55" s="21"/>
      <c r="B55" s="21"/>
      <c r="C55" s="21"/>
      <c r="D55" s="21"/>
      <c r="E55" s="22" t="s">
        <v>37</v>
      </c>
      <c r="F55" s="23" t="n">
        <f aca="false">F54*12</f>
        <v>22609.65</v>
      </c>
      <c r="H55" s="25" t="s">
        <v>55</v>
      </c>
      <c r="I55" s="25"/>
      <c r="J55" s="25"/>
      <c r="K55" s="25"/>
      <c r="L55" s="25"/>
      <c r="M55" s="25"/>
      <c r="N55" s="25"/>
    </row>
    <row r="56" customFormat="false" ht="12.8" hidden="false" customHeight="true" outlineLevel="0" collapsed="false">
      <c r="A56" s="21" t="s">
        <v>31</v>
      </c>
      <c r="B56" s="21" t="s">
        <v>56</v>
      </c>
      <c r="C56" s="21" t="s">
        <v>40</v>
      </c>
      <c r="D56" s="21" t="s">
        <v>41</v>
      </c>
      <c r="E56" s="22" t="s">
        <v>35</v>
      </c>
      <c r="F56" s="23" t="n">
        <f aca="false">46.83/0.8</f>
        <v>58.5375</v>
      </c>
      <c r="H56" s="25" t="s">
        <v>57</v>
      </c>
      <c r="I56" s="25"/>
      <c r="J56" s="25"/>
      <c r="K56" s="25"/>
      <c r="L56" s="25"/>
      <c r="M56" s="25"/>
      <c r="N56" s="25"/>
    </row>
    <row r="57" customFormat="false" ht="12.8" hidden="false" customHeight="false" outlineLevel="0" collapsed="false">
      <c r="A57" s="21"/>
      <c r="B57" s="21"/>
      <c r="C57" s="21"/>
      <c r="D57" s="21"/>
      <c r="E57" s="22" t="s">
        <v>36</v>
      </c>
      <c r="F57" s="23" t="n">
        <f aca="false">F56*30.5</f>
        <v>1785.39375</v>
      </c>
      <c r="H57" s="25" t="s">
        <v>58</v>
      </c>
      <c r="I57" s="25"/>
      <c r="J57" s="25"/>
      <c r="K57" s="25"/>
      <c r="L57" s="25"/>
      <c r="M57" s="25"/>
      <c r="N57" s="25"/>
    </row>
    <row r="58" customFormat="false" ht="12.8" hidden="false" customHeight="false" outlineLevel="0" collapsed="false">
      <c r="A58" s="21"/>
      <c r="B58" s="21"/>
      <c r="C58" s="21"/>
      <c r="D58" s="21"/>
      <c r="E58" s="22" t="s">
        <v>37</v>
      </c>
      <c r="F58" s="23" t="n">
        <f aca="false">F57*12</f>
        <v>21424.725</v>
      </c>
      <c r="H58" s="25" t="s">
        <v>59</v>
      </c>
      <c r="I58" s="25"/>
      <c r="J58" s="25"/>
      <c r="K58" s="25"/>
      <c r="L58" s="25"/>
      <c r="M58" s="25"/>
      <c r="N58" s="25"/>
    </row>
    <row r="59" customFormat="false" ht="12.8" hidden="false" customHeight="true" outlineLevel="0" collapsed="false">
      <c r="A59" s="21" t="s">
        <v>31</v>
      </c>
      <c r="B59" s="21" t="s">
        <v>60</v>
      </c>
      <c r="C59" s="21" t="s">
        <v>33</v>
      </c>
      <c r="D59" s="21" t="s">
        <v>34</v>
      </c>
      <c r="E59" s="22" t="s">
        <v>35</v>
      </c>
      <c r="F59" s="23" t="n">
        <f aca="false">46.33/0.8</f>
        <v>57.9125</v>
      </c>
      <c r="H59" s="25" t="s">
        <v>61</v>
      </c>
      <c r="I59" s="25"/>
      <c r="J59" s="25"/>
      <c r="K59" s="25"/>
      <c r="L59" s="25"/>
      <c r="M59" s="25"/>
      <c r="N59" s="25"/>
    </row>
    <row r="60" customFormat="false" ht="12.8" hidden="false" customHeight="false" outlineLevel="0" collapsed="false">
      <c r="A60" s="21"/>
      <c r="B60" s="21"/>
      <c r="C60" s="21"/>
      <c r="D60" s="21"/>
      <c r="E60" s="22" t="s">
        <v>36</v>
      </c>
      <c r="F60" s="23" t="n">
        <f aca="false">F59*30.5</f>
        <v>1766.33125</v>
      </c>
      <c r="H60" s="25" t="s">
        <v>62</v>
      </c>
      <c r="I60" s="25"/>
      <c r="J60" s="25"/>
      <c r="K60" s="25"/>
      <c r="L60" s="25"/>
      <c r="M60" s="25"/>
      <c r="N60" s="25"/>
    </row>
    <row r="61" customFormat="false" ht="12.8" hidden="false" customHeight="false" outlineLevel="0" collapsed="false">
      <c r="A61" s="21"/>
      <c r="B61" s="21"/>
      <c r="C61" s="21"/>
      <c r="D61" s="21"/>
      <c r="E61" s="22" t="s">
        <v>37</v>
      </c>
      <c r="F61" s="23" t="n">
        <f aca="false">F60*12</f>
        <v>21195.975</v>
      </c>
      <c r="H61" s="25" t="s">
        <v>63</v>
      </c>
      <c r="I61" s="25"/>
      <c r="J61" s="25"/>
      <c r="K61" s="25"/>
      <c r="L61" s="25"/>
      <c r="M61" s="25"/>
      <c r="N61" s="25"/>
    </row>
    <row r="62" customFormat="false" ht="12.8" hidden="false" customHeight="true" outlineLevel="0" collapsed="false">
      <c r="A62" s="21" t="s">
        <v>31</v>
      </c>
      <c r="B62" s="21" t="s">
        <v>64</v>
      </c>
      <c r="C62" s="21" t="s">
        <v>65</v>
      </c>
      <c r="D62" s="21" t="s">
        <v>66</v>
      </c>
      <c r="E62" s="22" t="s">
        <v>35</v>
      </c>
      <c r="F62" s="23" t="n">
        <f aca="false">39.51/0.8</f>
        <v>49.3875</v>
      </c>
      <c r="H62" s="26"/>
      <c r="I62" s="27"/>
      <c r="J62" s="27"/>
      <c r="K62" s="27"/>
      <c r="L62" s="27"/>
      <c r="M62" s="27"/>
      <c r="N62" s="27"/>
    </row>
    <row r="63" customFormat="false" ht="12.8" hidden="false" customHeight="false" outlineLevel="0" collapsed="false">
      <c r="A63" s="21"/>
      <c r="B63" s="21"/>
      <c r="C63" s="21"/>
      <c r="D63" s="21"/>
      <c r="E63" s="22" t="s">
        <v>36</v>
      </c>
      <c r="F63" s="23" t="n">
        <f aca="false">F62*30.5</f>
        <v>1506.31875</v>
      </c>
      <c r="H63" s="26"/>
      <c r="I63" s="27"/>
      <c r="J63" s="27"/>
      <c r="K63" s="27"/>
      <c r="L63" s="27"/>
      <c r="M63" s="27"/>
      <c r="N63" s="27"/>
    </row>
    <row r="64" customFormat="false" ht="12.8" hidden="false" customHeight="false" outlineLevel="0" collapsed="false">
      <c r="A64" s="21"/>
      <c r="B64" s="21"/>
      <c r="C64" s="21"/>
      <c r="D64" s="21"/>
      <c r="E64" s="22" t="s">
        <v>37</v>
      </c>
      <c r="F64" s="23" t="n">
        <f aca="false">F63*12</f>
        <v>18075.825</v>
      </c>
      <c r="H64" s="26"/>
      <c r="I64" s="27"/>
      <c r="J64" s="27"/>
      <c r="K64" s="27"/>
      <c r="L64" s="27"/>
      <c r="M64" s="27"/>
      <c r="N64" s="27"/>
    </row>
  </sheetData>
  <mergeCells count="98">
    <mergeCell ref="A1:F5"/>
    <mergeCell ref="L3:N6"/>
    <mergeCell ref="A8:F9"/>
    <mergeCell ref="L8:N8"/>
    <mergeCell ref="P8:Q9"/>
    <mergeCell ref="H9:J11"/>
    <mergeCell ref="L9:N9"/>
    <mergeCell ref="A10:C10"/>
    <mergeCell ref="L10:N13"/>
    <mergeCell ref="A11:C11"/>
    <mergeCell ref="P11:Q12"/>
    <mergeCell ref="A12:C12"/>
    <mergeCell ref="A13:C13"/>
    <mergeCell ref="A14:C14"/>
    <mergeCell ref="L14:N17"/>
    <mergeCell ref="A15:C15"/>
    <mergeCell ref="A16:C16"/>
    <mergeCell ref="A17:C17"/>
    <mergeCell ref="A18:C18"/>
    <mergeCell ref="L18:N21"/>
    <mergeCell ref="A19:C19"/>
    <mergeCell ref="A20:C20"/>
    <mergeCell ref="A21:C21"/>
    <mergeCell ref="H21:J22"/>
    <mergeCell ref="A22:F23"/>
    <mergeCell ref="L22:N25"/>
    <mergeCell ref="A24:A25"/>
    <mergeCell ref="B24:B25"/>
    <mergeCell ref="C24:C25"/>
    <mergeCell ref="D24:D25"/>
    <mergeCell ref="E24:F25"/>
    <mergeCell ref="A26:A28"/>
    <mergeCell ref="B26:B28"/>
    <mergeCell ref="C26:C28"/>
    <mergeCell ref="D26:D28"/>
    <mergeCell ref="L26:N29"/>
    <mergeCell ref="A29:A31"/>
    <mergeCell ref="B29:B31"/>
    <mergeCell ref="C29:C31"/>
    <mergeCell ref="D29:D31"/>
    <mergeCell ref="L30:N33"/>
    <mergeCell ref="A32:A34"/>
    <mergeCell ref="B32:B34"/>
    <mergeCell ref="C32:C34"/>
    <mergeCell ref="D32:D34"/>
    <mergeCell ref="L34:N37"/>
    <mergeCell ref="A35:A37"/>
    <mergeCell ref="B35:B37"/>
    <mergeCell ref="C35:C37"/>
    <mergeCell ref="D35:D37"/>
    <mergeCell ref="A38:A40"/>
    <mergeCell ref="B38:B40"/>
    <mergeCell ref="C38:C40"/>
    <mergeCell ref="D38:D40"/>
    <mergeCell ref="L38:N41"/>
    <mergeCell ref="A41:A43"/>
    <mergeCell ref="B41:B43"/>
    <mergeCell ref="C41:C43"/>
    <mergeCell ref="D41:D43"/>
    <mergeCell ref="L42:N45"/>
    <mergeCell ref="A44:A46"/>
    <mergeCell ref="B44:B46"/>
    <mergeCell ref="C44:C46"/>
    <mergeCell ref="D44:D46"/>
    <mergeCell ref="L46:N49"/>
    <mergeCell ref="A47:A49"/>
    <mergeCell ref="B47:B49"/>
    <mergeCell ref="C47:C49"/>
    <mergeCell ref="D47:D49"/>
    <mergeCell ref="A50:A52"/>
    <mergeCell ref="B50:B52"/>
    <mergeCell ref="C50:C52"/>
    <mergeCell ref="D50:D52"/>
    <mergeCell ref="H52:N53"/>
    <mergeCell ref="A53:A55"/>
    <mergeCell ref="B53:B55"/>
    <mergeCell ref="C53:C55"/>
    <mergeCell ref="D53:D55"/>
    <mergeCell ref="H54:N54"/>
    <mergeCell ref="H55:N55"/>
    <mergeCell ref="A56:A58"/>
    <mergeCell ref="B56:B58"/>
    <mergeCell ref="C56:C58"/>
    <mergeCell ref="D56:D58"/>
    <mergeCell ref="H56:N56"/>
    <mergeCell ref="H57:N57"/>
    <mergeCell ref="H58:N58"/>
    <mergeCell ref="A59:A61"/>
    <mergeCell ref="B59:B61"/>
    <mergeCell ref="C59:C61"/>
    <mergeCell ref="D59:D61"/>
    <mergeCell ref="H59:N59"/>
    <mergeCell ref="H60:N60"/>
    <mergeCell ref="H61:N61"/>
    <mergeCell ref="A62:A64"/>
    <mergeCell ref="B62:B64"/>
    <mergeCell ref="C62:C64"/>
    <mergeCell ref="D62:D6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2018-01-25T15:59:41Z</dcterms:created>
  <dc:creator/>
  <dc:description/>
  <dc:language>en-CA</dc:language>
  <cp:lastModifiedBy/>
  <dcterms:modified xsi:type="dcterms:W3CDTF">2018-01-27T14:19:16Z</dcterms:modified>
  <cp:revision>4</cp:revision>
  <dc:subject/>
  <dc:title/>
</cp:coreProperties>
</file>