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ddcio\Documents\IoT\ig42\"/>
    </mc:Choice>
  </mc:AlternateContent>
  <xr:revisionPtr revIDLastSave="0" documentId="13_ncr:1_{1DE75E95-177E-4DC5-AE50-8600C32BB332}" xr6:coauthVersionLast="47" xr6:coauthVersionMax="47" xr10:uidLastSave="{00000000-0000-0000-0000-000000000000}"/>
  <bookViews>
    <workbookView xWindow="3570" yWindow="3300" windowWidth="21690" windowHeight="10995" activeTab="1" xr2:uid="{00000000-000D-0000-FFFF-FFFF00000000}"/>
  </bookViews>
  <sheets>
    <sheet name="Master" sheetId="1" r:id="rId1"/>
    <sheet name="Summary" sheetId="2" r:id="rId2"/>
  </sheets>
  <definedNames>
    <definedName name="_xlnm._FilterDatabase" localSheetId="0" hidden="1">Master!$A$1:$Q$172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1" l="1"/>
  <c r="H3" i="1"/>
  <c r="C8" i="2"/>
  <c r="H28" i="1"/>
  <c r="I28" i="1" s="1"/>
  <c r="H21" i="1"/>
  <c r="I21" i="1" s="1"/>
  <c r="H102" i="1"/>
  <c r="I102" i="1" s="1"/>
  <c r="H114" i="1"/>
  <c r="I114" i="1" s="1"/>
  <c r="H80" i="1"/>
  <c r="I80" i="1" s="1"/>
  <c r="H116" i="1"/>
  <c r="I116" i="1" s="1"/>
  <c r="H131" i="1"/>
  <c r="I131" i="1" s="1"/>
  <c r="H130" i="1"/>
  <c r="I130" i="1" s="1"/>
  <c r="H128" i="1"/>
  <c r="I128" i="1" s="1"/>
  <c r="H127" i="1"/>
  <c r="H129" i="1"/>
  <c r="I129" i="1" s="1"/>
  <c r="H123" i="1"/>
  <c r="H122" i="1"/>
  <c r="H121" i="1"/>
  <c r="H120" i="1"/>
  <c r="H65" i="1"/>
  <c r="I65" i="1" s="1"/>
  <c r="H64" i="1"/>
  <c r="I64" i="1" s="1"/>
  <c r="H63" i="1"/>
  <c r="I63" i="1" s="1"/>
  <c r="H38" i="1"/>
  <c r="I38" i="1" s="1"/>
  <c r="H124" i="1"/>
  <c r="I124" i="1" s="1"/>
  <c r="I125" i="1" s="1"/>
  <c r="B7" i="2" s="1"/>
  <c r="H81" i="1"/>
  <c r="I81" i="1" s="1"/>
  <c r="H58" i="1"/>
  <c r="I58" i="1" s="1"/>
  <c r="H59" i="1"/>
  <c r="I59" i="1" s="1"/>
  <c r="H57" i="1"/>
  <c r="I57" i="1" s="1"/>
  <c r="H56" i="1"/>
  <c r="I56" i="1" s="1"/>
  <c r="H53" i="1"/>
  <c r="I53" i="1" s="1"/>
  <c r="H50" i="1"/>
  <c r="I50" i="1" s="1"/>
  <c r="H34" i="1"/>
  <c r="I34" i="1" s="1"/>
  <c r="H2" i="1"/>
  <c r="I2" i="1" s="1"/>
  <c r="Q18" i="1"/>
  <c r="Q39" i="1"/>
  <c r="Q36" i="1"/>
  <c r="Q26" i="1"/>
  <c r="Q25" i="1"/>
  <c r="Q49" i="1"/>
  <c r="Q19" i="1"/>
  <c r="Q20" i="1"/>
  <c r="Q150" i="1"/>
  <c r="I4" i="1"/>
  <c r="H4" i="1"/>
  <c r="H7" i="1"/>
  <c r="I7" i="1" s="1"/>
  <c r="H95" i="1"/>
  <c r="H78" i="1"/>
  <c r="I78" i="1" s="1"/>
  <c r="H72" i="1"/>
  <c r="I72" i="1" s="1"/>
  <c r="H55" i="1"/>
  <c r="I55" i="1" s="1"/>
  <c r="H54" i="1"/>
  <c r="I54" i="1" s="1"/>
  <c r="H33" i="1"/>
  <c r="I33" i="1" s="1"/>
  <c r="H32" i="1"/>
  <c r="I32" i="1" s="1"/>
  <c r="H22" i="1"/>
  <c r="I22" i="1" s="1"/>
  <c r="H70" i="1"/>
  <c r="I70" i="1" s="1"/>
  <c r="H69" i="1"/>
  <c r="I69" i="1" s="1"/>
  <c r="H62" i="1"/>
  <c r="I62" i="1" s="1"/>
  <c r="H45" i="1"/>
  <c r="I45" i="1" s="1"/>
  <c r="H71" i="1"/>
  <c r="I71" i="1" s="1"/>
  <c r="H101" i="1"/>
  <c r="I101" i="1" s="1"/>
  <c r="H79" i="1"/>
  <c r="I79" i="1" s="1"/>
  <c r="H145" i="1"/>
  <c r="H106" i="1"/>
  <c r="I106" i="1" s="1"/>
  <c r="H77" i="1"/>
  <c r="I77" i="1" s="1"/>
  <c r="H92" i="1"/>
  <c r="I92" i="1" s="1"/>
  <c r="H16" i="1"/>
  <c r="I16" i="1" s="1"/>
  <c r="H23" i="1"/>
  <c r="I23" i="1" s="1"/>
  <c r="H24" i="1"/>
  <c r="I24" i="1" s="1"/>
  <c r="H27" i="1"/>
  <c r="I27" i="1" s="1"/>
  <c r="H29" i="1"/>
  <c r="I29" i="1" s="1"/>
  <c r="H44" i="1"/>
  <c r="I44" i="1" s="1"/>
  <c r="H110" i="1"/>
  <c r="H117" i="1"/>
  <c r="I117" i="1" s="1"/>
  <c r="H67" i="1"/>
  <c r="I67" i="1" s="1"/>
  <c r="H66" i="1"/>
  <c r="I66" i="1" s="1"/>
  <c r="H96" i="1"/>
  <c r="I96" i="1" s="1"/>
  <c r="I132" i="1" l="1"/>
  <c r="B6" i="2" s="1"/>
  <c r="H19" i="1"/>
  <c r="I19" i="1" s="1"/>
  <c r="H76" i="1"/>
  <c r="H94" i="1"/>
  <c r="H108" i="1"/>
  <c r="I108" i="1" s="1"/>
  <c r="H99" i="1" l="1"/>
  <c r="I99" i="1" s="1"/>
  <c r="I97" i="1"/>
  <c r="H97" i="1"/>
  <c r="H11" i="1" l="1"/>
  <c r="I11" i="1" s="1"/>
  <c r="H84" i="1"/>
  <c r="I84" i="1" s="1"/>
  <c r="H90" i="1" l="1"/>
  <c r="H85" i="1"/>
  <c r="H86" i="1"/>
  <c r="H89" i="1"/>
  <c r="H111" i="1" l="1"/>
  <c r="I111" i="1" s="1"/>
  <c r="H109" i="1"/>
  <c r="I109" i="1" s="1"/>
  <c r="H107" i="1" l="1"/>
  <c r="H8" i="1"/>
  <c r="I8" i="1" s="1"/>
  <c r="H100" i="1"/>
  <c r="H73" i="1"/>
  <c r="H103" i="1"/>
  <c r="H9" i="1"/>
  <c r="I9" i="1" s="1"/>
  <c r="H87" i="1" l="1"/>
  <c r="H82" i="1"/>
  <c r="H88" i="1"/>
  <c r="H83" i="1"/>
  <c r="I83" i="1" s="1"/>
  <c r="H68" i="1"/>
  <c r="H104" i="1"/>
  <c r="H75" i="1" l="1"/>
  <c r="I75" i="1" s="1"/>
  <c r="H47" i="1"/>
  <c r="I47" i="1" s="1"/>
  <c r="H6" i="1"/>
  <c r="I6" i="1" s="1"/>
  <c r="H18" i="1"/>
  <c r="I18" i="1" s="1"/>
  <c r="H12" i="1"/>
  <c r="I12" i="1" s="1"/>
  <c r="H14" i="1"/>
  <c r="I14" i="1" s="1"/>
  <c r="H13" i="1"/>
  <c r="I13" i="1" s="1"/>
  <c r="H17" i="1"/>
  <c r="I17" i="1" s="1"/>
  <c r="H15" i="1"/>
  <c r="I15" i="1" s="1"/>
  <c r="H20" i="1"/>
  <c r="I20" i="1" s="1"/>
  <c r="H25" i="1"/>
  <c r="I25" i="1" s="1"/>
  <c r="H26" i="1"/>
  <c r="I26" i="1" s="1"/>
  <c r="H46" i="1"/>
  <c r="I46" i="1" s="1"/>
  <c r="H48" i="1"/>
  <c r="I48" i="1" s="1"/>
  <c r="H31" i="1"/>
  <c r="I31" i="1" s="1"/>
  <c r="H30" i="1"/>
  <c r="I30" i="1" s="1"/>
  <c r="H10" i="1"/>
  <c r="I10" i="1" s="1"/>
  <c r="H42" i="1"/>
  <c r="I42" i="1" s="1"/>
  <c r="H41" i="1"/>
  <c r="I41" i="1" s="1"/>
  <c r="H36" i="1"/>
  <c r="I36" i="1" s="1"/>
  <c r="H39" i="1"/>
  <c r="I39" i="1" s="1"/>
  <c r="H37" i="1"/>
  <c r="I37" i="1" s="1"/>
  <c r="H105" i="1"/>
  <c r="H35" i="1"/>
  <c r="I35" i="1" s="1"/>
  <c r="H43" i="1"/>
  <c r="I43" i="1" s="1"/>
  <c r="H40" i="1"/>
  <c r="I40" i="1" s="1"/>
  <c r="H49" i="1"/>
  <c r="I49" i="1" s="1"/>
  <c r="H74" i="1"/>
  <c r="H112" i="1"/>
  <c r="H91" i="1"/>
  <c r="I91" i="1" s="1"/>
  <c r="H93" i="1"/>
  <c r="I93" i="1" s="1"/>
  <c r="I118" i="1" l="1"/>
  <c r="B3" i="2" s="1"/>
  <c r="I60" i="1"/>
  <c r="B4" i="2" s="1"/>
  <c r="I51" i="1"/>
  <c r="B2" i="2" s="1"/>
  <c r="B5" i="2" l="1"/>
  <c r="B8" i="2" s="1"/>
</calcChain>
</file>

<file path=xl/sharedStrings.xml><?xml version="1.0" encoding="utf-8"?>
<sst xmlns="http://schemas.openxmlformats.org/spreadsheetml/2006/main" count="668" uniqueCount="422">
  <si>
    <t>Part</t>
  </si>
  <si>
    <t>Desciption</t>
  </si>
  <si>
    <t>Online Store</t>
  </si>
  <si>
    <t>Link</t>
  </si>
  <si>
    <t>Price</t>
  </si>
  <si>
    <t>Neopixel Ring</t>
  </si>
  <si>
    <t>Adafruit NeoPixel Ring - 12 x 5050 RGB LED with Integrated Drivers [ADA1643]</t>
  </si>
  <si>
    <t>Adafruit</t>
  </si>
  <si>
    <t>https://www.adafruit.com/product/1643</t>
  </si>
  <si>
    <t>SD Card Module</t>
  </si>
  <si>
    <t>MicroSD card breakout board+</t>
  </si>
  <si>
    <t>https://www.adafruit.com/product/254</t>
  </si>
  <si>
    <t>Neopixel String</t>
  </si>
  <si>
    <t>Adafruit NeoPixel Digital RGB LED Strip - Black 60 LED - BLACK</t>
  </si>
  <si>
    <t>https://www.adafruit.com/product/1461?length=1</t>
  </si>
  <si>
    <t>Amazon</t>
  </si>
  <si>
    <t>Breadboard</t>
  </si>
  <si>
    <t>10pcs Breadboard 830 Point Solderless Prototype PCB Board</t>
  </si>
  <si>
    <t>https://www.amazon.com/MCIGICM-Breadboard-Solderless-Protoboard-Electronics/dp/B07H9X7XVN/ref=sr_1_14?keywords=breadboard&amp;qid=1584131531&amp;sr=8-14</t>
  </si>
  <si>
    <t>22 awg Solid Wire-Solid Wire Kit-6 different colored</t>
  </si>
  <si>
    <t>https://www.amazon.com/TUOFENG-Wire-Solid-different-colored-spools/dp/B07TX6BX47/ref=sr_1_2?keywords=breadboard+jumper+wire+spool&amp;qid=1584141642&amp;sr=8-2</t>
  </si>
  <si>
    <t>Resistor</t>
  </si>
  <si>
    <t>450pcs(5 Colors x 90pcs) 5mm LED Light Emitting Diode</t>
  </si>
  <si>
    <t>https://www.amazon.com/DiCUNO-450pcs-Colors-Emitting-Assorted/dp/B073QMYKDM/ref=sr_1_2?keywords=LED+kit&amp;qid=1584133087&amp;sr=8-2</t>
  </si>
  <si>
    <t xml:space="preserve">Potentiometer </t>
  </si>
  <si>
    <t>300 pcs 100 Ohm- 2M Ohm Variable Resistor 6mm Potentiometer</t>
  </si>
  <si>
    <t>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t>
  </si>
  <si>
    <t>Buttons</t>
  </si>
  <si>
    <t>SanDisk 16GB Ultra MicroSDHC</t>
  </si>
  <si>
    <t>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t>
  </si>
  <si>
    <t>OLED Displays (2 per student)</t>
  </si>
  <si>
    <t>BME280 (2 per student)</t>
  </si>
  <si>
    <t>https://www.amazon.com/KeeYees-Temperature-Humidity-Atmospheric-Barometric/dp/B07KYJNFMD/ref=sr_1_3?keywords=bme280&amp;qid=1584141460&amp;sr=8-3</t>
  </si>
  <si>
    <t>PARTICLE Argon Wi-Fi Connectivity Development Board for IoT Projects and Prototyping</t>
  </si>
  <si>
    <t>Plant Watering System</t>
  </si>
  <si>
    <t>WayinTop Automatic Irrigation DIY Kit Self Watering System with PDF Tutorial, 4pcs Capacitive Soil Moisture Sensor 4Channel 5V Relay Module and 4pcs Water Pump + 4M Vinyl Tubing for Garden Plant (note: 3.3V relay needed seperately)</t>
  </si>
  <si>
    <t>https://www.amazon.com/WayinTop-Automatic-Irrigation-Watering-Capacitive/dp/B07TMVNTDK/ref=psdc_13400241_t2_B07VRMRQWR</t>
  </si>
  <si>
    <t>3.3V Relays</t>
  </si>
  <si>
    <t>1 Channel DC 3V Relay High Level Driver Module Optocoupler Relay Module Isolated Drive Control Board for Arduino (Pack of 5)</t>
  </si>
  <si>
    <t>https://www.amazon.com/Channel-Optocoupler-Isolated-Control-Arduino/dp/B07XGZSYJV/ref=sr_1_2?dchild=1&amp;keywords=3.3v+relays&amp;qid=1587666831&amp;s=lawn-garden&amp;sr=1-2-catcorr</t>
  </si>
  <si>
    <t>Load Cell Weight Sensor</t>
  </si>
  <si>
    <t>CHENBO Load Cell Weight Sensor 1kg + HX711 Weight Weighing A/d Module Pressure Sensor</t>
  </si>
  <si>
    <t>https://www.amazon.com/CHENBO-Weight-Weighing-Pressure-Arduion/dp/B078KS1NBB/ref=sr_1_4?dchild=1&amp;keywords=load+cell&amp;qid=1587667953&amp;s=electronics&amp;sr=1-4</t>
  </si>
  <si>
    <t>Transistor kit</t>
  </si>
  <si>
    <t>LSR Loreso 24 Value 600-Piece Transistor Assortment Kit Box 2N2222 2N2907 BC327 BC337 BC556 2N3903 S9012 for Hobby Electronics, Audio-Video, Car Repair &amp; Electronic Projects</t>
  </si>
  <si>
    <t>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t>
  </si>
  <si>
    <t>Accelerometer/Gyroscope</t>
  </si>
  <si>
    <t>Vibration Sensor</t>
  </si>
  <si>
    <t>HiLetgo 5pcs Piezoelectric Sensor Analog Ceramic Vibration Sensor Module Piezoelectricity for Arduino DIY KIT</t>
  </si>
  <si>
    <t>https://www.amazon.com/HiLetgo-Piezoelectric-Ceramic-Vibration-Piezoelectricity/dp/B07Q9J5C4G/ref=sr_1_11?dchild=1&amp;keywords=piezo+sensor&amp;qid=1589997611&amp;sr=8-11</t>
  </si>
  <si>
    <t>Stepper Motors</t>
  </si>
  <si>
    <t>HiLetgo 5pcs ULN2003 28BYJ-48 4-Phase Stepper Motor with 5V Drive Board for Arduino PI PIC Raspberry Pi</t>
  </si>
  <si>
    <t>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t>
  </si>
  <si>
    <t>Jumper Wire</t>
  </si>
  <si>
    <t>EDGELEC 120pcs Breadboard Jumper Wires 10cm 15cm 20cm 30cm 40cm 50cm 100cm Wire Length Optional Dupont Cable Assorted Kit Male to Female Male to Male Female to Female Multicolored Ribbon Cables</t>
  </si>
  <si>
    <t>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t>
  </si>
  <si>
    <t>Hue Hub and Bulbs</t>
  </si>
  <si>
    <t>Philips Hue White and Color LED Smart Button Starter Kit</t>
  </si>
  <si>
    <t>https://www.amazon.com/Philips-Hue-Equivalent-Assistant-California/dp/B07DPYM57M/ref=sr_1_14?keywords=hue+smart+bulbs&amp;qid=1584141894&amp;sr=8-14</t>
  </si>
  <si>
    <t>Wemo Switches</t>
  </si>
  <si>
    <t>Wemo Mini Smart Plug, WiFi Enabled</t>
  </si>
  <si>
    <t>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t>
  </si>
  <si>
    <t>Terminal Strips</t>
  </si>
  <si>
    <t>Glarks 70Pcs(5Sets) Terminal Block Set, 5Pcs 6 Positions 600V 15A Dual Row Screw Terminals Strip + 5Pcs Pre-Insulated Barrier Strips + 60Pcs Insulated Fork Wire Connector (6P+Fork Connector)</t>
  </si>
  <si>
    <t>https://www.amazon.com/Glarks-Positions-Terminals-Pre-Insulated-Insulated/dp/B07Y21C99L/ref=sr_1_13?dchild=1&amp;keywords=terminal+strip&amp;qid=1590113194&amp;sr=8-13</t>
  </si>
  <si>
    <t>CO2 Sensor</t>
  </si>
  <si>
    <t>DFROBOT Gravity: Analog CO2 Gas Sensor for Arduino</t>
  </si>
  <si>
    <t>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t>
  </si>
  <si>
    <t>Alternative BME280</t>
  </si>
  <si>
    <t>Adafruit BME280 I2C or SPI Temperature Humidity Pressure Sensor</t>
  </si>
  <si>
    <t>https://www.amazon.com/Adafruit-BME280-Temperature-Humidity-Pressure/dp/B013W1AJUY/ref=sr_1_5?keywords=bme280&amp;qid=1584141532&amp;sr=8-5</t>
  </si>
  <si>
    <t>Button Alternative</t>
  </si>
  <si>
    <t>OCR Tactile Push Button Switch </t>
  </si>
  <si>
    <t>https://www.amazon.com/OCR-180PcsTactile-Momentary-Switches-Assortment/dp/B07CMZCQS5/ref=sr_1_5?keywords=arduino%2Bbuttons&amp;qid=1584132844&amp;sr=8-5&amp;th=1</t>
  </si>
  <si>
    <t>NeoPixel Ring (Amazon)</t>
  </si>
  <si>
    <t>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t>
  </si>
  <si>
    <t>NeoPixel Strip (Amazon)</t>
  </si>
  <si>
    <t>BTF-LIGHTING WS2812B RGB 5050SMD Individual Addressable 16.4FT 60Pixels/m 300Pixels Flexible White PCB Full Color LED Pixel Strip Dream Color IP30 Non-Waterproof Making LED Screen LED Wall Only DC5V</t>
  </si>
  <si>
    <t>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t>
  </si>
  <si>
    <t>Large Breadboard</t>
  </si>
  <si>
    <t>Digilent 340-002-1</t>
  </si>
  <si>
    <t>Mouser</t>
  </si>
  <si>
    <t>https://www.mouser.com/ProductDetail/Digilent/340-002-1?qs=sGAEpiMZZMve4%2FbfQkoj%252BNw5ke2RV7DAi%2FIJdYbSKXA%3D</t>
  </si>
  <si>
    <t>NCD Feather Board</t>
  </si>
  <si>
    <t>Feather Battery I2C Shield For Particle and Feather Modules</t>
  </si>
  <si>
    <t>NCD.io</t>
  </si>
  <si>
    <t>https://store.ncd.io/product/feather-battery-i2c-shield-for-particle-and-feather-modules/</t>
  </si>
  <si>
    <t>NCD Current Monitor</t>
  </si>
  <si>
    <r>
      <t xml:space="preserve">1-Channel Off-Board 98% Accuracy 100-Amp AC Current Monitor with IoT Interface
</t>
    </r>
    <r>
      <rPr>
        <b/>
        <sz val="11"/>
        <color rgb="FFFF0000"/>
        <rFont val="Calibri"/>
        <family val="2"/>
        <scheme val="minor"/>
      </rPr>
      <t>NOTE - get 20A verison and  add a 12V power supply</t>
    </r>
  </si>
  <si>
    <t>https://store.ncd.io/product/1-channel-off-board-98-accuracy-100-amp-ac-current-monitor-with-iot-interface/</t>
  </si>
  <si>
    <t>NCD Pressure Sensor</t>
  </si>
  <si>
    <t>SM9541-140C-S-C-3-S Calibrated Pressure Sensor -20 to 140 cmH₂O Temperature Compensated I2C Mini Module</t>
  </si>
  <si>
    <t>https://store.ncd.io/product/sm9541-140c-s-c-3-s-calibrated-pressure-sensor-20-to-140-cmh%e2%82%82o-temperature-compensated-i2c-mini-module/</t>
  </si>
  <si>
    <t>NCD CO Sensor</t>
  </si>
  <si>
    <t>MQ-9 Carbon Monoxide Combustible Gas Sensor ADC121C 12-Bit ADC I2C Mini Module</t>
  </si>
  <si>
    <t>https://store.ncd.io/product/mq-9-carbon-monoxide-combustible-gas-sensor-adc121c-12-bit-adc-i2c-mini-module/</t>
  </si>
  <si>
    <t>NCD Ozone Sensor</t>
  </si>
  <si>
    <t>MQ131 Ozone Gas Sensor ADC121C 12-Bit ADC I²C Mini Module</t>
  </si>
  <si>
    <t>https://store.ncd.io/product/mq131-ozone-gas-sensor-adc121c-12-bit-adc-i%c2%b2c-mini-module/</t>
  </si>
  <si>
    <t>SD Card Module (Amazon)</t>
  </si>
  <si>
    <t>NewEgg</t>
  </si>
  <si>
    <t>https://www.newegg.com/p/0DS-00TY-00002</t>
  </si>
  <si>
    <t>PM2.5 Particle Sensor</t>
  </si>
  <si>
    <t>Grove - Laser PM2.5 Air Quality Sensor for Arduino - HM3301</t>
  </si>
  <si>
    <t>SeedStudio</t>
  </si>
  <si>
    <t>https://www.seeedstudio.com/Grove-Laser-PM2-5-Sensor-HM3301.html</t>
  </si>
  <si>
    <t>Air Quality Sensor</t>
  </si>
  <si>
    <t>Grove - Air Quality Sensor v1.3 - Arduino Compatible</t>
  </si>
  <si>
    <t>SeeedStudio</t>
  </si>
  <si>
    <t>https://www.seeedstudio.com/Grove-Air-Quality-Sensor-v1-3-Arduino-Compatible.html</t>
  </si>
  <si>
    <t>Particle/Dust Sensor</t>
  </si>
  <si>
    <t>Grove - Dust Sensor（PPD42NS）</t>
  </si>
  <si>
    <t>https://www.seeedstudio.com/Grove-Dust-Sensor-PPD42NS.html</t>
  </si>
  <si>
    <t>Neopixel</t>
  </si>
  <si>
    <t>SparkFun RGB LED Breakout - WS2812B</t>
  </si>
  <si>
    <t>Sparkfun</t>
  </si>
  <si>
    <t>https://www.sparkfun.com/products/13282</t>
  </si>
  <si>
    <t>Encoder / Breakout</t>
  </si>
  <si>
    <t>SparkFun Rotary Encoder Breakout - Illuminated (RG/RGB)</t>
  </si>
  <si>
    <t>https://www.sparkfun.com/products/11722</t>
  </si>
  <si>
    <t>I2C Encoder</t>
  </si>
  <si>
    <t>SparkFun Qwiic Twist - RGB Rotary Encoder Breakout</t>
  </si>
  <si>
    <t>SparkFun</t>
  </si>
  <si>
    <t>https://www.sparkfun.com/products/15083</t>
  </si>
  <si>
    <t>Subtotal</t>
  </si>
  <si>
    <t>Budget Planning Purposes (12 students) 75%</t>
  </si>
  <si>
    <t>Status</t>
  </si>
  <si>
    <t>Tracking</t>
  </si>
  <si>
    <t>Parts Storage Case</t>
  </si>
  <si>
    <t>Lab Notebooks</t>
  </si>
  <si>
    <t>National 53110 Lab Notebook, Quadrille Rule, 10 1/8 x 7 7/8, White, 96 Sheets</t>
  </si>
  <si>
    <t>https://www.amazon.com/National-53110-Notebook-Quadrille-Sheets/dp/B0016060LG/ref=sr_1_10?crid=1AJA76R1M5TNV&amp;dchild=1&amp;keywords=lab+notebooks&amp;qid=1591025031&amp;sprefix=barrel+connector+to+%2Caps%2C179&amp;sr=8-10</t>
  </si>
  <si>
    <t>CapStone Allowance</t>
  </si>
  <si>
    <t>Per Student Costs</t>
  </si>
  <si>
    <t>NCD Pressure Sensor (0-3)</t>
  </si>
  <si>
    <t>AMS5812-0030-D Amplified Pressure Sensor 0-206.8 mbar 0 to 3.0 PSI I2C Mini Module</t>
  </si>
  <si>
    <t>https://store.ncd.io/product/ams5812-0030-d-amplified-pressure-sensor-0-206-8-mbar-0-to-3-0-psi-i2c-mini-module/</t>
  </si>
  <si>
    <t>NCD Gesture Sensor</t>
  </si>
  <si>
    <t>TMG39931 Light Sensor Gesture, Color, ALS, and Proximity Sensor I2C Mini Module</t>
  </si>
  <si>
    <t>https://store.ncd.io/product/tmg39931-light-sensor-gesture-color-als-and-proximity-sensor-i2c-mini-module/</t>
  </si>
  <si>
    <t xml:space="preserve">NCD Vibration Sensor </t>
  </si>
  <si>
    <t>ADC121C021 Sound Sensor for Detecting Noise Knock Vibration or Shock using I2C Piezo Sensor</t>
  </si>
  <si>
    <t>https://store.ncd.io/product/sound-sensor-for-detecting-noise-knock-vibration-or-shock-using-i2c-piezo-sensor/</t>
  </si>
  <si>
    <t>Student Work Tables</t>
  </si>
  <si>
    <t>62 in. Adjustable Height Work Bench Table</t>
  </si>
  <si>
    <t>Home Depot</t>
  </si>
  <si>
    <t>https://www.homedepot.com/p/Husky-62-in-Adjustable-Height-Work-Bench-Table-HOLT62XDB12/301810799?MERCH=REC-_-pipsem-_-307723266-_-301810799-_-N</t>
  </si>
  <si>
    <t>HandHeld Oscilloscope</t>
  </si>
  <si>
    <t>YEAPOOK Handheld Digital Mini Oscilloscope 5012h Portable Professional Oscilloscope Kit with 100mhz Bandwidth 500MS/s Sampling Rate 2.4'' TFT LCD Display</t>
  </si>
  <si>
    <t>https://www.amazon.com/YEAPOOK-Handheld-Oscilloscope-Professional-Bandwidth/dp/B07XBL4BTL/ref=redir_mobile_desktop?ie=UTF8&amp;aaxitk=CbXp6725Lhjp7K4XYAA2KQ&amp;hsa_cr_id=3384243320201&amp;ref_=sbx_be_s_sparkle_mcd_asin_0</t>
  </si>
  <si>
    <t>Solder/Multimeter Kits</t>
  </si>
  <si>
    <t>Soldering Iron Kit Electronics, Rarlight 60W Adjustable Temperature Welding Tool, Digital Multimeter, Soldering Iron Tips,Desoldering Pump,Screwdriver,Solder Wire,Tweezers,Stand,Wire Stripper Cutter</t>
  </si>
  <si>
    <t>https://www.amazon.com/Soldering-Iron-Kit-Rarlight-Multimeter/dp/B07H72Q8KT/ref=sr_1_17?dchild=1&amp;keywords=solder+kit&amp;qid=1591308924&amp;sr=8-17</t>
  </si>
  <si>
    <t>USB Multimeter</t>
  </si>
  <si>
    <t>MakerHawk USB 3.0 Tester, USB Power Meter, 3.7-30V 0-4A Voltage Tester Multimeter, USB Current Meter Tester, IPS Color Display Voltmeter Ammeter, USB Charger Tester AT34</t>
  </si>
  <si>
    <t>https://www.amazon.com/MakerHawk-3-7-30V-Voltage-Multimeter-Voltmeter/dp/B07FMQZVW2/ref=sr_1_3?dchild=1&amp;keywords=usb+current+meter&amp;qid=1590970127&amp;s=hi&amp;sr=1-3</t>
  </si>
  <si>
    <t>Variable Power Supplies</t>
  </si>
  <si>
    <t>POWSEED 45W Universal AC Power Adapter DC 5V 6V 7.5V 9V 12V 13.5V 15V Charger for Household Electronics Routers CCTV IP Cameras Speaker USB Hub Tablet LED Strips, Multi Voltage Supply Cord 1a 2a 3a</t>
  </si>
  <si>
    <t>https://www.amazon.com/Powseed-Universal-Adapter-Household-Electronics/dp/B01MT5WVCG</t>
  </si>
  <si>
    <t>Voltage Module</t>
  </si>
  <si>
    <t>HASSR TPS5430 6-Channel Power Module. 3.3V 5V 9V12V -12V Adj.Very Little Ripple, efficient</t>
  </si>
  <si>
    <t>https://www.amazon.com/HASSR-TPS5430-6-Channel-Adj-Very-efficient/dp/B07KSZDCJ2/ref=sr_1_1?dchild=1&amp;keywords=TPS5430&amp;qid=1594005295&amp;sr=8-1</t>
  </si>
  <si>
    <t>NeoPixel (Adafruit)</t>
  </si>
  <si>
    <t>Breadboard-friendly RGB Smart NeoPixel - Pack of 4</t>
  </si>
  <si>
    <t>DigiKey</t>
  </si>
  <si>
    <t>https://www.digikey.com/products/en?mpart=1312&amp;v=1528</t>
  </si>
  <si>
    <t>Alternative Stepper Motors</t>
  </si>
  <si>
    <t>GeeekPi 5 Pack Geared Stepper Motor 28BYJ-48 5V Stepper Motor + Uln2003 Motor Driver Board + Dupont Wire Jumper Wires Ribbon Cables Compatible with Arduino</t>
  </si>
  <si>
    <t>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t>
  </si>
  <si>
    <t>Resistor Packs</t>
  </si>
  <si>
    <t>EDGELEC 100pcs (various ohms) Resistor 1/4w (0.25 Watt) ±1% Tolerance Metal Film Fixed Resistor, Multiple Values of Resistance Optional</t>
  </si>
  <si>
    <t>): https://www.amazon.com/dp/B07QKDSCSM/ref=sspa_dk_detail_0?spLa=ZW5jcnlwdGVkUXVhbGlmaWVyPUFCNUFXNjBMUkhRNjgmZW5jcnlwdGVkSWQ9QTAzODUwNTVOR1NCNFFLMjRWR0ImZW5jcnlwdGVkQWRJZD1BMDM1MDc1NjNWSVJZSlg1Q0pDTUkmd2lkZ2V0TmFtZT1zcF9kZXRhaWwyJmFjdGlvbj1jbGlja1JlZGlyZWN0JmRvTm90TG9nQ2xpY2s9dHJ1ZQ&amp;th=1</t>
  </si>
  <si>
    <t>Power Converter (Part 1)</t>
  </si>
  <si>
    <t>Converters Module, TPS5430 5V12V15V Positive Negative Dual Output Module Regulator Power Supply Module with Switching 12V Output</t>
  </si>
  <si>
    <t>https://www.amazon.com/Converters-5V12V15V-Positive-Regulator-Switching/dp/B081WWN3VJ</t>
  </si>
  <si>
    <t>Power Converter (Part 2)</t>
  </si>
  <si>
    <t>NOYITO Three-Terminal Regulator Power Supply Module LM7805 5V LM7812 12V Regulator Module 3A Rectifier Filter Power Converter (Pack of 2) (DC 05V)</t>
  </si>
  <si>
    <t>https://www.amazon.com/NOYITO-Three-Terminal-Regulator-Rectifier-Converter/dp/B07TTZ37LY/ref=sr_1_2?dchild=1&amp;keywords=7805%2Bregulator&amp;qid=1593642183&amp;s=automotive&amp;sr=1-2&amp;th=1</t>
  </si>
  <si>
    <t>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t>
  </si>
  <si>
    <t>Screwdriver Set, 12 Pcs Small Screwdriver Set with Flathead Phillips Pentalobe Screwdriver In Different Sizes for iPhone PC Laptop Eyeglass Jewelry Watch</t>
  </si>
  <si>
    <t>Screw Driver Set</t>
  </si>
  <si>
    <t>https://www.amazon.com/Braided-Android-Charging-Samsung-Motorola/dp/B071H25C43/ref=pd_rhf_se_p_img_1?_encoding=UTF8&amp;psc=1&amp;refRID=KYND1D8JKGGAHAM366YK</t>
  </si>
  <si>
    <t>USB Cables</t>
  </si>
  <si>
    <t>Micro USB Cable, Ailkin 5-Pack 6.6ft High Speed Nylon Braided Android Charging Cables for Samsung Galaxy J8/J7/S7/S6/Edge/Note5, Sony, Motorola, HTC, LG Android Tablets and More USB to Micro USB Cords</t>
  </si>
  <si>
    <t>https://www.sparkfun.com/products/9567</t>
  </si>
  <si>
    <t>Breadboard - Translucent Self-Adhesive (Clear)</t>
  </si>
  <si>
    <t>Under size: please order [E6P011] 10K ohm</t>
  </si>
  <si>
    <t>BOJACK UA741General Purpose High Gain Operational Amplifier UA741CN Single Op Amp DIP-8 (Pack of 20 pcs)</t>
  </si>
  <si>
    <t>Solder Spools</t>
  </si>
  <si>
    <t>AUSTOR 6 Pack 60-40 Rosin Core Solder, Solder Wire Tin Lead Electrical Soldering Tools Diameter 0.8mm, 20g</t>
  </si>
  <si>
    <t>https://www.amazon.com/AUSTOR-Solder-Electrical-Soldering-Diameter/dp/B074CFBQS7/ref=sr_1_6?dchild=1&amp;keywords=solder+spools+multipack&amp;qid=1606241509&amp;s=industrial&amp;sr=1-6</t>
  </si>
  <si>
    <t>Large Solder Spool</t>
  </si>
  <si>
    <t>https://www.amazon.com/WYCTIN-Solder-Electrical-Soldering-0-11lbs/dp/B071G1J3W6/ref=sr_1_5?dchild=1&amp;keywords=solder+spools+multipack&amp;qid=1606241643&amp;s=industrial&amp;sr=1-5</t>
  </si>
  <si>
    <t>WYCTIN 60-40 Tin Lead Rosin Core Solder Wire for Electrical Soldering and DIY 0.0236 inches(0.6mm) 0.11lbs</t>
  </si>
  <si>
    <t>https://www.amazon.com/SolderFun-Soldering-X-Tronic-soldering-900M-T-LB/dp/B07HNCJ935/ref=sr_1_2_sspa?dchild=1&amp;keywords=solder+tip+ep900&amp;qid=1606242460&amp;s=hi&amp;sr=1-2-spons&amp;psc=1&amp;spLa=ZW5jcnlwdGVkUXVhbGlmaWVyPUFRODZKTU80QUZQRkYmZW5jcnlwdGVkSWQ9QTAxMTAyODYzQ1pUMURMNU1QUEsxJmVuY3J5cHRlZEFkSWQ9QTA0NDAyMzMzNVdLOVA4REJESjdWJndpZGdldE5hbWU9c3BfYXRmJmFjdGlvbj1jbGlja1JlZGlyZWN0JmRvTm90TG9nQ2xpY2s9dHJ1ZQ==</t>
  </si>
  <si>
    <t>Solder Tips</t>
  </si>
  <si>
    <t>SolderFun 10X 900M-T Soldering iron tips For HAKKO 936,937,907 Atten, Quick, Aoyue, Yihua,Vastar,Sywon,Tabiger,SOAIY and X-Tronic soldering station (10 PCS 900M-T-LB)</t>
  </si>
  <si>
    <t>https://www.amazon.com/dp/B081VHSB2V/ref=sspa_dk_detail_4?psc=1&amp;pd_rd_i=B081VHSB2V&amp;pd_rd_w=ADgVh&amp;pf_rd_p=7d37a48b-2b1a-4373-8c1a-bdcc5da66be9&amp;pd_rd_wg=e9RxJ&amp;pf_rd_r=J28ST1XRNJMJQBQ5SHX1&amp;pd_rd_r=ae62bd68-b482-4d6c-9198-05442c6df93c&amp;spLa=ZW5jcnlwdGVkUXVhbGlmaWVyPUEyOEpZM1FJVTU1TjhLJmVuY3J5cHRlZElkPUEwMDA5NzAyTzAxODJGOENCNUdZJmVuY3J5cHRlZEFkSWQ9QTA4MzEyNjkzVlJRNDdWMlhJRlJHJndpZGdldE5hbWU9c3BfZGV0YWlsJmFjdGlvbj1jbGlja1JlZGlyZWN0JmRvTm90TG9nQ2xpY2s9dHJ1ZQ==</t>
  </si>
  <si>
    <t>uSD Card Reader</t>
  </si>
  <si>
    <t>SD Card Reader, uni USB C Memory Card Reader Adapter USB 3.0</t>
  </si>
  <si>
    <t>uSD Card 16gb</t>
  </si>
  <si>
    <t>Hall Effect Sensors</t>
  </si>
  <si>
    <t>Servo motors</t>
  </si>
  <si>
    <t>Shrink Tubing</t>
  </si>
  <si>
    <t>High Heat Shrink Tubing Tube - 2:1 Heat Shrink Ratio Flame Retardant 9 Color 6 Size 162 PCS in Transparent Plastic Box (2019 New Packing Design)</t>
  </si>
  <si>
    <t>https://www.amazon.com/High-Heat-Shrink-Tubing-Tube/dp/B0722HN8SW/ref=pd_bxgy_2/146-7449367-3375402?_encoding=UTF8&amp;pd_rd_i=B0722HN8SW&amp;pd_rd_r=2a2a1353-8f44-4a94-8420-37eeb10f2217&amp;pd_rd_w=MAAJA&amp;pd_rd_wg=goYnQ&amp;pf_rd_p=f325d01c-4658-4593-be83-3e12ca663f0e&amp;pf_rd_r=S89DP6YKYBRSBXAB6A30&amp;psc=1&amp;refRID=S89DP6YKYBRSBXAB6A30</t>
  </si>
  <si>
    <t>Calipers</t>
  </si>
  <si>
    <t>https://www.amazon.com/Digital-Caliper-Sangabery-inches-Vernier/dp/B07VSVMWTJ/ref=sr_1_10?dchild=1&amp;keywords=calipers&amp;qid=1608163342&amp;s=hi&amp;sr=1-10</t>
  </si>
  <si>
    <t>Digital Caliper, Sangabery 0-6 inches Caliper with Large LCD Screen, Auto - Off Feature, Inch and Millimeter Conversion Measuring Tool, Perfect for Household/DIY Measurment, etc</t>
  </si>
  <si>
    <t>Clorox Wipes</t>
  </si>
  <si>
    <t>Zip Lock Bags</t>
  </si>
  <si>
    <t>Glad FLEXN Seal Food Storage Plastic Bags - Quart - 38 Count, Pack of 4 (152 Total Bags) (Package May Vary)</t>
  </si>
  <si>
    <t>https://www.amazon.com/Glad-FlexN-Seal-Storage-Quart/dp/B0842YTBP8/ref=sr_1_1_sspa?crid=2LDHB62N96H14&amp;dchild=1&amp;keywords=ziplock+bags+quart&amp;qid=1608163574&amp;sprefix=zip+lock+%2Caps%2C233&amp;sr=8-1-spons&amp;psc=1&amp;spLa=ZW5jcnlwdGVkUXVhbGlmaWVyPUExWkhMVU9LMEY1V0MzJmVuY3J5cHRlZElkPUEwOTA1OTkwMUhUQThFQzAwSEVBJmVuY3J5cHRlZEFkSWQ9QTA0MzU3MjYxQlFJWk9LVzRCUFhRJndpZGdldE5hbWU9c3BfYXRmJmFjdGlvbj1jbGlja1JlZGlyZWN0JmRvTm90TG9nQ2xpY2s9dHJ1ZQ==</t>
  </si>
  <si>
    <t>VELCRO Brand 15ft x 3/4in I Black Tape Roll with Adhesive I Cut Strips to Length I Stick on Hook and Loop Fasteners to Organize Home Office or Classroom (90081)</t>
  </si>
  <si>
    <t>https://www.amazon.com/VELCRO-Brand-Sticky-Fasteners-Perfect/dp/B00006RSWT/ref=sr_1_10?dchild=1&amp;keywords=velcro&amp;qid=1608163682&amp;sr=8-10</t>
  </si>
  <si>
    <t>Velcro</t>
  </si>
  <si>
    <t>16 key 4x4 keypad</t>
  </si>
  <si>
    <t>Lesson</t>
  </si>
  <si>
    <t>Classroom</t>
  </si>
  <si>
    <t>https://www.amazon.com/Smraza-Helicopter-Airplane-Control-Arduino/dp/B07L2SF3R4/ref=sr_1_2_sspa?dchild=1&amp;keywords=servo+motors&amp;qid=1627326343&amp;sr=8-2-spons&amp;psc=1&amp;smid=AMIHZKLK542FQ&amp;spLa=ZW5jcnlwdGVkUXVhbGlmaWVyPUE0T1dLTFVJNkJYSTkmZW5jcnlwdGVkSWQ9QTA1Mjc3MzhQMlkzQ0ZZV1ZNUlImZW5jcnlwdGVkQWRJZD1BMDIwNzMwN0dRSDFXTkhNVURFNCZ3aWRnZXROYW1lPXNwX2F0ZiZhY3Rpb249Y2xpY2tSZWRpcmVjdCZkb05vdExvZ0NsaWNrPXRydWU=</t>
  </si>
  <si>
    <t>Smraza 10 Pcs SG90 9G Micro Servo Motor Kit for RC Robot Arm/Hand/Walking Helicopter Airplane Car Boat Control with Cable, Mini Servos for Arduino Project</t>
  </si>
  <si>
    <t>https://www.amazon.com/Matrix-Membrane-Switch-Keyboard-Arduino/dp/B07THCLGCZ/ref=sr_1_1_sspa?crid=11VSDXYN2F69R&amp;dchild=1&amp;keywords=keypad+arduino&amp;qid=1627326563&amp;sprefix=key+pads+ar%2Caps%2C227&amp;sr=8-1-spons&amp;psc=1&amp;spLa=ZW5jcnlwdGVkUXVhbGlmaWVyPUE3UzVCUzNCUU01SUcmZW5jcnlwdGVkSWQ9QTA5NTA5MDEyWVc0R0w5VVRDTlFTJmVuY3J5cHRlZEFkSWQ9QTAyMjI5MDgyTFJVQlpLUExKVTEzJndpZGdldE5hbWU9c3BfYXRmJmFjdGlvbj1jbGlja1JlZGlyZWN0JmRvTm90TG9nQ2xpY2s9dHJ1ZQ==</t>
  </si>
  <si>
    <t>Current Inventory?</t>
  </si>
  <si>
    <t>mxuteuk 100 Pcs 4.7uF 475 Multilayer Monolithic Ceramic Capacitor 5.08mm 4.7uf-475</t>
  </si>
  <si>
    <t>https://www.amazon.com/dp/B08BFQ9Z53/ref=redir_mobile_desktop?_encoding=UTF8&amp;aaxitk=6b243bf147f5558c994669f35c564b46&amp;hsa_cr_id=5076138280701&amp;pd_rd_plhdr=t&amp;pd_rd_r=c7d9ee1d-696a-4cfe-a064-b9551a06bc6c&amp;pd_rd_w=xpP5I&amp;pd_rd_wg=ZbKZd&amp;ref_=sbx_be_s_sparkle_td_asin_0_title&amp;th=1</t>
  </si>
  <si>
    <t>mxuteuk 120 Pcs 220pF 221 Multilayer Monolithic Ceramic Capacitor 5.08mm 220pF-221</t>
  </si>
  <si>
    <t>https://www.amazon.com/dp/B08DNDCCMB/ref=redir_mobile_desktop?_encoding=UTF8&amp;aaxitk=6b243bf147f5558c994669f35c564b46&amp;hsa_cr_id=5076138280701&amp;pd_rd_plhdr=t&amp;pd_rd_r=c7d9ee1d-696a-4cfe-a064-b9551a06bc6c&amp;pd_rd_w=xpP5I&amp;pd_rd_wg=ZbKZd&amp;ref_=sbx_be_s_sparkle_td_asin_0_title&amp;th=1</t>
  </si>
  <si>
    <t>Capacitors 47uF</t>
  </si>
  <si>
    <t>Alternate Parts List</t>
  </si>
  <si>
    <t>zA00</t>
  </si>
  <si>
    <t>zAlt_01</t>
  </si>
  <si>
    <t>zAlt_03</t>
  </si>
  <si>
    <t>zAlt_05</t>
  </si>
  <si>
    <t>zAlt_07</t>
  </si>
  <si>
    <t>zAlt_10</t>
  </si>
  <si>
    <t>zAlt_09</t>
  </si>
  <si>
    <t>zAlt_Class</t>
  </si>
  <si>
    <t>zPer Student Costs</t>
  </si>
  <si>
    <t>Photo Diodes</t>
  </si>
  <si>
    <t>HiLetgo 20pcs 5MM Photodiode Photosensitive Diode Light Sensitive Diode Round F5 Photodiode 3V</t>
  </si>
  <si>
    <t>eBoot 30 Pieces Photoresistor Photo Light Sensitive Resistor Light Dependent Resistor 5 mm GM5539 5539</t>
  </si>
  <si>
    <t>Photo Resistors</t>
  </si>
  <si>
    <t>https://www.amazon.com/eBoot-Photoresistor-Sensitive-Resistor-Dependent/dp/B01N7V536K/ref=sxin_11?asc_contentid=amzn1.osa.debf3ef8-7a83-47bb-b764-61cd30fd2926.ATVPDKIKX0DER.en_US&amp;asc_contenttype=article&amp;ascsubtag=amzn1.osa.debf3ef8-7a83-47bb-b764-61cd30fd2926.ATVPDKIKX0DER.en_US&amp;creativeASIN=B01N7V536K&amp;cv_ct_cx=photodiodes&amp;cv_ct_id=amzn1.osa.debf3ef8-7a83-47bb-b764-61cd30fd2926.ATVPDKIKX0DER.en_US&amp;cv_ct_pg=search&amp;cv_ct_we=asin&amp;cv_ct_wn=osp-single-source-earns-comm&amp;dchild=1&amp;keywords=photodiodes&amp;linkCode=oas&amp;pd_rd_i=B01N7V536K&amp;pd_rd_r=f0dfb19f-1c73-44e8-9f2e-71e177503453&amp;pd_rd_w=RUuXT&amp;pd_rd_wg=inVke&amp;pf_rd_p=8065c57d-81c6-4bce-844a-e686936787b8&amp;pf_rd_r=ZF176TN2RRVM1A03Z6Z0&amp;qid=1627328537&amp;sr=1-1-64f3a41a-73ca-403a-923c-8152c45485fe&amp;tag=ignarticleonsite-20</t>
  </si>
  <si>
    <t>Lasers</t>
  </si>
  <si>
    <t>WOWOONE Laser Diode, 30pcs Mini Red Laser Diode Laser, 5V 650nm 5mW, Red Dot Laser Head, with Leads Head Outer Diameter 6mm</t>
  </si>
  <si>
    <t>https://www.amazon.com/WOWOONE-Laser-Diode-30pcs-Diameter/dp/B08R9XBVM3/ref=pd_b2b_qd_subs_1/134-6156851-5388530?pd_rd_w=qcbyD&amp;pf_rd_p=96b0f924-31c1-4af6-b03c-4e4f775bb59f&amp;pf_rd_r=6B5YQX1QH83S137RP9CS&amp;pd_rd_r=d6edc9c0-9f8d-4f15-be09-461639b468bb&amp;pd_rd_wg=MUKdO&amp;pd_rd_i=B08R9XBVM3&amp;psc=1</t>
  </si>
  <si>
    <t>WMYCONGCONG 10 PCS HC-SR04 Ultrasonic Distance Measuring Sensor Module for Arduino</t>
  </si>
  <si>
    <t>https://www.amazon.com/WMYCONGCONG-HC-SR04-Ultrasonic-Distance-Measuring/dp/B07JJHCVRG/ref=sr_1_4?dchild=1&amp;keywords=ultrasonic+distance+arduino&amp;qid=1627328704&amp;s=industrial&amp;sr=1-4</t>
  </si>
  <si>
    <t>Ultra Sonic Distance Sensors</t>
  </si>
  <si>
    <t>Buzzers</t>
  </si>
  <si>
    <t>Speakers</t>
  </si>
  <si>
    <t>Flame Sensors</t>
  </si>
  <si>
    <t>Cylewet 10Pcs Mainboard Computer PC Internal Speaker Buzzer Computer Case Buzzer for Arduino (Pack of 10) CYT1027</t>
  </si>
  <si>
    <t>https://www.amazon.com/Cylewet-Mainboard-Computer-Internal-Speaker/dp/B01MR1A4NV/ref=sr_1_2_sspa?dchild=1&amp;keywords=arduino+speakers&amp;qid=1627328763&amp;s=industrial&amp;sr=1-2-spons&amp;psc=1&amp;spLa=ZW5jcnlwdGVkUXVhbGlmaWVyPUFGODIzNVlDUVVaRUImZW5jcnlwdGVkSWQ9QTAxMTQ4NDkxRTk2WEtPWVhNNEg0JmVuY3J5cHRlZEFkSWQ9QTA1OTUxMzk5Q0pLRzRXRkhLM0Emd2lkZ2V0TmFtZT1zcF9hdGYmYWN0aW9uPWNsaWNrUmVkaXJlY3QmZG9Ob3RMb2dDbGljaz10cnVl</t>
  </si>
  <si>
    <t>Microphones</t>
  </si>
  <si>
    <t>6 Pieces Electret Microphone Amplifier Module MAX4466 Adjustable Gain Blue Breakout Board</t>
  </si>
  <si>
    <t>https://www.amazon.com/Electret-Microphone-Amplifier-Adjustable-Breakout/dp/B08N4FNFTR/ref=sr_1_2_sspa?dchild=1&amp;keywords=arduino+mic&amp;qid=1627328859&amp;sr=8-2-spons&amp;psc=1&amp;spLa=ZW5jcnlwdGVkUXVhbGlmaWVyPUEyTDBBM0wyMFVYWFE2JmVuY3J5cHRlZElkPUEwNTI1NTM5MVIwUlZVTjZTSTJOWCZlbmNyeXB0ZWRBZElkPUEwNzU3NDI4N09DMURPRVlFTTZXJndpZGdldE5hbWU9c3BfYXRmJmFjdGlvbj1jbGlja1JlZGlyZWN0JmRvTm90TG9nQ2xpY2s9dHJ1ZQ==</t>
  </si>
  <si>
    <t>https://www.amazon.com/LGDehome-Infrared-Detection-Detecting-Distance/dp/B07TV1CZDK/ref=sr_1_3?dchild=1&amp;keywords=flame+sensor+arduino&amp;qid=1627329062&amp;sr=8-3</t>
  </si>
  <si>
    <t>LGDehome 3.3V-5V IR Infrared Flame Sensor 4 Pin Infrared Detection Module Detecting Distance 80cm (Pack of 10)</t>
  </si>
  <si>
    <t>Xiaoyztan 10Pcs 1W 8Ohm Round Internal Magnet Mini Loudspeaker MP3 MP4 Player Speaker</t>
  </si>
  <si>
    <t>https://www.amazon.com/Yootop-Internal-Magnet-Loudspeaker-Speaker/dp/B07FMR5JGX/ref=sr_1_9?dchild=1&amp;keywords=arduino+speakers&amp;qid=1627329122&amp;sr=8-9</t>
  </si>
  <si>
    <t>Classroom Equipment and Midterm Extra Parts</t>
  </si>
  <si>
    <t>Magnets</t>
  </si>
  <si>
    <t>https://www.amazon.com/FINDMAG-Refrigerator-Magnets-Premium-Whiteboard/dp/B08M3GHMWN/ref=sr_1_5?dchild=1&amp;keywords=mini+magnets&amp;qid=1627402330&amp;sr=8-5</t>
  </si>
  <si>
    <t>FINDMAG 100 PCS 5 x 2 mm Fridge Magnets, Multi-Use Premium Brushed Nickel Refrigerator Magnets, Magnets for Whiteboard, Small Magnets, Round Magnets, Mini Magnets, Neodymium Magnet, DIY Magnets</t>
  </si>
  <si>
    <t>https://www.amazon.com/Effect-Magnetic-Sensor-Arduino-MXRS/dp/B085KVV82D/ref=pd_bxgy_2/134-6156851-5388530?pd_rd_w=EWJdI&amp;pf_rd_p=c64372fa-c41c-422e-990d-9e034f73989b&amp;pf_rd_r=QRD8SVXVW60311GTZENQ&amp;pd_rd_r=739c806e-b511-44ff-aa29-2f345e8fc5bb&amp;pd_rd_wg=75Si7&amp;pd_rd_i=B085KVV82D&amp;psc=1</t>
  </si>
  <si>
    <t>6pcs Hall Effect Magnetic Sensor Module 3144E A3144 Hall Effect Sensor KY-003 DC 5V for Arduino PIC AVR Smart Cars by MUZHI</t>
  </si>
  <si>
    <t>AC/DC Power Supply (multiple voltages)</t>
  </si>
  <si>
    <t>10 Pairs Male and Female 2.1x5.5mm DC Power Cable Jack Adapter Connector Plug for 12V LED Strip and Electronics (10 x Male + 10 x Female Screw-on)</t>
  </si>
  <si>
    <t>DC Connector Jacks</t>
  </si>
  <si>
    <t>https://www.amazon.com/Female-2-1x5-5mm-Adapter-Connector-Electronics/dp/B06XC1BMBR/ref=asc_df_B06XC1BMBR/?tag=hyprod-20&amp;linkCode=df0&amp;hvadid=226601492573&amp;hvpos=&amp;hvnetw=g&amp;hvrand=7761363675393674516&amp;hvpone=&amp;hvptwo=&amp;hvqmt=&amp;hvdev=c&amp;hvdvcmdl=&amp;hvlocint=&amp;hvlocphy=9030447&amp;hvtargid=pla-431199494287&amp;psc=1</t>
  </si>
  <si>
    <t>ESP32 CAM</t>
  </si>
  <si>
    <t>DORHEA ESP32 Cam WiFi Bluetooth Development Board with OV2640 Camera Module + Micro USB to Serial Port CH340C 4.75V-5.25V Nodemcu for Ardu ino Raspberry Pi - 3 Set</t>
  </si>
  <si>
    <t>https://www.amazon.com/DORHEA-Bluetooth-Development-4-75V-5-25V-Raspberry/dp/B08ZS5YWCG/ref=sr_1_8?dchild=1&amp;keywords=esp32+cam&amp;qid=1628001311&amp;sr=8-8</t>
  </si>
  <si>
    <t>Solder Tubes</t>
  </si>
  <si>
    <t>AUSTOR 6 Pack Solder Wire 63-37 Rosin Core Solder 0.8mm Solder Wire for Electrical Soldering, 25g</t>
  </si>
  <si>
    <t>https://www.amazon.com/AUSTOR-Solder-63-37-Electrical-Soldering/dp/B082KC11F4/ref=sr_1_3?dchild=1&amp;keywords=solder+tubes&amp;qid=1628101566&amp;sr=8-3</t>
  </si>
  <si>
    <t>https://www.amazon.com/gp/product/B08T7DZNRK/ref=ox_sc_act_title_4?smid=A3RTFUCUKO28F6&amp;th=1</t>
  </si>
  <si>
    <t>Need for 2 Cohorts (12 each) - total 24 students</t>
  </si>
  <si>
    <t>UKENIEN 100 Pcs 100 Ohm Resistor 1/4W Metal Film Resistor RoHS Compliant with ±1% Tolerance
Values Needed:
- 100 ohms
- 180 ohms
- 220 ohms
- 470 ohms
- 560 ohms
- 1k ohms
- 1.2k ohms
- 1.8k ohms
- 2.2k ohms
- 3.3k ohms
- 5.1k ohms
- 10k ohms</t>
  </si>
  <si>
    <t>classroom</t>
  </si>
  <si>
    <t>https://www.adafruit.com/product/1558</t>
  </si>
  <si>
    <t>Breadboard-friendly RGB Smart NeoPixel - Pack of 25
(Need 4 per student)</t>
  </si>
  <si>
    <t>Rotary Encoder - Illuminated (Red/Green/Blue)</t>
  </si>
  <si>
    <t>https://www.sparkfun.com/products/15141</t>
  </si>
  <si>
    <t>Zalt_4</t>
  </si>
  <si>
    <t>https://www.amazon.com/RSR-Solderless-Clear-Breadboard/dp/B00LXATQ1K/ref=asc_df_B00LXATQ1K/?tag=hyprod-20&amp;linkCode=df0&amp;hvadid=312157384256&amp;hvpos=&amp;hvnetw=g&amp;hvrand=12926914045597597382&amp;hvpone=&amp;hvptwo=&amp;hvqmt=&amp;hvdev=c&amp;hvdvcmdl=&amp;hvlocint=&amp;hvlocphy=9030447&amp;hvtargid=pla-642540929164&amp;psc=1</t>
  </si>
  <si>
    <t>EX ELECTRONIX EXPRESS Solderless Clear Breadboard - 2,390 Tie Points, 9.4" x 7.7", 4 Binding Posts</t>
  </si>
  <si>
    <t>2N3904 NPN Transistors</t>
  </si>
  <si>
    <t>2N3906 PNP Transistors</t>
  </si>
  <si>
    <t>HiLetgo 100pcs 2N3904 TO-92 TO92 3904 NPN General Purpose Transistor </t>
  </si>
  <si>
    <t>https://www.amazon.com/HiLetgo-100pcs-General-Purpose-Transistor/dp/B07X5RXSX1/ref=sr_1_4?keywords=3904+transistor&amp;qid=1668637435&amp;sprefix=3904+tra%2Caps%2C379&amp;sr=8-4</t>
  </si>
  <si>
    <t>https://www.amazon.com/Projects-0002-H04f-General-Transistor-92/dp/B07YN8GKT2/ref=sr_1_3?crid=332HN0Y151Z29&amp;keywords=3906+transistor&amp;qid=1668637500&amp;sprefix=390+transistor%2Caps%2C495&amp;sr=8-3</t>
  </si>
  <si>
    <t>E-Projects A-0002-H04f - 2N3906 - General Purpose Transistor - PNP - TO-92 (50 Pieces)</t>
  </si>
  <si>
    <t>GPS Modules</t>
  </si>
  <si>
    <t>LoRa Modules</t>
  </si>
  <si>
    <t>3D Printing / Laser Supplies</t>
  </si>
  <si>
    <t>Acrylic</t>
  </si>
  <si>
    <t>Wood</t>
  </si>
  <si>
    <t>1/8" Acrylic</t>
  </si>
  <si>
    <t>1/8" Wood</t>
  </si>
  <si>
    <t>1/4" Acrilic</t>
  </si>
  <si>
    <t>https://www.adafruit.com/product/4415</t>
  </si>
  <si>
    <t>Adafruit Mini GPS PA1010D - UART and I2C - STEMMA QT</t>
  </si>
  <si>
    <t>https://www.amazon.com/RYLR896-Module-SX1276-Antenna-Command/dp/B07NB3BK5H</t>
  </si>
  <si>
    <t>REYAX RYLR896 Lora Module SX1276 UART 868MHz 915MHz Antenna at Command FCC NCC</t>
  </si>
  <si>
    <t>Seeeduino XIAO</t>
  </si>
  <si>
    <t>https://www.seeedstudio.com/Seeeduino-XIAO-Pre-Soldered-p-4747.html</t>
  </si>
  <si>
    <t>Seeed Studio XIAO SAMD21 (Pre-Soldered) - Seeeduino XIAO</t>
  </si>
  <si>
    <t>Hook Up Wire</t>
  </si>
  <si>
    <t>$50 / student</t>
  </si>
  <si>
    <t>ordered Amazon</t>
  </si>
  <si>
    <t>Amazon 1/17</t>
  </si>
  <si>
    <t>No needed</t>
  </si>
  <si>
    <t>Makitoyo Tool Box Organizers, Interlocking Black Small Parts Organizer for Fasteners, Parts and Crafts w/Removable Dividers, 2 Pieces Pack, Black &amp; Orange,15”L×11.6”W×2.6”H</t>
  </si>
  <si>
    <t>https://www.amazon.com/Makitoyo-Organizers-Interlocking-Organizer-Fasteners/dp/B087B6H2CQ?pd_rd_w=6iow2&amp;content-id=amzn1.sym.724fac2e-0491-4f7a-a10d-2221f9a8bc9a&amp;pf_rd_p=724fac2e-0491-4f7a-a10d-2221f9a8bc9a&amp;pf_rd_r=FTA6T2MXDKMZ4VHN2W2H&amp;pd_rd_wg=ysR2O&amp;pd_rd_r=2c0e3726-912a-42db-b724-9ae1fe7d46a9&amp;pd_rd_i=B087B6H2CQ&amp;psc=1&amp;ref_=pd_bap_d_grid_rp_0_1_t</t>
  </si>
  <si>
    <t>Solder Suckers</t>
  </si>
  <si>
    <t>https://www.amazon.com/Multimeter-Banana-Digital-Electronic-Accessories/dp/B099KBCCZ8/ref=asc_df_B07Y83TRKV/?tag=&amp;linkCode=df0&amp;hvadid=416696069748&amp;hvpos=&amp;hvnetw=g&amp;hvrand=10380824414152355298&amp;hvpone=&amp;hvptwo=&amp;hvqmt=&amp;hvdev=c&amp;hvdvcmdl=&amp;hvlocint=&amp;hvlocphy=9030447&amp;hvtargid=pla-869602098380&amp;ref=&amp;adgrpid=96633972209&amp;th=1</t>
  </si>
  <si>
    <t>Multimeter Probes</t>
  </si>
  <si>
    <t>Breadboard Mini</t>
  </si>
  <si>
    <t>https://www.amazon.com/MCIGICM-Breadboard-Solderless-Distribution-Connecting/dp/B07Q2S9WX6/ref=sxts_b2b_sx_reorder_acb_customer?content-id=amzn1.sym.44ecadb3-1930-4ae5-8e7f-c0670e7d86ce%3Aamzn1.sym.44ecadb3-1930-4ae5-8e7f-c0670e7d86ce&amp;crid=V7F0UUBLMPHN&amp;cv_ct_cx=mini+breadboards&amp;keywords=mini+breadboards&amp;pd_rd_i=B07Q2S9WX6&amp;pd_rd_r=6a8e321b-8aeb-49a6-bd76-57c4c07c3048&amp;pd_rd_w=9bPjT&amp;pd_rd_wg=ruJ7N&amp;pf_rd_p=44ecadb3-1930-4ae5-8e7f-c0670e7d86ce&amp;pf_rd_r=0VFHH89SHV3ZAA0VZ39B&amp;qid=1682542387&amp;s=industrial&amp;sbo=RZvfv%2F%2FHxDF%2BO5021pAnSA%3D%3D&amp;sprefix=mini+breadboards%2Cindustrial%2C116&amp;sr=1-1-62d64017-76a9-4f2a-8002-d7ec97456eea</t>
  </si>
  <si>
    <t>TWTADE/70pcs 4 Pin Tact Tactile Push Button Switch Momentary 12x12x7.3mm with Multicolored Switch Cap (Each Color 10pcs)</t>
  </si>
  <si>
    <t>Wire Cutters</t>
  </si>
  <si>
    <t>Strippers</t>
  </si>
  <si>
    <t>Alligator Clips</t>
  </si>
  <si>
    <t>WhiteBoards</t>
  </si>
  <si>
    <t>Mini ScrewDrivers</t>
  </si>
  <si>
    <t>https://www.amazon.com/Lapboards-Whiteboard-Board-Teachers-Classroom/dp/B01N1ISUZ0/ref=sxin_16_pa_sp_search_thematic_sspa?content-id=amzn1.sym.4a292f39-c27c-4e62-9abd-d68116d07607%3Aamzn1.sym.4a292f39-c27c-4e62-9abd-d68116d07607&amp;cv_ct_cx=dry+erase+board+8.5+x+11&amp;keywords=dry+erase+board+8.5+x+11&amp;pd_rd_i=B01N1ISUZ0&amp;pd_rd_r=f27acaca-fc74-4527-9220-1832175c6a48&amp;pd_rd_w=voNy9&amp;pd_rd_wg=BJVYF&amp;pf_rd_p=4a292f39-c27c-4e62-9abd-d68116d07607&amp;pf_rd_r=HKT5GKAKM7V0F6K6HAQQ&amp;qid=1690836094&amp;sbo=RZvfv%2F%2FHxDF%2BO5021pAnSA%3D%3D&amp;sr=1-1-2b34d040-5c83-4b7f-ba01-15975dfb8828-spons&amp;sp_csd=d2lkZ2V0TmFtZT1zcF9zZWFyY2hfdGhlbWF0aWM&amp;psc=1</t>
  </si>
  <si>
    <t>https://www.amazon.com/Goupchn-Alligator-Breadboard-Flexible-Electrical/dp/B08M5P6LHR/ref=sxin_16_pa_sp_search_thematic_sspa?content-id=amzn1.sym.4a292f39-c27c-4e62-9abd-d68116d07607%3Aamzn1.sym.4a292f39-c27c-4e62-9abd-d68116d07607&amp;cv_ct_cx=breadboard%2Balligator%2Bclips&amp;keywords=breadboard%2Balligator%2Bclips&amp;pd_rd_i=B08M5P6LHR&amp;pd_rd_r=f523e9e3-3cc2-4f43-94d7-cc386cb9a9bc&amp;pd_rd_w=hZnF2&amp;pd_rd_wg=iisdL&amp;pf_rd_p=4a292f39-c27c-4e62-9abd-d68116d07607&amp;pf_rd_r=SRYE37MA3P3NFETJMFBY&amp;qid=1690836304&amp;sbo=RZvfv%2F%2FHxDF%2BO5021pAnSA%3D%3D&amp;sprefix=breadboard%2Baligat%2Caps%2C187&amp;sr=1-2-2b34d040-5c83-4b7f-ba01-15975dfb8828-spons&amp;sp_csd=d2lkZ2V0TmFtZT1zcF9zZWFyY2hfdGhlbWF0aWM&amp;th=1</t>
  </si>
  <si>
    <t>https://www.amazon.com/HongWay-Cutting-Clippers-Internal-Electronics/dp/B085VMP7PB/ref=sr_1_12_sspa?crid=KZZWAKG6FJXP&amp;keywords=wire+cutters&amp;qid=1690836352&amp;sprefix=wire+cutters%2Caps%2C147&amp;sr=8-12-spons&amp;sp_csd=d2lkZ2V0TmFtZT1zcF9tdGY&amp;psc=1</t>
  </si>
  <si>
    <t>Received</t>
  </si>
  <si>
    <t>Ordered 13</t>
  </si>
  <si>
    <t>ordered amazon</t>
  </si>
  <si>
    <t>ordered Amazon (9/7)</t>
  </si>
  <si>
    <t>Wood Shop / Metal Shop</t>
  </si>
  <si>
    <t>Epilog Laser</t>
  </si>
  <si>
    <t>3D Printing / Bambu</t>
  </si>
  <si>
    <t>Adobe Premier Rush</t>
  </si>
  <si>
    <t>Illustrator</t>
  </si>
  <si>
    <t>FUSE Training</t>
  </si>
  <si>
    <t>Photon 2 Miicrocontroller</t>
  </si>
  <si>
    <t>Number needed for cohort of 13 (+2 spares)</t>
  </si>
  <si>
    <t>Particle</t>
  </si>
  <si>
    <t>https://store.particle.io/products/photon-2</t>
  </si>
  <si>
    <t>220 - 330 uFarad Capacitors</t>
  </si>
  <si>
    <t>MCIGICM 48 Pcs Mini Breadboard 170 Point Solderless Prototype PCB Board Kit</t>
  </si>
  <si>
    <t>https://www.amazon.com/dp/B09TQTV372/ref=sspa_dk_detail_0?psc=1&amp;pd_rd_i=B09TQTV372&amp;pd_rd_w=iikJ5&amp;content-id=amzn1.sym.f734d1a2-0bf9-4a26-ad34-2e1b969a5a75&amp;pf_rd_p=f734d1a2-0bf9-4a26-ad34-2e1b969a5a75&amp;pf_rd_r=DGFC0XWN2GPASKQKMQKC&amp;pd_rd_wg=YcqDU&amp;pd_rd_r=3b8f7c6b-3855-4f04-baf2-13c82125d790&amp;s=industrial&amp;sp_csd=d2lkZ2V0TmFtZT1zcF9kZXRhaWw</t>
  </si>
  <si>
    <t>20pcs 330uF 25V Capacitor</t>
  </si>
  <si>
    <t>https://www.amazon.com/dp/B00LSG5BJK/ref=sspa_dk_detail_2?psc=1&amp;pd_rd_i=B00LSG5BJK&amp;pd_rd_w=8ckCh&amp;content-id=amzn1.sym.f734d1a2-0bf9-4a26-ad34-2e1b969a5a75&amp;pf_rd_p=f734d1a2-0bf9-4a26-ad34-2e1b969a5a75&amp;pf_rd_r=HD06NAQ9NVSKG2F66Q5X&amp;pd_rd_wg=m2boI&amp;pd_rd_r=c6f71d95-38ba-40c3-a19a-d7df705485be&amp;s=industrial&amp;sp_csd=d2lkZ2V0TmFtZT1zcF9kZXRhaWw</t>
  </si>
  <si>
    <t>HiLetgo 3pcs 400 Ties Mini Solderless Breadboard Universal </t>
  </si>
  <si>
    <t>Light Emitting Diodes</t>
  </si>
  <si>
    <t>Capacitors 470nF</t>
  </si>
  <si>
    <t>https://www.amazon.com/dp/B086Z1ZXNJ/ref=sspa_dk_detail_2?psc=1&amp;pd_rd_i=B086Z1ZXNJ&amp;pd_rd_w=7HUgd&amp;content-id=amzn1.sym.f734d1a2-0bf9-4a26-ad34-2e1b969a5a75&amp;pf_rd_p=f734d1a2-0bf9-4a26-ad34-2e1b969a5a75&amp;pf_rd_r=XP1ZS7K05WVA95Q661KE&amp;pd_rd_wg=Zcc56&amp;pd_rd_r=7e9229bf-83ff-470c-b9cc-fed159454065&amp;s=pc&amp;sp_csd=d2lkZ2V0TmFtZT1zcF9kZXRhaWw</t>
  </si>
  <si>
    <t>https://www.amazon.com/BME280-Temperature-Humidity-Barometric-Pressure/dp/B07S67TV83/ref=sr_1_2_sspa?crid=VOIF42CCYOYG&amp;dib=eyJ2IjoiMSJ9.UrTGICmB7W4cuQMysYjavltjfMzY-SD-IQzMvMyhqAgIP51eL7ANLVgv9ACKcQK9-4vJEgOG9Ech1pw111p1gFtNN3Huw06bZv89kIIJCnDGSiuzwMPzLlVoxoNL99e4QmJDLs_W6IJNnghm8iaMfb_WGYHww8XRDWegJV2dqcLaHbQyD1Z1pnWs6INIWjR-Z3IlGBeFgHkiVwR3eqooUq56nXEktcok1n799uwAL28.yiPWEljgZEx3AlKb6GgVpCcd96LCSyIb1RwdWw81iZ4&amp;dib_tag=se&amp;keywords=bme280&amp;qid=1709567567&amp;sprefix=bme280%2Caps%2C204&amp;sr=8-2-spons&amp;sp_csd=d2lkZ2V0TmFtZT1zcF9hdGY&amp;psc=1</t>
  </si>
  <si>
    <t>4pcs 0.96 inch LCD OLED Display Board Module 12864 128X64 IIC I2C SSD1306 Driver 4 Pins</t>
  </si>
  <si>
    <t>https://www.amazon.com/dp/B0CN373JF4?psc=1&amp;ref=product_details</t>
  </si>
  <si>
    <t>https://www.amazon.com/uxcell-Photosensitive-Photodiodes-Sensitive-Receiver/dp/B07VNSX74J/ref=pd_bxgy_d_sccl_2/135-8879928-6670510?pd_rd_w=Xrhx5&amp;content-id=amzn1.sym.9713b09e-9eac-42a7-88bb-ecfe516a6b92&amp;pf_rd_p=9713b09e-9eac-42a7-88bb-ecfe516a6b92&amp;pf_rd_r=F4FT1XC1S6E4Q281E30J&amp;pd_rd_wg=PzoUX&amp;pd_rd_r=c2bfba4f-86ca-4337-9afd-d3b96bd50a47&amp;pd_rd_i=B07VNSX74J&amp;psc=1</t>
  </si>
  <si>
    <t>BOJACK LM386N Low Voltage Audio Power Amplifier LM386 semiconductor DIP-8(Pack of 10 pcs) </t>
  </si>
  <si>
    <t>https://www.amazon.com/BOJACK-LM386N-Voltage-Amplifier-semiconductor/dp/B07WQWR89Q/ref=sr_1_1_sspa?crid=ZZNPY0QDN669&amp;dib=eyJ2IjoiMSJ9.5QA9nidh7-Sw4woEE13VYm1yYdRoAkCGDzokf9hjE4e2TU2Qqsbq4fofd_aCGilNxA7woQ5XV5scTgbnIHWlnzReYyklwxGUwrsjttpM70OMlN3NMy0d8QX7JBE7o6nKvTo6Fb5REFVQNjverV8kVwGass2Lb_C9XYJJbV5O5R1rAV-C9ZpbvifUB29K1PHWyLzykoXMDH7bOYwIw2fTBjUbq9WQ9VgzvZPZzEzEwkVYl0TDOefQW9RV5P8gCLf0_YjxDDe-0U4538WbWGwHUkEnO8i8Ni0tniwsqSkBjWs.BWC2QJ1QAqCjz-iDX0bFQG5Ln4f4qQISJSppjHBR8TE&amp;dib_tag=se&amp;keywords=LM386+Op+Amps&amp;qid=1709567953&amp;s=industrial&amp;sprefix=lm386+op+amps%2Cindustrial%2C186&amp;sr=1-1-spons&amp;sp_csd=d2lkZ2V0TmFtZT1zcF9hdGY&amp;psc=1</t>
  </si>
  <si>
    <t>https://www.amazon.com/BOJACK-UA741General-Purpose-Operational-Amplifier/dp/B08DHQRP56/ref=sr_1_1_sspa?crid=24V5S81QPMIAD&amp;dib=eyJ2IjoiMSJ9.N6lTun0B17Aqs-J3NSaieskMjjFep-nUzLir24sp6mj9XEu2ba3W7t-8lqVRLNVHDCkv6e7loiLUv-0_v2S42dVW9_sBxL9YVHeqDKghLLx5cWiw7a1r5OnmG_vZjEJFeWcMFR_eQYDQ1eV9VMSLvXORdGQS0Wj_HJzUxS_AFevlDX13Rz8gEOPAJN3xUvvasukrM2seIjUY_qARPW70T3X0WCiVb-nGQ04MG50hS0ChQgQGw-6ohLRt3Xdi2sQWv8WlaegQYZoYuKYxJ_8f8qxTy-c4SlmNzhjiDuMBL-U.5BCnvdUTQi2gzW6_5RaKZ7BWXaxVASGnLUwPI-vz3WY&amp;dib_tag=se&amp;keywords=LM747+Op+Amps&amp;qid=1709567981&amp;s=industrial&amp;sprefix=lm747+op+amps%2Cindustrial%2C120&amp;sr=1-1-spons&amp;sp_csd=d2lkZ2V0TmFtZT1zcF9hdGY&amp;psc=1</t>
  </si>
  <si>
    <t>UA741 Op Amps</t>
  </si>
  <si>
    <t>LM386 Op Amps</t>
  </si>
  <si>
    <t>https://www.amazon.com/HiLetgo-MPU-6050-Accelerometer-Gyroscope-Converter/dp/B00LP25V1A/ref=sr_1_1_sspa?crid=1ZZJN57FDSDKC&amp;dib=eyJ2IjoiMSJ9.Q-6xIm1t73Xd-v6BAwsbdJgGDA9L6WJY4Cqnm9WK5wmRwHK10P_3j3Wn5K3SnF84yp5MRftoRPA-WvYua2VIixNOUF-kUm2igrcjOBFajYBL6e4NCuSnHAdrVj3pRqHli7fTQQb8a56TYfyHVsmoFwN5PVoBijM1f8m7mWvQpzO7LA8taRduZj-Eso9n6Sdn29Vk6t3xUWBYQ1tlpJfNKA2ep_Rn_de0wkLOEe-BqPE.VGpD8-i9URkMVk9uIaMBrU8m8GVnh3YcC2HKj4E0wek&amp;dib_tag=se&amp;keywords=mpu6050&amp;qid=1709568258&amp;sprefix=mpu6050%2Caps%2C214&amp;sr=8-1-spons&amp;sp_csd=d2lkZ2V0TmFtZT1zcF9hdGY&amp;th=1</t>
  </si>
  <si>
    <t>HiLetgo 3pcs GY-521 MPU-6050 MPU6050 3 Axis Accelerometer Gyroscope</t>
  </si>
  <si>
    <t>Midterm Allowance</t>
  </si>
  <si>
    <t>https://us.store.bambulab.com/products/pla-basic-filament</t>
  </si>
  <si>
    <t>PLA Basic</t>
  </si>
  <si>
    <t>3D Printing Filament</t>
  </si>
  <si>
    <t>Bambu</t>
  </si>
  <si>
    <t>https://us.store.bambulab.com/products/bambu-cool-plate</t>
  </si>
  <si>
    <t>Bambu Cool Plate</t>
  </si>
  <si>
    <t>Build Plate</t>
  </si>
  <si>
    <t>Glue Stick</t>
  </si>
  <si>
    <t>Bambu Stick for Build Plate</t>
  </si>
  <si>
    <t>https://us.store.bambulab.com/products/glue-stick-for-build-plate</t>
  </si>
  <si>
    <t>1/4" Wood</t>
  </si>
  <si>
    <t>20% Replacement Rate</t>
  </si>
  <si>
    <t>https://www.amazon.com/dp/B078LSVVTB/ref=sspa_dk_detail_2?psc=1&amp;pd_rd_i=B078LSVVTB&amp;pd_rd_w=ueaDV&amp;content-id=amzn1.sym.386c274b-4bfe-4421-9052-a1a56db557ab&amp;pf_rd_p=386c274b-4bfe-4421-9052-a1a56db557ab&amp;pf_rd_r=MGRWQHNZ7QSW10CNGA9R&amp;pd_rd_wg=7nvvj&amp;pd_rd_r=dd520c68-e51b-47d8-ae7d-d529b6593721&amp;s=electronics&amp;sp_csd=d2lkZ2V0TmFtZT1zcF9kZXRhaWxfdGhlbWF0aWM</t>
  </si>
  <si>
    <t>Belker 36W Universal 3V 4.5V 5V 6V 7.5V 9V 12V AC DC Power Adapter</t>
  </si>
  <si>
    <t>https://www.amazon.com/Clorox-Company-Disinfecting-Wipes-3-Pack/dp/B00AVA7NZO/ref=sxts_b2b_sx_fused_v3_desktop_ref-tab-0?content-id=amzn1.sym.97762c05-7545-47e0-ae5c-1110ba2791f0%3Aamzn1.sym.97762c05-7545-47e0-ae5c-1110ba2791f0&amp;cv_ct_cx=clorox+wipes&amp;dib=eyJ2IjoiMSJ9.i22QG2CMZuA-X-zbekgVJHHLmSrX362mvbJfgkwgboZwvPxYW16L0JQr3HDk2ASh5OlKZCzlLuS5LqoghgO5IMxvf5IAwzbdoDjjaIyzgfHgo9KkLelz3InLH-NMWQ9A.STmnG4sis4hEhi8gbWe85rM8pTtStRo0Gim5S__cmgk&amp;dib_tag=se&amp;keywords=clorox+wipes&amp;pd_rd_i=B00AVA7NZO&amp;pd_rd_r=162f3902-d783-403b-a7aa-7dc258f076a6&amp;pd_rd_w=Avnpe&amp;pd_rd_wg=P3qyw&amp;pf_rd_p=97762c05-7545-47e0-ae5c-1110ba2791f0&amp;pf_rd_r=ESR55Q19KD00YJK5227P&amp;qid=1709570724&amp;sbo=RZvfv%2F%2FHxDF%2BO5021pAnSA%3D%3D&amp;sr=1-7-965fba24-1eed-4536-936e-b447f98a83bc</t>
  </si>
  <si>
    <t>Clorox Company Disinfecting Wipes, 3-Pack, White (Units per case: 2)</t>
  </si>
  <si>
    <t>HELIFOUNER 228 Pieces M5 x 8mm /10mm /12mm /16mm /20mm /25mm /30mm</t>
  </si>
  <si>
    <t>https://www.amazon.com/HELIFOUNER-Screws-Washers-Kit-Stainless/dp/B0BMQ2YF4C/ref=sr_1_4?crid=2BKUAZB4YRWQW&amp;dib=eyJ2IjoiMSJ9.wXh103wZCBBr5jZs5A7fSQQLSC6opTb0I1_4oDzS2i57DWjQNNNe5tdW_Oo0yZ_5fKiO3B5a8WEo27Tb1AAB4YLfVgEaxUno6jSRK1LNotAdNZ_vZOHxc0CBy881Dzm5dDSHD0YkI2NuvpVCgOYnnGpLcJQE9UZiNdQEoa8p58G0Y3yulsFwtt2Mf2X4Pr49vFFhhyPx4a6FjSXeUIwONeI9FM7lmyveA2xtl3YztpQ.uZH7gPqtODdIp15RzIPRbZajAnwiMaEr-D7yBcdh1L4&amp;dib_tag=se&amp;keywords=M5%2BScrews&amp;qid=1709822721&amp;sprefix=m5%2Bscrews%2Caps%2C153&amp;sr=8-4&amp;qty=2&amp;th=1</t>
  </si>
  <si>
    <t>Machine Screws</t>
  </si>
  <si>
    <t>(search)</t>
  </si>
  <si>
    <t>Assorted - M2, M3</t>
  </si>
  <si>
    <t>M4 and M5 Screws (one kit each)</t>
  </si>
  <si>
    <t>DuraLock</t>
  </si>
  <si>
    <t>3M SJ3560/CLR1333 Scotch SJ3560 Dual Lock 250 Reclosable Fastener: 1" x 10 ft., Clear</t>
  </si>
  <si>
    <t>https://www.amazon.com/3M-SJ3560-CLR1333-Reclosable-Fastener/dp/B00AQ6IS1G/ref=sr_1_7?crid=2IFJJ362XRZPP&amp;dib=eyJ2IjoiMSJ9.e0Aoyf4pZRjLyixFpDWPSShz545FT1DhCPHYIuzoB_tqkDtXNPpzWmvOFReS84yIZyhn7vL_S5PmkTCwsb1xlk15I6bQnDWwUGgk_NGozLmon0VjXL7rHs6jhrz42rUCcf3fuznLEtySpijQaQLVsw4YH2mi-uSlUCsS_S2Pxgns4h22r9Xs63Ke3zVSc_iQ2J-A8MRxtwPjnH8lpwy79gjGRf9UBFvIWTzW5e4UvBIugokNwFWwSPx9h-veJl9DVeC8NCqgKUBMNio81vPdiz623_qX3rJcVFeoce505S4.sV8B1ysNcqf-spJhKdFvf8oMkSz3fIeUOJ-hNiKennE&amp;dib_tag=se&amp;keywords=duralock&amp;qid=1709823549&amp;sprefix=duralock%2Caps%2C164&amp;sr=8-7&amp;qty=2</t>
  </si>
  <si>
    <t>Software License</t>
  </si>
  <si>
    <t>Solidworks</t>
  </si>
  <si>
    <t>Digital Ocean</t>
  </si>
  <si>
    <t>NameCheap</t>
  </si>
  <si>
    <t>Adafruit.io</t>
  </si>
  <si>
    <t>Zapier</t>
  </si>
  <si>
    <t>Software</t>
  </si>
  <si>
    <t>Total</t>
  </si>
  <si>
    <t>Fuse</t>
  </si>
  <si>
    <t>Lesssons</t>
  </si>
  <si>
    <t>3D Printing/Laser</t>
  </si>
  <si>
    <t>Per Student (3 x 12)</t>
  </si>
  <si>
    <t>Amazon Postage</t>
  </si>
  <si>
    <t>Infrequent</t>
  </si>
  <si>
    <t>Pen Screwdriver Multitool Handy Tool</t>
  </si>
  <si>
    <t>https://www.amazon.com/Pieces-Screwdriver-Magnetic-Multi-Function-Gadgets/dp/B082Y573XF/ref=pd_ci_mcx_mh_mcx_views_0?pd_rd_w=KGnsL&amp;content-id=amzn1.sym.225b4624-972d-4629-9040-f1bf9923dd95%3Aamzn1.symc.40e6a10e-cbc4-4fa5-81e3-4435ff64d03b&amp;pf_rd_p=225b4624-972d-4629-9040-f1bf9923dd95&amp;pf_rd_r=J1KG7WV933ZET9DDV1NP&amp;pd_rd_wg=LjyMr&amp;pd_rd_r=39ee0468-ece5-49f1-9bd5-0d015f16152b&amp;pd_rd_i=B082Y573XF&amp;th=1</t>
  </si>
  <si>
    <t>HongWay 5pcs Micro Flush Cutters</t>
  </si>
  <si>
    <t>DOWELL 10-22AWG+22-30AWG Wire Stripping Tool</t>
  </si>
  <si>
    <t>https://www.amazon.com/dp/B08Y6GDS61/ref=sspa_dk_detail_3?pd_rd_i=B08Y6GDS61&amp;pd_rd_w=mZmr7&amp;content-id=amzn1.sym.a53ea610-e450-44d1-897e-68c0c718bf50&amp;pf_rd_p=a53ea610-e450-44d1-897e-68c0c718bf50&amp;pf_rd_r=BVCHSSBWHAPP9AZG3TV9&amp;pd_rd_wg=rM9lX&amp;pd_rd_r=9b8227bd-9785-4130-9578-c547d9c78087&amp;s=hi&amp;sp_csd=d2lkZ2V0TmFtZT1zcF9kZXRhaWxfdGhlbWF0aWM&amp;th=1</t>
  </si>
  <si>
    <t>Power Module</t>
  </si>
  <si>
    <t>https://www.amazon.com/Jabinco-Breakable-Header-Connector-Arduino/dp/B0817JG3XN/ref=sr_1_4?crid=1YFIU9KGA8ITN&amp;dib=eyJ2IjoiMSJ9.tq-AB6y9301eLONw9r0yN5mf3GljX-9ob5QDjIOgL8TQwqHohuTOzwSuxajVUOkVdsu8FFekRNxhcdZy38bYIO9ruNrU882VepYq6034JcLjzw2mbI8X9cPB9yTS7gl0ovE7QknPWENoayBrOGPgyNrTk1JuacBl6kE-u9FN8WAuXx0i_Dws9GWmXkZf0mvqwz6sqWFxrjZMJC7inxqnSphdYFkHEcfx_Des6XxFkdE.LeMfSY65gxvMEDeu8ia41pNrfEMckYPoNvDycRl6iPQ&amp;dib_tag=se&amp;keywords=header+pins&amp;qid=1709834910&amp;sprefix=header+pin%2Caps%2C154&amp;sr=8-4</t>
  </si>
  <si>
    <t>Header Pins</t>
  </si>
  <si>
    <t>30 Pcs 40 pin Breakable Pin Header 2.54mm</t>
  </si>
  <si>
    <t>Gikfun 1 x 40 Pin 2.54mm Single Row Breakaway Male Pin Header</t>
  </si>
  <si>
    <t>Long Header Pins</t>
  </si>
  <si>
    <t>https://www.amazon.com/Gikfun-2-54mm-Single-Breakaway-Arduino/dp/B00U8OCENY/ref=sr_1_5?crid=3CQNPLYSN1ZBF&amp;dib=eyJ2IjoiMSJ9.v0FWg1QKddEOZ11rTPRnCgziesQQD0uYA3jM5TBSb955uRCozUrhZ-O0EZolCJa0qlVoz6S71Ua_VxqdwaccoVrw99RR__q9j2KhZe57QvEMBUTyeE43_8RWLkPGnN0wsv6oErAmzavoqI_UuwgjSqoRHDKKaxKzyxE9pBANcn0LNRhOW6PJpl-dxszYu4E0MVYSiyEnz5IMx34WvxERC92nvZLkJDwOsoGYWdeIL2U.8Of47JA0o9SWpXLvwUCMFLErpCkSD_pTRhLcDdMWWck&amp;dib_tag=se&amp;keywords=header+pins+long&amp;qid=1709834980&amp;sprefix=header+pins+long%2Caps%2C144&amp;sr=8-5</t>
  </si>
  <si>
    <t>Instructional Supplies</t>
  </si>
  <si>
    <t>Lesson Development</t>
  </si>
  <si>
    <t>Instructional Supply Subtotal</t>
  </si>
  <si>
    <t>E-Projects A-0004-J11f - BC337 - BC337-25 - General Purpose Transistor - NPN - TO-92 (50 Pieces)</t>
  </si>
  <si>
    <t>BC337 NPN Transistors</t>
  </si>
  <si>
    <t>https://www.amazon.com/Projects-0004-J11f-BC337-25-Transistor-92/dp/B07YN77PTX/ref=sr_1_3?crid=PZQDGD1SNS53&amp;dib=eyJ2IjoiMSJ9.5uXGaRMRueoIo1QPFQhehT8gZyIuDlohpUeGnusp37K1BTp85DsLuR9Fu4rHueF-CvxsisZyn8d2Vm9XKLNXhkSAzKbUdlCM4fN2tiOD8jFdVfAzSaPjh4TAnZJ4KHRRKojvl7TzflEKMTLj08AyKosqlzQarELpN-XZveTiuvgGLNHgdHsPoHwMvkqAUkoFHQKd6P1sOjBI5Cq_KLkGONEo1FWZgkjwXjM_dyfKHfX4fVms0GRSMpC3uksvAyH2N44vDKeHK0cLBgqaK8aXLXsIEtKgblCczsnPaFZTpF0.evUW3TuRWxCdnQlX31i8bXN2URWzojjDeFUOVVMnw8k&amp;dib_tag=se&amp;keywords=BC337+transistor&amp;qid=1709933345&amp;s=industrial&amp;sprefix=bc337+transisto%2Cindustrial%2C127&amp;sr=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</si>
</sst>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sz val="10"/>
      <color rgb="FF111111"/>
      <name val="Arial"/>
      <family val="2"/>
    </font>
    <font>
      <b/>
      <sz val="12"/>
      <color theme="1"/>
      <name val="Calibri"/>
      <family val="2"/>
      <scheme val="minor"/>
    </font>
    <font>
      <b/>
      <sz val="11"/>
      <color theme="1"/>
      <name val="Calibri"/>
      <family val="2"/>
      <scheme val="minor"/>
    </font>
    <font>
      <b/>
      <sz val="11"/>
      <color rgb="FFFF0000"/>
      <name val="Calibri"/>
      <family val="2"/>
      <scheme val="minor"/>
    </font>
    <font>
      <sz val="12"/>
      <color rgb="FF000000"/>
      <name val="Calibri"/>
      <family val="2"/>
      <scheme val="minor"/>
    </font>
    <font>
      <sz val="11"/>
      <color rgb="FF006100"/>
      <name val="Calibri"/>
      <family val="2"/>
      <scheme val="minor"/>
    </font>
    <font>
      <sz val="10"/>
      <color rgb="FF0F1111"/>
      <name val="Arial"/>
      <family val="2"/>
    </font>
    <font>
      <sz val="10"/>
      <color theme="1"/>
      <name val="Calibri"/>
      <family val="2"/>
      <scheme val="minor"/>
    </font>
  </fonts>
  <fills count="14">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C6EFCE"/>
      </patternFill>
    </fill>
    <fill>
      <patternFill patternType="solid">
        <fgColor theme="9" tint="0.39997558519241921"/>
        <bgColor indexed="64"/>
      </patternFill>
    </fill>
    <fill>
      <patternFill patternType="solid">
        <fgColor theme="2" tint="-0.249977111117893"/>
        <bgColor indexed="64"/>
      </patternFill>
    </fill>
    <fill>
      <patternFill patternType="solid">
        <fgColor rgb="FFFFC000"/>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2" tint="-9.9978637043366805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7" fillId="4" borderId="0" applyNumberFormat="0" applyBorder="0" applyAlignment="0" applyProtection="0"/>
  </cellStyleXfs>
  <cellXfs count="63">
    <xf numFmtId="0" fontId="0" fillId="0" borderId="0" xfId="0"/>
    <xf numFmtId="0" fontId="0" fillId="0" borderId="0" xfId="0" applyAlignment="1">
      <alignment wrapText="1"/>
    </xf>
    <xf numFmtId="0" fontId="3" fillId="0" borderId="0" xfId="0" applyFont="1" applyAlignment="1">
      <alignment wrapText="1"/>
    </xf>
    <xf numFmtId="2" fontId="0" fillId="0" borderId="0" xfId="0" applyNumberFormat="1" applyAlignment="1">
      <alignment wrapText="1"/>
    </xf>
    <xf numFmtId="0" fontId="0" fillId="3" borderId="1" xfId="0" applyFill="1" applyBorder="1" applyAlignment="1">
      <alignment wrapText="1"/>
    </xf>
    <xf numFmtId="0" fontId="0" fillId="0" borderId="0" xfId="0" applyAlignment="1">
      <alignment horizontal="left" wrapText="1"/>
    </xf>
    <xf numFmtId="0" fontId="3" fillId="0" borderId="1" xfId="0" applyFont="1" applyBorder="1" applyAlignment="1">
      <alignment wrapText="1"/>
    </xf>
    <xf numFmtId="2" fontId="3" fillId="0" borderId="1" xfId="0" applyNumberFormat="1" applyFont="1" applyBorder="1" applyAlignment="1">
      <alignment wrapText="1"/>
    </xf>
    <xf numFmtId="0" fontId="3" fillId="0" borderId="1" xfId="0" applyFont="1" applyBorder="1" applyAlignment="1">
      <alignment horizontal="left" wrapText="1"/>
    </xf>
    <xf numFmtId="0" fontId="0" fillId="2" borderId="1" xfId="0" applyFill="1" applyBorder="1" applyAlignment="1">
      <alignment wrapText="1"/>
    </xf>
    <xf numFmtId="0" fontId="0" fillId="0" borderId="1" xfId="0" applyBorder="1" applyAlignment="1">
      <alignment wrapText="1"/>
    </xf>
    <xf numFmtId="0" fontId="1" fillId="0" borderId="1" xfId="1" applyBorder="1" applyAlignment="1">
      <alignment wrapText="1"/>
    </xf>
    <xf numFmtId="2" fontId="0" fillId="0" borderId="1" xfId="0" applyNumberFormat="1" applyBorder="1" applyAlignment="1">
      <alignment wrapText="1"/>
    </xf>
    <xf numFmtId="0" fontId="2" fillId="0" borderId="1" xfId="0" applyFont="1" applyBorder="1" applyAlignment="1">
      <alignment vertical="center" wrapText="1"/>
    </xf>
    <xf numFmtId="0" fontId="1" fillId="0" borderId="1" xfId="1" applyFill="1" applyBorder="1" applyAlignment="1">
      <alignment wrapText="1"/>
    </xf>
    <xf numFmtId="0" fontId="7" fillId="4" borderId="1" xfId="2" applyBorder="1" applyAlignment="1">
      <alignment wrapText="1"/>
    </xf>
    <xf numFmtId="0" fontId="6" fillId="0" borderId="1" xfId="0" applyFont="1" applyBorder="1" applyAlignment="1">
      <alignment wrapText="1"/>
    </xf>
    <xf numFmtId="0" fontId="0" fillId="0" borderId="0" xfId="0" applyAlignment="1">
      <alignment horizontal="center" wrapText="1"/>
    </xf>
    <xf numFmtId="0" fontId="3" fillId="0" borderId="1" xfId="0" applyFont="1" applyBorder="1" applyAlignment="1">
      <alignment horizontal="center" wrapText="1"/>
    </xf>
    <xf numFmtId="0" fontId="0" fillId="0" borderId="1" xfId="0" applyBorder="1" applyAlignment="1">
      <alignment horizontal="center" wrapText="1"/>
    </xf>
    <xf numFmtId="0" fontId="3" fillId="3" borderId="1" xfId="0" applyFont="1" applyFill="1" applyBorder="1" applyAlignment="1">
      <alignment wrapText="1"/>
    </xf>
    <xf numFmtId="0" fontId="0" fillId="3" borderId="0" xfId="0" applyFill="1" applyAlignment="1">
      <alignment wrapText="1"/>
    </xf>
    <xf numFmtId="0" fontId="0" fillId="6" borderId="1" xfId="0" applyFill="1" applyBorder="1" applyAlignment="1">
      <alignment horizontal="center" wrapText="1"/>
    </xf>
    <xf numFmtId="0" fontId="0" fillId="6" borderId="1" xfId="0" applyFill="1" applyBorder="1" applyAlignment="1">
      <alignment wrapText="1"/>
    </xf>
    <xf numFmtId="0" fontId="0" fillId="0" borderId="2" xfId="0" applyBorder="1" applyAlignment="1">
      <alignment wrapText="1"/>
    </xf>
    <xf numFmtId="0" fontId="0" fillId="7" borderId="1" xfId="0" applyFill="1" applyBorder="1" applyAlignment="1">
      <alignment horizontal="center" wrapText="1"/>
    </xf>
    <xf numFmtId="0" fontId="0" fillId="7" borderId="1" xfId="0" applyFill="1" applyBorder="1" applyAlignment="1">
      <alignment wrapText="1"/>
    </xf>
    <xf numFmtId="2" fontId="0" fillId="2" borderId="1" xfId="0" applyNumberFormat="1" applyFill="1" applyBorder="1" applyAlignment="1">
      <alignment wrapText="1"/>
    </xf>
    <xf numFmtId="2" fontId="0" fillId="7" borderId="1" xfId="0" applyNumberFormat="1" applyFill="1" applyBorder="1" applyAlignment="1">
      <alignment wrapText="1"/>
    </xf>
    <xf numFmtId="0" fontId="1" fillId="0" borderId="1" xfId="1" applyBorder="1" applyAlignment="1">
      <alignment vertical="center" wrapText="1"/>
    </xf>
    <xf numFmtId="0" fontId="0" fillId="8" borderId="1" xfId="0" applyFill="1" applyBorder="1" applyAlignment="1">
      <alignment horizontal="center" wrapText="1"/>
    </xf>
    <xf numFmtId="0" fontId="0" fillId="8" borderId="1" xfId="0" applyFill="1" applyBorder="1" applyAlignment="1">
      <alignment wrapText="1"/>
    </xf>
    <xf numFmtId="0" fontId="0" fillId="8" borderId="1" xfId="0" applyFill="1" applyBorder="1"/>
    <xf numFmtId="0" fontId="0" fillId="8" borderId="0" xfId="0" applyFill="1" applyAlignment="1">
      <alignment wrapText="1"/>
    </xf>
    <xf numFmtId="0" fontId="4" fillId="5" borderId="1" xfId="0" applyFont="1" applyFill="1" applyBorder="1" applyAlignment="1">
      <alignment wrapText="1"/>
    </xf>
    <xf numFmtId="0" fontId="0" fillId="0" borderId="1" xfId="0" applyBorder="1" applyAlignment="1">
      <alignment horizontal="left" wrapText="1"/>
    </xf>
    <xf numFmtId="0" fontId="0" fillId="9" borderId="1" xfId="0" applyFill="1" applyBorder="1" applyAlignment="1">
      <alignment horizontal="center" wrapText="1"/>
    </xf>
    <xf numFmtId="0" fontId="0" fillId="9" borderId="1" xfId="0" applyFill="1" applyBorder="1" applyAlignment="1">
      <alignment wrapText="1"/>
    </xf>
    <xf numFmtId="0" fontId="1" fillId="9" borderId="1" xfId="1" applyFill="1" applyBorder="1" applyAlignment="1">
      <alignment wrapText="1"/>
    </xf>
    <xf numFmtId="2" fontId="0" fillId="9" borderId="1" xfId="0" applyNumberFormat="1" applyFill="1" applyBorder="1" applyAlignment="1">
      <alignment wrapText="1"/>
    </xf>
    <xf numFmtId="0" fontId="0" fillId="9" borderId="0" xfId="0" applyFill="1" applyAlignment="1">
      <alignment wrapText="1"/>
    </xf>
    <xf numFmtId="0" fontId="2" fillId="0" borderId="0" xfId="0" applyFont="1" applyAlignment="1">
      <alignment vertical="center" wrapText="1"/>
    </xf>
    <xf numFmtId="0" fontId="8" fillId="0" borderId="1" xfId="0" applyFont="1" applyBorder="1"/>
    <xf numFmtId="0" fontId="6" fillId="0" borderId="0" xfId="0" applyFont="1" applyAlignment="1">
      <alignment wrapText="1"/>
    </xf>
    <xf numFmtId="0" fontId="9" fillId="0" borderId="1" xfId="0" applyFont="1" applyBorder="1"/>
    <xf numFmtId="0" fontId="1" fillId="0" borderId="0" xfId="1" applyBorder="1" applyAlignment="1">
      <alignment wrapText="1"/>
    </xf>
    <xf numFmtId="0" fontId="0" fillId="2" borderId="0" xfId="0" applyFill="1" applyAlignment="1">
      <alignment wrapText="1"/>
    </xf>
    <xf numFmtId="2" fontId="0" fillId="2" borderId="0" xfId="0" applyNumberFormat="1" applyFill="1" applyAlignment="1">
      <alignment wrapText="1"/>
    </xf>
    <xf numFmtId="0" fontId="0" fillId="6" borderId="0" xfId="0" applyFill="1"/>
    <xf numFmtId="0" fontId="8" fillId="0" borderId="1" xfId="0" applyFont="1" applyBorder="1" applyAlignment="1">
      <alignment wrapText="1"/>
    </xf>
    <xf numFmtId="0" fontId="0" fillId="2" borderId="1" xfId="0" applyFill="1" applyBorder="1" applyAlignment="1">
      <alignment horizontal="center" wrapText="1"/>
    </xf>
    <xf numFmtId="0" fontId="0" fillId="10" borderId="0" xfId="0" applyFill="1"/>
    <xf numFmtId="2" fontId="0" fillId="10" borderId="0" xfId="0" applyNumberFormat="1" applyFill="1"/>
    <xf numFmtId="0" fontId="0" fillId="5" borderId="0" xfId="0" applyFill="1"/>
    <xf numFmtId="2" fontId="0" fillId="5" borderId="0" xfId="0" applyNumberFormat="1" applyFill="1"/>
    <xf numFmtId="0" fontId="0" fillId="11" borderId="0" xfId="0" applyFill="1"/>
    <xf numFmtId="2" fontId="0" fillId="11" borderId="0" xfId="0" applyNumberFormat="1" applyFill="1"/>
    <xf numFmtId="0" fontId="0" fillId="12" borderId="1" xfId="0" applyFill="1" applyBorder="1" applyAlignment="1">
      <alignment horizontal="center" wrapText="1"/>
    </xf>
    <xf numFmtId="0" fontId="0" fillId="13" borderId="1" xfId="0" applyFill="1" applyBorder="1" applyAlignment="1">
      <alignment horizontal="center" wrapText="1"/>
    </xf>
    <xf numFmtId="0" fontId="0" fillId="13" borderId="1" xfId="0" applyFill="1" applyBorder="1" applyAlignment="1">
      <alignment wrapText="1"/>
    </xf>
    <xf numFmtId="2" fontId="0" fillId="13" borderId="1" xfId="0" applyNumberFormat="1" applyFill="1" applyBorder="1" applyAlignment="1">
      <alignment wrapText="1"/>
    </xf>
    <xf numFmtId="0" fontId="0" fillId="13" borderId="1" xfId="0" applyFill="1" applyBorder="1" applyAlignment="1">
      <alignment horizontal="left" wrapText="1"/>
    </xf>
    <xf numFmtId="0" fontId="0" fillId="13" borderId="0" xfId="0" applyFill="1" applyAlignment="1">
      <alignment wrapText="1"/>
    </xf>
  </cellXfs>
  <cellStyles count="3">
    <cellStyle name="Good" xfId="2" builtinId="2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dafruit.com/product/1643" TargetMode="External"/><Relationship Id="rId21" Type="http://schemas.openxmlformats.org/officeDocument/2006/relationships/hyperlink" Target="https://www.amazon.com/DiCUNO-450pcs-Colors-Emitting-Assorted/dp/B073QMYKDM/ref=sr_1_2?keywords=LED+kit&amp;qid=1584133087&amp;sr=8-2" TargetMode="External"/><Relationship Id="rId42" Type="http://schemas.openxmlformats.org/officeDocument/2006/relationships/hyperlink" Target="https://www.amazon.com/YEAPOOK-Handheld-Oscilloscope-Professional-Bandwidth/dp/B07XBL4BTL/ref=redir_mobile_desktop?ie=UTF8&amp;aaxitk=CbXp6725Lhjp7K4XYAA2KQ&amp;hsa_cr_id=3384243320201&amp;ref_=sbx_be_s_sparkle_mcd_asin_0" TargetMode="External"/><Relationship Id="rId47" Type="http://schemas.openxmlformats.org/officeDocument/2006/relationships/hyperlink" Target="https://www.amazon.com/dp/B07QKDSCSM/ref=sspa_dk_detail_0?spLa=ZW5jcnlwdGVkUXVhbGlmaWVyPUFCNUFXNjBMUkhRNjgmZW5jcnlwdGVkSWQ9QTAzODUwNTVOR1NCNFFLMjRWR0ImZW5jcnlwdGVkQWRJZD1BMDM1MDc1NjNWSVJZSlg1Q0pDTUkmd2lkZ2V0TmFtZT1zcF9kZXRhaWwyJmFjdGlvbj1jbGlja1JlZGlyZWN0JmRvTm90TG9nQ2xpY2s9dHJ1ZQ&amp;th=1" TargetMode="External"/><Relationship Id="rId63" Type="http://schemas.openxmlformats.org/officeDocument/2006/relationships/hyperlink" Target="https://www.amazon.com/Smraza-Helicopter-Airplane-Control-Arduino/dp/B07L2SF3R4/ref=sr_1_2_sspa?dchild=1&amp;keywords=servo+motors&amp;qid=1627326343&amp;sr=8-2-spons&amp;psc=1&amp;smid=AMIHZKLK542FQ&amp;spLa=ZW5jcnlwdGVkUXVhbGlmaWVyPUE0T1dLTFVJNkJYSTkmZW5jcnlwdGVkSWQ9QTA1Mjc3MzhQMlkzQ0ZZV1ZNUlImZW5jcnlwdGVkQWRJZD1BMDIwNzMwN0dRSDFXTkhNVURFNCZ3aWRnZXROYW1lPXNwX2F0ZiZhY3Rpb249Y2xpY2tSZWRpcmVjdCZkb05vdExvZ0NsaWNrPXRydWU=" TargetMode="External"/><Relationship Id="rId68" Type="http://schemas.openxmlformats.org/officeDocument/2006/relationships/hyperlink" Target="https://www.amazon.com/Projects-0002-H04f-General-Transistor-92/dp/B07YN8GKT2/ref=sr_1_3?crid=332HN0Y151Z29&amp;keywords=3906+transistor&amp;qid=1668637500&amp;sprefix=390+transistor%2Caps%2C495&amp;sr=8-3" TargetMode="External"/><Relationship Id="rId16" Type="http://schemas.openxmlformats.org/officeDocument/2006/relationships/hyperlink" Target="https://www.amazon.com/TUOFENG-Wire-Solid-different-colored-spools/dp/B07TX6BX47/ref=sr_1_2?keywords=breadboard+jumper+wire+spool&amp;qid=1584141642&amp;sr=8-2" TargetMode="External"/><Relationship Id="rId11" Type="http://schemas.openxmlformats.org/officeDocument/2006/relationships/hyperlink" Target="https://store.particle.io/products/photon-2" TargetMode="External"/><Relationship Id="rId32" Type="http://schemas.openxmlformats.org/officeDocument/2006/relationships/hyperlink" Target="https://www.amazon.com/Glarks-Positions-Terminals-Pre-Insulated-Insulated/dp/B07Y21C99L/ref=sr_1_13?dchild=1&amp;keywords=terminal+strip&amp;qid=1590113194&amp;sr=8-13" TargetMode="External"/><Relationship Id="rId37" Type="http://schemas.openxmlformats.org/officeDocument/2006/relationships/hyperlink" Target="https://store.ncd.io/product/mq-9-carbon-monoxide-combustible-gas-sensor-adc121c-12-bit-adc-i2c-mini-module/" TargetMode="External"/><Relationship Id="rId53" Type="http://schemas.openxmlformats.org/officeDocument/2006/relationships/hyperlink" Target="https://store.ncd.io/product/mq131-ozone-gas-sensor-adc121c-12-bit-adc-i%c2%b2c-mini-module/" TargetMode="External"/><Relationship Id="rId58" Type="http://schemas.openxmlformats.org/officeDocument/2006/relationships/hyperlink" Target="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 TargetMode="External"/><Relationship Id="rId74" Type="http://schemas.openxmlformats.org/officeDocument/2006/relationships/hyperlink" Target="https://www.amazon.com/dp/B09TQTV372/ref=sspa_dk_detail_0?psc=1&amp;pd_rd_i=B09TQTV372&amp;pd_rd_w=iikJ5&amp;content-id=amzn1.sym.f734d1a2-0bf9-4a26-ad34-2e1b969a5a75&amp;pf_rd_p=f734d1a2-0bf9-4a26-ad34-2e1b969a5a75&amp;pf_rd_r=DGFC0XWN2GPASKQKMQKC&amp;pd_rd_wg=YcqDU&amp;pd_rd_r=3b8f7c6b-3855-4f04-baf2-13c82125d790&amp;s=industrial&amp;sp_csd=d2lkZ2V0TmFtZT1zcF9kZXRhaWw" TargetMode="External"/><Relationship Id="rId79" Type="http://schemas.openxmlformats.org/officeDocument/2006/relationships/hyperlink" Target="https://www.amazon.com/Female-2-1x5-5mm-Adapter-Connector-Electronics/dp/B06XC1BMBR/ref=asc_df_B06XC1BMBR/?tag=hyprod-20&amp;linkCode=df0&amp;hvadid=226601492573&amp;hvpos=&amp;hvnetw=g&amp;hvrand=7761363675393674516&amp;hvpone=&amp;hvptwo=&amp;hvqmt=&amp;hvdev=c&amp;hvdvcmdl=&amp;hvlocint=&amp;hvlocphy=9030447&amp;hvtargid=pla-431199494287&amp;psc=1" TargetMode="External"/><Relationship Id="rId5" Type="http://schemas.openxmlformats.org/officeDocument/2006/relationships/hyperlink" Target="https://www.amazon.com/CHENBO-Weight-Weighing-Pressure-Arduion/dp/B078KS1NBB/ref=sr_1_4?dchild=1&amp;keywords=load+cell&amp;qid=1587667953&amp;s=electronics&amp;sr=1-4" TargetMode="External"/><Relationship Id="rId61" Type="http://schemas.openxmlformats.org/officeDocument/2006/relationships/hyperlink" Target="https://www.adafruit.com/product/1558" TargetMode="External"/><Relationship Id="rId82" Type="http://schemas.openxmlformats.org/officeDocument/2006/relationships/printerSettings" Target="../printerSettings/printerSettings1.bin"/><Relationship Id="rId19" Type="http://schemas.openxmlformats.org/officeDocument/2006/relationships/hyperlink" Target="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 TargetMode="External"/><Relationship Id="rId14" Type="http://schemas.openxmlformats.org/officeDocument/2006/relationships/hyperlink" Target="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 TargetMode="External"/><Relationship Id="rId22" Type="http://schemas.openxmlformats.org/officeDocument/2006/relationships/hyperlink" Target="https://www.amazon.com/Gikfun-12x12x7-3-Tactile-Momentary-Arduino/dp/B01E38OS7K/ref=sr_1_3?keywords=arduino+buttons&amp;qid=1584132780&amp;sr=8-3" TargetMode="External"/><Relationship Id="rId27" Type="http://schemas.openxmlformats.org/officeDocument/2006/relationships/hyperlink" Target="https://www.sparkfun.com/products/11722" TargetMode="External"/><Relationship Id="rId30" Type="http://schemas.openxmlformats.org/officeDocument/2006/relationships/hyperlink" Target="https://www.amazon.com/MCIGICM-Breadboard-Solderless-Protoboard-Electronics/dp/B07H9X7XVN/ref=sr_1_14?keywords=breadboard&amp;qid=1584131531&amp;sr=8-14" TargetMode="External"/><Relationship Id="rId35" Type="http://schemas.openxmlformats.org/officeDocument/2006/relationships/hyperlink" Target="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 TargetMode="External"/><Relationship Id="rId43" Type="http://schemas.openxmlformats.org/officeDocument/2006/relationships/hyperlink" Target="https://www.amazon.com/Soldering-Iron-Kit-Rarlight-Multimeter/dp/B07H72Q8KT/ref=sr_1_17?dchild=1&amp;keywords=solder+kit&amp;qid=1591308924&amp;sr=8-17" TargetMode="External"/><Relationship Id="rId48" Type="http://schemas.openxmlformats.org/officeDocument/2006/relationships/hyperlink" Target="https://www.amazon.com/Powseed-Universal-Adapter-Household-Electronics/dp/B01MT5WVCG" TargetMode="External"/><Relationship Id="rId56" Type="http://schemas.openxmlformats.org/officeDocument/2006/relationships/hyperlink" Target="https://store.ncd.io/product/feather-battery-i2c-shield-for-particle-and-feather-modules/" TargetMode="External"/><Relationship Id="rId64" Type="http://schemas.openxmlformats.org/officeDocument/2006/relationships/hyperlink" Target="https://www.amazon.com/Matrix-Membrane-Switch-Keyboard-Arduino/dp/B07THCLGCZ/ref=sr_1_1_sspa?crid=11VSDXYN2F69R&amp;dchild=1&amp;keywords=keypad+arduino&amp;qid=1627326563&amp;sprefix=key+pads+ar%2Caps%2C227&amp;sr=8-1-spons&amp;psc=1&amp;spLa=ZW5jcnlwdGVkUXVhbGlmaWVyPUE3UzVCUzNCUU01SUcmZW5jcnlwdGVkSWQ9QTA5NTA5MDEyWVc0R0w5VVRDTlFTJmVuY3J5cHRlZEFkSWQ9QTAyMjI5MDgyTFJVQlpLUExKVTEzJndpZGdldE5hbWU9c3BfYXRmJmFjdGlvbj1jbGlja1JlZGlyZWN0JmRvTm90TG9nQ2xpY2s9dHJ1ZQ==" TargetMode="External"/><Relationship Id="rId69" Type="http://schemas.openxmlformats.org/officeDocument/2006/relationships/hyperlink" Target="https://www.amazon.com/dp/B08BFQ9Z53/ref=redir_mobile_desktop?_encoding=UTF8&amp;aaxitk=6b243bf147f5558c994669f35c564b46&amp;hsa_cr_id=5076138280701&amp;pd_rd_plhdr=t&amp;pd_rd_r=c7d9ee1d-696a-4cfe-a064-b9551a06bc6c&amp;pd_rd_w=xpP5I&amp;pd_rd_wg=ZbKZd&amp;ref_=sbx_be_s_sparkle_td_asin_0_title&amp;th=1" TargetMode="External"/><Relationship Id="rId77" Type="http://schemas.openxmlformats.org/officeDocument/2006/relationships/hyperlink" Target="https://www.amazon.com/FINDMAG-Refrigerator-Magnets-Premium-Whiteboard/dp/B08M3GHMWN/ref=sr_1_5?dchild=1&amp;keywords=mini+magnets&amp;qid=1627402330&amp;sr=8-5" TargetMode="External"/><Relationship Id="rId8" Type="http://schemas.openxmlformats.org/officeDocument/2006/relationships/hyperlink" Target="https://www.seeedstudio.com/Grove-Air-Quality-Sensor-v1-3-Arduino-Compatible.html" TargetMode="External"/><Relationship Id="rId51" Type="http://schemas.openxmlformats.org/officeDocument/2006/relationships/hyperlink" Target="https://www.amazon.com/Converters-5V12V15V-Positive-Regulator-Switching/dp/B081WWN3VJ" TargetMode="External"/><Relationship Id="rId72" Type="http://schemas.openxmlformats.org/officeDocument/2006/relationships/hyperlink" Target="https://www.amazon.com/Effect-Magnetic-Sensor-Arduino-MXRS/dp/B085KVV82D/ref=pd_bxgy_2/134-6156851-5388530?pd_rd_w=EWJdI&amp;pf_rd_p=c64372fa-c41c-422e-990d-9e034f73989b&amp;pf_rd_r=QRD8SVXVW60311GTZENQ&amp;pd_rd_r=739c806e-b511-44ff-aa29-2f345e8fc5bb&amp;pd_rd_wg=75Si7&amp;pd_rd_i=B085KVV82D&amp;psc=1" TargetMode="External"/><Relationship Id="rId80" Type="http://schemas.openxmlformats.org/officeDocument/2006/relationships/hyperlink" Target="https://www.amazon.com/HongWay-Cutting-Clippers-Internal-Electronics/dp/B085VMP7PB/ref=sr_1_12_sspa?crid=KZZWAKG6FJXP&amp;keywords=wire+cutters&amp;qid=1690836352&amp;sprefix=wire+cutters%2Caps%2C147&amp;sr=8-12-spons&amp;sp_csd=d2lkZ2V0TmFtZT1zcF9tdGY&amp;psc=1" TargetMode="External"/><Relationship Id="rId3" Type="http://schemas.openxmlformats.org/officeDocument/2006/relationships/hyperlink" Target="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 TargetMode="External"/><Relationship Id="rId12" Type="http://schemas.openxmlformats.org/officeDocument/2006/relationships/hyperlink" Target="https://www.amazon.com/OCR-180PcsTactile-Momentary-Switches-Assortment/dp/B07CMZCQS5/ref=sr_1_5?keywords=arduino%2Bbuttons&amp;qid=1584132844&amp;sr=8-5&amp;th=1" TargetMode="External"/><Relationship Id="rId17" Type="http://schemas.openxmlformats.org/officeDocument/2006/relationships/hyperlink" Target="https://www.amazon.com/KeeYees-Temperature-Humidity-Atmospheric-Barometric/dp/B07KYJNFMD/ref=sr_1_3?keywords=bme280&amp;qid=1584141460&amp;sr=8-3" TargetMode="External"/><Relationship Id="rId25" Type="http://schemas.openxmlformats.org/officeDocument/2006/relationships/hyperlink" Target="https://www.adafruit.com/product/1461?length=1" TargetMode="External"/><Relationship Id="rId33" Type="http://schemas.openxmlformats.org/officeDocument/2006/relationships/hyperlink" Target="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 TargetMode="External"/><Relationship Id="rId38" Type="http://schemas.openxmlformats.org/officeDocument/2006/relationships/hyperlink" Target="https://store.ncd.io/product/mq131-ozone-gas-sensor-adc121c-12-bit-adc-i%c2%b2c-mini-module/" TargetMode="External"/><Relationship Id="rId46" Type="http://schemas.openxmlformats.org/officeDocument/2006/relationships/hyperlink" Target="https://www.amazon.com/MakerHawk-3-7-30V-Voltage-Multimeter-Voltmeter/dp/B07FMQZVW2/ref=sr_1_3?dchild=1&amp;keywords=usb+current+meter&amp;qid=1590970127&amp;s=hi&amp;sr=1-3" TargetMode="External"/><Relationship Id="rId59" Type="http://schemas.openxmlformats.org/officeDocument/2006/relationships/hyperlink" Target="https://www.amazon.com/Braided-Android-Charging-Samsung-Motorola/dp/B071H25C43/ref=pd_rhf_se_p_img_1?_encoding=UTF8&amp;psc=1&amp;refRID=KYND1D8JKGGAHAM366YK" TargetMode="External"/><Relationship Id="rId67" Type="http://schemas.openxmlformats.org/officeDocument/2006/relationships/hyperlink" Target="https://www.amazon.com/AUSTOR-Solder-63-37-Electrical-Soldering/dp/B082KC11F4/ref=sr_1_3?dchild=1&amp;keywords=solder+tubes&amp;qid=1628101566&amp;sr=8-3" TargetMode="External"/><Relationship Id="rId20" Type="http://schemas.openxmlformats.org/officeDocument/2006/relationships/hyperlink" Target="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 TargetMode="External"/><Relationship Id="rId41" Type="http://schemas.openxmlformats.org/officeDocument/2006/relationships/hyperlink" Target="https://www.homedepot.com/p/Husky-62-in-Adjustable-Height-Work-Bench-Table-HOLT62XDB12/301810799?MERCH=REC-_-pipsem-_-307723266-_-301810799-_-N" TargetMode="External"/><Relationship Id="rId54" Type="http://schemas.openxmlformats.org/officeDocument/2006/relationships/hyperlink" Target="https://store.ncd.io/product/tmg39931-light-sensor-gesture-color-als-and-proximity-sensor-i2c-mini-module/" TargetMode="External"/><Relationship Id="rId62" Type="http://schemas.openxmlformats.org/officeDocument/2006/relationships/hyperlink" Target="https://www.digikey.com/products/en?mpart=1312&amp;v=1528" TargetMode="External"/><Relationship Id="rId70" Type="http://schemas.openxmlformats.org/officeDocument/2006/relationships/hyperlink" Target="https://www.adafruit.com/product/4415" TargetMode="External"/><Relationship Id="rId75" Type="http://schemas.openxmlformats.org/officeDocument/2006/relationships/hyperlink" Target="https://www.amazon.com/gp/product/B08T7DZNRK/ref=ox_sc_act_title_4?smid=A3RTFUCUKO28F6&amp;th=1" TargetMode="External"/><Relationship Id="rId1" Type="http://schemas.openxmlformats.org/officeDocument/2006/relationships/hyperlink" Target="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 TargetMode="External"/><Relationship Id="rId6" Type="http://schemas.openxmlformats.org/officeDocument/2006/relationships/hyperlink" Target="https://www.sparkfun.com/products/15083" TargetMode="External"/><Relationship Id="rId15" Type="http://schemas.openxmlformats.org/officeDocument/2006/relationships/hyperlink" Target="https://www.amazon.com/Philips-Hue-Equivalent-Assistant-California/dp/B07DPYM57M/ref=sr_1_14?keywords=hue+smart+bulbs&amp;qid=1584141894&amp;sr=8-14" TargetMode="External"/><Relationship Id="rId23" Type="http://schemas.openxmlformats.org/officeDocument/2006/relationships/hyperlink" Target="https://www.adafruit.com/product/1461" TargetMode="External"/><Relationship Id="rId28" Type="http://schemas.openxmlformats.org/officeDocument/2006/relationships/hyperlink" Target="https://www.sparkfun.com/products/15141" TargetMode="External"/><Relationship Id="rId36" Type="http://schemas.openxmlformats.org/officeDocument/2006/relationships/hyperlink" Target="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 TargetMode="External"/><Relationship Id="rId49" Type="http://schemas.openxmlformats.org/officeDocument/2006/relationships/hyperlink" Target="https://www.amazon.com/HASSR-TPS5430-6-Channel-Adj-Very-efficient/dp/B07KSZDCJ2/ref=sr_1_1?dchild=1&amp;keywords=TPS5430&amp;qid=1594005295&amp;sr=8-1" TargetMode="External"/><Relationship Id="rId57" Type="http://schemas.openxmlformats.org/officeDocument/2006/relationships/hyperlink" Target="https://store.ncd.io/product/feather-battery-i2c-shield-for-particle-and-feather-modules/" TargetMode="External"/><Relationship Id="rId10" Type="http://schemas.openxmlformats.org/officeDocument/2006/relationships/hyperlink" Target="https://www.amazon.com/WayinTop-Automatic-Irrigation-Watering-Capacitive/dp/B07TMVNTDK/ref=psdc_13400241_t2_B07VRMRQWR" TargetMode="External"/><Relationship Id="rId31" Type="http://schemas.openxmlformats.org/officeDocument/2006/relationships/hyperlink" Target="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 TargetMode="External"/><Relationship Id="rId44" Type="http://schemas.openxmlformats.org/officeDocument/2006/relationships/hyperlink" Target="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 TargetMode="External"/><Relationship Id="rId52" Type="http://schemas.openxmlformats.org/officeDocument/2006/relationships/hyperlink" Target="https://store.ncd.io/product/ams5812-0030-d-amplified-pressure-sensor-0-206-8-mbar-0-to-3-0-psi-i2c-mini-module/" TargetMode="External"/><Relationship Id="rId60" Type="http://schemas.openxmlformats.org/officeDocument/2006/relationships/hyperlink" Target="https://www.sparkfun.com/products/9567" TargetMode="External"/><Relationship Id="rId65" Type="http://schemas.openxmlformats.org/officeDocument/2006/relationships/hyperlink" Target="https://www.amazon.com/WOWOONE-Laser-Diode-30pcs-Diameter/dp/B08R9XBVM3/ref=pd_b2b_qd_subs_1/134-6156851-5388530?pd_rd_w=qcbyD&amp;pf_rd_p=96b0f924-31c1-4af6-b03c-4e4f775bb59f&amp;pf_rd_r=6B5YQX1QH83S137RP9CS&amp;pd_rd_r=d6edc9c0-9f8d-4f15-be09-461639b468bb&amp;pd_rd_wg=MUKdO&amp;pd_rd_i=B08R9XBVM3&amp;psc=1" TargetMode="External"/><Relationship Id="rId73" Type="http://schemas.openxmlformats.org/officeDocument/2006/relationships/hyperlink" Target="https://www.amazon.com/dp/B08DNDCCMB/ref=redir_mobile_desktop?_encoding=UTF8&amp;aaxitk=6b243bf147f5558c994669f35c564b46&amp;hsa_cr_id=5076138280701&amp;pd_rd_plhdr=t&amp;pd_rd_r=c7d9ee1d-696a-4cfe-a064-b9551a06bc6c&amp;pd_rd_w=xpP5I&amp;pd_rd_wg=ZbKZd&amp;ref_=sbx_be_s_sparkle_td_asin_0_title&amp;th=1" TargetMode="External"/><Relationship Id="rId78" Type="http://schemas.openxmlformats.org/officeDocument/2006/relationships/hyperlink" Target="https://www.amazon.com/Multimeter-Banana-Digital-Electronic-Accessories/dp/B099KBCCZ8/ref=asc_df_B07Y83TRKV/?tag=&amp;linkCode=df0&amp;hvadid=416696069748&amp;hvpos=&amp;hvnetw=g&amp;hvrand=10380824414152355298&amp;hvpone=&amp;hvptwo=&amp;hvqmt=&amp;hvdev=c&amp;hvdvcmdl=&amp;hvlocint=&amp;hvlocphy=9030447&amp;hvtargid=pla-869602098380&amp;ref=&amp;adgrpid=96633972209&amp;th=1" TargetMode="External"/><Relationship Id="rId81" Type="http://schemas.openxmlformats.org/officeDocument/2006/relationships/hyperlink" Target="https://www.amazon.com/dp/B08Y6GDS61/ref=sspa_dk_detail_3?pd_rd_i=B08Y6GDS61&amp;pd_rd_w=mZmr7&amp;content-id=amzn1.sym.a53ea610-e450-44d1-897e-68c0c718bf50&amp;pf_rd_p=a53ea610-e450-44d1-897e-68c0c718bf50&amp;pf_rd_r=BVCHSSBWHAPP9AZG3TV9&amp;pd_rd_wg=rM9lX&amp;pd_rd_r=9b8227bd-9785-4130-9578-c547d9c78087&amp;s=hi&amp;sp_csd=d2lkZ2V0TmFtZT1zcF9kZXRhaWxfdGhlbWF0aWM&amp;th=1" TargetMode="External"/><Relationship Id="rId4" Type="http://schemas.openxmlformats.org/officeDocument/2006/relationships/hyperlink" Target="https://www.seeedstudio.com/Grove-Laser-PM2-5-Sensor-HM3301.html" TargetMode="External"/><Relationship Id="rId9" Type="http://schemas.openxmlformats.org/officeDocument/2006/relationships/hyperlink" Target="https://www.amazon.com/Channel-Optocoupler-Isolated-Control-Arduino/dp/B07XGZSYJV/ref=sr_1_2?dchild=1&amp;keywords=3.3v+relays&amp;qid=1587666831&amp;s=lawn-garden&amp;sr=1-2-catcorr" TargetMode="External"/><Relationship Id="rId13" Type="http://schemas.openxmlformats.org/officeDocument/2006/relationships/hyperlink" Target="https://www.amazon.com/Adafruit-BME280-Temperature-Humidity-Pressure/dp/B013W1AJUY/ref=sr_1_5?keywords=bme280&amp;qid=1584141532&amp;sr=8-5" TargetMode="External"/><Relationship Id="rId18" Type="http://schemas.openxmlformats.org/officeDocument/2006/relationships/hyperlink" Target="https://www.adafruit.com/product/254" TargetMode="External"/><Relationship Id="rId39" Type="http://schemas.openxmlformats.org/officeDocument/2006/relationships/hyperlink" Target="https://store.ncd.io/product/sm9541-140c-s-c-3-s-calibrated-pressure-sensor-20-to-140-cmh%e2%82%82o-temperature-compensated-i2c-mini-module/" TargetMode="External"/><Relationship Id="rId34" Type="http://schemas.openxmlformats.org/officeDocument/2006/relationships/hyperlink" Target="https://www.newegg.com/p/0DS-00TY-00002" TargetMode="External"/><Relationship Id="rId50" Type="http://schemas.openxmlformats.org/officeDocument/2006/relationships/hyperlink" Target="https://www.amazon.com/NOYITO-Three-Terminal-Regulator-Rectifier-Converter/dp/B07TTZ37LY/ref=sr_1_2?dchild=1&amp;keywords=7805%2Bregulator&amp;qid=1593642183&amp;s=automotive&amp;sr=1-2&amp;th=1" TargetMode="External"/><Relationship Id="rId55" Type="http://schemas.openxmlformats.org/officeDocument/2006/relationships/hyperlink" Target="https://store.ncd.io/product/sound-sensor-for-detecting-noise-knock-vibration-or-shock-using-i2c-piezo-sensor/" TargetMode="External"/><Relationship Id="rId76" Type="http://schemas.openxmlformats.org/officeDocument/2006/relationships/hyperlink" Target="https://www.amazon.com/HiLetgo-100pcs-General-Purpose-Transistor/dp/B07X5RXSX1/ref=sr_1_4?keywords=3904+transistor&amp;qid=1668637435&amp;sprefix=3904+tra%2Caps%2C379&amp;sr=8-4" TargetMode="External"/><Relationship Id="rId7" Type="http://schemas.openxmlformats.org/officeDocument/2006/relationships/hyperlink" Target="https://www.seeedstudio.com/Grove-Dust-Sensor-PPD42NS.html" TargetMode="External"/><Relationship Id="rId71" Type="http://schemas.openxmlformats.org/officeDocument/2006/relationships/hyperlink" Target="https://www.amazon.com/AUSTOR-Solder-Electrical-Soldering-Diameter/dp/B074CFBQS7/ref=sr_1_6?dchild=1&amp;keywords=solder+spools+multipack&amp;qid=1606241509&amp;s=industrial&amp;sr=1-6" TargetMode="External"/><Relationship Id="rId2" Type="http://schemas.openxmlformats.org/officeDocument/2006/relationships/hyperlink" Target="https://www.amazon.com/HiLetgo-Piezoelectric-Ceramic-Vibration-Piezoelectricity/dp/B07Q9J5C4G/ref=sr_1_11?dchild=1&amp;keywords=piezo+sensor&amp;qid=1589997611&amp;sr=8-11" TargetMode="External"/><Relationship Id="rId29" Type="http://schemas.openxmlformats.org/officeDocument/2006/relationships/hyperlink" Target="https://www.mouser.com/ProductDetail/Digilent/340-002-1?qs=sGAEpiMZZMve4%2FbfQkoj%252BNw5ke2RV7DAi%2FIJdYbSKXA%3D" TargetMode="External"/><Relationship Id="rId24" Type="http://schemas.openxmlformats.org/officeDocument/2006/relationships/hyperlink" Target="https://www.sparkfun.com/products/13282" TargetMode="External"/><Relationship Id="rId40" Type="http://schemas.openxmlformats.org/officeDocument/2006/relationships/hyperlink" Target="https://store.ncd.io/product/1-channel-off-board-98-accuracy-100-amp-ac-current-monitor-with-iot-interface/" TargetMode="External"/><Relationship Id="rId45" Type="http://schemas.openxmlformats.org/officeDocument/2006/relationships/hyperlink" Target="https://www.amazon.com/National-53110-Notebook-Quadrille-Sheets/dp/B0016060LG/ref=sr_1_10?crid=1AJA76R1M5TNV&amp;dchild=1&amp;keywords=lab+notebooks&amp;qid=1591025031&amp;sprefix=barrel+connector+to+%2Caps%2C179&amp;sr=8-10" TargetMode="External"/><Relationship Id="rId66" Type="http://schemas.openxmlformats.org/officeDocument/2006/relationships/hyperlink" Target="https://www.amazon.com/Yootop-Internal-Magnet-Loudspeaker-Speaker/dp/B07FMR5JGX/ref=sr_1_9?dchild=1&amp;keywords=arduino+speakers&amp;qid=1627329122&amp;sr=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150"/>
  <sheetViews>
    <sheetView topLeftCell="A3" zoomScale="90" zoomScaleNormal="90" workbookViewId="0">
      <selection activeCell="C3" sqref="C3"/>
    </sheetView>
  </sheetViews>
  <sheetFormatPr defaultColWidth="9.140625" defaultRowHeight="15" x14ac:dyDescent="0.25"/>
  <cols>
    <col min="1" max="1" width="16.42578125" style="17" customWidth="1"/>
    <col min="2" max="2" width="23.42578125" style="1" customWidth="1"/>
    <col min="3" max="3" width="30.42578125" style="1" customWidth="1"/>
    <col min="4" max="4" width="10.85546875" style="1" customWidth="1"/>
    <col min="5" max="5" width="39.28515625" style="1" customWidth="1"/>
    <col min="6" max="6" width="9.140625" style="1" customWidth="1"/>
    <col min="7" max="7" width="14" style="1" customWidth="1"/>
    <col min="8" max="8" width="11.42578125" style="3" customWidth="1"/>
    <col min="9" max="9" width="28" style="3" customWidth="1"/>
    <col min="10" max="10" width="22.42578125" style="21" customWidth="1"/>
    <col min="11" max="11" width="27.28515625" style="21" customWidth="1"/>
    <col min="12" max="12" width="35.140625" style="5" customWidth="1"/>
    <col min="13" max="13" width="14" style="1" customWidth="1"/>
    <col min="14" max="16384" width="9.140625" style="1"/>
  </cols>
  <sheetData>
    <row r="1" spans="1:17" s="2" customFormat="1" ht="63" x14ac:dyDescent="0.25">
      <c r="A1" s="18" t="s">
        <v>217</v>
      </c>
      <c r="B1" s="6" t="s">
        <v>0</v>
      </c>
      <c r="C1" s="6" t="s">
        <v>1</v>
      </c>
      <c r="D1" s="6" t="s">
        <v>2</v>
      </c>
      <c r="E1" s="6" t="s">
        <v>3</v>
      </c>
      <c r="F1" s="6" t="s">
        <v>4</v>
      </c>
      <c r="G1" s="6" t="s">
        <v>341</v>
      </c>
      <c r="H1" s="7" t="s">
        <v>124</v>
      </c>
      <c r="I1" s="7" t="s">
        <v>125</v>
      </c>
      <c r="J1" s="20" t="s">
        <v>222</v>
      </c>
      <c r="K1" s="20" t="s">
        <v>278</v>
      </c>
      <c r="L1" s="8" t="s">
        <v>126</v>
      </c>
      <c r="M1" s="6" t="s">
        <v>127</v>
      </c>
    </row>
    <row r="2" spans="1:17" s="2" customFormat="1" ht="165" x14ac:dyDescent="0.25">
      <c r="A2" s="19">
        <v>0</v>
      </c>
      <c r="B2" s="10" t="s">
        <v>344</v>
      </c>
      <c r="C2" s="42" t="s">
        <v>347</v>
      </c>
      <c r="D2" s="13" t="s">
        <v>15</v>
      </c>
      <c r="E2" s="11" t="s">
        <v>346</v>
      </c>
      <c r="F2" s="10">
        <v>6.99</v>
      </c>
      <c r="G2" s="10">
        <v>2</v>
      </c>
      <c r="H2" s="12">
        <f>F2</f>
        <v>6.99</v>
      </c>
      <c r="I2" s="12">
        <f>H2</f>
        <v>6.99</v>
      </c>
      <c r="J2" s="4"/>
      <c r="K2" s="4"/>
      <c r="L2" s="10"/>
      <c r="M2" s="10"/>
      <c r="N2" s="1"/>
      <c r="O2" s="1"/>
      <c r="P2" s="1"/>
      <c r="Q2" s="1"/>
    </row>
    <row r="3" spans="1:17" s="2" customFormat="1" ht="270" x14ac:dyDescent="0.25">
      <c r="A3" s="19">
        <v>0</v>
      </c>
      <c r="B3" s="10" t="s">
        <v>420</v>
      </c>
      <c r="C3" s="41" t="s">
        <v>419</v>
      </c>
      <c r="D3" s="13" t="s">
        <v>15</v>
      </c>
      <c r="E3" s="11" t="s">
        <v>421</v>
      </c>
      <c r="F3" s="10">
        <v>6.33</v>
      </c>
      <c r="G3" s="10">
        <v>1</v>
      </c>
      <c r="H3" s="12">
        <f>G3*F3</f>
        <v>6.33</v>
      </c>
      <c r="I3" s="12">
        <f>H3</f>
        <v>6.33</v>
      </c>
      <c r="J3" s="4"/>
      <c r="K3" s="4"/>
      <c r="L3" s="10"/>
      <c r="M3" s="10"/>
      <c r="N3" s="1"/>
      <c r="O3" s="1"/>
      <c r="P3" s="1"/>
      <c r="Q3" s="1"/>
    </row>
    <row r="4" spans="1:17" s="2" customFormat="1" ht="300" x14ac:dyDescent="0.25">
      <c r="A4" s="19">
        <v>0</v>
      </c>
      <c r="B4" s="10" t="s">
        <v>319</v>
      </c>
      <c r="C4" s="41" t="s">
        <v>345</v>
      </c>
      <c r="D4" s="13" t="s">
        <v>15</v>
      </c>
      <c r="E4" s="11" t="s">
        <v>320</v>
      </c>
      <c r="F4" s="10">
        <v>19.989999999999998</v>
      </c>
      <c r="G4" s="10">
        <v>1</v>
      </c>
      <c r="H4" s="12">
        <f>F4</f>
        <v>19.989999999999998</v>
      </c>
      <c r="I4" s="12">
        <f>F4</f>
        <v>19.989999999999998</v>
      </c>
      <c r="J4" s="4"/>
      <c r="K4" s="4"/>
      <c r="L4" s="10" t="s">
        <v>311</v>
      </c>
      <c r="M4" s="10"/>
      <c r="N4" s="1"/>
      <c r="O4" s="1"/>
      <c r="P4" s="1"/>
      <c r="Q4" s="1"/>
    </row>
    <row r="5" spans="1:17" s="2" customFormat="1" ht="15.75" x14ac:dyDescent="0.25">
      <c r="A5" s="19">
        <v>0</v>
      </c>
      <c r="B5" s="10" t="s">
        <v>409</v>
      </c>
      <c r="C5" s="41"/>
      <c r="D5" s="13"/>
      <c r="E5" s="11"/>
      <c r="F5" s="10"/>
      <c r="G5" s="10">
        <v>2</v>
      </c>
      <c r="H5" s="12"/>
      <c r="I5" s="12"/>
      <c r="J5" s="4"/>
      <c r="K5" s="4"/>
      <c r="L5" s="10"/>
      <c r="M5" s="10"/>
      <c r="N5" s="1"/>
      <c r="O5" s="1"/>
      <c r="P5" s="1"/>
      <c r="Q5" s="1"/>
    </row>
    <row r="6" spans="1:17" ht="75" x14ac:dyDescent="0.25">
      <c r="A6" s="19">
        <v>1</v>
      </c>
      <c r="B6" s="10" t="s">
        <v>16</v>
      </c>
      <c r="C6" s="13" t="s">
        <v>17</v>
      </c>
      <c r="D6" s="13" t="s">
        <v>15</v>
      </c>
      <c r="E6" s="11" t="s">
        <v>18</v>
      </c>
      <c r="F6" s="10">
        <v>19.989999999999998</v>
      </c>
      <c r="G6" s="10">
        <v>2</v>
      </c>
      <c r="H6" s="12">
        <f t="shared" ref="H6:H22" si="0">F6*G6</f>
        <v>39.979999999999997</v>
      </c>
      <c r="I6" s="12">
        <f>H6</f>
        <v>39.979999999999997</v>
      </c>
      <c r="J6" s="4"/>
      <c r="K6" s="4"/>
      <c r="L6" s="10" t="s">
        <v>311</v>
      </c>
      <c r="M6" s="10"/>
    </row>
    <row r="7" spans="1:17" ht="165" x14ac:dyDescent="0.25">
      <c r="A7" s="19">
        <v>1</v>
      </c>
      <c r="B7" s="10" t="s">
        <v>16</v>
      </c>
      <c r="C7" s="42" t="s">
        <v>349</v>
      </c>
      <c r="D7" s="13" t="s">
        <v>15</v>
      </c>
      <c r="E7" s="11" t="s">
        <v>348</v>
      </c>
      <c r="F7" s="10">
        <v>7.49</v>
      </c>
      <c r="G7" s="10">
        <v>4</v>
      </c>
      <c r="H7" s="12">
        <f t="shared" si="0"/>
        <v>29.96</v>
      </c>
      <c r="I7" s="12">
        <f>1.25*H7</f>
        <v>37.450000000000003</v>
      </c>
      <c r="J7" s="4"/>
      <c r="K7" s="4"/>
      <c r="L7" s="10" t="s">
        <v>311</v>
      </c>
      <c r="M7" s="10"/>
    </row>
    <row r="8" spans="1:17" ht="105" x14ac:dyDescent="0.25">
      <c r="A8" s="19">
        <v>1</v>
      </c>
      <c r="B8" s="16" t="s">
        <v>129</v>
      </c>
      <c r="C8" s="43" t="s">
        <v>130</v>
      </c>
      <c r="D8" s="16" t="s">
        <v>15</v>
      </c>
      <c r="E8" s="11" t="s">
        <v>131</v>
      </c>
      <c r="F8" s="10">
        <v>12.59</v>
      </c>
      <c r="G8" s="10">
        <v>12</v>
      </c>
      <c r="H8" s="12">
        <f t="shared" si="0"/>
        <v>151.07999999999998</v>
      </c>
      <c r="I8" s="12">
        <f>1.25*H8</f>
        <v>188.84999999999997</v>
      </c>
      <c r="J8" s="4"/>
      <c r="K8" s="4"/>
      <c r="L8" s="10" t="s">
        <v>311</v>
      </c>
      <c r="M8" s="10"/>
    </row>
    <row r="9" spans="1:17" ht="180" x14ac:dyDescent="0.25">
      <c r="A9" s="19">
        <v>1</v>
      </c>
      <c r="B9" s="10" t="s">
        <v>128</v>
      </c>
      <c r="C9" s="16" t="s">
        <v>314</v>
      </c>
      <c r="D9" s="10" t="s">
        <v>15</v>
      </c>
      <c r="E9" s="11" t="s">
        <v>315</v>
      </c>
      <c r="F9" s="10">
        <v>28.88</v>
      </c>
      <c r="G9" s="10">
        <v>6</v>
      </c>
      <c r="H9" s="12">
        <f t="shared" si="0"/>
        <v>173.28</v>
      </c>
      <c r="I9" s="12">
        <f>1.25*H9</f>
        <v>216.6</v>
      </c>
      <c r="J9" s="4"/>
      <c r="K9" s="4"/>
      <c r="L9" s="10"/>
      <c r="M9" s="10"/>
    </row>
    <row r="10" spans="1:17" ht="38.25" x14ac:dyDescent="0.25">
      <c r="A10" s="19">
        <v>1</v>
      </c>
      <c r="B10" s="10" t="s">
        <v>340</v>
      </c>
      <c r="C10" s="13" t="s">
        <v>33</v>
      </c>
      <c r="D10" s="13" t="s">
        <v>342</v>
      </c>
      <c r="E10" s="11" t="s">
        <v>343</v>
      </c>
      <c r="F10" s="10">
        <v>17.95</v>
      </c>
      <c r="G10" s="10">
        <v>24</v>
      </c>
      <c r="H10" s="12">
        <f t="shared" si="0"/>
        <v>430.79999999999995</v>
      </c>
      <c r="I10" s="12">
        <f>1.25*H10</f>
        <v>538.5</v>
      </c>
      <c r="J10" s="4"/>
      <c r="K10" s="4"/>
      <c r="L10" s="10"/>
      <c r="M10" s="10"/>
      <c r="N10" s="2"/>
      <c r="O10" s="2"/>
      <c r="P10" s="2"/>
      <c r="Q10" s="2"/>
    </row>
    <row r="11" spans="1:17" ht="126" x14ac:dyDescent="0.25">
      <c r="A11" s="19">
        <v>1</v>
      </c>
      <c r="B11" s="10" t="s">
        <v>182</v>
      </c>
      <c r="C11" s="16" t="s">
        <v>183</v>
      </c>
      <c r="D11" s="10" t="s">
        <v>15</v>
      </c>
      <c r="E11" s="11" t="s">
        <v>181</v>
      </c>
      <c r="F11" s="10">
        <v>11.99</v>
      </c>
      <c r="G11" s="10">
        <v>3</v>
      </c>
      <c r="H11" s="12">
        <f t="shared" si="0"/>
        <v>35.97</v>
      </c>
      <c r="I11" s="12">
        <f>H11</f>
        <v>35.97</v>
      </c>
      <c r="J11" s="4"/>
      <c r="K11" s="4"/>
      <c r="L11" s="10"/>
      <c r="M11" s="10"/>
    </row>
    <row r="12" spans="1:17" ht="75" x14ac:dyDescent="0.25">
      <c r="A12" s="19">
        <v>2</v>
      </c>
      <c r="B12" s="10" t="s">
        <v>309</v>
      </c>
      <c r="C12" s="10" t="s">
        <v>19</v>
      </c>
      <c r="D12" s="10" t="s">
        <v>15</v>
      </c>
      <c r="E12" s="11" t="s">
        <v>20</v>
      </c>
      <c r="F12" s="10">
        <v>14.98</v>
      </c>
      <c r="G12" s="10">
        <v>12</v>
      </c>
      <c r="H12" s="12">
        <f t="shared" si="0"/>
        <v>179.76</v>
      </c>
      <c r="I12" s="12">
        <f>1.25*H12</f>
        <v>224.7</v>
      </c>
      <c r="J12" s="4"/>
      <c r="K12" s="4"/>
      <c r="L12" s="10" t="s">
        <v>311</v>
      </c>
      <c r="M12" s="10"/>
    </row>
    <row r="13" spans="1:17" ht="60" x14ac:dyDescent="0.25">
      <c r="A13" s="19">
        <v>2</v>
      </c>
      <c r="B13" s="10" t="s">
        <v>350</v>
      </c>
      <c r="C13" s="10" t="s">
        <v>22</v>
      </c>
      <c r="D13" s="10" t="s">
        <v>15</v>
      </c>
      <c r="E13" s="11" t="s">
        <v>23</v>
      </c>
      <c r="F13" s="10">
        <v>11.99</v>
      </c>
      <c r="G13" s="10">
        <v>1</v>
      </c>
      <c r="H13" s="12">
        <f t="shared" si="0"/>
        <v>11.99</v>
      </c>
      <c r="I13" s="12">
        <f>H13</f>
        <v>11.99</v>
      </c>
      <c r="J13" s="4"/>
      <c r="K13" s="4"/>
      <c r="L13" s="10" t="s">
        <v>311</v>
      </c>
      <c r="M13" s="10"/>
    </row>
    <row r="14" spans="1:17" ht="255" x14ac:dyDescent="0.25">
      <c r="A14" s="19">
        <v>2</v>
      </c>
      <c r="B14" s="10" t="s">
        <v>21</v>
      </c>
      <c r="C14" s="10" t="s">
        <v>279</v>
      </c>
      <c r="D14" s="10" t="s">
        <v>15</v>
      </c>
      <c r="E14" s="11" t="s">
        <v>277</v>
      </c>
      <c r="F14" s="10">
        <v>3.99</v>
      </c>
      <c r="G14" s="10">
        <v>12</v>
      </c>
      <c r="H14" s="12">
        <f t="shared" si="0"/>
        <v>47.88</v>
      </c>
      <c r="I14" s="12">
        <f>H14</f>
        <v>47.88</v>
      </c>
      <c r="J14" s="4"/>
      <c r="K14" s="4"/>
      <c r="L14" s="10" t="s">
        <v>332</v>
      </c>
      <c r="M14" s="10"/>
    </row>
    <row r="15" spans="1:17" ht="60" x14ac:dyDescent="0.25">
      <c r="A15" s="19">
        <v>3</v>
      </c>
      <c r="B15" s="10" t="s">
        <v>27</v>
      </c>
      <c r="C15" s="10" t="s">
        <v>321</v>
      </c>
      <c r="D15" s="10" t="s">
        <v>15</v>
      </c>
      <c r="E15" s="11" t="s">
        <v>321</v>
      </c>
      <c r="F15" s="10">
        <v>8.99</v>
      </c>
      <c r="G15" s="10">
        <v>2</v>
      </c>
      <c r="H15" s="12">
        <f t="shared" si="0"/>
        <v>17.98</v>
      </c>
      <c r="I15" s="12">
        <f>H15</f>
        <v>17.98</v>
      </c>
      <c r="J15" s="4"/>
      <c r="K15" s="4"/>
      <c r="L15" s="10" t="s">
        <v>332</v>
      </c>
      <c r="M15" s="10"/>
    </row>
    <row r="16" spans="1:17" ht="195" x14ac:dyDescent="0.25">
      <c r="A16" s="19">
        <v>3</v>
      </c>
      <c r="B16" s="10" t="s">
        <v>238</v>
      </c>
      <c r="C16" s="13" t="s">
        <v>239</v>
      </c>
      <c r="D16" s="13" t="s">
        <v>15</v>
      </c>
      <c r="E16" s="11" t="s">
        <v>356</v>
      </c>
      <c r="F16" s="10">
        <v>6.49</v>
      </c>
      <c r="G16" s="10">
        <v>1</v>
      </c>
      <c r="H16" s="12">
        <f t="shared" si="0"/>
        <v>6.49</v>
      </c>
      <c r="I16" s="12">
        <f>H16</f>
        <v>6.49</v>
      </c>
      <c r="J16" s="4"/>
      <c r="K16" s="4"/>
      <c r="L16" s="10" t="s">
        <v>333</v>
      </c>
      <c r="M16" s="10"/>
    </row>
    <row r="17" spans="1:17" ht="210" x14ac:dyDescent="0.25">
      <c r="A17" s="19">
        <v>3</v>
      </c>
      <c r="B17" s="10" t="s">
        <v>24</v>
      </c>
      <c r="C17" s="10" t="s">
        <v>25</v>
      </c>
      <c r="D17" s="10" t="s">
        <v>15</v>
      </c>
      <c r="E17" s="11" t="s">
        <v>26</v>
      </c>
      <c r="F17" s="10">
        <v>17.89</v>
      </c>
      <c r="G17" s="10">
        <v>1</v>
      </c>
      <c r="H17" s="12">
        <f t="shared" si="0"/>
        <v>17.89</v>
      </c>
      <c r="I17" s="12">
        <f>H17</f>
        <v>17.89</v>
      </c>
      <c r="J17" s="4"/>
      <c r="K17" s="4"/>
      <c r="L17" s="10"/>
      <c r="M17" s="10"/>
    </row>
    <row r="18" spans="1:17" ht="60" x14ac:dyDescent="0.25">
      <c r="A18" s="19">
        <v>4</v>
      </c>
      <c r="B18" s="10" t="s">
        <v>79</v>
      </c>
      <c r="C18" s="10" t="s">
        <v>80</v>
      </c>
      <c r="D18" s="10" t="s">
        <v>81</v>
      </c>
      <c r="E18" s="11" t="s">
        <v>82</v>
      </c>
      <c r="F18" s="10">
        <v>49</v>
      </c>
      <c r="G18" s="10">
        <v>12</v>
      </c>
      <c r="H18" s="12">
        <f t="shared" si="0"/>
        <v>588</v>
      </c>
      <c r="I18" s="12">
        <f>1.25*H18</f>
        <v>735</v>
      </c>
      <c r="J18" s="4"/>
      <c r="K18" s="4"/>
      <c r="L18" s="10" t="s">
        <v>331</v>
      </c>
      <c r="M18" s="10"/>
      <c r="Q18" s="1">
        <f>8*29.95</f>
        <v>239.6</v>
      </c>
    </row>
    <row r="19" spans="1:17" ht="45" x14ac:dyDescent="0.25">
      <c r="A19" s="19">
        <v>4</v>
      </c>
      <c r="B19" s="10" t="s">
        <v>162</v>
      </c>
      <c r="C19" s="10" t="s">
        <v>282</v>
      </c>
      <c r="D19" s="10" t="s">
        <v>7</v>
      </c>
      <c r="E19" s="11" t="s">
        <v>281</v>
      </c>
      <c r="F19" s="10">
        <v>39.950000000000003</v>
      </c>
      <c r="G19" s="10">
        <v>2</v>
      </c>
      <c r="H19" s="12">
        <f t="shared" si="0"/>
        <v>79.900000000000006</v>
      </c>
      <c r="I19" s="10">
        <f>1.5*H19</f>
        <v>119.85000000000001</v>
      </c>
      <c r="J19" s="4"/>
      <c r="K19" s="4"/>
      <c r="L19" s="10" t="s">
        <v>330</v>
      </c>
      <c r="M19" s="10"/>
      <c r="Q19" s="1">
        <f>2*39.95</f>
        <v>79.900000000000006</v>
      </c>
    </row>
    <row r="20" spans="1:17" ht="45" x14ac:dyDescent="0.25">
      <c r="A20" s="19">
        <v>4</v>
      </c>
      <c r="B20" s="10" t="s">
        <v>5</v>
      </c>
      <c r="C20" s="10" t="s">
        <v>6</v>
      </c>
      <c r="D20" s="10" t="s">
        <v>7</v>
      </c>
      <c r="E20" s="11" t="s">
        <v>8</v>
      </c>
      <c r="F20" s="10">
        <v>7.5</v>
      </c>
      <c r="G20" s="10">
        <v>24</v>
      </c>
      <c r="H20" s="12">
        <f t="shared" si="0"/>
        <v>180</v>
      </c>
      <c r="I20" s="12">
        <f>1.25*H20</f>
        <v>225</v>
      </c>
      <c r="J20" s="4"/>
      <c r="K20" s="4"/>
      <c r="L20" s="10" t="s">
        <v>330</v>
      </c>
      <c r="M20" s="10"/>
      <c r="Q20" s="1">
        <f>7.5*15</f>
        <v>112.5</v>
      </c>
    </row>
    <row r="21" spans="1:17" ht="225" x14ac:dyDescent="0.25">
      <c r="A21" s="19">
        <v>4</v>
      </c>
      <c r="B21" s="10" t="s">
        <v>411</v>
      </c>
      <c r="C21" s="10" t="s">
        <v>412</v>
      </c>
      <c r="D21" s="10" t="s">
        <v>15</v>
      </c>
      <c r="E21" s="11" t="s">
        <v>410</v>
      </c>
      <c r="F21" s="10">
        <v>5.73</v>
      </c>
      <c r="G21" s="10">
        <v>1</v>
      </c>
      <c r="H21" s="12">
        <f t="shared" si="0"/>
        <v>5.73</v>
      </c>
      <c r="I21" s="12">
        <f>H21</f>
        <v>5.73</v>
      </c>
      <c r="J21" s="4"/>
      <c r="K21" s="4"/>
      <c r="L21" s="10"/>
      <c r="M21" s="10"/>
    </row>
    <row r="22" spans="1:17" s="40" customFormat="1" ht="75" x14ac:dyDescent="0.25">
      <c r="A22" s="19">
        <v>4</v>
      </c>
      <c r="B22" s="10" t="s">
        <v>274</v>
      </c>
      <c r="C22" s="16" t="s">
        <v>275</v>
      </c>
      <c r="D22" s="10" t="s">
        <v>15</v>
      </c>
      <c r="E22" s="11" t="s">
        <v>276</v>
      </c>
      <c r="F22" s="10">
        <v>5.99</v>
      </c>
      <c r="G22" s="10">
        <v>2</v>
      </c>
      <c r="H22" s="12">
        <f t="shared" si="0"/>
        <v>11.98</v>
      </c>
      <c r="I22" s="12">
        <f>1.5*H22</f>
        <v>17.97</v>
      </c>
      <c r="J22" s="4"/>
      <c r="K22" s="4"/>
      <c r="L22" s="10" t="s">
        <v>311</v>
      </c>
      <c r="M22" s="10"/>
      <c r="N22" s="1"/>
      <c r="O22" s="1"/>
      <c r="P22" s="1"/>
      <c r="Q22" s="1"/>
    </row>
    <row r="23" spans="1:17" s="40" customFormat="1" ht="135" x14ac:dyDescent="0.25">
      <c r="A23" s="36">
        <v>5</v>
      </c>
      <c r="B23" s="37" t="s">
        <v>351</v>
      </c>
      <c r="C23" s="37" t="s">
        <v>225</v>
      </c>
      <c r="D23" s="37" t="s">
        <v>15</v>
      </c>
      <c r="E23" s="38" t="s">
        <v>226</v>
      </c>
      <c r="F23" s="37">
        <v>7.99</v>
      </c>
      <c r="G23" s="37">
        <v>1</v>
      </c>
      <c r="H23" s="39">
        <f>G23*F23</f>
        <v>7.99</v>
      </c>
      <c r="I23" s="39">
        <f>H23</f>
        <v>7.99</v>
      </c>
      <c r="J23" s="37"/>
      <c r="K23" s="37"/>
      <c r="L23" s="37"/>
      <c r="M23" s="37"/>
    </row>
    <row r="24" spans="1:17" ht="135" x14ac:dyDescent="0.25">
      <c r="A24" s="36">
        <v>5</v>
      </c>
      <c r="B24" s="37" t="s">
        <v>227</v>
      </c>
      <c r="C24" s="37" t="s">
        <v>223</v>
      </c>
      <c r="D24" s="37" t="s">
        <v>15</v>
      </c>
      <c r="E24" s="38" t="s">
        <v>224</v>
      </c>
      <c r="F24" s="37">
        <v>7.99</v>
      </c>
      <c r="G24" s="37">
        <v>1</v>
      </c>
      <c r="H24" s="39">
        <f>G24*F24</f>
        <v>7.99</v>
      </c>
      <c r="I24" s="39">
        <f>H24</f>
        <v>7.99</v>
      </c>
      <c r="J24" s="37"/>
      <c r="K24" s="37"/>
      <c r="L24" s="37"/>
      <c r="M24" s="37"/>
      <c r="N24" s="40"/>
      <c r="O24" s="40"/>
      <c r="P24" s="40"/>
      <c r="Q24" s="40"/>
    </row>
    <row r="25" spans="1:17" ht="30" x14ac:dyDescent="0.25">
      <c r="A25" s="19">
        <v>5</v>
      </c>
      <c r="B25" s="10" t="s">
        <v>117</v>
      </c>
      <c r="C25" s="10" t="s">
        <v>283</v>
      </c>
      <c r="D25" s="10" t="s">
        <v>115</v>
      </c>
      <c r="E25" s="11" t="s">
        <v>284</v>
      </c>
      <c r="F25" s="10">
        <v>4.95</v>
      </c>
      <c r="G25" s="10">
        <v>12</v>
      </c>
      <c r="H25" s="12">
        <f t="shared" ref="H25:H50" si="1">F25*G25</f>
        <v>59.400000000000006</v>
      </c>
      <c r="I25" s="12">
        <f>1.25*H25</f>
        <v>74.25</v>
      </c>
      <c r="J25" s="4"/>
      <c r="K25" s="4"/>
      <c r="L25" s="10" t="s">
        <v>330</v>
      </c>
      <c r="M25" s="10"/>
      <c r="Q25" s="1">
        <f>-15*4.95</f>
        <v>-74.25</v>
      </c>
    </row>
    <row r="26" spans="1:17" ht="30" x14ac:dyDescent="0.25">
      <c r="A26" s="19">
        <v>5</v>
      </c>
      <c r="B26" s="10" t="s">
        <v>117</v>
      </c>
      <c r="C26" s="10" t="s">
        <v>118</v>
      </c>
      <c r="D26" s="10" t="s">
        <v>115</v>
      </c>
      <c r="E26" s="11" t="s">
        <v>119</v>
      </c>
      <c r="F26" s="10">
        <v>2.95</v>
      </c>
      <c r="G26" s="10">
        <v>12</v>
      </c>
      <c r="H26" s="12">
        <f t="shared" si="1"/>
        <v>35.400000000000006</v>
      </c>
      <c r="I26" s="12">
        <f>1.25*H26</f>
        <v>44.250000000000007</v>
      </c>
      <c r="J26" s="4"/>
      <c r="K26" s="4"/>
      <c r="L26" s="10" t="s">
        <v>330</v>
      </c>
      <c r="M26" s="10"/>
      <c r="Q26" s="1">
        <f>15*3.5</f>
        <v>52.5</v>
      </c>
    </row>
    <row r="27" spans="1:17" ht="236.25" x14ac:dyDescent="0.25">
      <c r="A27" s="19">
        <v>6</v>
      </c>
      <c r="B27" s="10" t="s">
        <v>216</v>
      </c>
      <c r="C27" s="16" t="s">
        <v>352</v>
      </c>
      <c r="D27" s="10" t="s">
        <v>15</v>
      </c>
      <c r="E27" s="11" t="s">
        <v>221</v>
      </c>
      <c r="F27" s="10">
        <v>7.95</v>
      </c>
      <c r="G27" s="10">
        <v>3</v>
      </c>
      <c r="H27" s="12">
        <f t="shared" si="1"/>
        <v>23.85</v>
      </c>
      <c r="I27" s="12">
        <f>H27</f>
        <v>23.85</v>
      </c>
      <c r="J27" s="4"/>
      <c r="K27" s="4"/>
      <c r="L27" s="10" t="s">
        <v>311</v>
      </c>
      <c r="M27" s="10"/>
    </row>
    <row r="28" spans="1:17" ht="240" x14ac:dyDescent="0.25">
      <c r="A28" s="19">
        <v>6</v>
      </c>
      <c r="B28" s="10" t="s">
        <v>414</v>
      </c>
      <c r="C28" s="16" t="s">
        <v>413</v>
      </c>
      <c r="D28" s="10" t="s">
        <v>15</v>
      </c>
      <c r="E28" s="11" t="s">
        <v>415</v>
      </c>
      <c r="F28" s="10">
        <v>7.88</v>
      </c>
      <c r="G28" s="10">
        <v>1</v>
      </c>
      <c r="H28" s="12">
        <f t="shared" ref="H28" si="2">F28*G28</f>
        <v>7.88</v>
      </c>
      <c r="I28" s="12">
        <f>H28</f>
        <v>7.88</v>
      </c>
      <c r="J28" s="4"/>
      <c r="K28" s="4"/>
      <c r="L28" s="10"/>
      <c r="M28" s="10"/>
    </row>
    <row r="29" spans="1:17" ht="195" x14ac:dyDescent="0.25">
      <c r="A29" s="19">
        <v>6</v>
      </c>
      <c r="B29" s="10" t="s">
        <v>202</v>
      </c>
      <c r="C29" s="16" t="s">
        <v>220</v>
      </c>
      <c r="D29" s="10" t="s">
        <v>15</v>
      </c>
      <c r="E29" s="11" t="s">
        <v>219</v>
      </c>
      <c r="F29" s="10">
        <v>18.88</v>
      </c>
      <c r="G29" s="10">
        <v>2</v>
      </c>
      <c r="H29" s="12">
        <f t="shared" si="1"/>
        <v>37.76</v>
      </c>
      <c r="I29" s="12">
        <f>H29</f>
        <v>37.76</v>
      </c>
      <c r="J29" s="4"/>
      <c r="K29" s="4"/>
      <c r="L29" s="10" t="s">
        <v>311</v>
      </c>
      <c r="M29" s="10"/>
    </row>
    <row r="30" spans="1:17" ht="267.75" x14ac:dyDescent="0.25">
      <c r="A30" s="19">
        <v>7</v>
      </c>
      <c r="B30" s="10" t="s">
        <v>31</v>
      </c>
      <c r="C30" s="13" t="s">
        <v>353</v>
      </c>
      <c r="D30" s="13" t="s">
        <v>15</v>
      </c>
      <c r="E30" s="14" t="s">
        <v>32</v>
      </c>
      <c r="F30" s="10">
        <v>14.99</v>
      </c>
      <c r="G30" s="10">
        <v>12</v>
      </c>
      <c r="H30" s="12">
        <f t="shared" si="1"/>
        <v>179.88</v>
      </c>
      <c r="I30" s="12">
        <f>1.25*H30</f>
        <v>224.85</v>
      </c>
      <c r="J30" s="4"/>
      <c r="K30" s="4"/>
      <c r="L30" s="10" t="s">
        <v>311</v>
      </c>
      <c r="M30" s="10"/>
    </row>
    <row r="31" spans="1:17" ht="38.25" x14ac:dyDescent="0.25">
      <c r="A31" s="19">
        <v>7</v>
      </c>
      <c r="B31" s="10" t="s">
        <v>30</v>
      </c>
      <c r="C31" s="13" t="s">
        <v>354</v>
      </c>
      <c r="D31" s="13" t="s">
        <v>15</v>
      </c>
      <c r="E31" s="11" t="s">
        <v>355</v>
      </c>
      <c r="F31" s="10">
        <v>12.88</v>
      </c>
      <c r="G31" s="10">
        <v>6</v>
      </c>
      <c r="H31" s="12">
        <f t="shared" si="1"/>
        <v>77.28</v>
      </c>
      <c r="I31" s="12">
        <f>1.25*H31</f>
        <v>96.6</v>
      </c>
      <c r="J31" s="4"/>
      <c r="K31" s="4"/>
      <c r="L31" s="10" t="s">
        <v>311</v>
      </c>
      <c r="M31" s="10"/>
    </row>
    <row r="32" spans="1:17" ht="75" x14ac:dyDescent="0.25">
      <c r="A32" s="19">
        <v>10</v>
      </c>
      <c r="B32" s="10" t="s">
        <v>288</v>
      </c>
      <c r="C32" s="13" t="s">
        <v>290</v>
      </c>
      <c r="D32" s="13" t="s">
        <v>15</v>
      </c>
      <c r="E32" s="11" t="s">
        <v>291</v>
      </c>
      <c r="F32" s="10">
        <v>5.89</v>
      </c>
      <c r="G32" s="10">
        <v>1</v>
      </c>
      <c r="H32" s="12">
        <f t="shared" si="1"/>
        <v>5.89</v>
      </c>
      <c r="I32" s="12">
        <f>H32</f>
        <v>5.89</v>
      </c>
      <c r="J32" s="4"/>
      <c r="K32" s="4"/>
      <c r="L32" s="10"/>
      <c r="M32" s="10"/>
    </row>
    <row r="33" spans="1:17" ht="90" x14ac:dyDescent="0.25">
      <c r="A33" s="19">
        <v>10</v>
      </c>
      <c r="B33" s="10" t="s">
        <v>289</v>
      </c>
      <c r="C33" s="13" t="s">
        <v>293</v>
      </c>
      <c r="D33" s="13" t="s">
        <v>15</v>
      </c>
      <c r="E33" s="29" t="s">
        <v>292</v>
      </c>
      <c r="F33" s="10">
        <v>6.32</v>
      </c>
      <c r="G33" s="10">
        <v>1</v>
      </c>
      <c r="H33" s="12">
        <f t="shared" si="1"/>
        <v>6.32</v>
      </c>
      <c r="I33" s="12">
        <f>H33</f>
        <v>6.32</v>
      </c>
      <c r="J33" s="4"/>
      <c r="K33" s="4"/>
      <c r="L33" s="10"/>
      <c r="M33" s="10"/>
    </row>
    <row r="34" spans="1:17" ht="315" x14ac:dyDescent="0.25">
      <c r="A34" s="19">
        <v>10</v>
      </c>
      <c r="B34" s="10" t="s">
        <v>361</v>
      </c>
      <c r="C34" s="44" t="s">
        <v>357</v>
      </c>
      <c r="D34" s="13" t="s">
        <v>15</v>
      </c>
      <c r="E34" s="29" t="s">
        <v>358</v>
      </c>
      <c r="F34" s="10">
        <v>6.89</v>
      </c>
      <c r="G34" s="10">
        <v>2</v>
      </c>
      <c r="H34" s="12">
        <f t="shared" si="1"/>
        <v>13.78</v>
      </c>
      <c r="I34" s="12">
        <f>H34</f>
        <v>13.78</v>
      </c>
      <c r="J34" s="4"/>
      <c r="K34" s="4"/>
      <c r="L34" s="15"/>
      <c r="M34" s="10"/>
    </row>
    <row r="35" spans="1:17" ht="330" x14ac:dyDescent="0.25">
      <c r="A35" s="19">
        <v>10</v>
      </c>
      <c r="B35" s="10" t="s">
        <v>360</v>
      </c>
      <c r="C35" s="41" t="s">
        <v>187</v>
      </c>
      <c r="D35" s="13" t="s">
        <v>15</v>
      </c>
      <c r="E35" s="11" t="s">
        <v>359</v>
      </c>
      <c r="F35" s="10">
        <v>8.7100000000000009</v>
      </c>
      <c r="G35" s="10">
        <v>2</v>
      </c>
      <c r="H35" s="12">
        <f t="shared" si="1"/>
        <v>17.420000000000002</v>
      </c>
      <c r="I35" s="12">
        <f>H35</f>
        <v>17.420000000000002</v>
      </c>
      <c r="J35" s="4"/>
      <c r="K35" s="4"/>
      <c r="L35" s="10" t="s">
        <v>311</v>
      </c>
      <c r="M35" s="10"/>
    </row>
    <row r="36" spans="1:17" ht="45" x14ac:dyDescent="0.25">
      <c r="A36" s="19">
        <v>11</v>
      </c>
      <c r="B36" s="10" t="s">
        <v>106</v>
      </c>
      <c r="C36" s="13" t="s">
        <v>107</v>
      </c>
      <c r="D36" s="13" t="s">
        <v>108</v>
      </c>
      <c r="E36" s="11" t="s">
        <v>109</v>
      </c>
      <c r="F36" s="10">
        <v>6.9</v>
      </c>
      <c r="G36" s="10">
        <v>12</v>
      </c>
      <c r="H36" s="12">
        <f t="shared" si="1"/>
        <v>82.800000000000011</v>
      </c>
      <c r="I36" s="12">
        <f>1.25*H36</f>
        <v>103.50000000000001</v>
      </c>
      <c r="J36" s="4"/>
      <c r="K36" s="4"/>
      <c r="L36" s="10" t="s">
        <v>330</v>
      </c>
      <c r="M36" s="10"/>
      <c r="Q36" s="1">
        <f>13*6.9</f>
        <v>89.7</v>
      </c>
    </row>
    <row r="37" spans="1:17" ht="75" x14ac:dyDescent="0.25">
      <c r="A37" s="19">
        <v>11</v>
      </c>
      <c r="B37" s="10" t="s">
        <v>40</v>
      </c>
      <c r="C37" s="13" t="s">
        <v>41</v>
      </c>
      <c r="D37" s="13" t="s">
        <v>15</v>
      </c>
      <c r="E37" s="11" t="s">
        <v>42</v>
      </c>
      <c r="F37" s="10">
        <v>5.99</v>
      </c>
      <c r="G37" s="10">
        <v>12</v>
      </c>
      <c r="H37" s="12">
        <f t="shared" si="1"/>
        <v>71.88</v>
      </c>
      <c r="I37" s="12">
        <f>1.25*H37</f>
        <v>89.85</v>
      </c>
      <c r="J37" s="4"/>
      <c r="K37" s="4"/>
      <c r="L37" s="10" t="s">
        <v>333</v>
      </c>
      <c r="M37" s="10"/>
    </row>
    <row r="38" spans="1:17" ht="240" x14ac:dyDescent="0.25">
      <c r="A38" s="19">
        <v>11</v>
      </c>
      <c r="B38" s="10" t="s">
        <v>386</v>
      </c>
      <c r="C38" s="13" t="s">
        <v>381</v>
      </c>
      <c r="D38" s="13" t="s">
        <v>15</v>
      </c>
      <c r="E38" s="11" t="s">
        <v>382</v>
      </c>
      <c r="F38" s="10">
        <v>9.99</v>
      </c>
      <c r="G38" s="10">
        <v>2</v>
      </c>
      <c r="H38" s="12">
        <f t="shared" si="1"/>
        <v>19.98</v>
      </c>
      <c r="I38" s="12">
        <f>H38</f>
        <v>19.98</v>
      </c>
      <c r="J38" s="4"/>
      <c r="K38" s="4"/>
      <c r="L38" s="10"/>
      <c r="M38" s="10"/>
    </row>
    <row r="39" spans="1:17" ht="30" x14ac:dyDescent="0.25">
      <c r="A39" s="19">
        <v>11</v>
      </c>
      <c r="B39" s="10" t="s">
        <v>110</v>
      </c>
      <c r="C39" s="13" t="s">
        <v>111</v>
      </c>
      <c r="D39" s="13" t="s">
        <v>108</v>
      </c>
      <c r="E39" s="11" t="s">
        <v>112</v>
      </c>
      <c r="F39" s="10">
        <v>16.95</v>
      </c>
      <c r="G39" s="10">
        <v>12</v>
      </c>
      <c r="H39" s="12">
        <f t="shared" si="1"/>
        <v>203.39999999999998</v>
      </c>
      <c r="I39" s="12">
        <f>1.25*H39</f>
        <v>254.24999999999997</v>
      </c>
      <c r="J39" s="4"/>
      <c r="K39" s="4"/>
      <c r="L39" s="10" t="s">
        <v>330</v>
      </c>
      <c r="M39" s="10"/>
      <c r="Q39" s="1">
        <f>13*9.99</f>
        <v>129.87</v>
      </c>
    </row>
    <row r="40" spans="1:17" ht="75" x14ac:dyDescent="0.25">
      <c r="A40" s="19">
        <v>11</v>
      </c>
      <c r="B40" s="10" t="s">
        <v>47</v>
      </c>
      <c r="C40" s="13" t="s">
        <v>48</v>
      </c>
      <c r="D40" s="13" t="s">
        <v>15</v>
      </c>
      <c r="E40" s="11" t="s">
        <v>49</v>
      </c>
      <c r="F40" s="10">
        <v>8.48</v>
      </c>
      <c r="G40" s="10">
        <v>3</v>
      </c>
      <c r="H40" s="12">
        <f t="shared" si="1"/>
        <v>25.44</v>
      </c>
      <c r="I40" s="12">
        <f>1.33*H40</f>
        <v>33.8352</v>
      </c>
      <c r="J40" s="4"/>
      <c r="K40" s="4"/>
      <c r="L40" s="10" t="s">
        <v>333</v>
      </c>
      <c r="M40" s="10"/>
    </row>
    <row r="41" spans="1:17" ht="75" x14ac:dyDescent="0.25">
      <c r="A41" s="19">
        <v>11.5</v>
      </c>
      <c r="B41" s="10" t="s">
        <v>37</v>
      </c>
      <c r="C41" s="13" t="s">
        <v>38</v>
      </c>
      <c r="D41" s="13" t="s">
        <v>15</v>
      </c>
      <c r="E41" s="11" t="s">
        <v>39</v>
      </c>
      <c r="F41" s="10">
        <v>9.99</v>
      </c>
      <c r="G41" s="10">
        <v>3</v>
      </c>
      <c r="H41" s="12">
        <f t="shared" si="1"/>
        <v>29.97</v>
      </c>
      <c r="I41" s="12">
        <f>1.33*H41</f>
        <v>39.860100000000003</v>
      </c>
      <c r="J41" s="4"/>
      <c r="K41" s="4"/>
      <c r="L41" s="10" t="s">
        <v>333</v>
      </c>
      <c r="M41" s="10"/>
    </row>
    <row r="42" spans="1:17" ht="102" x14ac:dyDescent="0.25">
      <c r="A42" s="19">
        <v>11.5</v>
      </c>
      <c r="B42" s="10" t="s">
        <v>34</v>
      </c>
      <c r="C42" s="13" t="s">
        <v>35</v>
      </c>
      <c r="D42" s="13" t="s">
        <v>15</v>
      </c>
      <c r="E42" s="11" t="s">
        <v>36</v>
      </c>
      <c r="F42" s="10">
        <v>31.59</v>
      </c>
      <c r="G42" s="10">
        <v>3</v>
      </c>
      <c r="H42" s="12">
        <f t="shared" si="1"/>
        <v>94.77</v>
      </c>
      <c r="I42" s="12">
        <f>1.25*H42</f>
        <v>118.46249999999999</v>
      </c>
      <c r="J42" s="4"/>
      <c r="K42" s="4"/>
      <c r="L42" s="10" t="s">
        <v>333</v>
      </c>
      <c r="M42" s="10"/>
    </row>
    <row r="43" spans="1:17" ht="285" x14ac:dyDescent="0.25">
      <c r="A43" s="19">
        <v>13</v>
      </c>
      <c r="B43" s="10" t="s">
        <v>46</v>
      </c>
      <c r="C43" s="42" t="s">
        <v>363</v>
      </c>
      <c r="D43" s="13" t="s">
        <v>15</v>
      </c>
      <c r="E43" s="11" t="s">
        <v>362</v>
      </c>
      <c r="F43" s="10">
        <v>9.89</v>
      </c>
      <c r="G43" s="10">
        <v>4</v>
      </c>
      <c r="H43" s="12">
        <f t="shared" si="1"/>
        <v>39.56</v>
      </c>
      <c r="I43" s="12">
        <f>1.25*H43</f>
        <v>49.45</v>
      </c>
      <c r="J43" s="4"/>
      <c r="K43" s="4"/>
      <c r="L43" s="10" t="s">
        <v>333</v>
      </c>
      <c r="M43" s="10"/>
    </row>
    <row r="44" spans="1:17" ht="165" x14ac:dyDescent="0.25">
      <c r="A44" s="19">
        <v>13</v>
      </c>
      <c r="B44" s="10" t="s">
        <v>201</v>
      </c>
      <c r="C44" s="13" t="s">
        <v>266</v>
      </c>
      <c r="D44" s="10" t="s">
        <v>15</v>
      </c>
      <c r="E44" s="11" t="s">
        <v>265</v>
      </c>
      <c r="F44" s="10">
        <v>4.99</v>
      </c>
      <c r="G44" s="10">
        <v>3</v>
      </c>
      <c r="H44" s="12">
        <f t="shared" si="1"/>
        <v>14.97</v>
      </c>
      <c r="I44" s="12">
        <f>1.33*H44</f>
        <v>19.910100000000003</v>
      </c>
      <c r="J44" s="4"/>
      <c r="K44" s="4"/>
      <c r="L44" s="10" t="s">
        <v>333</v>
      </c>
      <c r="M44" s="10"/>
    </row>
    <row r="45" spans="1:17" ht="89.25" x14ac:dyDescent="0.25">
      <c r="A45" s="19">
        <v>13</v>
      </c>
      <c r="B45" s="10" t="s">
        <v>262</v>
      </c>
      <c r="C45" s="41" t="s">
        <v>264</v>
      </c>
      <c r="D45" s="13" t="s">
        <v>15</v>
      </c>
      <c r="E45" s="11" t="s">
        <v>263</v>
      </c>
      <c r="F45" s="10">
        <v>6.95</v>
      </c>
      <c r="G45" s="10">
        <v>1</v>
      </c>
      <c r="H45" s="12">
        <f t="shared" si="1"/>
        <v>6.95</v>
      </c>
      <c r="I45" s="12">
        <f>H45</f>
        <v>6.95</v>
      </c>
      <c r="J45" s="4"/>
      <c r="K45" s="4"/>
      <c r="L45" s="10"/>
      <c r="M45" s="10"/>
    </row>
    <row r="46" spans="1:17" x14ac:dyDescent="0.25">
      <c r="A46" s="19">
        <v>13</v>
      </c>
      <c r="B46" s="10" t="s">
        <v>9</v>
      </c>
      <c r="C46" s="10" t="s">
        <v>10</v>
      </c>
      <c r="D46" s="10" t="s">
        <v>7</v>
      </c>
      <c r="E46" s="11" t="s">
        <v>11</v>
      </c>
      <c r="F46" s="10">
        <v>7.5</v>
      </c>
      <c r="G46" s="10">
        <v>12</v>
      </c>
      <c r="H46" s="12">
        <f t="shared" si="1"/>
        <v>90</v>
      </c>
      <c r="I46" s="12">
        <f>1.25*H46</f>
        <v>112.5</v>
      </c>
      <c r="J46" s="4"/>
      <c r="K46" s="4"/>
      <c r="L46" s="10" t="s">
        <v>330</v>
      </c>
      <c r="M46" s="10"/>
    </row>
    <row r="47" spans="1:17" ht="225" x14ac:dyDescent="0.25">
      <c r="A47" s="19">
        <v>13</v>
      </c>
      <c r="B47" s="10" t="s">
        <v>50</v>
      </c>
      <c r="C47" s="13" t="s">
        <v>51</v>
      </c>
      <c r="D47" s="13" t="s">
        <v>15</v>
      </c>
      <c r="E47" s="11" t="s">
        <v>52</v>
      </c>
      <c r="F47" s="10">
        <v>14.59</v>
      </c>
      <c r="G47" s="10">
        <v>3</v>
      </c>
      <c r="H47" s="12">
        <f t="shared" si="1"/>
        <v>43.769999999999996</v>
      </c>
      <c r="I47" s="12">
        <f>1.33*H47</f>
        <v>58.214099999999995</v>
      </c>
      <c r="J47" s="4"/>
      <c r="K47" s="4"/>
      <c r="L47" s="10" t="s">
        <v>333</v>
      </c>
      <c r="M47" s="10"/>
    </row>
    <row r="48" spans="1:17" ht="180" x14ac:dyDescent="0.25">
      <c r="A48" s="19">
        <v>14</v>
      </c>
      <c r="B48" s="10" t="s">
        <v>200</v>
      </c>
      <c r="C48" s="10" t="s">
        <v>28</v>
      </c>
      <c r="D48" s="10" t="s">
        <v>15</v>
      </c>
      <c r="E48" s="11" t="s">
        <v>29</v>
      </c>
      <c r="F48" s="10">
        <v>9.7899999999999991</v>
      </c>
      <c r="G48" s="10">
        <v>12</v>
      </c>
      <c r="H48" s="12">
        <f t="shared" si="1"/>
        <v>117.47999999999999</v>
      </c>
      <c r="I48" s="12">
        <f>1.25*H48</f>
        <v>146.85</v>
      </c>
      <c r="J48" s="4"/>
      <c r="K48" s="4"/>
      <c r="L48" s="10" t="s">
        <v>333</v>
      </c>
      <c r="M48" s="10"/>
    </row>
    <row r="49" spans="1:17" x14ac:dyDescent="0.25">
      <c r="A49" s="19">
        <v>15.5</v>
      </c>
      <c r="B49" s="10" t="s">
        <v>132</v>
      </c>
      <c r="C49" s="10" t="s">
        <v>310</v>
      </c>
      <c r="D49" s="10"/>
      <c r="E49" s="10"/>
      <c r="F49" s="10">
        <v>50</v>
      </c>
      <c r="G49" s="10">
        <v>12</v>
      </c>
      <c r="H49" s="12">
        <f t="shared" si="1"/>
        <v>600</v>
      </c>
      <c r="I49" s="12">
        <f>H49</f>
        <v>600</v>
      </c>
      <c r="J49" s="4"/>
      <c r="K49" s="4"/>
      <c r="L49" s="10"/>
      <c r="M49" s="10"/>
      <c r="Q49" s="1">
        <f>2*14.95</f>
        <v>29.9</v>
      </c>
    </row>
    <row r="50" spans="1:17" x14ac:dyDescent="0.25">
      <c r="A50" s="19">
        <v>15.5</v>
      </c>
      <c r="B50" s="10" t="s">
        <v>364</v>
      </c>
      <c r="C50" s="10" t="s">
        <v>310</v>
      </c>
      <c r="D50" s="10"/>
      <c r="E50" s="10"/>
      <c r="F50" s="10">
        <v>50</v>
      </c>
      <c r="G50" s="10">
        <v>12</v>
      </c>
      <c r="H50" s="12">
        <f t="shared" si="1"/>
        <v>600</v>
      </c>
      <c r="I50" s="12">
        <f>H50</f>
        <v>600</v>
      </c>
      <c r="J50" s="4"/>
      <c r="K50" s="4"/>
      <c r="L50" s="10"/>
      <c r="M50" s="10"/>
    </row>
    <row r="51" spans="1:17" x14ac:dyDescent="0.25">
      <c r="A51" s="25">
        <v>15.6</v>
      </c>
      <c r="B51" s="26" t="s">
        <v>133</v>
      </c>
      <c r="C51" s="26"/>
      <c r="D51" s="26"/>
      <c r="E51" s="26"/>
      <c r="F51" s="26"/>
      <c r="G51" s="26"/>
      <c r="H51" s="28"/>
      <c r="I51" s="28">
        <f>SUM(I2:I50)/12</f>
        <v>445.29849999999993</v>
      </c>
      <c r="J51" s="26"/>
      <c r="K51" s="26"/>
      <c r="L51" s="26"/>
      <c r="M51" s="26"/>
    </row>
    <row r="52" spans="1:17" x14ac:dyDescent="0.25">
      <c r="A52" s="22">
        <v>99</v>
      </c>
      <c r="B52" s="23">
        <v>1</v>
      </c>
      <c r="C52" s="23" t="s">
        <v>296</v>
      </c>
      <c r="D52" s="23"/>
      <c r="E52" s="23"/>
      <c r="F52" s="23"/>
      <c r="G52" s="23"/>
      <c r="H52" s="23"/>
      <c r="I52" s="23"/>
      <c r="J52" s="23"/>
      <c r="K52" s="23"/>
      <c r="L52" s="23"/>
      <c r="M52" s="23"/>
    </row>
    <row r="53" spans="1:17" ht="30" x14ac:dyDescent="0.25">
      <c r="A53" s="19">
        <v>99</v>
      </c>
      <c r="B53" s="10" t="s">
        <v>367</v>
      </c>
      <c r="C53" s="13" t="s">
        <v>366</v>
      </c>
      <c r="D53" s="13" t="s">
        <v>368</v>
      </c>
      <c r="E53" s="14" t="s">
        <v>365</v>
      </c>
      <c r="F53" s="10">
        <v>27.99</v>
      </c>
      <c r="G53" s="10">
        <v>12</v>
      </c>
      <c r="H53" s="12">
        <f>G53*F53</f>
        <v>335.88</v>
      </c>
      <c r="I53" s="12">
        <f t="shared" ref="I53:I59" si="3">H53</f>
        <v>335.88</v>
      </c>
      <c r="J53" s="4"/>
      <c r="K53" s="4"/>
      <c r="L53" s="10"/>
      <c r="M53" s="10"/>
    </row>
    <row r="54" spans="1:17" ht="15.75" x14ac:dyDescent="0.25">
      <c r="A54" s="19">
        <v>99</v>
      </c>
      <c r="B54" s="16" t="s">
        <v>297</v>
      </c>
      <c r="C54" s="16" t="s">
        <v>299</v>
      </c>
      <c r="D54" s="16"/>
      <c r="E54" s="11"/>
      <c r="F54" s="16">
        <v>100</v>
      </c>
      <c r="G54" s="10">
        <v>1</v>
      </c>
      <c r="H54" s="12">
        <f>F54*G54</f>
        <v>100</v>
      </c>
      <c r="I54" s="12">
        <f t="shared" si="3"/>
        <v>100</v>
      </c>
      <c r="J54" s="4"/>
      <c r="K54" s="4"/>
      <c r="L54" s="10"/>
      <c r="M54" s="10"/>
    </row>
    <row r="55" spans="1:17" ht="15.75" x14ac:dyDescent="0.25">
      <c r="A55" s="19">
        <v>99</v>
      </c>
      <c r="B55" s="16" t="s">
        <v>297</v>
      </c>
      <c r="C55" s="16" t="s">
        <v>301</v>
      </c>
      <c r="D55" s="16"/>
      <c r="E55" s="11"/>
      <c r="F55" s="16">
        <v>100</v>
      </c>
      <c r="G55" s="10">
        <v>1</v>
      </c>
      <c r="H55" s="12">
        <f>F55*G55</f>
        <v>100</v>
      </c>
      <c r="I55" s="12">
        <f t="shared" si="3"/>
        <v>100</v>
      </c>
      <c r="J55" s="4"/>
      <c r="K55" s="4"/>
      <c r="L55" s="10"/>
      <c r="M55" s="10"/>
    </row>
    <row r="56" spans="1:17" ht="30" x14ac:dyDescent="0.25">
      <c r="A56" s="19">
        <v>99</v>
      </c>
      <c r="B56" s="10" t="s">
        <v>371</v>
      </c>
      <c r="C56" s="13" t="s">
        <v>370</v>
      </c>
      <c r="D56" s="13" t="s">
        <v>368</v>
      </c>
      <c r="E56" s="14" t="s">
        <v>369</v>
      </c>
      <c r="F56" s="10">
        <v>23.99</v>
      </c>
      <c r="G56" s="10">
        <v>2</v>
      </c>
      <c r="H56" s="12">
        <f>G56*F56</f>
        <v>47.98</v>
      </c>
      <c r="I56" s="12">
        <f t="shared" si="3"/>
        <v>47.98</v>
      </c>
      <c r="J56" s="4"/>
      <c r="K56" s="4"/>
      <c r="L56" s="10"/>
      <c r="M56" s="10"/>
    </row>
    <row r="57" spans="1:17" ht="30" x14ac:dyDescent="0.25">
      <c r="A57" s="19">
        <v>99</v>
      </c>
      <c r="B57" s="10" t="s">
        <v>372</v>
      </c>
      <c r="C57" s="13" t="s">
        <v>373</v>
      </c>
      <c r="D57" s="13" t="s">
        <v>368</v>
      </c>
      <c r="E57" s="14" t="s">
        <v>374</v>
      </c>
      <c r="F57" s="10">
        <v>3.99</v>
      </c>
      <c r="G57" s="10">
        <v>4</v>
      </c>
      <c r="H57" s="12">
        <f>G57*F57</f>
        <v>15.96</v>
      </c>
      <c r="I57" s="12">
        <f t="shared" si="3"/>
        <v>15.96</v>
      </c>
      <c r="J57" s="4"/>
      <c r="K57" s="4"/>
      <c r="L57" s="10"/>
      <c r="M57" s="10"/>
    </row>
    <row r="58" spans="1:17" ht="15.75" x14ac:dyDescent="0.25">
      <c r="A58" s="19">
        <v>99</v>
      </c>
      <c r="B58" s="16" t="s">
        <v>298</v>
      </c>
      <c r="C58" s="16" t="s">
        <v>300</v>
      </c>
      <c r="D58" s="16"/>
      <c r="E58" s="11"/>
      <c r="F58" s="16">
        <v>100</v>
      </c>
      <c r="G58" s="10">
        <v>1</v>
      </c>
      <c r="H58" s="12">
        <f>F58*G58</f>
        <v>100</v>
      </c>
      <c r="I58" s="12">
        <f t="shared" si="3"/>
        <v>100</v>
      </c>
      <c r="J58" s="4"/>
      <c r="K58" s="4"/>
      <c r="L58" s="24"/>
      <c r="M58" s="24"/>
    </row>
    <row r="59" spans="1:17" ht="15.75" x14ac:dyDescent="0.25">
      <c r="A59" s="19">
        <v>99</v>
      </c>
      <c r="B59" s="16" t="s">
        <v>298</v>
      </c>
      <c r="C59" s="16" t="s">
        <v>375</v>
      </c>
      <c r="D59" s="16"/>
      <c r="E59" s="11"/>
      <c r="F59" s="16">
        <v>100</v>
      </c>
      <c r="G59" s="10">
        <v>1</v>
      </c>
      <c r="H59" s="12">
        <f>F59*G59</f>
        <v>100</v>
      </c>
      <c r="I59" s="12">
        <f t="shared" si="3"/>
        <v>100</v>
      </c>
      <c r="J59" s="4"/>
      <c r="K59" s="4"/>
      <c r="L59" s="10"/>
      <c r="M59" s="10"/>
    </row>
    <row r="60" spans="1:17" x14ac:dyDescent="0.25">
      <c r="A60" s="25">
        <v>99</v>
      </c>
      <c r="B60" s="26" t="s">
        <v>237</v>
      </c>
      <c r="C60" s="26"/>
      <c r="D60" s="26"/>
      <c r="E60" s="26"/>
      <c r="F60" s="26"/>
      <c r="G60" s="26"/>
      <c r="H60" s="28"/>
      <c r="I60" s="28">
        <f>SUM(I53:I59)/12</f>
        <v>66.651666666666671</v>
      </c>
      <c r="J60" s="26"/>
      <c r="K60" s="26"/>
      <c r="L60" s="26"/>
      <c r="M60" s="26"/>
    </row>
    <row r="61" spans="1:17" s="33" customFormat="1" x14ac:dyDescent="0.25">
      <c r="A61" s="22" t="s">
        <v>218</v>
      </c>
      <c r="B61" s="23">
        <v>1</v>
      </c>
      <c r="C61" s="48" t="s">
        <v>261</v>
      </c>
      <c r="D61" s="23"/>
      <c r="E61" s="23"/>
      <c r="F61" s="23"/>
      <c r="G61" s="23"/>
      <c r="H61" s="23"/>
      <c r="I61" s="23" t="s">
        <v>376</v>
      </c>
      <c r="J61" s="23"/>
      <c r="K61" s="23"/>
      <c r="L61" s="23"/>
      <c r="M61" s="23"/>
      <c r="N61" s="1"/>
      <c r="O61" s="1"/>
      <c r="P61" s="1"/>
      <c r="Q61" s="1"/>
    </row>
    <row r="62" spans="1:17" ht="180" x14ac:dyDescent="0.25">
      <c r="A62" s="19" t="s">
        <v>218</v>
      </c>
      <c r="B62" s="10" t="s">
        <v>267</v>
      </c>
      <c r="C62" s="42" t="s">
        <v>378</v>
      </c>
      <c r="D62" s="10" t="s">
        <v>15</v>
      </c>
      <c r="E62" s="11" t="s">
        <v>377</v>
      </c>
      <c r="F62" s="10">
        <v>15.9</v>
      </c>
      <c r="G62" s="10">
        <v>5</v>
      </c>
      <c r="H62" s="12">
        <f>F62*G62</f>
        <v>79.5</v>
      </c>
      <c r="I62" s="10">
        <f>0.2*H62</f>
        <v>15.9</v>
      </c>
      <c r="J62" s="4"/>
      <c r="K62" s="4"/>
      <c r="L62" s="10"/>
      <c r="M62" s="10"/>
    </row>
    <row r="63" spans="1:17" x14ac:dyDescent="0.25">
      <c r="A63" s="19" t="s">
        <v>218</v>
      </c>
      <c r="B63" s="10" t="s">
        <v>383</v>
      </c>
      <c r="C63" s="42" t="s">
        <v>385</v>
      </c>
      <c r="D63" s="10" t="s">
        <v>15</v>
      </c>
      <c r="E63" s="11" t="s">
        <v>384</v>
      </c>
      <c r="F63" s="10">
        <v>9.99</v>
      </c>
      <c r="G63" s="10">
        <v>2</v>
      </c>
      <c r="H63" s="12">
        <f>F63*G63</f>
        <v>19.98</v>
      </c>
      <c r="I63" s="12">
        <f>H63</f>
        <v>19.98</v>
      </c>
      <c r="J63" s="4"/>
      <c r="K63" s="4"/>
      <c r="L63" s="10"/>
      <c r="M63" s="10"/>
    </row>
    <row r="64" spans="1:17" ht="270" x14ac:dyDescent="0.25">
      <c r="A64" s="19" t="s">
        <v>218</v>
      </c>
      <c r="B64" s="10" t="s">
        <v>387</v>
      </c>
      <c r="C64" s="49" t="s">
        <v>388</v>
      </c>
      <c r="D64" s="10" t="s">
        <v>15</v>
      </c>
      <c r="E64" s="11" t="s">
        <v>389</v>
      </c>
      <c r="F64" s="10">
        <v>25.09</v>
      </c>
      <c r="G64" s="10">
        <v>1</v>
      </c>
      <c r="H64" s="12">
        <f>G64*F64</f>
        <v>25.09</v>
      </c>
      <c r="I64" s="12">
        <f>H64</f>
        <v>25.09</v>
      </c>
      <c r="J64" s="4"/>
      <c r="K64" s="4"/>
      <c r="L64" s="10"/>
      <c r="M64" s="10"/>
    </row>
    <row r="65" spans="1:13" ht="315" x14ac:dyDescent="0.25">
      <c r="A65" s="19" t="s">
        <v>218</v>
      </c>
      <c r="B65" s="10" t="s">
        <v>324</v>
      </c>
      <c r="C65" s="13"/>
      <c r="D65" s="13" t="s">
        <v>15</v>
      </c>
      <c r="E65" s="11" t="s">
        <v>328</v>
      </c>
      <c r="F65" s="10">
        <v>9.99</v>
      </c>
      <c r="G65" s="10">
        <v>3</v>
      </c>
      <c r="H65" s="12">
        <f>G65*F65</f>
        <v>29.97</v>
      </c>
      <c r="I65" s="10">
        <f>H65/3</f>
        <v>9.99</v>
      </c>
      <c r="J65" s="4"/>
      <c r="K65" s="4"/>
      <c r="L65" s="10"/>
      <c r="M65" s="10"/>
    </row>
    <row r="66" spans="1:13" ht="90" x14ac:dyDescent="0.25">
      <c r="A66" s="19" t="s">
        <v>218</v>
      </c>
      <c r="B66" s="10" t="s">
        <v>206</v>
      </c>
      <c r="C66" s="10" t="s">
        <v>208</v>
      </c>
      <c r="D66" s="10" t="s">
        <v>15</v>
      </c>
      <c r="E66" s="11" t="s">
        <v>207</v>
      </c>
      <c r="F66" s="10">
        <v>7.19</v>
      </c>
      <c r="G66" s="10">
        <v>5</v>
      </c>
      <c r="H66" s="12">
        <f t="shared" ref="H66:H80" si="4">F66*G66</f>
        <v>35.950000000000003</v>
      </c>
      <c r="I66" s="10">
        <f>0.2*H66</f>
        <v>7.1900000000000013</v>
      </c>
      <c r="J66" s="4"/>
      <c r="K66" s="4"/>
      <c r="L66" s="10" t="s">
        <v>333</v>
      </c>
      <c r="M66" s="10"/>
    </row>
    <row r="67" spans="1:13" ht="345" x14ac:dyDescent="0.25">
      <c r="A67" s="19" t="s">
        <v>218</v>
      </c>
      <c r="B67" s="10" t="s">
        <v>209</v>
      </c>
      <c r="C67" s="42" t="s">
        <v>380</v>
      </c>
      <c r="D67" s="10" t="s">
        <v>15</v>
      </c>
      <c r="E67" s="11" t="s">
        <v>379</v>
      </c>
      <c r="F67" s="10">
        <v>21.88</v>
      </c>
      <c r="G67" s="10">
        <v>2</v>
      </c>
      <c r="H67" s="12">
        <f t="shared" si="4"/>
        <v>43.76</v>
      </c>
      <c r="I67" s="12">
        <f>H67</f>
        <v>43.76</v>
      </c>
      <c r="J67" s="4"/>
      <c r="K67" s="4"/>
      <c r="L67" s="10"/>
      <c r="M67" s="10"/>
    </row>
    <row r="68" spans="1:13" ht="180" x14ac:dyDescent="0.25">
      <c r="A68" s="19" t="s">
        <v>218</v>
      </c>
      <c r="B68" s="10" t="s">
        <v>65</v>
      </c>
      <c r="C68" s="10" t="s">
        <v>66</v>
      </c>
      <c r="D68" s="13" t="s">
        <v>15</v>
      </c>
      <c r="E68" s="11" t="s">
        <v>67</v>
      </c>
      <c r="F68" s="10">
        <v>57.8</v>
      </c>
      <c r="G68" s="10">
        <v>5</v>
      </c>
      <c r="H68" s="12">
        <f t="shared" si="4"/>
        <v>289</v>
      </c>
      <c r="I68" s="57" t="s">
        <v>403</v>
      </c>
      <c r="J68" s="4"/>
      <c r="K68" s="4"/>
      <c r="L68" s="10"/>
      <c r="M68" s="10"/>
    </row>
    <row r="69" spans="1:13" ht="150" x14ac:dyDescent="0.25">
      <c r="A69" s="19" t="s">
        <v>218</v>
      </c>
      <c r="B69" s="10" t="s">
        <v>269</v>
      </c>
      <c r="C69" s="10" t="s">
        <v>268</v>
      </c>
      <c r="D69" s="10" t="s">
        <v>15</v>
      </c>
      <c r="E69" s="11" t="s">
        <v>270</v>
      </c>
      <c r="F69" s="10">
        <v>4.3600000000000003</v>
      </c>
      <c r="G69" s="10">
        <v>1</v>
      </c>
      <c r="H69" s="12">
        <f t="shared" si="4"/>
        <v>4.3600000000000003</v>
      </c>
      <c r="I69" s="10">
        <f>0.2*H69</f>
        <v>0.87200000000000011</v>
      </c>
      <c r="J69" s="4"/>
      <c r="K69" s="4"/>
      <c r="L69" s="10"/>
      <c r="M69" s="10"/>
    </row>
    <row r="70" spans="1:13" ht="76.5" x14ac:dyDescent="0.25">
      <c r="A70" s="19" t="s">
        <v>218</v>
      </c>
      <c r="B70" s="10" t="s">
        <v>271</v>
      </c>
      <c r="C70" s="13" t="s">
        <v>272</v>
      </c>
      <c r="D70" s="13" t="s">
        <v>15</v>
      </c>
      <c r="E70" s="11" t="s">
        <v>273</v>
      </c>
      <c r="F70" s="10">
        <v>29.95</v>
      </c>
      <c r="G70" s="10">
        <v>2</v>
      </c>
      <c r="H70" s="12">
        <f t="shared" si="4"/>
        <v>59.9</v>
      </c>
      <c r="I70" s="10">
        <f>0.2*H70</f>
        <v>11.98</v>
      </c>
      <c r="J70" s="4"/>
      <c r="K70" s="4"/>
      <c r="L70" s="10"/>
      <c r="M70" s="10"/>
    </row>
    <row r="71" spans="1:13" ht="75" x14ac:dyDescent="0.25">
      <c r="A71" s="19" t="s">
        <v>218</v>
      </c>
      <c r="B71" s="10" t="s">
        <v>251</v>
      </c>
      <c r="C71" s="10" t="s">
        <v>258</v>
      </c>
      <c r="D71" s="10" t="s">
        <v>15</v>
      </c>
      <c r="E71" s="11" t="s">
        <v>257</v>
      </c>
      <c r="F71" s="10">
        <v>9.99</v>
      </c>
      <c r="G71" s="10">
        <v>1</v>
      </c>
      <c r="H71" s="12">
        <f t="shared" si="4"/>
        <v>9.99</v>
      </c>
      <c r="I71" s="10">
        <f>0.2*H71</f>
        <v>1.9980000000000002</v>
      </c>
      <c r="J71" s="4"/>
      <c r="K71" s="4"/>
      <c r="L71" s="10"/>
      <c r="M71" s="10"/>
    </row>
    <row r="72" spans="1:13" ht="30" x14ac:dyDescent="0.25">
      <c r="A72" s="19" t="s">
        <v>218</v>
      </c>
      <c r="B72" s="10" t="s">
        <v>294</v>
      </c>
      <c r="C72" s="10" t="s">
        <v>303</v>
      </c>
      <c r="D72" s="10" t="s">
        <v>7</v>
      </c>
      <c r="E72" s="11" t="s">
        <v>302</v>
      </c>
      <c r="F72" s="10">
        <v>29.95</v>
      </c>
      <c r="G72" s="10">
        <v>12</v>
      </c>
      <c r="H72" s="12">
        <f t="shared" si="4"/>
        <v>359.4</v>
      </c>
      <c r="I72" s="12">
        <f>0.2*H72</f>
        <v>71.88</v>
      </c>
      <c r="J72" s="4"/>
      <c r="K72" s="4"/>
      <c r="L72" s="10"/>
      <c r="M72" s="10"/>
    </row>
    <row r="73" spans="1:13" ht="94.5" x14ac:dyDescent="0.25">
      <c r="A73" s="19" t="s">
        <v>218</v>
      </c>
      <c r="B73" s="16" t="s">
        <v>147</v>
      </c>
      <c r="C73" s="16" t="s">
        <v>148</v>
      </c>
      <c r="D73" s="16" t="s">
        <v>15</v>
      </c>
      <c r="E73" s="11" t="s">
        <v>149</v>
      </c>
      <c r="F73" s="10">
        <v>89.99</v>
      </c>
      <c r="G73" s="10">
        <v>2</v>
      </c>
      <c r="H73" s="12">
        <f t="shared" si="4"/>
        <v>179.98</v>
      </c>
      <c r="I73" s="57" t="s">
        <v>403</v>
      </c>
      <c r="J73" s="4"/>
      <c r="K73" s="4"/>
      <c r="L73" s="10"/>
      <c r="M73" s="10"/>
    </row>
    <row r="74" spans="1:13" ht="75" x14ac:dyDescent="0.25">
      <c r="A74" s="19" t="s">
        <v>218</v>
      </c>
      <c r="B74" s="10" t="s">
        <v>56</v>
      </c>
      <c r="C74" s="13" t="s">
        <v>57</v>
      </c>
      <c r="D74" s="13" t="s">
        <v>15</v>
      </c>
      <c r="E74" s="11" t="s">
        <v>58</v>
      </c>
      <c r="F74" s="10">
        <v>172.77</v>
      </c>
      <c r="G74" s="10">
        <v>1</v>
      </c>
      <c r="H74" s="12">
        <f t="shared" si="4"/>
        <v>172.77</v>
      </c>
      <c r="I74" s="57" t="s">
        <v>403</v>
      </c>
      <c r="J74" s="4"/>
      <c r="K74" s="4"/>
      <c r="L74" s="10"/>
      <c r="M74" s="10"/>
    </row>
    <row r="75" spans="1:13" ht="225" x14ac:dyDescent="0.25">
      <c r="A75" s="19" t="s">
        <v>218</v>
      </c>
      <c r="B75" s="10" t="s">
        <v>53</v>
      </c>
      <c r="C75" s="13" t="s">
        <v>54</v>
      </c>
      <c r="D75" s="13" t="s">
        <v>15</v>
      </c>
      <c r="E75" s="14" t="s">
        <v>55</v>
      </c>
      <c r="F75" s="10">
        <v>5.79</v>
      </c>
      <c r="G75" s="10">
        <v>2</v>
      </c>
      <c r="H75" s="12">
        <f t="shared" si="4"/>
        <v>11.58</v>
      </c>
      <c r="I75" s="12">
        <f>H75</f>
        <v>11.58</v>
      </c>
      <c r="J75" s="4"/>
      <c r="K75" s="4"/>
      <c r="L75" s="10"/>
      <c r="M75" s="10"/>
    </row>
    <row r="76" spans="1:13" ht="75" x14ac:dyDescent="0.25">
      <c r="A76" s="19" t="s">
        <v>218</v>
      </c>
      <c r="B76" s="10" t="s">
        <v>191</v>
      </c>
      <c r="C76" s="16" t="s">
        <v>193</v>
      </c>
      <c r="D76" s="10" t="s">
        <v>15</v>
      </c>
      <c r="E76" s="11" t="s">
        <v>192</v>
      </c>
      <c r="F76" s="10">
        <v>8.59</v>
      </c>
      <c r="G76" s="10">
        <v>2</v>
      </c>
      <c r="H76" s="12">
        <f t="shared" si="4"/>
        <v>17.18</v>
      </c>
      <c r="I76" s="57" t="s">
        <v>403</v>
      </c>
      <c r="J76" s="4"/>
      <c r="K76" s="4"/>
      <c r="L76" s="10"/>
      <c r="M76" s="10"/>
    </row>
    <row r="77" spans="1:13" ht="150" x14ac:dyDescent="0.25">
      <c r="A77" s="19" t="s">
        <v>218</v>
      </c>
      <c r="B77" s="10" t="s">
        <v>243</v>
      </c>
      <c r="C77" s="10" t="s">
        <v>244</v>
      </c>
      <c r="D77" s="10" t="s">
        <v>15</v>
      </c>
      <c r="E77" s="11" t="s">
        <v>245</v>
      </c>
      <c r="F77" s="10">
        <v>11.98</v>
      </c>
      <c r="G77" s="10">
        <v>1</v>
      </c>
      <c r="H77" s="12">
        <f t="shared" si="4"/>
        <v>11.98</v>
      </c>
      <c r="I77" s="12">
        <f>0.2*H77</f>
        <v>2.3960000000000004</v>
      </c>
      <c r="J77" s="4"/>
      <c r="K77" s="4"/>
      <c r="L77" s="10"/>
      <c r="M77" s="10"/>
    </row>
    <row r="78" spans="1:13" ht="45" x14ac:dyDescent="0.25">
      <c r="A78" s="19" t="s">
        <v>218</v>
      </c>
      <c r="B78" s="10" t="s">
        <v>295</v>
      </c>
      <c r="C78" s="10" t="s">
        <v>305</v>
      </c>
      <c r="D78" s="10" t="s">
        <v>15</v>
      </c>
      <c r="E78" s="11" t="s">
        <v>304</v>
      </c>
      <c r="F78" s="10">
        <v>19.5</v>
      </c>
      <c r="G78" s="10">
        <v>12</v>
      </c>
      <c r="H78" s="12">
        <f t="shared" si="4"/>
        <v>234</v>
      </c>
      <c r="I78" s="12">
        <f>0.2*H78</f>
        <v>46.800000000000004</v>
      </c>
      <c r="J78" s="4"/>
      <c r="K78" s="4"/>
      <c r="L78" s="10" t="s">
        <v>311</v>
      </c>
      <c r="M78" s="10"/>
    </row>
    <row r="79" spans="1:13" ht="180" x14ac:dyDescent="0.25">
      <c r="A79" s="19" t="s">
        <v>218</v>
      </c>
      <c r="B79" s="10" t="s">
        <v>254</v>
      </c>
      <c r="C79" s="10" t="s">
        <v>255</v>
      </c>
      <c r="D79" s="10" t="s">
        <v>15</v>
      </c>
      <c r="E79" s="11" t="s">
        <v>256</v>
      </c>
      <c r="F79" s="10">
        <v>11.99</v>
      </c>
      <c r="G79" s="10">
        <v>1</v>
      </c>
      <c r="H79" s="12">
        <f t="shared" si="4"/>
        <v>11.99</v>
      </c>
      <c r="I79" s="10">
        <f>0.2*H79</f>
        <v>2.3980000000000001</v>
      </c>
      <c r="J79" s="4"/>
      <c r="K79" s="4"/>
      <c r="L79" s="10"/>
      <c r="M79" s="10"/>
    </row>
    <row r="80" spans="1:13" ht="30" x14ac:dyDescent="0.25">
      <c r="A80" s="19" t="s">
        <v>218</v>
      </c>
      <c r="B80" s="10" t="s">
        <v>326</v>
      </c>
      <c r="C80" s="10" t="s">
        <v>404</v>
      </c>
      <c r="D80" s="13" t="s">
        <v>15</v>
      </c>
      <c r="E80" s="11" t="s">
        <v>405</v>
      </c>
      <c r="F80" s="10">
        <v>8.99</v>
      </c>
      <c r="G80" s="10">
        <v>3</v>
      </c>
      <c r="H80" s="12">
        <f t="shared" si="4"/>
        <v>26.97</v>
      </c>
      <c r="I80" s="10">
        <f>H80/3</f>
        <v>8.99</v>
      </c>
      <c r="J80" s="4"/>
      <c r="K80" s="4"/>
      <c r="L80" s="10"/>
      <c r="M80" s="10"/>
    </row>
    <row r="81" spans="1:17" ht="150" x14ac:dyDescent="0.25">
      <c r="A81" s="30" t="s">
        <v>218</v>
      </c>
      <c r="B81" s="31" t="s">
        <v>318</v>
      </c>
      <c r="C81" s="32"/>
      <c r="D81" s="31"/>
      <c r="E81" s="11" t="s">
        <v>317</v>
      </c>
      <c r="F81" s="31">
        <v>8.99</v>
      </c>
      <c r="G81" s="31">
        <v>12</v>
      </c>
      <c r="H81" s="31">
        <f t="shared" ref="H81:H93" si="5">F81*G81</f>
        <v>107.88</v>
      </c>
      <c r="I81" s="31">
        <f>0.2*H81</f>
        <v>21.576000000000001</v>
      </c>
      <c r="J81" s="4"/>
      <c r="K81" s="4"/>
      <c r="L81" s="31"/>
      <c r="M81" s="31"/>
      <c r="N81" s="33"/>
      <c r="O81" s="33"/>
      <c r="P81" s="33"/>
      <c r="Q81" s="33"/>
    </row>
    <row r="82" spans="1:17" ht="51" x14ac:dyDescent="0.25">
      <c r="A82" s="19" t="s">
        <v>218</v>
      </c>
      <c r="B82" s="10" t="s">
        <v>93</v>
      </c>
      <c r="C82" s="13" t="s">
        <v>94</v>
      </c>
      <c r="D82" s="10" t="s">
        <v>85</v>
      </c>
      <c r="E82" s="11" t="s">
        <v>95</v>
      </c>
      <c r="F82" s="10">
        <v>27.95</v>
      </c>
      <c r="G82" s="10">
        <v>5</v>
      </c>
      <c r="H82" s="12">
        <f t="shared" si="5"/>
        <v>139.75</v>
      </c>
      <c r="I82" s="57" t="s">
        <v>403</v>
      </c>
      <c r="J82" s="4"/>
      <c r="K82" s="4"/>
      <c r="L82" s="10"/>
      <c r="M82" s="10"/>
    </row>
    <row r="83" spans="1:17" ht="75" x14ac:dyDescent="0.25">
      <c r="A83" s="19" t="s">
        <v>218</v>
      </c>
      <c r="B83" s="10" t="s">
        <v>87</v>
      </c>
      <c r="C83" s="10" t="s">
        <v>88</v>
      </c>
      <c r="D83" s="10" t="s">
        <v>85</v>
      </c>
      <c r="E83" s="11" t="s">
        <v>89</v>
      </c>
      <c r="F83" s="10">
        <v>110.9</v>
      </c>
      <c r="G83" s="10">
        <v>6</v>
      </c>
      <c r="H83" s="12">
        <f t="shared" si="5"/>
        <v>665.40000000000009</v>
      </c>
      <c r="I83" s="10">
        <f>0.2*H83</f>
        <v>133.08000000000001</v>
      </c>
      <c r="J83" s="4"/>
      <c r="K83" s="4"/>
      <c r="L83" s="10"/>
      <c r="M83" s="10"/>
    </row>
    <row r="84" spans="1:17" ht="45" x14ac:dyDescent="0.25">
      <c r="A84" s="19" t="s">
        <v>218</v>
      </c>
      <c r="B84" s="10" t="s">
        <v>83</v>
      </c>
      <c r="C84" s="13" t="s">
        <v>84</v>
      </c>
      <c r="D84" s="13" t="s">
        <v>85</v>
      </c>
      <c r="E84" s="11" t="s">
        <v>86</v>
      </c>
      <c r="F84" s="10">
        <v>15.95</v>
      </c>
      <c r="G84" s="10">
        <v>12</v>
      </c>
      <c r="H84" s="12">
        <f t="shared" si="5"/>
        <v>191.39999999999998</v>
      </c>
      <c r="I84" s="10">
        <f>0.2*H84</f>
        <v>38.279999999999994</v>
      </c>
      <c r="J84" s="4"/>
      <c r="K84" s="4"/>
      <c r="L84" s="10"/>
      <c r="M84" s="10"/>
    </row>
    <row r="85" spans="1:17" ht="45" x14ac:dyDescent="0.25">
      <c r="A85" s="19" t="s">
        <v>218</v>
      </c>
      <c r="B85" s="10" t="s">
        <v>137</v>
      </c>
      <c r="C85" s="13" t="s">
        <v>138</v>
      </c>
      <c r="D85" s="13" t="s">
        <v>85</v>
      </c>
      <c r="E85" s="11" t="s">
        <v>139</v>
      </c>
      <c r="F85" s="10">
        <v>25.95</v>
      </c>
      <c r="G85" s="10">
        <v>5</v>
      </c>
      <c r="H85" s="12">
        <f t="shared" si="5"/>
        <v>129.75</v>
      </c>
      <c r="I85" s="57" t="s">
        <v>403</v>
      </c>
      <c r="J85" s="4"/>
      <c r="K85" s="4"/>
      <c r="L85" s="10"/>
      <c r="M85" s="10"/>
    </row>
    <row r="86" spans="1:17" ht="45" x14ac:dyDescent="0.25">
      <c r="A86" s="19" t="s">
        <v>218</v>
      </c>
      <c r="B86" s="10" t="s">
        <v>96</v>
      </c>
      <c r="C86" s="13" t="s">
        <v>97</v>
      </c>
      <c r="D86" s="13" t="s">
        <v>85</v>
      </c>
      <c r="E86" s="11" t="s">
        <v>98</v>
      </c>
      <c r="F86" s="10">
        <v>42.95</v>
      </c>
      <c r="G86" s="10">
        <v>5</v>
      </c>
      <c r="H86" s="12">
        <f t="shared" si="5"/>
        <v>214.75</v>
      </c>
      <c r="I86" s="57" t="s">
        <v>403</v>
      </c>
      <c r="J86" s="4"/>
      <c r="K86" s="4"/>
      <c r="L86" s="10"/>
      <c r="M86" s="10"/>
    </row>
    <row r="87" spans="1:17" ht="45" x14ac:dyDescent="0.25">
      <c r="A87" s="19" t="s">
        <v>218</v>
      </c>
      <c r="B87" s="10" t="s">
        <v>96</v>
      </c>
      <c r="C87" s="13" t="s">
        <v>97</v>
      </c>
      <c r="D87" s="10" t="s">
        <v>85</v>
      </c>
      <c r="E87" s="11" t="s">
        <v>98</v>
      </c>
      <c r="F87" s="10">
        <v>42.95</v>
      </c>
      <c r="G87" s="10">
        <v>5</v>
      </c>
      <c r="H87" s="12">
        <f t="shared" si="5"/>
        <v>214.75</v>
      </c>
      <c r="I87" s="57" t="s">
        <v>403</v>
      </c>
      <c r="J87" s="4"/>
      <c r="K87" s="4"/>
      <c r="L87" s="10"/>
      <c r="M87" s="10"/>
    </row>
    <row r="88" spans="1:17" ht="60" x14ac:dyDescent="0.25">
      <c r="A88" s="19" t="s">
        <v>218</v>
      </c>
      <c r="B88" s="10" t="s">
        <v>90</v>
      </c>
      <c r="C88" s="13" t="s">
        <v>91</v>
      </c>
      <c r="D88" s="13" t="s">
        <v>85</v>
      </c>
      <c r="E88" s="11" t="s">
        <v>92</v>
      </c>
      <c r="F88" s="10">
        <v>52.95</v>
      </c>
      <c r="G88" s="10">
        <v>5</v>
      </c>
      <c r="H88" s="12">
        <f t="shared" si="5"/>
        <v>264.75</v>
      </c>
      <c r="I88" s="57" t="s">
        <v>403</v>
      </c>
      <c r="J88" s="4"/>
      <c r="K88" s="4"/>
      <c r="L88" s="10"/>
      <c r="M88" s="10"/>
    </row>
    <row r="89" spans="1:17" ht="45" x14ac:dyDescent="0.25">
      <c r="A89" s="19" t="s">
        <v>218</v>
      </c>
      <c r="B89" s="10" t="s">
        <v>134</v>
      </c>
      <c r="C89" s="13" t="s">
        <v>135</v>
      </c>
      <c r="D89" s="13" t="s">
        <v>85</v>
      </c>
      <c r="E89" s="11" t="s">
        <v>136</v>
      </c>
      <c r="F89" s="10">
        <v>57.95</v>
      </c>
      <c r="G89" s="10">
        <v>5</v>
      </c>
      <c r="H89" s="12">
        <f t="shared" si="5"/>
        <v>289.75</v>
      </c>
      <c r="I89" s="57" t="s">
        <v>403</v>
      </c>
      <c r="J89" s="4"/>
      <c r="K89" s="4"/>
      <c r="L89" s="10"/>
      <c r="M89" s="10"/>
    </row>
    <row r="90" spans="1:17" ht="60" x14ac:dyDescent="0.25">
      <c r="A90" s="19" t="s">
        <v>218</v>
      </c>
      <c r="B90" s="10" t="s">
        <v>140</v>
      </c>
      <c r="C90" s="10" t="s">
        <v>141</v>
      </c>
      <c r="D90" s="10" t="s">
        <v>85</v>
      </c>
      <c r="E90" s="11" t="s">
        <v>142</v>
      </c>
      <c r="F90" s="10">
        <v>22.95</v>
      </c>
      <c r="G90" s="10">
        <v>5</v>
      </c>
      <c r="H90" s="12">
        <f t="shared" si="5"/>
        <v>114.75</v>
      </c>
      <c r="I90" s="57" t="s">
        <v>403</v>
      </c>
      <c r="J90" s="4"/>
      <c r="K90" s="4"/>
      <c r="L90" s="10"/>
      <c r="M90" s="10"/>
    </row>
    <row r="91" spans="1:17" ht="30" x14ac:dyDescent="0.25">
      <c r="A91" s="19" t="s">
        <v>218</v>
      </c>
      <c r="B91" s="10" t="s">
        <v>12</v>
      </c>
      <c r="C91" s="10" t="s">
        <v>13</v>
      </c>
      <c r="D91" s="10" t="s">
        <v>7</v>
      </c>
      <c r="E91" s="14" t="s">
        <v>14</v>
      </c>
      <c r="F91" s="10">
        <v>24.95</v>
      </c>
      <c r="G91" s="10">
        <v>6</v>
      </c>
      <c r="H91" s="12">
        <f t="shared" si="5"/>
        <v>149.69999999999999</v>
      </c>
      <c r="I91" s="10">
        <f>0.2*H91</f>
        <v>29.939999999999998</v>
      </c>
      <c r="J91" s="4"/>
      <c r="K91" s="4"/>
      <c r="L91" s="10"/>
      <c r="M91" s="10"/>
    </row>
    <row r="92" spans="1:17" ht="375" x14ac:dyDescent="0.25">
      <c r="A92" s="19" t="s">
        <v>218</v>
      </c>
      <c r="B92" s="10" t="s">
        <v>241</v>
      </c>
      <c r="C92" s="10" t="s">
        <v>240</v>
      </c>
      <c r="D92" s="10" t="s">
        <v>15</v>
      </c>
      <c r="E92" s="11" t="s">
        <v>242</v>
      </c>
      <c r="F92" s="10">
        <v>4.25</v>
      </c>
      <c r="G92" s="10">
        <v>1</v>
      </c>
      <c r="H92" s="12">
        <f t="shared" si="5"/>
        <v>4.25</v>
      </c>
      <c r="I92" s="10">
        <f>0.2*H92</f>
        <v>0.85000000000000009</v>
      </c>
      <c r="J92" s="4"/>
      <c r="K92" s="4"/>
      <c r="L92" s="10" t="s">
        <v>333</v>
      </c>
      <c r="M92" s="10"/>
    </row>
    <row r="93" spans="1:17" ht="30" x14ac:dyDescent="0.25">
      <c r="A93" s="19" t="s">
        <v>218</v>
      </c>
      <c r="B93" s="10" t="s">
        <v>102</v>
      </c>
      <c r="C93" s="10" t="s">
        <v>103</v>
      </c>
      <c r="D93" s="10" t="s">
        <v>104</v>
      </c>
      <c r="E93" s="11" t="s">
        <v>105</v>
      </c>
      <c r="F93" s="10">
        <v>29.9</v>
      </c>
      <c r="G93" s="10">
        <v>6</v>
      </c>
      <c r="H93" s="12">
        <f t="shared" si="5"/>
        <v>179.39999999999998</v>
      </c>
      <c r="I93" s="10">
        <f>0.2*H93</f>
        <v>35.879999999999995</v>
      </c>
      <c r="J93" s="4"/>
      <c r="K93" s="4"/>
      <c r="L93" s="10"/>
      <c r="M93" s="10"/>
    </row>
    <row r="94" spans="1:17" ht="210" x14ac:dyDescent="0.25">
      <c r="A94" s="19" t="s">
        <v>218</v>
      </c>
      <c r="B94" s="10" t="s">
        <v>180</v>
      </c>
      <c r="C94" s="16" t="s">
        <v>179</v>
      </c>
      <c r="D94" s="10" t="s">
        <v>15</v>
      </c>
      <c r="E94" s="11" t="s">
        <v>178</v>
      </c>
      <c r="F94" s="10">
        <v>9.99</v>
      </c>
      <c r="G94" s="10">
        <v>1</v>
      </c>
      <c r="H94" s="12">
        <f>F94*G94</f>
        <v>9.99</v>
      </c>
      <c r="I94" s="57" t="s">
        <v>403</v>
      </c>
      <c r="J94" s="4"/>
      <c r="K94" s="4"/>
      <c r="L94" s="10"/>
      <c r="M94" s="10"/>
    </row>
    <row r="95" spans="1:17" ht="30" x14ac:dyDescent="0.25">
      <c r="A95" s="19" t="s">
        <v>218</v>
      </c>
      <c r="B95" s="10" t="s">
        <v>306</v>
      </c>
      <c r="C95" s="13" t="s">
        <v>308</v>
      </c>
      <c r="D95" s="13" t="s">
        <v>108</v>
      </c>
      <c r="E95" s="11" t="s">
        <v>307</v>
      </c>
      <c r="F95" s="10">
        <v>6.5</v>
      </c>
      <c r="G95" s="10">
        <v>16</v>
      </c>
      <c r="H95" s="12">
        <f>F95*G95</f>
        <v>104</v>
      </c>
      <c r="I95" s="57" t="s">
        <v>403</v>
      </c>
      <c r="J95" s="4"/>
      <c r="K95" s="4"/>
      <c r="L95" s="10"/>
      <c r="M95" s="10"/>
    </row>
    <row r="96" spans="1:17" ht="195" x14ac:dyDescent="0.25">
      <c r="A96" s="19" t="s">
        <v>280</v>
      </c>
      <c r="B96" s="10" t="s">
        <v>203</v>
      </c>
      <c r="C96" s="16" t="s">
        <v>204</v>
      </c>
      <c r="D96" s="10" t="s">
        <v>15</v>
      </c>
      <c r="E96" s="11" t="s">
        <v>205</v>
      </c>
      <c r="F96" s="10">
        <v>9.99</v>
      </c>
      <c r="G96" s="10">
        <v>2</v>
      </c>
      <c r="H96" s="12">
        <f>F96*G96</f>
        <v>19.98</v>
      </c>
      <c r="I96" s="12">
        <f>H96</f>
        <v>19.98</v>
      </c>
      <c r="J96" s="4"/>
      <c r="K96" s="4"/>
      <c r="L96" s="10"/>
      <c r="M96" s="10"/>
    </row>
    <row r="97" spans="1:17" ht="75" x14ac:dyDescent="0.25">
      <c r="A97" s="19" t="s">
        <v>280</v>
      </c>
      <c r="B97" s="10" t="s">
        <v>188</v>
      </c>
      <c r="C97" s="10" t="s">
        <v>189</v>
      </c>
      <c r="D97" s="10" t="s">
        <v>15</v>
      </c>
      <c r="E97" s="11" t="s">
        <v>190</v>
      </c>
      <c r="F97" s="10">
        <v>7.99</v>
      </c>
      <c r="G97" s="10">
        <v>3</v>
      </c>
      <c r="H97" s="12">
        <f>F97*G97</f>
        <v>23.97</v>
      </c>
      <c r="I97" s="12">
        <f>2*F97</f>
        <v>15.98</v>
      </c>
      <c r="J97" s="4"/>
      <c r="K97" s="4"/>
      <c r="L97" s="10" t="s">
        <v>312</v>
      </c>
      <c r="M97" s="10"/>
    </row>
    <row r="98" spans="1:17" x14ac:dyDescent="0.25">
      <c r="A98" s="30" t="s">
        <v>218</v>
      </c>
      <c r="B98" s="31" t="s">
        <v>316</v>
      </c>
      <c r="C98" s="32"/>
      <c r="D98" s="31"/>
      <c r="E98" s="31"/>
      <c r="F98" s="31"/>
      <c r="G98" s="31"/>
      <c r="H98" s="31"/>
      <c r="I98" s="57" t="s">
        <v>403</v>
      </c>
      <c r="J98" s="4"/>
      <c r="K98" s="4"/>
      <c r="L98" s="31"/>
      <c r="M98" s="31"/>
      <c r="N98" s="33"/>
      <c r="O98" s="33"/>
      <c r="P98" s="33"/>
      <c r="Q98" s="33"/>
    </row>
    <row r="99" spans="1:17" ht="195" x14ac:dyDescent="0.25">
      <c r="A99" s="19" t="s">
        <v>218</v>
      </c>
      <c r="B99" s="10" t="s">
        <v>195</v>
      </c>
      <c r="C99" s="10" t="s">
        <v>196</v>
      </c>
      <c r="D99" s="10"/>
      <c r="E99" s="11" t="s">
        <v>194</v>
      </c>
      <c r="F99" s="10">
        <v>9.8000000000000007</v>
      </c>
      <c r="G99" s="10">
        <v>5</v>
      </c>
      <c r="H99" s="12">
        <f>F99*G99</f>
        <v>49</v>
      </c>
      <c r="I99" s="12">
        <f>0.2*H99</f>
        <v>9.8000000000000007</v>
      </c>
      <c r="J99" s="4"/>
      <c r="K99" s="4"/>
      <c r="L99" s="10"/>
      <c r="M99" s="10"/>
    </row>
    <row r="100" spans="1:17" ht="126" x14ac:dyDescent="0.25">
      <c r="A100" s="19" t="s">
        <v>280</v>
      </c>
      <c r="B100" s="16" t="s">
        <v>150</v>
      </c>
      <c r="C100" s="16" t="s">
        <v>151</v>
      </c>
      <c r="D100" s="16" t="s">
        <v>15</v>
      </c>
      <c r="E100" s="11" t="s">
        <v>152</v>
      </c>
      <c r="F100" s="10">
        <v>21.98</v>
      </c>
      <c r="G100" s="10">
        <v>12</v>
      </c>
      <c r="H100" s="12">
        <f>F100*G100</f>
        <v>263.76</v>
      </c>
      <c r="I100" s="57" t="s">
        <v>403</v>
      </c>
      <c r="J100" s="4"/>
      <c r="K100" s="4"/>
      <c r="L100" s="10" t="s">
        <v>332</v>
      </c>
      <c r="M100" s="10"/>
    </row>
    <row r="101" spans="1:17" ht="75" x14ac:dyDescent="0.25">
      <c r="A101" s="19" t="s">
        <v>218</v>
      </c>
      <c r="B101" s="10" t="s">
        <v>250</v>
      </c>
      <c r="C101" s="10" t="s">
        <v>259</v>
      </c>
      <c r="D101" s="10" t="s">
        <v>15</v>
      </c>
      <c r="E101" s="11" t="s">
        <v>260</v>
      </c>
      <c r="F101" s="10">
        <v>8.99</v>
      </c>
      <c r="G101" s="10">
        <v>1</v>
      </c>
      <c r="H101" s="12">
        <f>F101*G101</f>
        <v>8.99</v>
      </c>
      <c r="I101" s="10">
        <f>0.2*H101</f>
        <v>1.798</v>
      </c>
      <c r="J101" s="4"/>
      <c r="K101" s="4"/>
      <c r="L101" s="10"/>
      <c r="M101" s="10"/>
    </row>
    <row r="102" spans="1:17" ht="165" x14ac:dyDescent="0.25">
      <c r="A102" s="19" t="s">
        <v>218</v>
      </c>
      <c r="B102" s="10" t="s">
        <v>323</v>
      </c>
      <c r="C102" s="16" t="s">
        <v>407</v>
      </c>
      <c r="D102" s="13" t="s">
        <v>15</v>
      </c>
      <c r="E102" s="11" t="s">
        <v>408</v>
      </c>
      <c r="F102" s="10">
        <v>9.76</v>
      </c>
      <c r="G102" s="10">
        <v>6</v>
      </c>
      <c r="H102" s="12">
        <f>F102*G102</f>
        <v>58.56</v>
      </c>
      <c r="I102" s="10">
        <f>H102/6</f>
        <v>9.76</v>
      </c>
      <c r="J102" s="4"/>
      <c r="K102" s="4"/>
      <c r="L102" s="10"/>
      <c r="M102" s="10"/>
    </row>
    <row r="103" spans="1:17" ht="75" x14ac:dyDescent="0.25">
      <c r="A103" s="19" t="s">
        <v>218</v>
      </c>
      <c r="B103" s="10" t="s">
        <v>143</v>
      </c>
      <c r="C103" s="16" t="s">
        <v>144</v>
      </c>
      <c r="D103" s="13" t="s">
        <v>145</v>
      </c>
      <c r="E103" s="11" t="s">
        <v>146</v>
      </c>
      <c r="F103" s="10">
        <v>259</v>
      </c>
      <c r="G103" s="10">
        <v>8</v>
      </c>
      <c r="H103" s="12">
        <f t="shared" ref="H103:H112" si="6">F103*G103</f>
        <v>2072</v>
      </c>
      <c r="I103" s="57" t="s">
        <v>403</v>
      </c>
      <c r="J103" s="4"/>
      <c r="K103" s="4"/>
      <c r="L103" s="10"/>
      <c r="M103" s="10"/>
    </row>
    <row r="104" spans="1:17" ht="105" x14ac:dyDescent="0.25">
      <c r="A104" s="19" t="s">
        <v>218</v>
      </c>
      <c r="B104" s="10" t="s">
        <v>62</v>
      </c>
      <c r="C104" s="10" t="s">
        <v>63</v>
      </c>
      <c r="D104" s="10" t="s">
        <v>15</v>
      </c>
      <c r="E104" s="11" t="s">
        <v>64</v>
      </c>
      <c r="F104" s="10">
        <v>11.98</v>
      </c>
      <c r="G104" s="10">
        <v>1</v>
      </c>
      <c r="H104" s="12">
        <f t="shared" si="6"/>
        <v>11.98</v>
      </c>
      <c r="I104" s="57" t="s">
        <v>403</v>
      </c>
      <c r="J104" s="4"/>
      <c r="K104" s="4"/>
      <c r="L104" s="10"/>
      <c r="M104" s="10"/>
    </row>
    <row r="105" spans="1:17" ht="195" x14ac:dyDescent="0.25">
      <c r="A105" s="19" t="s">
        <v>280</v>
      </c>
      <c r="B105" s="10" t="s">
        <v>43</v>
      </c>
      <c r="C105" s="13" t="s">
        <v>44</v>
      </c>
      <c r="D105" s="13" t="s">
        <v>15</v>
      </c>
      <c r="E105" s="11" t="s">
        <v>45</v>
      </c>
      <c r="F105" s="10">
        <v>17.95</v>
      </c>
      <c r="G105" s="10">
        <v>1</v>
      </c>
      <c r="H105" s="12">
        <f t="shared" si="6"/>
        <v>17.95</v>
      </c>
      <c r="I105" s="57" t="s">
        <v>403</v>
      </c>
      <c r="J105" s="4"/>
      <c r="K105" s="4"/>
      <c r="L105" s="10" t="s">
        <v>313</v>
      </c>
      <c r="M105" s="10"/>
    </row>
    <row r="106" spans="1:17" ht="90" x14ac:dyDescent="0.25">
      <c r="A106" s="19" t="s">
        <v>218</v>
      </c>
      <c r="B106" s="10" t="s">
        <v>248</v>
      </c>
      <c r="C106" s="10" t="s">
        <v>246</v>
      </c>
      <c r="D106" s="10" t="s">
        <v>15</v>
      </c>
      <c r="E106" s="11" t="s">
        <v>247</v>
      </c>
      <c r="F106" s="10">
        <v>13.39</v>
      </c>
      <c r="G106" s="10">
        <v>1</v>
      </c>
      <c r="H106" s="12">
        <f t="shared" si="6"/>
        <v>13.39</v>
      </c>
      <c r="I106" s="10">
        <f>0.2*H106</f>
        <v>2.6780000000000004</v>
      </c>
      <c r="J106" s="4"/>
      <c r="K106" s="4"/>
      <c r="L106" s="10"/>
      <c r="M106" s="10"/>
    </row>
    <row r="107" spans="1:17" ht="110.25" x14ac:dyDescent="0.25">
      <c r="A107" s="19" t="s">
        <v>218</v>
      </c>
      <c r="B107" s="16" t="s">
        <v>153</v>
      </c>
      <c r="C107" s="16" t="s">
        <v>154</v>
      </c>
      <c r="D107" s="16" t="s">
        <v>15</v>
      </c>
      <c r="E107" s="11" t="s">
        <v>155</v>
      </c>
      <c r="F107" s="16">
        <v>12.99</v>
      </c>
      <c r="G107" s="10">
        <v>5</v>
      </c>
      <c r="H107" s="12">
        <f t="shared" si="6"/>
        <v>64.95</v>
      </c>
      <c r="I107" s="57" t="s">
        <v>403</v>
      </c>
      <c r="J107" s="4"/>
      <c r="K107" s="4"/>
      <c r="L107" s="10"/>
      <c r="M107" s="10"/>
    </row>
    <row r="108" spans="1:17" ht="210" x14ac:dyDescent="0.25">
      <c r="A108" s="19" t="s">
        <v>218</v>
      </c>
      <c r="B108" s="10" t="s">
        <v>198</v>
      </c>
      <c r="C108" s="16" t="s">
        <v>199</v>
      </c>
      <c r="D108" s="10" t="s">
        <v>15</v>
      </c>
      <c r="E108" s="11" t="s">
        <v>197</v>
      </c>
      <c r="F108" s="10">
        <v>12.99</v>
      </c>
      <c r="G108" s="10">
        <v>4</v>
      </c>
      <c r="H108" s="12">
        <f t="shared" si="6"/>
        <v>51.96</v>
      </c>
      <c r="I108" s="10">
        <f>H108/4</f>
        <v>12.99</v>
      </c>
      <c r="J108" s="4"/>
      <c r="K108" s="4"/>
      <c r="L108" s="10"/>
      <c r="M108" s="10"/>
    </row>
    <row r="109" spans="1:17" ht="110.25" x14ac:dyDescent="0.25">
      <c r="A109" s="19" t="s">
        <v>218</v>
      </c>
      <c r="B109" s="10" t="s">
        <v>156</v>
      </c>
      <c r="C109" s="16" t="s">
        <v>157</v>
      </c>
      <c r="D109" s="10" t="s">
        <v>15</v>
      </c>
      <c r="E109" s="11" t="s">
        <v>158</v>
      </c>
      <c r="F109" s="10">
        <v>16.5</v>
      </c>
      <c r="G109" s="10">
        <v>6</v>
      </c>
      <c r="H109" s="12">
        <f t="shared" si="6"/>
        <v>99</v>
      </c>
      <c r="I109" s="10">
        <f>H109/3</f>
        <v>33</v>
      </c>
      <c r="J109" s="4"/>
      <c r="K109" s="4"/>
      <c r="L109" s="10"/>
      <c r="M109" s="10"/>
    </row>
    <row r="110" spans="1:17" ht="94.5" x14ac:dyDescent="0.25">
      <c r="A110" s="19" t="s">
        <v>218</v>
      </c>
      <c r="B110" s="10" t="s">
        <v>215</v>
      </c>
      <c r="C110" s="16" t="s">
        <v>213</v>
      </c>
      <c r="D110" s="10" t="s">
        <v>15</v>
      </c>
      <c r="E110" s="11" t="s">
        <v>214</v>
      </c>
      <c r="F110" s="10">
        <v>15.25</v>
      </c>
      <c r="G110" s="10">
        <v>1</v>
      </c>
      <c r="H110" s="12">
        <f t="shared" si="6"/>
        <v>15.25</v>
      </c>
      <c r="I110" s="57" t="s">
        <v>403</v>
      </c>
      <c r="J110" s="4"/>
      <c r="K110" s="4"/>
      <c r="L110" s="10"/>
      <c r="M110" s="10"/>
    </row>
    <row r="111" spans="1:17" ht="75" x14ac:dyDescent="0.25">
      <c r="A111" s="19" t="s">
        <v>218</v>
      </c>
      <c r="B111" s="10" t="s">
        <v>159</v>
      </c>
      <c r="C111" s="16" t="s">
        <v>160</v>
      </c>
      <c r="D111" s="10" t="s">
        <v>15</v>
      </c>
      <c r="E111" s="11" t="s">
        <v>161</v>
      </c>
      <c r="F111" s="10">
        <v>12</v>
      </c>
      <c r="G111" s="10">
        <v>6</v>
      </c>
      <c r="H111" s="12">
        <f t="shared" si="6"/>
        <v>72</v>
      </c>
      <c r="I111" s="10">
        <f>0.2*H111</f>
        <v>14.4</v>
      </c>
      <c r="J111" s="4"/>
      <c r="K111" s="4"/>
      <c r="L111" s="10"/>
      <c r="M111" s="10"/>
    </row>
    <row r="112" spans="1:17" ht="180" x14ac:dyDescent="0.25">
      <c r="A112" s="19" t="s">
        <v>218</v>
      </c>
      <c r="B112" s="10" t="s">
        <v>59</v>
      </c>
      <c r="C112" s="13" t="s">
        <v>60</v>
      </c>
      <c r="D112" s="13" t="s">
        <v>15</v>
      </c>
      <c r="E112" s="11" t="s">
        <v>61</v>
      </c>
      <c r="F112" s="10">
        <v>17.98</v>
      </c>
      <c r="G112" s="10">
        <v>4</v>
      </c>
      <c r="H112" s="12">
        <f t="shared" si="6"/>
        <v>71.92</v>
      </c>
      <c r="I112" s="57" t="s">
        <v>403</v>
      </c>
      <c r="J112" s="4"/>
      <c r="K112" s="4"/>
      <c r="L112" s="10"/>
      <c r="M112" s="10"/>
    </row>
    <row r="113" spans="1:13" ht="300" x14ac:dyDescent="0.25">
      <c r="A113" s="19" t="s">
        <v>218</v>
      </c>
      <c r="B113" s="10" t="s">
        <v>325</v>
      </c>
      <c r="C113" s="13"/>
      <c r="D113" s="13"/>
      <c r="E113" s="11" t="s">
        <v>327</v>
      </c>
      <c r="F113" s="10"/>
      <c r="G113" s="10"/>
      <c r="H113" s="12"/>
      <c r="I113" s="57" t="s">
        <v>403</v>
      </c>
      <c r="J113" s="4"/>
      <c r="K113" s="4"/>
      <c r="L113" s="10"/>
      <c r="M113" s="10"/>
    </row>
    <row r="114" spans="1:13" ht="120" x14ac:dyDescent="0.25">
      <c r="A114" s="19" t="s">
        <v>218</v>
      </c>
      <c r="B114" s="10" t="s">
        <v>322</v>
      </c>
      <c r="C114" s="13" t="s">
        <v>406</v>
      </c>
      <c r="D114" s="13"/>
      <c r="E114" s="11" t="s">
        <v>329</v>
      </c>
      <c r="F114" s="10">
        <v>8.99</v>
      </c>
      <c r="G114" s="10">
        <v>3</v>
      </c>
      <c r="H114" s="12">
        <f>F114*G114</f>
        <v>26.97</v>
      </c>
      <c r="I114" s="10">
        <f>H114/3</f>
        <v>8.99</v>
      </c>
      <c r="J114" s="4"/>
      <c r="K114" s="4"/>
      <c r="L114" s="10"/>
      <c r="M114" s="10"/>
    </row>
    <row r="115" spans="1:13" x14ac:dyDescent="0.25">
      <c r="A115" s="19" t="s">
        <v>218</v>
      </c>
      <c r="B115" s="10" t="s">
        <v>417</v>
      </c>
      <c r="C115" s="13"/>
      <c r="D115" s="13"/>
      <c r="E115" s="11"/>
      <c r="F115" s="10"/>
      <c r="G115" s="10"/>
      <c r="H115" s="12"/>
      <c r="I115" s="10">
        <v>200</v>
      </c>
      <c r="J115" s="4"/>
      <c r="K115" s="4"/>
      <c r="L115" s="10"/>
      <c r="M115" s="10"/>
    </row>
    <row r="116" spans="1:13" x14ac:dyDescent="0.25">
      <c r="A116" s="19" t="s">
        <v>218</v>
      </c>
      <c r="B116" s="10" t="s">
        <v>402</v>
      </c>
      <c r="C116" s="13"/>
      <c r="D116" s="13"/>
      <c r="E116" s="11"/>
      <c r="F116" s="10">
        <v>6.99</v>
      </c>
      <c r="G116" s="10">
        <v>10</v>
      </c>
      <c r="H116" s="12">
        <f>F116*G116</f>
        <v>69.900000000000006</v>
      </c>
      <c r="I116" s="12">
        <f>H116</f>
        <v>69.900000000000006</v>
      </c>
      <c r="J116" s="4"/>
      <c r="K116" s="4"/>
      <c r="L116" s="10"/>
      <c r="M116" s="10"/>
    </row>
    <row r="117" spans="1:13" ht="195" x14ac:dyDescent="0.25">
      <c r="A117" s="19" t="s">
        <v>218</v>
      </c>
      <c r="B117" s="10" t="s">
        <v>210</v>
      </c>
      <c r="C117" s="16" t="s">
        <v>211</v>
      </c>
      <c r="D117" s="10" t="s">
        <v>15</v>
      </c>
      <c r="E117" s="11" t="s">
        <v>212</v>
      </c>
      <c r="F117" s="10">
        <v>15.96</v>
      </c>
      <c r="G117" s="10">
        <v>1</v>
      </c>
      <c r="H117" s="12">
        <f>F117*G117</f>
        <v>15.96</v>
      </c>
      <c r="I117" s="12">
        <f>H117</f>
        <v>15.96</v>
      </c>
      <c r="J117" s="4"/>
      <c r="K117" s="4"/>
      <c r="L117" s="10"/>
      <c r="M117" s="10"/>
    </row>
    <row r="118" spans="1:13" x14ac:dyDescent="0.25">
      <c r="A118" s="25" t="s">
        <v>218</v>
      </c>
      <c r="B118" s="26" t="s">
        <v>237</v>
      </c>
      <c r="C118" s="26"/>
      <c r="D118" s="26"/>
      <c r="E118" s="26"/>
      <c r="F118" s="26"/>
      <c r="G118" s="26"/>
      <c r="H118" s="28"/>
      <c r="I118" s="28">
        <f>SUM(I61:I117)/12</f>
        <v>79.637166666666673</v>
      </c>
      <c r="J118" s="26"/>
      <c r="K118" s="26"/>
      <c r="L118" s="26"/>
      <c r="M118" s="26"/>
    </row>
    <row r="119" spans="1:13" s="46" customFormat="1" x14ac:dyDescent="0.25">
      <c r="A119" s="50" t="s">
        <v>339</v>
      </c>
      <c r="B119" s="9">
        <v>1</v>
      </c>
      <c r="C119" s="9"/>
      <c r="D119" s="9"/>
      <c r="E119" s="9"/>
      <c r="F119" s="9"/>
      <c r="G119" s="9"/>
      <c r="H119" s="27"/>
      <c r="I119" s="27"/>
      <c r="J119" s="9"/>
      <c r="K119" s="9"/>
      <c r="L119" s="9"/>
      <c r="M119" s="9"/>
    </row>
    <row r="120" spans="1:13" x14ac:dyDescent="0.25">
      <c r="A120" s="19" t="s">
        <v>339</v>
      </c>
      <c r="B120" s="10" t="s">
        <v>336</v>
      </c>
      <c r="C120" s="10"/>
      <c r="D120" s="10"/>
      <c r="E120" s="10"/>
      <c r="F120" s="10">
        <v>89</v>
      </c>
      <c r="G120" s="10">
        <v>12</v>
      </c>
      <c r="H120" s="12">
        <f>F120*G120</f>
        <v>1068</v>
      </c>
      <c r="I120" s="12">
        <v>0</v>
      </c>
      <c r="J120" s="4"/>
      <c r="K120" s="4"/>
      <c r="L120" s="35"/>
      <c r="M120" s="10"/>
    </row>
    <row r="121" spans="1:13" x14ac:dyDescent="0.25">
      <c r="A121" s="19" t="s">
        <v>339</v>
      </c>
      <c r="B121" s="10" t="s">
        <v>337</v>
      </c>
      <c r="C121" s="10"/>
      <c r="D121" s="10"/>
      <c r="E121" s="10"/>
      <c r="F121" s="10">
        <v>79</v>
      </c>
      <c r="G121" s="10">
        <v>12</v>
      </c>
      <c r="H121" s="12">
        <f>F121*G121</f>
        <v>948</v>
      </c>
      <c r="I121" s="12">
        <v>0</v>
      </c>
      <c r="J121" s="4"/>
      <c r="K121" s="4"/>
      <c r="L121" s="35"/>
      <c r="M121" s="10"/>
    </row>
    <row r="122" spans="1:13" x14ac:dyDescent="0.25">
      <c r="A122" s="19" t="s">
        <v>339</v>
      </c>
      <c r="B122" s="10" t="s">
        <v>335</v>
      </c>
      <c r="C122" s="10"/>
      <c r="D122" s="10"/>
      <c r="E122" s="10"/>
      <c r="F122" s="10">
        <v>99</v>
      </c>
      <c r="G122" s="10">
        <v>12</v>
      </c>
      <c r="H122" s="12">
        <f>F122*G122</f>
        <v>1188</v>
      </c>
      <c r="I122" s="12">
        <v>0</v>
      </c>
      <c r="J122" s="4"/>
      <c r="K122" s="4"/>
      <c r="L122" s="35"/>
      <c r="M122" s="10"/>
    </row>
    <row r="123" spans="1:13" x14ac:dyDescent="0.25">
      <c r="A123" s="19" t="s">
        <v>339</v>
      </c>
      <c r="B123" s="10" t="s">
        <v>338</v>
      </c>
      <c r="C123" s="10"/>
      <c r="D123" s="10"/>
      <c r="E123" s="10"/>
      <c r="F123" s="10">
        <v>79</v>
      </c>
      <c r="G123" s="10">
        <v>12</v>
      </c>
      <c r="H123" s="12">
        <f>F123*G123</f>
        <v>948</v>
      </c>
      <c r="I123" s="12">
        <v>0</v>
      </c>
      <c r="J123" s="4"/>
      <c r="K123" s="4"/>
      <c r="L123" s="35"/>
      <c r="M123" s="10"/>
    </row>
    <row r="124" spans="1:13" x14ac:dyDescent="0.25">
      <c r="A124" s="19" t="s">
        <v>339</v>
      </c>
      <c r="B124" s="10" t="s">
        <v>334</v>
      </c>
      <c r="C124" s="10"/>
      <c r="D124" s="10"/>
      <c r="E124" s="10"/>
      <c r="F124" s="10">
        <v>79</v>
      </c>
      <c r="G124" s="10">
        <v>12</v>
      </c>
      <c r="H124" s="12">
        <f>F124*G124</f>
        <v>948</v>
      </c>
      <c r="I124" s="12">
        <f>H124</f>
        <v>948</v>
      </c>
      <c r="J124" s="4"/>
      <c r="K124" s="4"/>
      <c r="L124" s="35"/>
      <c r="M124" s="10"/>
    </row>
    <row r="125" spans="1:13" x14ac:dyDescent="0.25">
      <c r="A125" s="25" t="s">
        <v>339</v>
      </c>
      <c r="B125" s="26" t="s">
        <v>237</v>
      </c>
      <c r="C125" s="26"/>
      <c r="D125" s="26"/>
      <c r="E125" s="26"/>
      <c r="F125" s="26"/>
      <c r="G125" s="26"/>
      <c r="H125" s="28"/>
      <c r="I125" s="28">
        <f>SUM(I120:I124)/12</f>
        <v>79</v>
      </c>
      <c r="J125" s="26"/>
      <c r="K125" s="26"/>
      <c r="L125" s="26"/>
      <c r="M125" s="26"/>
    </row>
    <row r="126" spans="1:13" s="62" customFormat="1" x14ac:dyDescent="0.25">
      <c r="A126" s="58" t="s">
        <v>390</v>
      </c>
      <c r="B126" s="59">
        <v>1</v>
      </c>
      <c r="C126" s="59"/>
      <c r="D126" s="59"/>
      <c r="E126" s="59"/>
      <c r="F126" s="59"/>
      <c r="G126" s="59"/>
      <c r="H126" s="60"/>
      <c r="I126" s="60"/>
      <c r="J126" s="59"/>
      <c r="K126" s="59"/>
      <c r="L126" s="61"/>
      <c r="M126" s="59"/>
    </row>
    <row r="127" spans="1:13" x14ac:dyDescent="0.25">
      <c r="A127" s="19" t="s">
        <v>390</v>
      </c>
      <c r="B127" s="10" t="s">
        <v>391</v>
      </c>
      <c r="C127" s="10"/>
      <c r="D127" s="10"/>
      <c r="E127" s="10"/>
      <c r="F127" s="10">
        <v>1</v>
      </c>
      <c r="G127" s="10">
        <v>2400</v>
      </c>
      <c r="H127" s="12">
        <f>G127*F127</f>
        <v>2400</v>
      </c>
      <c r="I127" s="12">
        <v>2400</v>
      </c>
      <c r="J127" s="4"/>
      <c r="K127" s="4"/>
      <c r="L127" s="35"/>
      <c r="M127" s="10"/>
    </row>
    <row r="128" spans="1:13" x14ac:dyDescent="0.25">
      <c r="A128" s="19" t="s">
        <v>390</v>
      </c>
      <c r="B128" s="10" t="s">
        <v>392</v>
      </c>
      <c r="C128" s="10"/>
      <c r="D128" s="10"/>
      <c r="E128" s="10"/>
      <c r="F128" s="10">
        <v>3</v>
      </c>
      <c r="G128" s="10">
        <v>72</v>
      </c>
      <c r="H128" s="12">
        <f>G128*F128</f>
        <v>216</v>
      </c>
      <c r="I128" s="12">
        <f>H128</f>
        <v>216</v>
      </c>
      <c r="J128" s="4"/>
      <c r="K128" s="4"/>
      <c r="L128" s="35"/>
      <c r="M128" s="10"/>
    </row>
    <row r="129" spans="1:13" x14ac:dyDescent="0.25">
      <c r="A129" s="19" t="s">
        <v>390</v>
      </c>
      <c r="B129" s="10" t="s">
        <v>393</v>
      </c>
      <c r="C129" s="10"/>
      <c r="D129" s="10"/>
      <c r="E129" s="10"/>
      <c r="F129" s="10">
        <v>3</v>
      </c>
      <c r="G129" s="10">
        <v>4.9800000000000004</v>
      </c>
      <c r="H129" s="12">
        <f>F129*G129</f>
        <v>14.940000000000001</v>
      </c>
      <c r="I129" s="12">
        <f>H129</f>
        <v>14.940000000000001</v>
      </c>
      <c r="J129" s="4"/>
      <c r="K129" s="4"/>
      <c r="L129" s="35"/>
      <c r="M129" s="10"/>
    </row>
    <row r="130" spans="1:13" x14ac:dyDescent="0.25">
      <c r="A130" s="19" t="s">
        <v>390</v>
      </c>
      <c r="B130" s="10" t="s">
        <v>394</v>
      </c>
      <c r="C130" s="10"/>
      <c r="D130" s="10"/>
      <c r="E130" s="10"/>
      <c r="F130" s="10">
        <v>2</v>
      </c>
      <c r="G130" s="10">
        <v>150</v>
      </c>
      <c r="H130" s="12">
        <f>G130*F130</f>
        <v>300</v>
      </c>
      <c r="I130" s="12">
        <f>H130</f>
        <v>300</v>
      </c>
      <c r="J130" s="4"/>
      <c r="K130" s="4"/>
      <c r="L130" s="35"/>
      <c r="M130" s="10"/>
    </row>
    <row r="131" spans="1:13" x14ac:dyDescent="0.25">
      <c r="A131" s="19" t="s">
        <v>390</v>
      </c>
      <c r="B131" s="10" t="s">
        <v>395</v>
      </c>
      <c r="C131" s="10"/>
      <c r="D131" s="10"/>
      <c r="E131" s="10"/>
      <c r="F131" s="10">
        <v>1</v>
      </c>
      <c r="G131" s="10">
        <v>100</v>
      </c>
      <c r="H131" s="12">
        <f>G131*F131</f>
        <v>100</v>
      </c>
      <c r="I131" s="12">
        <f>H131</f>
        <v>100</v>
      </c>
      <c r="J131" s="4"/>
      <c r="K131" s="4"/>
      <c r="L131" s="35"/>
      <c r="M131" s="10"/>
    </row>
    <row r="132" spans="1:13" x14ac:dyDescent="0.25">
      <c r="A132" s="25" t="s">
        <v>390</v>
      </c>
      <c r="B132" s="26" t="s">
        <v>237</v>
      </c>
      <c r="C132" s="26"/>
      <c r="D132" s="26"/>
      <c r="E132" s="26"/>
      <c r="F132" s="26"/>
      <c r="G132" s="26"/>
      <c r="H132" s="28"/>
      <c r="I132" s="28">
        <f>SUM(I127:I131)/36</f>
        <v>84.192777777777778</v>
      </c>
      <c r="J132" s="26"/>
      <c r="K132" s="26"/>
      <c r="L132" s="26"/>
      <c r="M132" s="26"/>
    </row>
    <row r="133" spans="1:13" x14ac:dyDescent="0.25">
      <c r="A133" s="19"/>
      <c r="B133" s="10"/>
      <c r="C133" s="10"/>
      <c r="D133" s="10"/>
      <c r="E133" s="10"/>
      <c r="F133" s="10"/>
      <c r="G133" s="10"/>
      <c r="H133" s="12"/>
      <c r="I133" s="12"/>
      <c r="J133" s="4"/>
      <c r="K133" s="4"/>
      <c r="L133" s="35"/>
      <c r="M133" s="10"/>
    </row>
    <row r="134" spans="1:13" x14ac:dyDescent="0.25">
      <c r="A134" s="22" t="s">
        <v>229</v>
      </c>
      <c r="B134" s="23">
        <v>1</v>
      </c>
      <c r="C134" s="23" t="s">
        <v>228</v>
      </c>
      <c r="D134" s="23"/>
      <c r="E134" s="23"/>
      <c r="F134" s="23"/>
      <c r="G134" s="23"/>
      <c r="H134" s="23"/>
      <c r="I134" s="23"/>
      <c r="J134" s="23"/>
      <c r="K134" s="23"/>
      <c r="L134" s="23"/>
      <c r="M134" s="23"/>
    </row>
    <row r="135" spans="1:13" ht="30" x14ac:dyDescent="0.25">
      <c r="A135" s="19" t="s">
        <v>230</v>
      </c>
      <c r="B135" s="10" t="s">
        <v>16</v>
      </c>
      <c r="C135" s="10" t="s">
        <v>185</v>
      </c>
      <c r="D135" s="10" t="s">
        <v>122</v>
      </c>
      <c r="E135" s="11" t="s">
        <v>184</v>
      </c>
      <c r="F135" s="10">
        <v>4.95</v>
      </c>
      <c r="G135" s="9"/>
      <c r="H135" s="27"/>
      <c r="I135" s="9"/>
      <c r="J135" s="4"/>
      <c r="K135" s="4"/>
      <c r="L135" s="10"/>
      <c r="M135" s="10"/>
    </row>
    <row r="136" spans="1:13" ht="75" x14ac:dyDescent="0.25">
      <c r="A136" s="19" t="s">
        <v>231</v>
      </c>
      <c r="B136" s="10" t="s">
        <v>71</v>
      </c>
      <c r="C136" s="10" t="s">
        <v>72</v>
      </c>
      <c r="D136" s="10" t="s">
        <v>15</v>
      </c>
      <c r="E136" s="11" t="s">
        <v>73</v>
      </c>
      <c r="F136" s="10">
        <v>15.99</v>
      </c>
      <c r="G136" s="9"/>
      <c r="H136" s="27"/>
      <c r="I136" s="9"/>
      <c r="J136" s="4"/>
      <c r="K136" s="4"/>
      <c r="L136" s="10"/>
      <c r="M136" s="10"/>
    </row>
    <row r="137" spans="1:13" ht="30" x14ac:dyDescent="0.25">
      <c r="A137" s="19" t="s">
        <v>232</v>
      </c>
      <c r="B137" s="10" t="s">
        <v>113</v>
      </c>
      <c r="C137" s="10" t="s">
        <v>114</v>
      </c>
      <c r="D137" s="10" t="s">
        <v>115</v>
      </c>
      <c r="E137" s="11" t="s">
        <v>116</v>
      </c>
      <c r="F137" s="10">
        <v>3.5</v>
      </c>
      <c r="G137" s="9"/>
      <c r="H137" s="27"/>
      <c r="I137" s="27"/>
      <c r="J137" s="4"/>
      <c r="K137" s="4"/>
      <c r="L137" s="10"/>
      <c r="M137" s="10"/>
    </row>
    <row r="138" spans="1:13" ht="30" x14ac:dyDescent="0.25">
      <c r="A138" s="19" t="s">
        <v>232</v>
      </c>
      <c r="B138" s="10" t="s">
        <v>162</v>
      </c>
      <c r="C138" s="10" t="s">
        <v>163</v>
      </c>
      <c r="D138" s="10" t="s">
        <v>164</v>
      </c>
      <c r="E138" s="11" t="s">
        <v>165</v>
      </c>
      <c r="F138" s="10">
        <v>7.95</v>
      </c>
      <c r="G138" s="9"/>
      <c r="H138" s="27"/>
      <c r="I138" s="9"/>
      <c r="J138" s="4"/>
      <c r="K138" s="4"/>
      <c r="L138" s="10"/>
      <c r="M138" s="10"/>
    </row>
    <row r="139" spans="1:13" ht="195" x14ac:dyDescent="0.25">
      <c r="A139" s="19" t="s">
        <v>232</v>
      </c>
      <c r="B139" s="10" t="s">
        <v>74</v>
      </c>
      <c r="C139" s="10" t="s">
        <v>6</v>
      </c>
      <c r="D139" s="10" t="s">
        <v>15</v>
      </c>
      <c r="E139" s="11" t="s">
        <v>75</v>
      </c>
      <c r="F139" s="10">
        <v>10.98</v>
      </c>
      <c r="G139" s="9"/>
      <c r="H139" s="27"/>
      <c r="I139" s="9"/>
      <c r="J139" s="4"/>
      <c r="K139" s="4"/>
      <c r="L139" s="10"/>
      <c r="M139" s="10"/>
    </row>
    <row r="140" spans="1:13" ht="30" x14ac:dyDescent="0.25">
      <c r="A140" s="19" t="s">
        <v>233</v>
      </c>
      <c r="B140" s="10" t="s">
        <v>99</v>
      </c>
      <c r="C140" s="10" t="s">
        <v>10</v>
      </c>
      <c r="D140" s="10" t="s">
        <v>100</v>
      </c>
      <c r="E140" s="11" t="s">
        <v>101</v>
      </c>
      <c r="F140" s="10">
        <v>11.99</v>
      </c>
      <c r="G140" s="9"/>
      <c r="H140" s="27"/>
      <c r="I140" s="9"/>
      <c r="J140" s="4"/>
      <c r="K140" s="4"/>
      <c r="L140" s="10"/>
      <c r="M140" s="10"/>
    </row>
    <row r="141" spans="1:13" ht="225" x14ac:dyDescent="0.25">
      <c r="A141" s="19" t="s">
        <v>235</v>
      </c>
      <c r="B141" s="16" t="s">
        <v>166</v>
      </c>
      <c r="C141" s="16" t="s">
        <v>167</v>
      </c>
      <c r="D141" s="16" t="s">
        <v>15</v>
      </c>
      <c r="E141" s="11" t="s">
        <v>168</v>
      </c>
      <c r="F141" s="16">
        <v>12.99</v>
      </c>
      <c r="G141" s="9"/>
      <c r="H141" s="27"/>
      <c r="I141" s="27"/>
      <c r="J141" s="4"/>
      <c r="K141" s="4"/>
      <c r="L141" s="10"/>
      <c r="M141" s="10"/>
    </row>
    <row r="142" spans="1:13" ht="60" x14ac:dyDescent="0.25">
      <c r="A142" s="17" t="s">
        <v>234</v>
      </c>
      <c r="B142" s="1" t="s">
        <v>68</v>
      </c>
      <c r="C142" s="13" t="s">
        <v>69</v>
      </c>
      <c r="D142" s="41" t="s">
        <v>15</v>
      </c>
      <c r="E142" s="11" t="s">
        <v>70</v>
      </c>
      <c r="F142" s="1">
        <v>23.95</v>
      </c>
      <c r="G142" s="9"/>
      <c r="H142" s="27"/>
      <c r="I142" s="9"/>
      <c r="L142" s="1"/>
    </row>
    <row r="143" spans="1:13" ht="30" x14ac:dyDescent="0.25">
      <c r="A143" s="17" t="s">
        <v>234</v>
      </c>
      <c r="B143" s="1" t="s">
        <v>120</v>
      </c>
      <c r="C143" s="1" t="s">
        <v>121</v>
      </c>
      <c r="D143" s="1" t="s">
        <v>122</v>
      </c>
      <c r="E143" s="45" t="s">
        <v>123</v>
      </c>
      <c r="F143" s="1">
        <v>19.95</v>
      </c>
      <c r="G143" s="46"/>
      <c r="H143" s="47"/>
      <c r="I143" s="46"/>
      <c r="L143" s="1"/>
    </row>
    <row r="144" spans="1:13" ht="150" x14ac:dyDescent="0.25">
      <c r="A144" s="17" t="s">
        <v>285</v>
      </c>
      <c r="B144" s="1" t="s">
        <v>79</v>
      </c>
      <c r="C144" s="1" t="s">
        <v>287</v>
      </c>
      <c r="D144" s="1" t="s">
        <v>15</v>
      </c>
      <c r="E144" s="45" t="s">
        <v>286</v>
      </c>
      <c r="F144" s="1">
        <v>29.99</v>
      </c>
      <c r="G144" s="46"/>
      <c r="H144" s="47"/>
      <c r="I144" s="46"/>
      <c r="L144" s="1"/>
    </row>
    <row r="145" spans="1:17" ht="195" x14ac:dyDescent="0.25">
      <c r="A145" s="17" t="s">
        <v>236</v>
      </c>
      <c r="B145" s="1" t="s">
        <v>249</v>
      </c>
      <c r="C145" s="1" t="s">
        <v>252</v>
      </c>
      <c r="D145" s="1" t="s">
        <v>15</v>
      </c>
      <c r="E145" s="45" t="s">
        <v>253</v>
      </c>
      <c r="F145" s="1">
        <v>6.99</v>
      </c>
      <c r="G145" s="1">
        <v>2</v>
      </c>
      <c r="H145" s="3">
        <f>F145*G145</f>
        <v>13.98</v>
      </c>
      <c r="I145" s="1"/>
      <c r="L145" s="1" t="s">
        <v>333</v>
      </c>
    </row>
    <row r="146" spans="1:17" ht="225" x14ac:dyDescent="0.25">
      <c r="A146" s="19" t="s">
        <v>236</v>
      </c>
      <c r="B146" s="10" t="s">
        <v>76</v>
      </c>
      <c r="C146" s="10" t="s">
        <v>77</v>
      </c>
      <c r="D146" s="10" t="s">
        <v>15</v>
      </c>
      <c r="E146" s="11" t="s">
        <v>78</v>
      </c>
      <c r="F146" s="10">
        <v>32.880000000000003</v>
      </c>
      <c r="G146" s="9"/>
      <c r="H146" s="27"/>
      <c r="I146" s="9"/>
      <c r="J146" s="4"/>
      <c r="K146" s="4"/>
      <c r="L146" s="10"/>
      <c r="M146" s="10"/>
    </row>
    <row r="147" spans="1:17" ht="75" x14ac:dyDescent="0.25">
      <c r="A147" s="19" t="s">
        <v>236</v>
      </c>
      <c r="B147" s="10" t="s">
        <v>172</v>
      </c>
      <c r="C147" s="10" t="s">
        <v>173</v>
      </c>
      <c r="D147" s="10" t="s">
        <v>15</v>
      </c>
      <c r="E147" s="11" t="s">
        <v>174</v>
      </c>
      <c r="F147" s="10">
        <v>12</v>
      </c>
      <c r="G147" s="9"/>
      <c r="H147" s="27"/>
      <c r="I147" s="27"/>
      <c r="J147" s="4"/>
      <c r="K147" s="4"/>
      <c r="L147" s="10"/>
      <c r="M147" s="10"/>
    </row>
    <row r="148" spans="1:17" ht="94.5" x14ac:dyDescent="0.25">
      <c r="A148" s="19" t="s">
        <v>236</v>
      </c>
      <c r="B148" s="10" t="s">
        <v>175</v>
      </c>
      <c r="C148" s="16" t="s">
        <v>176</v>
      </c>
      <c r="D148" s="10" t="s">
        <v>15</v>
      </c>
      <c r="E148" s="11" t="s">
        <v>177</v>
      </c>
      <c r="F148" s="10">
        <v>8.99</v>
      </c>
      <c r="G148" s="9"/>
      <c r="H148" s="27"/>
      <c r="I148" s="27"/>
      <c r="J148" s="4"/>
      <c r="K148" s="4"/>
      <c r="L148" s="10"/>
      <c r="M148" s="10"/>
    </row>
    <row r="149" spans="1:17" ht="150" x14ac:dyDescent="0.25">
      <c r="A149" s="19" t="s">
        <v>236</v>
      </c>
      <c r="B149" s="10" t="s">
        <v>169</v>
      </c>
      <c r="C149" s="16" t="s">
        <v>170</v>
      </c>
      <c r="D149" s="10" t="s">
        <v>15</v>
      </c>
      <c r="E149" s="11" t="s">
        <v>171</v>
      </c>
      <c r="F149" s="10">
        <v>5.69</v>
      </c>
      <c r="G149" s="9"/>
      <c r="H149" s="27"/>
      <c r="I149" s="27"/>
      <c r="J149" s="4"/>
      <c r="K149" s="4"/>
      <c r="L149" s="34" t="s">
        <v>186</v>
      </c>
      <c r="M149" s="10"/>
    </row>
    <row r="150" spans="1:17" ht="15.75" x14ac:dyDescent="0.25">
      <c r="A150" s="19"/>
      <c r="B150" s="10"/>
      <c r="C150" s="16"/>
      <c r="D150" s="10"/>
      <c r="E150" s="11"/>
      <c r="F150" s="10"/>
      <c r="G150" s="10"/>
      <c r="H150" s="12"/>
      <c r="I150" s="12"/>
      <c r="J150" s="4"/>
      <c r="K150" s="4"/>
      <c r="L150" s="10"/>
      <c r="M150" s="10"/>
      <c r="Q150" s="1">
        <f>10*36.19</f>
        <v>361.9</v>
      </c>
    </row>
  </sheetData>
  <autoFilter ref="A1:Q172" xr:uid="{00000000-0001-0000-0100-000000000000}"/>
  <sortState xmlns:xlrd2="http://schemas.microsoft.com/office/spreadsheetml/2017/richdata2" ref="A2:Q172">
    <sortCondition ref="A2:A172"/>
    <sortCondition ref="B2:B172"/>
  </sortState>
  <hyperlinks>
    <hyperlink ref="E47" r:id="rId1" display="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 xr:uid="{00000000-0004-0000-0100-000000000000}"/>
    <hyperlink ref="E40" r:id="rId2" xr:uid="{00000000-0004-0000-0100-000004000000}"/>
    <hyperlink ref="E105" r:id="rId3" display="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 xr:uid="{00000000-0004-0000-0100-000007000000}"/>
    <hyperlink ref="E93" r:id="rId4" xr:uid="{00000000-0004-0000-0100-000008000000}"/>
    <hyperlink ref="E37" r:id="rId5" xr:uid="{00000000-0004-0000-0100-00000E000000}"/>
    <hyperlink ref="E143" r:id="rId6" xr:uid="{00000000-0004-0000-0100-00000F000000}"/>
    <hyperlink ref="E39" r:id="rId7" xr:uid="{00000000-0004-0000-0100-000010000000}"/>
    <hyperlink ref="E36" r:id="rId8" xr:uid="{00000000-0004-0000-0100-000011000000}"/>
    <hyperlink ref="E41" r:id="rId9" xr:uid="{00000000-0004-0000-0100-000012000000}"/>
    <hyperlink ref="E42" r:id="rId10" xr:uid="{00000000-0004-0000-0100-000013000000}"/>
    <hyperlink ref="E10" r:id="rId11" xr:uid="{00000000-0004-0000-0100-000014000000}"/>
    <hyperlink ref="E136" r:id="rId12" xr:uid="{00000000-0004-0000-0100-000015000000}"/>
    <hyperlink ref="E142" r:id="rId13" xr:uid="{00000000-0004-0000-0100-000016000000}"/>
    <hyperlink ref="E112" r:id="rId14" display="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 xr:uid="{00000000-0004-0000-0100-000017000000}"/>
    <hyperlink ref="E74" r:id="rId15" xr:uid="{00000000-0004-0000-0100-000018000000}"/>
    <hyperlink ref="E12" r:id="rId16" xr:uid="{00000000-0004-0000-0100-000019000000}"/>
    <hyperlink ref="E30" r:id="rId17" xr:uid="{00000000-0004-0000-0100-00001A000000}"/>
    <hyperlink ref="E46" r:id="rId18" xr:uid="{00000000-0004-0000-0100-00001C000000}"/>
    <hyperlink ref="E48" r:id="rId19" display="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 xr:uid="{00000000-0004-0000-0100-00001D000000}"/>
    <hyperlink ref="E17" r:id="rId20" display="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 xr:uid="{00000000-0004-0000-0100-00001E000000}"/>
    <hyperlink ref="E13" r:id="rId21" xr:uid="{00000000-0004-0000-0100-00001F000000}"/>
    <hyperlink ref="E15" r:id="rId22" display="https://www.amazon.com/Gikfun-12x12x7-3-Tactile-Momentary-Arduino/dp/B01E38OS7K/ref=sr_1_3?keywords=arduino+buttons&amp;qid=1584132780&amp;sr=8-3" xr:uid="{00000000-0004-0000-0100-000021000000}"/>
    <hyperlink ref="C91" r:id="rId23" display="https://www.adafruit.com/product/1461" xr:uid="{00000000-0004-0000-0100-000022000000}"/>
    <hyperlink ref="E137" r:id="rId24" xr:uid="{00000000-0004-0000-0100-000023000000}"/>
    <hyperlink ref="E91" r:id="rId25" xr:uid="{00000000-0004-0000-0100-000024000000}"/>
    <hyperlink ref="E20" r:id="rId26" xr:uid="{00000000-0004-0000-0100-000025000000}"/>
    <hyperlink ref="E26" r:id="rId27" xr:uid="{00000000-0004-0000-0100-000026000000}"/>
    <hyperlink ref="E25" r:id="rId28" xr:uid="{00000000-0004-0000-0100-000027000000}"/>
    <hyperlink ref="E18" r:id="rId29" xr:uid="{00000000-0004-0000-0100-000028000000}"/>
    <hyperlink ref="E6" r:id="rId30" xr:uid="{00000000-0004-0000-0100-000029000000}"/>
    <hyperlink ref="E75" r:id="rId31" display="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 xr:uid="{00000000-0004-0000-0100-00002C000000}"/>
    <hyperlink ref="E104" r:id="rId32" xr:uid="{00000000-0004-0000-0100-00002F000000}"/>
    <hyperlink ref="E139" r:id="rId33" display="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 xr:uid="{00000000-0004-0000-0100-000031000000}"/>
    <hyperlink ref="E140" r:id="rId34" xr:uid="{00000000-0004-0000-0100-000032000000}"/>
    <hyperlink ref="E146" r:id="rId35" display="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 xr:uid="{00000000-0004-0000-0100-000033000000}"/>
    <hyperlink ref="E68" r:id="rId36" display="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 xr:uid="{00000000-0004-0000-0100-000034000000}"/>
    <hyperlink ref="E82" r:id="rId37" xr:uid="{00000000-0004-0000-0100-000035000000}"/>
    <hyperlink ref="E87" r:id="rId38" xr:uid="{00000000-0004-0000-0100-000036000000}"/>
    <hyperlink ref="E88" r:id="rId39" xr:uid="{00000000-0004-0000-0100-000037000000}"/>
    <hyperlink ref="E83" r:id="rId40" xr:uid="{00000000-0004-0000-0100-000038000000}"/>
    <hyperlink ref="E103" r:id="rId41" xr:uid="{00000000-0004-0000-0100-00003C000000}"/>
    <hyperlink ref="E73" r:id="rId42" xr:uid="{00000000-0004-0000-0100-00003D000000}"/>
    <hyperlink ref="E100" r:id="rId43" xr:uid="{00000000-0004-0000-0100-00003E000000}"/>
    <hyperlink ref="E141" r:id="rId44" display="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 xr:uid="{00000000-0004-0000-0100-00003F000000}"/>
    <hyperlink ref="E8" r:id="rId45" xr:uid="{00000000-0004-0000-0100-000040000000}"/>
    <hyperlink ref="E107" r:id="rId46" xr:uid="{00000000-0004-0000-0100-000041000000}"/>
    <hyperlink ref="E149" r:id="rId47" display="https://www.amazon.com/dp/B07QKDSCSM/ref=sspa_dk_detail_0?spLa=ZW5jcnlwdGVkUXVhbGlmaWVyPUFCNUFXNjBMUkhRNjgmZW5jcnlwdGVkSWQ9QTAzODUwNTVOR1NCNFFLMjRWR0ImZW5jcnlwdGVkQWRJZD1BMDM1MDc1NjNWSVJZSlg1Q0pDTUkmd2lkZ2V0TmFtZT1zcF9kZXRhaWwyJmFjdGlvbj1jbGlja1JlZGlyZWN0JmRvTm90TG9nQ2xpY2s9dHJ1ZQ&amp;th=1" xr:uid="{00000000-0004-0000-0100-000044000000}"/>
    <hyperlink ref="E109" r:id="rId48" xr:uid="{00000000-0004-0000-0100-000045000000}"/>
    <hyperlink ref="E111" r:id="rId49" xr:uid="{00000000-0004-0000-0100-000046000000}"/>
    <hyperlink ref="E148" r:id="rId50" xr:uid="{00000000-0004-0000-0100-000047000000}"/>
    <hyperlink ref="E147" r:id="rId51" xr:uid="{00000000-0004-0000-0100-000048000000}"/>
    <hyperlink ref="E89" r:id="rId52" xr:uid="{00000000-0004-0000-0100-00004B000000}"/>
    <hyperlink ref="E86" r:id="rId53" xr:uid="{00000000-0004-0000-0100-00004C000000}"/>
    <hyperlink ref="E85" r:id="rId54" xr:uid="{00000000-0004-0000-0100-00004D000000}"/>
    <hyperlink ref="E90" r:id="rId55" xr:uid="{00000000-0004-0000-0100-00004E000000}"/>
    <hyperlink ref="C84" r:id="rId56" display="https://store.ncd.io/product/feather-battery-i2c-shield-for-particle-and-feather-modules/" xr:uid="{00000000-0004-0000-0100-00003A000000}"/>
    <hyperlink ref="E84" r:id="rId57" xr:uid="{00000000-0004-0000-0100-000039000000}"/>
    <hyperlink ref="E94" r:id="rId58" display="https://www.amazon.com/Screwdriver-Flathead-Phillips-Pentalobe-Different/dp/B0872XMTKS/ref=sr_1_2_sspa?crid=33O94WILFA3IZ&amp;dchild=1&amp;keywords=mini+screwdriver+set&amp;qid=1598205307&amp;sprefix=mini+screw%2Caps%2C201&amp;sr=8-2-spons&amp;psc=1&amp;spLa=ZW5jcnlwdGVkUXVhbGlmaWVyPUExMEY2S0QwRE9XR01UJmVuY3J5cHRlZElkPUEwNzIwODY1MjVGV1BCNDNFNkowRyZlbmNyeXB0ZWRBZElkPUExMDAyMjM5NFpSMkVPTlBSN0ZDJndpZGdldE5hbWU9c3BfYXRmJmFjdGlvbj1jbGlja1JlZGlyZWN0JmRvTm90TG9nQ2xpY2s9dHJ1ZQ==" xr:uid="{19DAF842-E937-4DB9-89CA-2282F04D2AEA}"/>
    <hyperlink ref="E11" r:id="rId59" xr:uid="{B485A6B6-7307-4EAA-A186-31CAA890A0BC}"/>
    <hyperlink ref="E135" r:id="rId60" xr:uid="{70F21853-AE4C-4BEC-9F14-C2DC1DDCC3B4}"/>
    <hyperlink ref="E19" r:id="rId61" xr:uid="{AA5B840A-EAA7-438B-AC90-9BD9F369A790}"/>
    <hyperlink ref="E138" r:id="rId62" xr:uid="{BFF0F66D-BAE5-409E-9D4D-2406089A97E9}"/>
    <hyperlink ref="E29" r:id="rId63" display="https://www.amazon.com/Smraza-Helicopter-Airplane-Control-Arduino/dp/B07L2SF3R4/ref=sr_1_2_sspa?dchild=1&amp;keywords=servo+motors&amp;qid=1627326343&amp;sr=8-2-spons&amp;psc=1&amp;smid=AMIHZKLK542FQ&amp;spLa=ZW5jcnlwdGVkUXVhbGlmaWVyPUE0T1dLTFVJNkJYSTkmZW5jcnlwdGVkSWQ9QTA1Mjc3MzhQMlkzQ0ZZV1ZNUlImZW5jcnlwdGVkQWRJZD1BMDIwNzMwN0dRSDFXTkhNVURFNCZ3aWRnZXROYW1lPXNwX2F0ZiZhY3Rpb249Y2xpY2tSZWRpcmVjdCZkb05vdExvZ0NsaWNrPXRydWU=" xr:uid="{5F7D6829-E8F9-4418-B2CF-E737838DD2F0}"/>
    <hyperlink ref="E27" r:id="rId64" display="https://www.amazon.com/Matrix-Membrane-Switch-Keyboard-Arduino/dp/B07THCLGCZ/ref=sr_1_1_sspa?crid=11VSDXYN2F69R&amp;dchild=1&amp;keywords=keypad+arduino&amp;qid=1627326563&amp;sprefix=key+pads+ar%2Caps%2C227&amp;sr=8-1-spons&amp;psc=1&amp;spLa=ZW5jcnlwdGVkUXVhbGlmaWVyPUE3UzVCUzNCUU01SUcmZW5jcnlwdGVkSWQ9QTA5NTA5MDEyWVc0R0w5VVRDTlFTJmVuY3J5cHRlZEFkSWQ9QTAyMjI5MDgyTFJVQlpLUExKVTEzJndpZGdldE5hbWU9c3BfYXRmJmFjdGlvbj1jbGlja1JlZGlyZWN0JmRvTm90TG9nQ2xpY2s9dHJ1ZQ==" xr:uid="{C7C18D08-2962-4850-A7D4-1A2C548DEB0C}"/>
    <hyperlink ref="E77" r:id="rId65" display="https://www.amazon.com/WOWOONE-Laser-Diode-30pcs-Diameter/dp/B08R9XBVM3/ref=pd_b2b_qd_subs_1/134-6156851-5388530?pd_rd_w=qcbyD&amp;pf_rd_p=96b0f924-31c1-4af6-b03c-4e4f775bb59f&amp;pf_rd_r=6B5YQX1QH83S137RP9CS&amp;pd_rd_r=d6edc9c0-9f8d-4f15-be09-461639b468bb&amp;pd_rd_wg=MUKdO&amp;pd_rd_i=B08R9XBVM3&amp;psc=1" xr:uid="{6D60E322-6434-4EBB-BD9E-3CE8910CF4D7}"/>
    <hyperlink ref="E101" r:id="rId66" xr:uid="{B33FFFB3-AB65-4E96-B0B2-C5B323D825AB}"/>
    <hyperlink ref="E22" r:id="rId67" xr:uid="{88614632-A12B-4435-9D33-56E15748BF87}"/>
    <hyperlink ref="E33" r:id="rId68" xr:uid="{3233909D-4D9A-4090-BE59-BED0CEBBBA3A}"/>
    <hyperlink ref="E24" r:id="rId69" display="https://www.amazon.com/dp/B08BFQ9Z53/ref=redir_mobile_desktop?_encoding=UTF8&amp;aaxitk=6b243bf147f5558c994669f35c564b46&amp;hsa_cr_id=5076138280701&amp;pd_rd_plhdr=t&amp;pd_rd_r=c7d9ee1d-696a-4cfe-a064-b9551a06bc6c&amp;pd_rd_w=xpP5I&amp;pd_rd_wg=ZbKZd&amp;ref_=sbx_be_s_sparkle_td_asin_0_title&amp;th=1" xr:uid="{C3D87C55-80F0-4A05-AB53-A509AA2D13F4}"/>
    <hyperlink ref="E72" r:id="rId70" xr:uid="{58B207D5-7837-4DAC-83F8-B08A989649DE}"/>
    <hyperlink ref="E97" r:id="rId71" xr:uid="{54815F3C-CCAE-4336-B5D1-3FCA7CA24269}"/>
    <hyperlink ref="E44" r:id="rId72" display="https://www.amazon.com/Effect-Magnetic-Sensor-Arduino-MXRS/dp/B085KVV82D/ref=pd_bxgy_2/134-6156851-5388530?pd_rd_w=EWJdI&amp;pf_rd_p=c64372fa-c41c-422e-990d-9e034f73989b&amp;pf_rd_r=QRD8SVXVW60311GTZENQ&amp;pd_rd_r=739c806e-b511-44ff-aa29-2f345e8fc5bb&amp;pd_rd_wg=75Si7&amp;pd_rd_i=B085KVV82D&amp;psc=1" xr:uid="{D18B47C9-8D5C-49C1-811A-A6F646205497}"/>
    <hyperlink ref="E23" r:id="rId73" display="https://www.amazon.com/dp/B08DNDCCMB/ref=redir_mobile_desktop?_encoding=UTF8&amp;aaxitk=6b243bf147f5558c994669f35c564b46&amp;hsa_cr_id=5076138280701&amp;pd_rd_plhdr=t&amp;pd_rd_r=c7d9ee1d-696a-4cfe-a064-b9551a06bc6c&amp;pd_rd_w=xpP5I&amp;pd_rd_wg=ZbKZd&amp;ref_=sbx_be_s_sparkle_td_asin_0_title&amp;th=1" xr:uid="{B9DBE253-A69C-4007-B4DC-D4914931ED50}"/>
    <hyperlink ref="E2" r:id="rId74" display="https://www.amazon.com/dp/B09TQTV372/ref=sspa_dk_detail_0?psc=1&amp;pd_rd_i=B09TQTV372&amp;pd_rd_w=iikJ5&amp;content-id=amzn1.sym.f734d1a2-0bf9-4a26-ad34-2e1b969a5a75&amp;pf_rd_p=f734d1a2-0bf9-4a26-ad34-2e1b969a5a75&amp;pf_rd_r=DGFC0XWN2GPASKQKMQKC&amp;pd_rd_wg=YcqDU&amp;pd_rd_r=3b8f7c6b-3855-4f04-baf2-13c82125d790&amp;s=industrial&amp;sp_csd=d2lkZ2V0TmFtZT1zcF9kZXRhaWw" xr:uid="{F24CC818-6216-8D4F-8E86-F9BFAF91C731}"/>
    <hyperlink ref="E14" r:id="rId75" xr:uid="{3AFB3585-1FB9-F840-852C-5BBD89102118}"/>
    <hyperlink ref="E32" r:id="rId76" xr:uid="{F0A7C852-B1F9-BA45-8648-A3D25BE522E5}"/>
    <hyperlink ref="E45" r:id="rId77" xr:uid="{BA1309AB-402A-3244-B84C-DEA2D4D45B0C}"/>
    <hyperlink ref="E81" r:id="rId78" display="https://www.amazon.com/Multimeter-Banana-Digital-Electronic-Accessories/dp/B099KBCCZ8/ref=asc_df_B07Y83TRKV/?tag=&amp;linkCode=df0&amp;hvadid=416696069748&amp;hvpos=&amp;hvnetw=g&amp;hvrand=10380824414152355298&amp;hvpone=&amp;hvptwo=&amp;hvqmt=&amp;hvdev=c&amp;hvdvcmdl=&amp;hvlocint=&amp;hvlocphy=9030447&amp;hvtargid=pla-869602098380&amp;ref=&amp;adgrpid=96633972209&amp;th=1" xr:uid="{3D4FACC1-A606-6A4D-A673-0102D9B729A6}"/>
    <hyperlink ref="E69" r:id="rId79" display="https://www.amazon.com/Female-2-1x5-5mm-Adapter-Connector-Electronics/dp/B06XC1BMBR/ref=asc_df_B06XC1BMBR/?tag=hyprod-20&amp;linkCode=df0&amp;hvadid=226601492573&amp;hvpos=&amp;hvnetw=g&amp;hvrand=7761363675393674516&amp;hvpone=&amp;hvptwo=&amp;hvqmt=&amp;hvdev=c&amp;hvdvcmdl=&amp;hvlocint=&amp;hvlocphy=9030447&amp;hvtargid=pla-431199494287&amp;psc=1" xr:uid="{169D5A75-2923-4B62-BE14-4A7BD19B2BA3}"/>
    <hyperlink ref="E114" r:id="rId80" xr:uid="{B04344BC-832C-4F27-8443-1CB867BC6FD4}"/>
    <hyperlink ref="E102" r:id="rId81" display="https://www.amazon.com/dp/B08Y6GDS61/ref=sspa_dk_detail_3?pd_rd_i=B08Y6GDS61&amp;pd_rd_w=mZmr7&amp;content-id=amzn1.sym.a53ea610-e450-44d1-897e-68c0c718bf50&amp;pf_rd_p=a53ea610-e450-44d1-897e-68c0c718bf50&amp;pf_rd_r=BVCHSSBWHAPP9AZG3TV9&amp;pd_rd_wg=rM9lX&amp;pd_rd_r=9b8227bd-9785-4130-9578-c547d9c78087&amp;s=hi&amp;sp_csd=d2lkZ2V0TmFtZT1zcF9kZXRhaWxfdGhlbWF0aWM&amp;th=1" xr:uid="{590955AE-4E75-4013-B620-F5E4811EA21E}"/>
  </hyperlinks>
  <printOptions headings="1" gridLines="1"/>
  <pageMargins left="0.25" right="0.25" top="0.75" bottom="0.75" header="0.3" footer="0.3"/>
  <pageSetup scale="32" fitToHeight="0" orientation="portrait" horizontalDpi="360" verticalDpi="360" r:id="rId82"/>
  <headerFooter>
    <oddHeader>&amp;C&amp;"Calibri,Regular"&amp;K000000IoT Parts Inventory</oddHead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FF42C-07E3-A141-B974-D9A457EDD510}">
  <dimension ref="A1:C8"/>
  <sheetViews>
    <sheetView tabSelected="1" workbookViewId="0">
      <selection activeCell="C9" sqref="C9"/>
    </sheetView>
  </sheetViews>
  <sheetFormatPr defaultColWidth="11.42578125" defaultRowHeight="15" x14ac:dyDescent="0.25"/>
  <cols>
    <col min="1" max="1" width="33.5703125" customWidth="1"/>
    <col min="2" max="2" width="19.140625" customWidth="1"/>
  </cols>
  <sheetData>
    <row r="1" spans="1:3" x14ac:dyDescent="0.25">
      <c r="A1" s="51" t="s">
        <v>416</v>
      </c>
      <c r="B1" s="51" t="s">
        <v>401</v>
      </c>
    </row>
    <row r="2" spans="1:3" x14ac:dyDescent="0.25">
      <c r="A2" s="51" t="s">
        <v>399</v>
      </c>
      <c r="B2" s="52">
        <f>Master!I51</f>
        <v>445.29849999999993</v>
      </c>
    </row>
    <row r="3" spans="1:3" x14ac:dyDescent="0.25">
      <c r="A3" s="51" t="s">
        <v>218</v>
      </c>
      <c r="B3" s="52">
        <f>Master!I118</f>
        <v>79.637166666666673</v>
      </c>
    </row>
    <row r="4" spans="1:3" x14ac:dyDescent="0.25">
      <c r="A4" s="51" t="s">
        <v>400</v>
      </c>
      <c r="B4" s="52">
        <f>Master!I60</f>
        <v>66.651666666666671</v>
      </c>
    </row>
    <row r="5" spans="1:3" x14ac:dyDescent="0.25">
      <c r="A5" s="53" t="s">
        <v>418</v>
      </c>
      <c r="B5" s="54">
        <f>SUM(B2:B4)</f>
        <v>591.58733333333328</v>
      </c>
      <c r="C5">
        <v>575</v>
      </c>
    </row>
    <row r="6" spans="1:3" x14ac:dyDescent="0.25">
      <c r="A6" s="53" t="s">
        <v>396</v>
      </c>
      <c r="B6" s="54">
        <f>Master!I132</f>
        <v>84.192777777777778</v>
      </c>
      <c r="C6">
        <v>85</v>
      </c>
    </row>
    <row r="7" spans="1:3" x14ac:dyDescent="0.25">
      <c r="A7" s="53" t="s">
        <v>398</v>
      </c>
      <c r="B7" s="54">
        <f>Master!I125</f>
        <v>79</v>
      </c>
      <c r="C7">
        <v>79</v>
      </c>
    </row>
    <row r="8" spans="1:3" x14ac:dyDescent="0.25">
      <c r="A8" s="55" t="s">
        <v>397</v>
      </c>
      <c r="B8" s="56">
        <f>SUM(B5:B7)</f>
        <v>754.78011111111107</v>
      </c>
      <c r="C8">
        <f>SUM(C5:C7)</f>
        <v>739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E75A16FF431314587A6EFE715708639" ma:contentTypeVersion="12" ma:contentTypeDescription="Create a new document." ma:contentTypeScope="" ma:versionID="3845378365f05132d6f717dccfddac90">
  <xsd:schema xmlns:xsd="http://www.w3.org/2001/XMLSchema" xmlns:xs="http://www.w3.org/2001/XMLSchema" xmlns:p="http://schemas.microsoft.com/office/2006/metadata/properties" xmlns:ns2="c68989fb-d827-4f0c-be61-ce0fb4a2ca35" xmlns:ns3="ceb5a5b3-a521-4149-a5a6-8f2ebd45356c" targetNamespace="http://schemas.microsoft.com/office/2006/metadata/properties" ma:root="true" ma:fieldsID="8b457bb54ec30cf46f3fea67e83ae68c" ns2:_="" ns3:_="">
    <xsd:import namespace="c68989fb-d827-4f0c-be61-ce0fb4a2ca35"/>
    <xsd:import namespace="ceb5a5b3-a521-4149-a5a6-8f2ebd45356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8989fb-d827-4f0c-be61-ce0fb4a2ca3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eb5a5b3-a521-4149-a5a6-8f2ebd45356c"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23B2E16-5227-4FB6-A3C3-1FFAD3C257C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8CD0F9C-796C-40DA-891C-7A92FF34C67A}">
  <ds:schemaRefs>
    <ds:schemaRef ds:uri="http://schemas.microsoft.com/sharepoint/v3/contenttype/forms"/>
  </ds:schemaRefs>
</ds:datastoreItem>
</file>

<file path=customXml/itemProps3.xml><?xml version="1.0" encoding="utf-8"?>
<ds:datastoreItem xmlns:ds="http://schemas.openxmlformats.org/officeDocument/2006/customXml" ds:itemID="{FA096413-5493-4E6F-BFCB-1B6A0AC206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8989fb-d827-4f0c-be61-ce0fb4a2ca35"/>
    <ds:schemaRef ds:uri="ceb5a5b3-a521-4149-a5a6-8f2ebd4535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Summary</vt:lpstr>
    </vt:vector>
  </TitlesOfParts>
  <Manager/>
  <Company>Central New Mexico Community College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RASHAP, BRIAN</cp:lastModifiedBy>
  <cp:revision/>
  <cp:lastPrinted>2021-08-03T15:12:20Z</cp:lastPrinted>
  <dcterms:created xsi:type="dcterms:W3CDTF">2020-03-13T20:27:03Z</dcterms:created>
  <dcterms:modified xsi:type="dcterms:W3CDTF">2024-03-08T21:47:17Z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0x0101002E75A16FF431314587A6EFE715708639</vt:lpwstr>
  </property>
  <property fmtid="{D5CDD505-2E9C-101B-9397-08002B2CF9AE}" pid="3" name="MSIP_Label_d8bb7484-22c2-4b98-9fb8-3ab13d821527_Enabled">
    <vt:lpwstr>true</vt:lpwstr>
  </property>
  <property fmtid="{D5CDD505-2E9C-101B-9397-08002B2CF9AE}" pid="4" name="MSIP_Label_d8bb7484-22c2-4b98-9fb8-3ab13d821527_SetDate">
    <vt:lpwstr>2022-11-16T18:27:39Z</vt:lpwstr>
  </property>
  <property fmtid="{D5CDD505-2E9C-101B-9397-08002B2CF9AE}" pid="5" name="MSIP_Label_d8bb7484-22c2-4b98-9fb8-3ab13d821527_Method">
    <vt:lpwstr>Standard</vt:lpwstr>
  </property>
  <property fmtid="{D5CDD505-2E9C-101B-9397-08002B2CF9AE}" pid="6" name="MSIP_Label_d8bb7484-22c2-4b98-9fb8-3ab13d821527_Name">
    <vt:lpwstr>defa4170-0d19-0005-0004-bc88714345d2</vt:lpwstr>
  </property>
  <property fmtid="{D5CDD505-2E9C-101B-9397-08002B2CF9AE}" pid="7" name="MSIP_Label_d8bb7484-22c2-4b98-9fb8-3ab13d821527_SiteId">
    <vt:lpwstr>f50e076b-86a5-45f3-87b0-3f4d0ec5e94e</vt:lpwstr>
  </property>
  <property fmtid="{D5CDD505-2E9C-101B-9397-08002B2CF9AE}" pid="8" name="MSIP_Label_d8bb7484-22c2-4b98-9fb8-3ab13d821527_ActionId">
    <vt:lpwstr>77cc61e5-a3f6-453e-ab0b-241834575801</vt:lpwstr>
  </property>
  <property fmtid="{D5CDD505-2E9C-101B-9397-08002B2CF9AE}" pid="9" name="MSIP_Label_d8bb7484-22c2-4b98-9fb8-3ab13d821527_ContentBits">
    <vt:lpwstr>0</vt:lpwstr>
  </property>
</Properties>
</file>