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SPOL\2S - 2021\Operaciones unitarias\Destilación batch\"/>
    </mc:Choice>
  </mc:AlternateContent>
  <xr:revisionPtr revIDLastSave="0" documentId="13_ncr:1_{338AA062-80BC-4688-A35A-3753065F0D48}" xr6:coauthVersionLast="47" xr6:coauthVersionMax="47" xr10:uidLastSave="{00000000-0000-0000-0000-000000000000}"/>
  <bookViews>
    <workbookView xWindow="-108" yWindow="-108" windowWidth="23256" windowHeight="12576" activeTab="2" xr2:uid="{E54C91A0-F294-4737-B404-9F3FC0AD596D}"/>
  </bookViews>
  <sheets>
    <sheet name="Ejemplo 9.1" sheetId="5" r:id="rId1"/>
    <sheet name="Datos metanol-agua" sheetId="9" r:id="rId2"/>
    <sheet name="data" sheetId="11" r:id="rId3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5" l="1"/>
  <c r="I19" i="5" l="1"/>
  <c r="J19" i="5" s="1"/>
  <c r="F23" i="5"/>
  <c r="H11" i="5"/>
  <c r="C11" i="5"/>
  <c r="D11" i="5" s="1"/>
  <c r="C12" i="5"/>
  <c r="D12" i="5"/>
  <c r="C13" i="5"/>
  <c r="D13" i="5" s="1"/>
  <c r="C14" i="5"/>
  <c r="D14" i="5" s="1"/>
  <c r="C15" i="5"/>
  <c r="D15" i="5" s="1"/>
  <c r="C16" i="5"/>
  <c r="D16" i="5" s="1"/>
  <c r="B30" i="5"/>
  <c r="B32" i="5" s="1"/>
  <c r="B33" i="5" l="1"/>
  <c r="B31" i="5"/>
  <c r="G15" i="5" l="1"/>
  <c r="G23" i="5"/>
  <c r="G11" i="5"/>
  <c r="F15" i="5"/>
  <c r="F19" i="5"/>
  <c r="F11" i="5"/>
  <c r="G19" i="5" l="1"/>
  <c r="H19" i="5"/>
  <c r="I11" i="5"/>
  <c r="H23" i="5"/>
  <c r="I23" i="5" s="1"/>
  <c r="J23" i="5" s="1"/>
  <c r="H15" i="5"/>
  <c r="I15" i="5" s="1"/>
  <c r="K11" i="5" l="1"/>
  <c r="L11" i="5" s="1"/>
  <c r="J11" i="5"/>
  <c r="K15" i="5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<sst xmlns="http://schemas.openxmlformats.org/spreadsheetml/2006/main" count="65" uniqueCount="35">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</sst>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8</xdr:col>
      <xdr:colOff>255060</xdr:colOff>
      <xdr:row>24</xdr:row>
      <xdr:rowOff>135996</xdr:rowOff>
    </xdr:from>
    <xdr:to>
      <xdr:col>16</xdr:col>
      <xdr:colOff>463356</xdr:colOff>
      <xdr:row>39</xdr:row>
      <xdr:rowOff>181456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CFF534-24CA-4470-8B57-DBE613B88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3</xdr:row>
      <xdr:rowOff>106680</xdr:rowOff>
    </xdr:from>
    <xdr:to>
      <xdr:col>9</xdr:col>
      <xdr:colOff>234315</xdr:colOff>
      <xdr:row>29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2907FB-2FAE-46AF-A2F1-2E34E0E05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5660" y="655320"/>
          <a:ext cx="399097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sheetPr codeName="Hoja1"/>
  <dimension ref="A1:X39"/>
  <sheetViews>
    <sheetView topLeftCell="A10" zoomScale="90" zoomScaleNormal="90" workbookViewId="0">
      <selection activeCell="C30" sqref="C30"/>
    </sheetView>
  </sheetViews>
  <sheetFormatPr baseColWidth="10" defaultColWidth="9.109375" defaultRowHeight="14.4" x14ac:dyDescent="0.3"/>
  <cols>
    <col min="1" max="1" width="14.6640625" style="1" customWidth="1"/>
    <col min="2" max="2" width="12.109375" style="1" customWidth="1"/>
    <col min="3" max="3" width="12.44140625" style="1" customWidth="1"/>
    <col min="4" max="4" width="12.6640625" style="1" customWidth="1"/>
    <col min="5" max="5" width="9.109375" style="1"/>
    <col min="6" max="6" width="12.5546875" style="1" customWidth="1"/>
    <col min="7" max="7" width="13.6640625" style="1" customWidth="1"/>
    <col min="8" max="8" width="13.33203125" style="1" customWidth="1"/>
    <col min="9" max="9" width="13.5546875" style="1" customWidth="1"/>
    <col min="10" max="10" width="13.5546875" style="4" customWidth="1"/>
    <col min="11" max="11" width="12.44140625" style="1" customWidth="1"/>
    <col min="12" max="12" width="14" style="1" customWidth="1"/>
    <col min="13" max="13" width="10.88671875" style="1" customWidth="1"/>
    <col min="14" max="15" width="9.109375" style="1" customWidth="1"/>
    <col min="16" max="16" width="9.109375" style="1"/>
    <col min="17" max="18" width="10.88671875" style="1" customWidth="1"/>
    <col min="19" max="20" width="9.109375" style="1"/>
    <col min="21" max="22" width="10.88671875" style="1" customWidth="1"/>
    <col min="23" max="16384" width="9.109375" style="1"/>
  </cols>
  <sheetData>
    <row r="1" spans="1:24" s="4" customFormat="1" ht="15" customHeight="1" x14ac:dyDescent="0.3">
      <c r="A1" s="20" t="s">
        <v>9</v>
      </c>
      <c r="B1" s="20"/>
      <c r="C1" s="20"/>
      <c r="D1" s="20"/>
      <c r="E1" s="20"/>
      <c r="F1" s="20"/>
      <c r="G1" s="20"/>
      <c r="H1" s="20"/>
    </row>
    <row r="2" spans="1:24" s="4" customFormat="1" ht="15" customHeight="1" x14ac:dyDescent="0.3">
      <c r="A2" s="20"/>
      <c r="B2" s="20"/>
      <c r="C2" s="20"/>
      <c r="D2" s="20"/>
      <c r="E2" s="20"/>
      <c r="F2" s="20"/>
      <c r="G2" s="20"/>
      <c r="H2" s="20"/>
    </row>
    <row r="3" spans="1:24" s="4" customFormat="1" ht="15" customHeight="1" x14ac:dyDescent="0.3">
      <c r="A3" s="20"/>
      <c r="B3" s="20"/>
      <c r="C3" s="20"/>
      <c r="D3" s="20"/>
      <c r="E3" s="20"/>
      <c r="F3" s="20"/>
      <c r="G3" s="20"/>
      <c r="H3" s="20"/>
    </row>
    <row r="4" spans="1:24" s="4" customFormat="1" ht="15" customHeight="1" x14ac:dyDescent="0.3">
      <c r="A4" s="20"/>
      <c r="B4" s="20"/>
      <c r="C4" s="20"/>
      <c r="D4" s="20"/>
      <c r="E4" s="20"/>
      <c r="F4" s="20"/>
      <c r="G4" s="20"/>
      <c r="H4" s="20"/>
    </row>
    <row r="5" spans="1:24" s="4" customFormat="1" ht="15" customHeight="1" x14ac:dyDescent="0.3">
      <c r="A5" s="20"/>
      <c r="B5" s="20"/>
      <c r="C5" s="20"/>
      <c r="D5" s="20"/>
      <c r="E5" s="20"/>
      <c r="F5" s="20"/>
      <c r="G5" s="20"/>
      <c r="H5" s="20"/>
    </row>
    <row r="6" spans="1:24" s="4" customFormat="1" ht="15" customHeight="1" x14ac:dyDescent="0.3">
      <c r="A6" s="20"/>
      <c r="B6" s="20"/>
      <c r="C6" s="20"/>
      <c r="D6" s="20"/>
      <c r="E6" s="20"/>
      <c r="F6" s="20"/>
      <c r="G6" s="20"/>
      <c r="H6" s="20"/>
    </row>
    <row r="7" spans="1:24" s="4" customFormat="1" ht="15" customHeight="1" x14ac:dyDescent="0.3"/>
    <row r="8" spans="1:24" x14ac:dyDescent="0.3">
      <c r="A8" s="21" t="s">
        <v>26</v>
      </c>
      <c r="B8" s="21"/>
      <c r="C8" s="21"/>
      <c r="D8" s="21"/>
      <c r="E8" s="21"/>
      <c r="F8" s="4"/>
      <c r="G8" s="4"/>
      <c r="H8" s="4"/>
      <c r="I8" s="4"/>
    </row>
    <row r="9" spans="1:24" x14ac:dyDescent="0.3">
      <c r="A9" s="22" t="s">
        <v>10</v>
      </c>
      <c r="B9" s="22"/>
      <c r="C9" s="22"/>
      <c r="D9" s="22"/>
      <c r="F9" s="22" t="s">
        <v>29</v>
      </c>
      <c r="G9" s="22"/>
      <c r="H9" s="22"/>
      <c r="I9" s="22"/>
      <c r="J9" s="22"/>
      <c r="K9" s="22"/>
      <c r="L9" s="22"/>
    </row>
    <row r="10" spans="1:24" x14ac:dyDescent="0.3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3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19.417507801337901</v>
      </c>
      <c r="J11" s="12">
        <f>$B$19-I11</f>
        <v>80.582492198662095</v>
      </c>
      <c r="K11" s="6">
        <f>($B$19*$B$20-I11*F11)/($B$19-I11)</f>
        <v>0.74819286986922029</v>
      </c>
      <c r="L11" s="11">
        <f>ABS(($B$21-K11)/$B$21)</f>
        <v>8.1971938810772596E-2</v>
      </c>
      <c r="M11" s="1" t="s">
        <v>22</v>
      </c>
    </row>
    <row r="12" spans="1:24" x14ac:dyDescent="0.3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3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2" t="s">
        <v>28</v>
      </c>
      <c r="G13" s="22"/>
      <c r="H13" s="22"/>
      <c r="I13" s="22"/>
      <c r="J13" s="22"/>
      <c r="K13" s="22"/>
      <c r="L13" s="22"/>
      <c r="O13" s="4"/>
      <c r="P13" s="4"/>
    </row>
    <row r="14" spans="1:24" x14ac:dyDescent="0.3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49.551208395445919</v>
      </c>
      <c r="J15" s="12">
        <f>$B$19-I15</f>
        <v>50.448791604554081</v>
      </c>
      <c r="K15" s="6">
        <f>(($B$19*$B$20)-(I15*F15))/($B$19-I15)</f>
        <v>0.70000000000000007</v>
      </c>
      <c r="L15" s="11">
        <f>ABS(($B$21-K15)/$B$21)</f>
        <v>0.14110429447852746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" thickBot="1" x14ac:dyDescent="0.35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3">
      <c r="F17" s="22" t="s">
        <v>30</v>
      </c>
      <c r="G17" s="22"/>
      <c r="H17" s="22"/>
      <c r="I17" s="22"/>
      <c r="J17" s="22"/>
      <c r="K17" s="22"/>
      <c r="L17" s="22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3" t="s">
        <v>11</v>
      </c>
      <c r="B18" s="23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3">
      <c r="A19" s="9" t="s">
        <v>12</v>
      </c>
      <c r="B19" s="19">
        <v>100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67.718884746915279</v>
      </c>
      <c r="J19" s="12">
        <f>$B$19-I19</f>
        <v>32.281115253084721</v>
      </c>
      <c r="K19" s="6">
        <f>(($B$19*$B$20)-(I19*F19))/($B$19-I19)</f>
        <v>0.5951106797023622</v>
      </c>
      <c r="L19" s="11">
        <f>ABS(($B$21-K19)/$B$21)</f>
        <v>0.26980284699096657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9" t="s">
        <v>0</v>
      </c>
      <c r="B20" s="16">
        <v>0.7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3">
      <c r="A21" s="9" t="s">
        <v>5</v>
      </c>
      <c r="B21" s="16">
        <v>0.81499999999999995</v>
      </c>
      <c r="F21" s="23" t="s">
        <v>31</v>
      </c>
      <c r="G21" s="23"/>
      <c r="H21" s="23"/>
      <c r="I21" s="23"/>
      <c r="J21" s="23"/>
      <c r="K21" s="23"/>
      <c r="L21" s="2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37.678681560732542</v>
      </c>
      <c r="J23" s="12">
        <f>$B$19-I23</f>
        <v>62.321318439267458</v>
      </c>
      <c r="K23" s="6">
        <f>(($B$19*$B$20)-(I23*F23))/($B$19-I23)</f>
        <v>0.73022936813945194</v>
      </c>
      <c r="L23" s="11">
        <f>ABS(($B$21-K23)/$B$21)</f>
        <v>0.10401304522766627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3">
      <c r="L25" s="4"/>
      <c r="M25" s="4"/>
      <c r="U25" s="4"/>
      <c r="V25" s="4"/>
      <c r="W25" s="4"/>
      <c r="X25" s="4"/>
    </row>
    <row r="26" spans="1:24" x14ac:dyDescent="0.3">
      <c r="A26" s="21" t="s">
        <v>23</v>
      </c>
      <c r="B26" s="21"/>
      <c r="C26" s="21"/>
      <c r="D26" s="21"/>
      <c r="E26" s="21"/>
      <c r="F26" s="13"/>
      <c r="L26" s="4"/>
      <c r="M26" s="4"/>
      <c r="U26" s="4"/>
      <c r="V26" s="4"/>
      <c r="W26" s="4"/>
      <c r="X26" s="4"/>
    </row>
    <row r="27" spans="1:24" x14ac:dyDescent="0.3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0" t="s">
        <v>6</v>
      </c>
      <c r="B28" s="6">
        <v>0.38842649606984042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10" t="s">
        <v>4</v>
      </c>
      <c r="B29" s="6">
        <f>(47.359*((B20^3)/3) - 45.246*((B20^2)/2) + 14.419*(B20))-(47.359*((B28^3)/3) - 45.246*((B28^2)/2) + 14.419*(B28))</f>
        <v>1.3101282945077442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3">
      <c r="A30" s="10" t="s">
        <v>15</v>
      </c>
      <c r="B30" s="12">
        <f>B19*EXP(-B29)</f>
        <v>26.978544217382755</v>
      </c>
    </row>
    <row r="31" spans="1:24" x14ac:dyDescent="0.3">
      <c r="A31" s="14" t="s">
        <v>21</v>
      </c>
      <c r="B31" s="12">
        <f>B19-B30</f>
        <v>73.021455782617238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0" t="s">
        <v>16</v>
      </c>
      <c r="B32" s="6">
        <f>(B19*B20-B30*B28)/(B19-B30)</f>
        <v>0.81511410533595108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0" t="s">
        <v>14</v>
      </c>
      <c r="B33" s="11">
        <f>((B21-B32)/B21)</f>
        <v>-1.4000654717930217E-4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3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3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3">
      <c r="A39" s="21" t="s">
        <v>27</v>
      </c>
      <c r="B39" s="21"/>
      <c r="C39" s="21"/>
      <c r="D39" s="21"/>
      <c r="E39" s="21"/>
      <c r="F39" s="21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sheetPr codeName="Hoja2"/>
  <dimension ref="A1:B18"/>
  <sheetViews>
    <sheetView workbookViewId="0">
      <selection activeCell="C1" sqref="C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0</v>
      </c>
    </row>
    <row r="3" spans="1:2" x14ac:dyDescent="0.3">
      <c r="A3">
        <v>2</v>
      </c>
      <c r="B3">
        <v>13.4</v>
      </c>
    </row>
    <row r="4" spans="1:2" x14ac:dyDescent="0.3">
      <c r="A4">
        <v>4</v>
      </c>
      <c r="B4">
        <v>23</v>
      </c>
    </row>
    <row r="5" spans="1:2" x14ac:dyDescent="0.3">
      <c r="A5">
        <v>6</v>
      </c>
      <c r="B5">
        <v>30.4</v>
      </c>
    </row>
    <row r="6" spans="1:2" x14ac:dyDescent="0.3">
      <c r="A6">
        <v>8</v>
      </c>
      <c r="B6">
        <v>36.5</v>
      </c>
    </row>
    <row r="7" spans="1:2" x14ac:dyDescent="0.3">
      <c r="A7">
        <v>10</v>
      </c>
      <c r="B7">
        <v>41.8</v>
      </c>
    </row>
    <row r="8" spans="1:2" x14ac:dyDescent="0.3">
      <c r="A8">
        <v>15</v>
      </c>
      <c r="B8">
        <v>51.7</v>
      </c>
    </row>
    <row r="9" spans="1:2" x14ac:dyDescent="0.3">
      <c r="A9">
        <v>20</v>
      </c>
      <c r="B9">
        <v>57.9</v>
      </c>
    </row>
    <row r="10" spans="1:2" x14ac:dyDescent="0.3">
      <c r="A10">
        <v>30</v>
      </c>
      <c r="B10">
        <v>66.5</v>
      </c>
    </row>
    <row r="11" spans="1:2" x14ac:dyDescent="0.3">
      <c r="A11">
        <v>40</v>
      </c>
      <c r="B11">
        <v>72.900000000000006</v>
      </c>
    </row>
    <row r="12" spans="1:2" x14ac:dyDescent="0.3">
      <c r="A12">
        <v>50</v>
      </c>
      <c r="B12">
        <v>77.900000000000006</v>
      </c>
    </row>
    <row r="13" spans="1:2" x14ac:dyDescent="0.3">
      <c r="A13">
        <v>60</v>
      </c>
      <c r="B13">
        <v>82.5</v>
      </c>
    </row>
    <row r="14" spans="1:2" x14ac:dyDescent="0.3">
      <c r="A14">
        <v>70</v>
      </c>
      <c r="B14">
        <v>87</v>
      </c>
    </row>
    <row r="15" spans="1:2" x14ac:dyDescent="0.3">
      <c r="A15">
        <v>80</v>
      </c>
      <c r="B15">
        <v>91.5</v>
      </c>
    </row>
    <row r="16" spans="1:2" x14ac:dyDescent="0.3">
      <c r="A16">
        <v>90</v>
      </c>
      <c r="B16">
        <v>95.8</v>
      </c>
    </row>
    <row r="17" spans="1:2" x14ac:dyDescent="0.3">
      <c r="A17">
        <v>95</v>
      </c>
      <c r="B17">
        <v>97.9</v>
      </c>
    </row>
    <row r="18" spans="1:2" x14ac:dyDescent="0.3">
      <c r="A18">
        <v>100</v>
      </c>
      <c r="B1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D500-EA06-4354-AE45-213512466CC2}">
  <sheetPr codeName="Hoja4"/>
  <dimension ref="A1:C18"/>
  <sheetViews>
    <sheetView tabSelected="1" workbookViewId="0">
      <selection activeCell="B18" sqref="B18"/>
    </sheetView>
  </sheetViews>
  <sheetFormatPr baseColWidth="10" defaultRowHeight="14.4" x14ac:dyDescent="0.3"/>
  <cols>
    <col min="1" max="16384" width="11.5546875" style="4"/>
  </cols>
  <sheetData>
    <row r="1" spans="1:3" x14ac:dyDescent="0.3">
      <c r="A1" s="4" t="s">
        <v>1</v>
      </c>
      <c r="B1" s="4" t="s">
        <v>2</v>
      </c>
      <c r="C1" s="4" t="s">
        <v>34</v>
      </c>
    </row>
    <row r="2" spans="1:3" x14ac:dyDescent="0.3">
      <c r="A2" s="4">
        <v>0</v>
      </c>
      <c r="B2" s="4">
        <v>0</v>
      </c>
      <c r="C2" s="4">
        <v>100</v>
      </c>
    </row>
    <row r="3" spans="1:3" x14ac:dyDescent="0.3">
      <c r="A3" s="4">
        <v>0.02</v>
      </c>
      <c r="B3" s="4">
        <v>0.13400000000000001</v>
      </c>
      <c r="C3" s="4">
        <v>96.4</v>
      </c>
    </row>
    <row r="4" spans="1:3" x14ac:dyDescent="0.3">
      <c r="A4" s="4">
        <v>0.04</v>
      </c>
      <c r="B4" s="4">
        <v>0.23</v>
      </c>
      <c r="C4" s="4">
        <v>93.5</v>
      </c>
    </row>
    <row r="5" spans="1:3" x14ac:dyDescent="0.3">
      <c r="A5" s="4">
        <v>0.06</v>
      </c>
      <c r="B5" s="4">
        <v>0.30399999999999999</v>
      </c>
      <c r="C5" s="4">
        <v>91.2</v>
      </c>
    </row>
    <row r="6" spans="1:3" x14ac:dyDescent="0.3">
      <c r="A6" s="4">
        <v>0.08</v>
      </c>
      <c r="B6" s="4">
        <v>0.36499999999999999</v>
      </c>
      <c r="C6" s="4">
        <v>89.3</v>
      </c>
    </row>
    <row r="7" spans="1:3" x14ac:dyDescent="0.3">
      <c r="A7" s="4">
        <v>0.1</v>
      </c>
      <c r="B7" s="4">
        <v>0.41799999999999998</v>
      </c>
      <c r="C7" s="4">
        <v>87.7</v>
      </c>
    </row>
    <row r="8" spans="1:3" x14ac:dyDescent="0.3">
      <c r="A8" s="4">
        <v>0.15</v>
      </c>
      <c r="B8" s="4">
        <v>0.51700000000000002</v>
      </c>
      <c r="C8" s="4">
        <v>84.4</v>
      </c>
    </row>
    <row r="9" spans="1:3" x14ac:dyDescent="0.3">
      <c r="A9" s="4">
        <v>0.2</v>
      </c>
      <c r="B9" s="4">
        <v>0.57899999999999996</v>
      </c>
      <c r="C9" s="4">
        <v>81.7</v>
      </c>
    </row>
    <row r="10" spans="1:3" x14ac:dyDescent="0.3">
      <c r="A10" s="4">
        <v>0.3</v>
      </c>
      <c r="B10" s="4">
        <v>0.66500000000000004</v>
      </c>
      <c r="C10" s="4">
        <v>78</v>
      </c>
    </row>
    <row r="11" spans="1:3" x14ac:dyDescent="0.3">
      <c r="A11" s="4">
        <v>0.4</v>
      </c>
      <c r="B11" s="4">
        <v>0.72899999999999998</v>
      </c>
      <c r="C11" s="4">
        <v>75.3</v>
      </c>
    </row>
    <row r="12" spans="1:3" x14ac:dyDescent="0.3">
      <c r="A12" s="4">
        <v>0.5</v>
      </c>
      <c r="B12" s="4">
        <v>0.77900000000000003</v>
      </c>
      <c r="C12" s="4">
        <v>73.099999999999994</v>
      </c>
    </row>
    <row r="13" spans="1:3" x14ac:dyDescent="0.3">
      <c r="A13" s="4">
        <v>0.6</v>
      </c>
      <c r="B13" s="4">
        <v>0.82499999999999996</v>
      </c>
      <c r="C13" s="4">
        <v>71.2</v>
      </c>
    </row>
    <row r="14" spans="1:3" x14ac:dyDescent="0.3">
      <c r="A14" s="4">
        <v>0.7</v>
      </c>
      <c r="B14" s="4">
        <v>0.87</v>
      </c>
      <c r="C14" s="4">
        <v>69.3</v>
      </c>
    </row>
    <row r="15" spans="1:3" x14ac:dyDescent="0.3">
      <c r="A15" s="4">
        <v>0.8</v>
      </c>
      <c r="B15" s="4">
        <v>0.91500000000000004</v>
      </c>
      <c r="C15" s="4">
        <v>67.599999999999994</v>
      </c>
    </row>
    <row r="16" spans="1:3" x14ac:dyDescent="0.3">
      <c r="A16" s="4">
        <v>0.9</v>
      </c>
      <c r="B16" s="4">
        <v>0.95799999999999996</v>
      </c>
      <c r="C16" s="4">
        <v>66</v>
      </c>
    </row>
    <row r="17" spans="1:3" x14ac:dyDescent="0.3">
      <c r="A17" s="4">
        <v>0.95</v>
      </c>
      <c r="B17" s="4">
        <v>0.97899999999999998</v>
      </c>
      <c r="C17" s="4">
        <v>65</v>
      </c>
    </row>
    <row r="18" spans="1:3" x14ac:dyDescent="0.3">
      <c r="A18" s="4">
        <v>1</v>
      </c>
      <c r="B18" s="4">
        <v>1</v>
      </c>
      <c r="C18" s="4">
        <v>64.5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9.1</vt:lpstr>
      <vt:lpstr>Datos metanol-agua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Daniel Alvarez Silva</cp:lastModifiedBy>
  <dcterms:created xsi:type="dcterms:W3CDTF">2020-11-12T21:31:19Z</dcterms:created>
  <dcterms:modified xsi:type="dcterms:W3CDTF">2021-12-08T22:08:53Z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