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cloud-my.sharepoint.com/personal/pereira_daniel_bcg_com/Documents/Personal/Code/myconsagrated/ddearauj.github.io/"/>
    </mc:Choice>
  </mc:AlternateContent>
  <xr:revisionPtr revIDLastSave="173" documentId="8_{A69DB2A4-9DB1-9348-AB1E-2949A0D8219F}" xr6:coauthVersionLast="47" xr6:coauthVersionMax="47" xr10:uidLastSave="{DC2E85B6-3F03-B64D-A8A6-C6BEF82229BB}"/>
  <bookViews>
    <workbookView xWindow="17120" yWindow="500" windowWidth="34560" windowHeight="20180" activeTab="2" xr2:uid="{DD3390CA-D026-4F4A-A4A8-F88F1F01039B}"/>
  </bookViews>
  <sheets>
    <sheet name="Planejamento" sheetId="1" r:id="rId1"/>
    <sheet name="Despesas versao impossivel" sheetId="2" r:id="rId2"/>
    <sheet name="Projecoes Receita" sheetId="4" r:id="rId3"/>
    <sheet name="WishList Retire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6" i="4"/>
  <c r="J5" i="4"/>
  <c r="I7" i="4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6" i="4"/>
  <c r="I5" i="4"/>
  <c r="L10" i="2"/>
  <c r="L9" i="2"/>
  <c r="K9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8" i="2"/>
  <c r="D14" i="2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B7" i="4"/>
  <c r="C7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6" i="4"/>
  <c r="B6" i="4"/>
</calcChain>
</file>

<file path=xl/sharedStrings.xml><?xml version="1.0" encoding="utf-8"?>
<sst xmlns="http://schemas.openxmlformats.org/spreadsheetml/2006/main" count="108" uniqueCount="55">
  <si>
    <t>Mensal</t>
  </si>
  <si>
    <t>Anual</t>
  </si>
  <si>
    <t>One-Off</t>
  </si>
  <si>
    <t>Periodo</t>
  </si>
  <si>
    <t>Despesa</t>
  </si>
  <si>
    <t>Valor</t>
  </si>
  <si>
    <t>Valor Anualisado</t>
  </si>
  <si>
    <t>Categoria</t>
  </si>
  <si>
    <t>Custo de vida</t>
  </si>
  <si>
    <t>Streaming Services</t>
  </si>
  <si>
    <t>Eletricidade</t>
  </si>
  <si>
    <t>Condominio</t>
  </si>
  <si>
    <t>IPTU</t>
  </si>
  <si>
    <t>Internet</t>
  </si>
  <si>
    <t>Hobbies</t>
  </si>
  <si>
    <t>Plantar my own statsh</t>
  </si>
  <si>
    <t>Ter meu servidor com emails e a fins</t>
  </si>
  <si>
    <t>Publicar meu Jogo</t>
  </si>
  <si>
    <t>Gatos</t>
  </si>
  <si>
    <t>Viagens</t>
  </si>
  <si>
    <t>Viagens Especiais</t>
  </si>
  <si>
    <t>PCT do Budget</t>
  </si>
  <si>
    <t>Disney com Bonecos</t>
  </si>
  <si>
    <t>Viagens Casal</t>
  </si>
  <si>
    <t>Upgrade Tecnologia?</t>
  </si>
  <si>
    <t>Manter o PC num nivel bom</t>
  </si>
  <si>
    <t>OBS</t>
  </si>
  <si>
    <t>De quanto em quanto tempo compro um PC novo, movel novo, colchao novo e todos os gastos relevantes, roupas e tudo mais</t>
  </si>
  <si>
    <t>Cenarios Morando em SP</t>
  </si>
  <si>
    <t>Canearios Morando em TKY</t>
  </si>
  <si>
    <t>Custo de seguranca do bairro</t>
  </si>
  <si>
    <t>Cenário</t>
  </si>
  <si>
    <t>Ano</t>
  </si>
  <si>
    <t>Renda Bruta Anual</t>
  </si>
  <si>
    <t>Best Case BCG</t>
  </si>
  <si>
    <t>Idade</t>
  </si>
  <si>
    <t>Cargo</t>
  </si>
  <si>
    <t>SDS</t>
  </si>
  <si>
    <t>PL</t>
  </si>
  <si>
    <t>P</t>
  </si>
  <si>
    <t>Pt</t>
  </si>
  <si>
    <t>MDP</t>
  </si>
  <si>
    <t>Renda Liquida</t>
  </si>
  <si>
    <t>Savings Mantendo Custo de vida</t>
  </si>
  <si>
    <t>Savings Base</t>
  </si>
  <si>
    <t>Comida</t>
  </si>
  <si>
    <t>Role</t>
  </si>
  <si>
    <t>Escola Bonecos</t>
  </si>
  <si>
    <t>Educacao Bonecos</t>
  </si>
  <si>
    <t>Cenarios Morando em AMS</t>
  </si>
  <si>
    <t>Fazer cerveja</t>
  </si>
  <si>
    <t>Montante Inicia</t>
  </si>
  <si>
    <t>Patrimonio</t>
  </si>
  <si>
    <t>FGTS</t>
  </si>
  <si>
    <t>FGTS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</si>
</sst>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8432-0C5D-264E-AE3F-B8D0E34BCB13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49</v>
      </c>
    </row>
    <row r="3" spans="1:2" x14ac:dyDescent="0.2">
      <c r="A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ACC7-0B5C-FA4B-A0FC-F573B96CE09B}">
  <dimension ref="A3:L38"/>
  <sheetViews>
    <sheetView workbookViewId="0">
      <selection activeCell="L11" sqref="L11"/>
    </sheetView>
  </sheetViews>
  <sheetFormatPr baseColWidth="10" defaultRowHeight="16" x14ac:dyDescent="0.2"/>
  <cols>
    <col min="1" max="1" width="24.1640625" bestFit="1" customWidth="1"/>
    <col min="2" max="2" width="18.6640625" bestFit="1" customWidth="1"/>
    <col min="5" max="5" width="15" bestFit="1" customWidth="1"/>
    <col min="6" max="6" width="12" bestFit="1" customWidth="1"/>
    <col min="7" max="7" width="13" bestFit="1" customWidth="1"/>
  </cols>
  <sheetData>
    <row r="3" spans="1:12" x14ac:dyDescent="0.2">
      <c r="A3" t="s">
        <v>4</v>
      </c>
      <c r="B3" t="s">
        <v>7</v>
      </c>
      <c r="C3" t="s">
        <v>3</v>
      </c>
      <c r="D3" t="s">
        <v>5</v>
      </c>
      <c r="E3" t="s">
        <v>6</v>
      </c>
      <c r="G3" t="s">
        <v>21</v>
      </c>
      <c r="H3" t="s">
        <v>26</v>
      </c>
    </row>
    <row r="4" spans="1:12" x14ac:dyDescent="0.2">
      <c r="C4" t="s">
        <v>0</v>
      </c>
    </row>
    <row r="5" spans="1:12" x14ac:dyDescent="0.2">
      <c r="C5" t="s">
        <v>1</v>
      </c>
    </row>
    <row r="6" spans="1:12" x14ac:dyDescent="0.2">
      <c r="C6" t="s">
        <v>2</v>
      </c>
    </row>
    <row r="8" spans="1:12" x14ac:dyDescent="0.2">
      <c r="A8" t="s">
        <v>9</v>
      </c>
      <c r="B8" t="s">
        <v>8</v>
      </c>
      <c r="C8" t="s">
        <v>0</v>
      </c>
      <c r="D8">
        <v>50</v>
      </c>
      <c r="E8">
        <f>IF(C8="Mensal",D8*12,D8)</f>
        <v>600</v>
      </c>
      <c r="F8" s="3">
        <f>E8/SUM(E:E)</f>
        <v>1.6371077762619372E-3</v>
      </c>
    </row>
    <row r="9" spans="1:12" x14ac:dyDescent="0.2">
      <c r="A9" t="s">
        <v>10</v>
      </c>
      <c r="B9" t="s">
        <v>8</v>
      </c>
      <c r="C9" t="s">
        <v>0</v>
      </c>
      <c r="D9">
        <v>200</v>
      </c>
      <c r="E9">
        <f t="shared" ref="E9:E23" si="0">IF(C9="Mensal",D9*12,D9)</f>
        <v>2400</v>
      </c>
      <c r="F9" s="3">
        <f t="shared" ref="F9:F23" si="1">E9/SUM(E:E)</f>
        <v>6.5484311050477487E-3</v>
      </c>
      <c r="K9" s="1">
        <f>SUM(E8:E23)/12</f>
        <v>30541.666666666668</v>
      </c>
      <c r="L9" s="2">
        <f>K9*12/5%</f>
        <v>7330000</v>
      </c>
    </row>
    <row r="10" spans="1:12" x14ac:dyDescent="0.2">
      <c r="A10" t="s">
        <v>11</v>
      </c>
      <c r="B10" t="s">
        <v>8</v>
      </c>
      <c r="C10" t="s">
        <v>0</v>
      </c>
      <c r="D10">
        <v>2000</v>
      </c>
      <c r="E10">
        <f t="shared" si="0"/>
        <v>24000</v>
      </c>
      <c r="F10" s="3">
        <f t="shared" si="1"/>
        <v>6.5484311050477487E-2</v>
      </c>
      <c r="K10" s="2"/>
      <c r="L10" s="2">
        <f>L9/(1+0.05)^30</f>
        <v>1695996.6986474402</v>
      </c>
    </row>
    <row r="11" spans="1:12" x14ac:dyDescent="0.2">
      <c r="A11" t="s">
        <v>12</v>
      </c>
      <c r="B11" t="s">
        <v>8</v>
      </c>
      <c r="C11" t="s">
        <v>1</v>
      </c>
      <c r="D11">
        <v>7000</v>
      </c>
      <c r="E11">
        <f t="shared" si="0"/>
        <v>7000</v>
      </c>
      <c r="F11" s="3">
        <f t="shared" si="1"/>
        <v>1.9099590723055934E-2</v>
      </c>
    </row>
    <row r="12" spans="1:12" x14ac:dyDescent="0.2">
      <c r="A12" t="s">
        <v>13</v>
      </c>
      <c r="B12" t="s">
        <v>8</v>
      </c>
      <c r="C12" t="s">
        <v>0</v>
      </c>
      <c r="D12">
        <v>150</v>
      </c>
      <c r="E12">
        <f t="shared" si="0"/>
        <v>1800</v>
      </c>
      <c r="F12" s="3">
        <f t="shared" si="1"/>
        <v>4.9113233287858115E-3</v>
      </c>
    </row>
    <row r="13" spans="1:12" x14ac:dyDescent="0.2">
      <c r="B13" t="s">
        <v>14</v>
      </c>
      <c r="C13" t="s">
        <v>1</v>
      </c>
      <c r="D13">
        <v>3000</v>
      </c>
      <c r="E13">
        <f t="shared" si="0"/>
        <v>3000</v>
      </c>
      <c r="F13" s="3">
        <f t="shared" si="1"/>
        <v>8.1855388813096858E-3</v>
      </c>
    </row>
    <row r="14" spans="1:12" x14ac:dyDescent="0.2">
      <c r="A14" t="s">
        <v>18</v>
      </c>
      <c r="B14" t="s">
        <v>8</v>
      </c>
      <c r="C14" t="s">
        <v>1</v>
      </c>
      <c r="D14">
        <f>150*52+200*12+500</f>
        <v>10700</v>
      </c>
      <c r="E14">
        <f t="shared" si="0"/>
        <v>10700</v>
      </c>
      <c r="F14" s="3">
        <f t="shared" si="1"/>
        <v>2.9195088676671213E-2</v>
      </c>
    </row>
    <row r="15" spans="1:12" x14ac:dyDescent="0.2">
      <c r="B15" t="s">
        <v>19</v>
      </c>
      <c r="C15" t="s">
        <v>1</v>
      </c>
      <c r="D15">
        <v>60000</v>
      </c>
      <c r="E15">
        <f t="shared" si="0"/>
        <v>60000</v>
      </c>
      <c r="F15" s="3">
        <f t="shared" si="1"/>
        <v>0.16371077762619374</v>
      </c>
    </row>
    <row r="16" spans="1:12" x14ac:dyDescent="0.2">
      <c r="E16">
        <f t="shared" si="0"/>
        <v>0</v>
      </c>
      <c r="F16" s="3">
        <f t="shared" si="1"/>
        <v>0</v>
      </c>
    </row>
    <row r="17" spans="1:8" x14ac:dyDescent="0.2">
      <c r="B17" t="s">
        <v>23</v>
      </c>
      <c r="C17" t="s">
        <v>1</v>
      </c>
      <c r="D17">
        <v>40000</v>
      </c>
      <c r="E17">
        <f t="shared" si="0"/>
        <v>40000</v>
      </c>
      <c r="F17" s="3">
        <f t="shared" si="1"/>
        <v>0.10914051841746249</v>
      </c>
    </row>
    <row r="18" spans="1:8" x14ac:dyDescent="0.2">
      <c r="E18">
        <f t="shared" si="0"/>
        <v>0</v>
      </c>
      <c r="F18" s="3">
        <f t="shared" si="1"/>
        <v>0</v>
      </c>
    </row>
    <row r="19" spans="1:8" x14ac:dyDescent="0.2">
      <c r="A19" t="s">
        <v>25</v>
      </c>
      <c r="B19" t="s">
        <v>24</v>
      </c>
      <c r="C19" t="s">
        <v>1</v>
      </c>
      <c r="D19">
        <v>1000</v>
      </c>
      <c r="E19">
        <f t="shared" si="0"/>
        <v>1000</v>
      </c>
      <c r="F19" s="3">
        <f t="shared" si="1"/>
        <v>2.7285129604365621E-3</v>
      </c>
      <c r="H19" t="s">
        <v>27</v>
      </c>
    </row>
    <row r="20" spans="1:8" x14ac:dyDescent="0.2">
      <c r="E20">
        <f t="shared" si="0"/>
        <v>0</v>
      </c>
      <c r="F20" s="3">
        <f t="shared" si="1"/>
        <v>0</v>
      </c>
    </row>
    <row r="21" spans="1:8" x14ac:dyDescent="0.2">
      <c r="B21" t="s">
        <v>45</v>
      </c>
      <c r="C21" t="s">
        <v>0</v>
      </c>
      <c r="D21">
        <v>1000</v>
      </c>
      <c r="E21">
        <f t="shared" si="0"/>
        <v>12000</v>
      </c>
      <c r="F21" s="3">
        <f t="shared" si="1"/>
        <v>3.2742155525238743E-2</v>
      </c>
    </row>
    <row r="22" spans="1:8" x14ac:dyDescent="0.2">
      <c r="B22" t="s">
        <v>46</v>
      </c>
      <c r="C22" t="s">
        <v>0</v>
      </c>
      <c r="D22">
        <v>2000</v>
      </c>
      <c r="E22">
        <f t="shared" si="0"/>
        <v>24000</v>
      </c>
      <c r="F22" s="3">
        <f t="shared" si="1"/>
        <v>6.5484311050477487E-2</v>
      </c>
    </row>
    <row r="23" spans="1:8" x14ac:dyDescent="0.2">
      <c r="A23" t="s">
        <v>47</v>
      </c>
      <c r="B23" t="s">
        <v>48</v>
      </c>
      <c r="C23" t="s">
        <v>0</v>
      </c>
      <c r="D23">
        <v>15000</v>
      </c>
      <c r="E23">
        <f t="shared" si="0"/>
        <v>180000</v>
      </c>
      <c r="F23" s="3">
        <f t="shared" si="1"/>
        <v>0.49113233287858116</v>
      </c>
    </row>
    <row r="24" spans="1:8" x14ac:dyDescent="0.2">
      <c r="F24" s="3"/>
    </row>
    <row r="38" spans="1:4" x14ac:dyDescent="0.2">
      <c r="A38" t="s">
        <v>22</v>
      </c>
      <c r="B38" t="s">
        <v>20</v>
      </c>
      <c r="C38" t="s">
        <v>2</v>
      </c>
      <c r="D38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89-38EE-ED48-931C-93A232A6E039}">
  <dimension ref="A1:K24"/>
  <sheetViews>
    <sheetView tabSelected="1" workbookViewId="0">
      <selection activeCell="J12" sqref="J12"/>
    </sheetView>
  </sheetViews>
  <sheetFormatPr baseColWidth="10" defaultRowHeight="16" x14ac:dyDescent="0.2"/>
  <cols>
    <col min="1" max="1" width="13.1640625" bestFit="1" customWidth="1"/>
    <col min="3" max="3" width="16.6640625" bestFit="1" customWidth="1"/>
    <col min="4" max="4" width="16.6640625" style="1" bestFit="1" customWidth="1"/>
    <col min="6" max="6" width="12.6640625" bestFit="1" customWidth="1"/>
    <col min="7" max="7" width="28" bestFit="1" customWidth="1"/>
    <col min="8" max="8" width="11.83203125" bestFit="1" customWidth="1"/>
    <col min="9" max="9" width="11.5" bestFit="1" customWidth="1"/>
    <col min="10" max="10" width="14" bestFit="1" customWidth="1"/>
  </cols>
  <sheetData>
    <row r="1" spans="1:11" x14ac:dyDescent="0.2">
      <c r="J1" t="s">
        <v>51</v>
      </c>
      <c r="K1">
        <v>250000</v>
      </c>
    </row>
    <row r="2" spans="1:11" x14ac:dyDescent="0.2">
      <c r="J2" t="s">
        <v>54</v>
      </c>
      <c r="K2">
        <v>60000</v>
      </c>
    </row>
    <row r="4" spans="1:11" x14ac:dyDescent="0.2">
      <c r="A4" t="s">
        <v>31</v>
      </c>
      <c r="B4" t="s">
        <v>32</v>
      </c>
      <c r="C4" t="s">
        <v>35</v>
      </c>
      <c r="D4" s="1" t="s">
        <v>33</v>
      </c>
      <c r="E4" t="s">
        <v>36</v>
      </c>
      <c r="F4" t="s">
        <v>42</v>
      </c>
      <c r="G4" t="s">
        <v>43</v>
      </c>
      <c r="H4" t="s">
        <v>44</v>
      </c>
      <c r="I4" t="s">
        <v>52</v>
      </c>
      <c r="J4" t="s">
        <v>53</v>
      </c>
    </row>
    <row r="5" spans="1:11" x14ac:dyDescent="0.2">
      <c r="A5" t="s">
        <v>34</v>
      </c>
      <c r="B5">
        <v>2023</v>
      </c>
      <c r="C5">
        <v>29</v>
      </c>
      <c r="D5" s="1">
        <v>400000</v>
      </c>
      <c r="E5" t="s">
        <v>37</v>
      </c>
      <c r="F5" s="2">
        <f>D5*0.7</f>
        <v>280000</v>
      </c>
      <c r="G5" s="2">
        <f>F5-280000</f>
        <v>0</v>
      </c>
      <c r="H5" s="2">
        <v>42000</v>
      </c>
      <c r="I5" s="2">
        <f>K1+H5</f>
        <v>292000</v>
      </c>
      <c r="J5" s="1">
        <f>K2</f>
        <v>60000</v>
      </c>
    </row>
    <row r="6" spans="1:11" x14ac:dyDescent="0.2">
      <c r="A6" t="s">
        <v>34</v>
      </c>
      <c r="B6">
        <f>B5+1</f>
        <v>2024</v>
      </c>
      <c r="C6">
        <f>C5+1</f>
        <v>30</v>
      </c>
      <c r="D6" s="1">
        <v>400000</v>
      </c>
      <c r="E6" t="s">
        <v>37</v>
      </c>
      <c r="F6" s="2">
        <f t="shared" ref="F6:F24" si="0">D6*0.7</f>
        <v>280000</v>
      </c>
      <c r="G6" s="2">
        <f t="shared" ref="G6:G24" si="1">F6-280000</f>
        <v>0</v>
      </c>
      <c r="H6" s="2">
        <v>42000</v>
      </c>
      <c r="I6" s="2">
        <f>I5+H6+G6</f>
        <v>334000</v>
      </c>
      <c r="J6" s="2">
        <f>J5+D6*0.08</f>
        <v>92000</v>
      </c>
    </row>
    <row r="7" spans="1:11" x14ac:dyDescent="0.2">
      <c r="A7" t="s">
        <v>34</v>
      </c>
      <c r="B7">
        <f t="shared" ref="B7:B24" si="2">B6+1</f>
        <v>2025</v>
      </c>
      <c r="C7">
        <f t="shared" ref="C7:C24" si="3">C6+1</f>
        <v>31</v>
      </c>
      <c r="D7" s="1">
        <v>600000</v>
      </c>
      <c r="E7" t="s">
        <v>38</v>
      </c>
      <c r="F7" s="2">
        <f t="shared" si="0"/>
        <v>420000</v>
      </c>
      <c r="G7" s="2">
        <f t="shared" si="1"/>
        <v>140000</v>
      </c>
      <c r="H7" s="2">
        <v>42000</v>
      </c>
      <c r="I7" s="2">
        <f t="shared" ref="I7:I24" si="4">I6+H7+G7</f>
        <v>516000</v>
      </c>
      <c r="J7" s="2">
        <f t="shared" ref="J7:J24" si="5">J6+D7*0.08</f>
        <v>140000</v>
      </c>
    </row>
    <row r="8" spans="1:11" x14ac:dyDescent="0.2">
      <c r="A8" t="s">
        <v>34</v>
      </c>
      <c r="B8">
        <f t="shared" si="2"/>
        <v>2026</v>
      </c>
      <c r="C8">
        <f t="shared" si="3"/>
        <v>32</v>
      </c>
      <c r="D8" s="1">
        <v>600000</v>
      </c>
      <c r="E8" t="s">
        <v>38</v>
      </c>
      <c r="F8" s="2">
        <f t="shared" si="0"/>
        <v>420000</v>
      </c>
      <c r="G8" s="2">
        <f t="shared" si="1"/>
        <v>140000</v>
      </c>
      <c r="H8" s="2">
        <v>42000</v>
      </c>
      <c r="I8" s="2">
        <f t="shared" si="4"/>
        <v>698000</v>
      </c>
      <c r="J8" s="2">
        <f t="shared" si="5"/>
        <v>188000</v>
      </c>
    </row>
    <row r="9" spans="1:11" x14ac:dyDescent="0.2">
      <c r="A9" t="s">
        <v>34</v>
      </c>
      <c r="B9">
        <f t="shared" si="2"/>
        <v>2027</v>
      </c>
      <c r="C9">
        <f t="shared" si="3"/>
        <v>33</v>
      </c>
      <c r="D9" s="1">
        <v>800000</v>
      </c>
      <c r="E9" t="s">
        <v>39</v>
      </c>
      <c r="F9" s="2">
        <f t="shared" si="0"/>
        <v>560000</v>
      </c>
      <c r="G9" s="2">
        <f t="shared" si="1"/>
        <v>280000</v>
      </c>
      <c r="H9" s="2">
        <v>42000</v>
      </c>
      <c r="I9" s="2">
        <f t="shared" si="4"/>
        <v>1020000</v>
      </c>
      <c r="J9" s="2">
        <f t="shared" si="5"/>
        <v>252000</v>
      </c>
    </row>
    <row r="10" spans="1:11" x14ac:dyDescent="0.2">
      <c r="A10" t="s">
        <v>34</v>
      </c>
      <c r="B10">
        <f t="shared" si="2"/>
        <v>2028</v>
      </c>
      <c r="C10">
        <f t="shared" si="3"/>
        <v>34</v>
      </c>
      <c r="D10" s="1">
        <v>800000</v>
      </c>
      <c r="E10" t="s">
        <v>39</v>
      </c>
      <c r="F10" s="2">
        <f t="shared" si="0"/>
        <v>560000</v>
      </c>
      <c r="G10" s="2">
        <f t="shared" si="1"/>
        <v>280000</v>
      </c>
      <c r="H10" s="2">
        <v>42000</v>
      </c>
      <c r="I10" s="2">
        <f t="shared" si="4"/>
        <v>1342000</v>
      </c>
      <c r="J10" s="2">
        <f t="shared" si="5"/>
        <v>316000</v>
      </c>
    </row>
    <row r="11" spans="1:11" x14ac:dyDescent="0.2">
      <c r="A11" t="s">
        <v>34</v>
      </c>
      <c r="B11">
        <f t="shared" si="2"/>
        <v>2029</v>
      </c>
      <c r="C11">
        <f t="shared" si="3"/>
        <v>35</v>
      </c>
      <c r="D11" s="1">
        <v>1000000</v>
      </c>
      <c r="E11" t="s">
        <v>40</v>
      </c>
      <c r="F11" s="2">
        <f t="shared" si="0"/>
        <v>700000</v>
      </c>
      <c r="G11" s="2">
        <f t="shared" si="1"/>
        <v>420000</v>
      </c>
      <c r="H11" s="2">
        <v>42000</v>
      </c>
      <c r="I11" s="2">
        <f t="shared" si="4"/>
        <v>1804000</v>
      </c>
      <c r="J11" s="2">
        <f t="shared" si="5"/>
        <v>396000</v>
      </c>
    </row>
    <row r="12" spans="1:11" x14ac:dyDescent="0.2">
      <c r="A12" t="s">
        <v>34</v>
      </c>
      <c r="B12">
        <f t="shared" si="2"/>
        <v>2030</v>
      </c>
      <c r="C12">
        <f t="shared" si="3"/>
        <v>36</v>
      </c>
      <c r="D12" s="1">
        <v>1000000</v>
      </c>
      <c r="E12" t="s">
        <v>40</v>
      </c>
      <c r="F12" s="2">
        <f t="shared" si="0"/>
        <v>700000</v>
      </c>
      <c r="G12" s="2">
        <f t="shared" si="1"/>
        <v>420000</v>
      </c>
      <c r="H12" s="2">
        <v>42000</v>
      </c>
      <c r="I12" s="2">
        <f t="shared" si="4"/>
        <v>2266000</v>
      </c>
      <c r="J12" s="2">
        <f t="shared" si="5"/>
        <v>476000</v>
      </c>
    </row>
    <row r="13" spans="1:11" x14ac:dyDescent="0.2">
      <c r="A13" t="s">
        <v>34</v>
      </c>
      <c r="B13">
        <f t="shared" si="2"/>
        <v>2031</v>
      </c>
      <c r="C13">
        <f t="shared" si="3"/>
        <v>37</v>
      </c>
      <c r="D13" s="1">
        <v>3000000</v>
      </c>
      <c r="E13" t="s">
        <v>41</v>
      </c>
      <c r="F13" s="2">
        <f t="shared" si="0"/>
        <v>2100000</v>
      </c>
      <c r="G13" s="2">
        <f t="shared" si="1"/>
        <v>1820000</v>
      </c>
      <c r="H13" s="2">
        <v>42000</v>
      </c>
      <c r="I13" s="2">
        <f t="shared" si="4"/>
        <v>4128000</v>
      </c>
      <c r="J13" s="2"/>
    </row>
    <row r="14" spans="1:11" x14ac:dyDescent="0.2">
      <c r="A14" t="s">
        <v>34</v>
      </c>
      <c r="B14">
        <f t="shared" si="2"/>
        <v>2032</v>
      </c>
      <c r="C14">
        <f t="shared" si="3"/>
        <v>38</v>
      </c>
      <c r="D14" s="1">
        <v>3000000</v>
      </c>
      <c r="E14" t="s">
        <v>41</v>
      </c>
      <c r="F14" s="2">
        <f t="shared" si="0"/>
        <v>2100000</v>
      </c>
      <c r="G14" s="2">
        <f t="shared" si="1"/>
        <v>1820000</v>
      </c>
      <c r="H14" s="2">
        <v>42000</v>
      </c>
      <c r="I14" s="2">
        <f t="shared" si="4"/>
        <v>5990000</v>
      </c>
      <c r="J14" s="2"/>
    </row>
    <row r="15" spans="1:11" x14ac:dyDescent="0.2">
      <c r="A15" t="s">
        <v>34</v>
      </c>
      <c r="B15">
        <f t="shared" si="2"/>
        <v>2033</v>
      </c>
      <c r="C15">
        <f t="shared" si="3"/>
        <v>39</v>
      </c>
      <c r="D15" s="1">
        <v>3000000</v>
      </c>
      <c r="E15" t="s">
        <v>41</v>
      </c>
      <c r="F15" s="2">
        <f t="shared" si="0"/>
        <v>2100000</v>
      </c>
      <c r="G15" s="2">
        <f t="shared" si="1"/>
        <v>1820000</v>
      </c>
      <c r="H15" s="2">
        <v>42000</v>
      </c>
      <c r="I15" s="2">
        <f t="shared" si="4"/>
        <v>7852000</v>
      </c>
      <c r="J15" s="2"/>
    </row>
    <row r="16" spans="1:11" x14ac:dyDescent="0.2">
      <c r="A16" t="s">
        <v>34</v>
      </c>
      <c r="B16">
        <f t="shared" si="2"/>
        <v>2034</v>
      </c>
      <c r="C16">
        <f t="shared" si="3"/>
        <v>40</v>
      </c>
      <c r="D16" s="1">
        <v>3000000</v>
      </c>
      <c r="E16" t="s">
        <v>41</v>
      </c>
      <c r="F16" s="2">
        <f t="shared" si="0"/>
        <v>2100000</v>
      </c>
      <c r="G16" s="2">
        <f t="shared" si="1"/>
        <v>1820000</v>
      </c>
      <c r="H16" s="2">
        <v>42000</v>
      </c>
      <c r="I16" s="2">
        <f t="shared" si="4"/>
        <v>9714000</v>
      </c>
      <c r="J16" s="2"/>
    </row>
    <row r="17" spans="1:10" x14ac:dyDescent="0.2">
      <c r="A17" t="s">
        <v>34</v>
      </c>
      <c r="B17">
        <f t="shared" si="2"/>
        <v>2035</v>
      </c>
      <c r="C17">
        <f t="shared" si="3"/>
        <v>41</v>
      </c>
      <c r="D17" s="1">
        <v>3000000</v>
      </c>
      <c r="E17" t="s">
        <v>41</v>
      </c>
      <c r="F17" s="2">
        <f t="shared" si="0"/>
        <v>2100000</v>
      </c>
      <c r="G17" s="2">
        <f t="shared" si="1"/>
        <v>1820000</v>
      </c>
      <c r="H17" s="2">
        <v>42000</v>
      </c>
      <c r="I17" s="2">
        <f t="shared" si="4"/>
        <v>11576000</v>
      </c>
      <c r="J17" s="2"/>
    </row>
    <row r="18" spans="1:10" x14ac:dyDescent="0.2">
      <c r="A18" t="s">
        <v>34</v>
      </c>
      <c r="B18">
        <f t="shared" si="2"/>
        <v>2036</v>
      </c>
      <c r="C18">
        <f t="shared" si="3"/>
        <v>42</v>
      </c>
      <c r="D18" s="1">
        <v>3000000</v>
      </c>
      <c r="E18" t="s">
        <v>41</v>
      </c>
      <c r="F18" s="2">
        <f t="shared" si="0"/>
        <v>2100000</v>
      </c>
      <c r="G18" s="2">
        <f t="shared" si="1"/>
        <v>1820000</v>
      </c>
      <c r="H18" s="2">
        <v>42000</v>
      </c>
      <c r="I18" s="2">
        <f t="shared" si="4"/>
        <v>13438000</v>
      </c>
      <c r="J18" s="2"/>
    </row>
    <row r="19" spans="1:10" x14ac:dyDescent="0.2">
      <c r="A19" t="s">
        <v>34</v>
      </c>
      <c r="B19">
        <f t="shared" si="2"/>
        <v>2037</v>
      </c>
      <c r="C19">
        <f t="shared" si="3"/>
        <v>43</v>
      </c>
      <c r="D19" s="1">
        <v>3000000</v>
      </c>
      <c r="E19" t="s">
        <v>41</v>
      </c>
      <c r="F19" s="2">
        <f t="shared" si="0"/>
        <v>2100000</v>
      </c>
      <c r="G19" s="2">
        <f t="shared" si="1"/>
        <v>1820000</v>
      </c>
      <c r="H19" s="2">
        <v>42000</v>
      </c>
      <c r="I19" s="2">
        <f t="shared" si="4"/>
        <v>15300000</v>
      </c>
      <c r="J19" s="2"/>
    </row>
    <row r="20" spans="1:10" x14ac:dyDescent="0.2">
      <c r="A20" t="s">
        <v>34</v>
      </c>
      <c r="B20">
        <f t="shared" si="2"/>
        <v>2038</v>
      </c>
      <c r="C20">
        <f t="shared" si="3"/>
        <v>44</v>
      </c>
      <c r="D20" s="1">
        <v>3000000</v>
      </c>
      <c r="E20" t="s">
        <v>41</v>
      </c>
      <c r="F20" s="2">
        <f t="shared" si="0"/>
        <v>2100000</v>
      </c>
      <c r="G20" s="2">
        <f t="shared" si="1"/>
        <v>1820000</v>
      </c>
      <c r="H20" s="2">
        <v>42000</v>
      </c>
      <c r="I20" s="2">
        <f t="shared" si="4"/>
        <v>17162000</v>
      </c>
      <c r="J20" s="2"/>
    </row>
    <row r="21" spans="1:10" x14ac:dyDescent="0.2">
      <c r="A21" t="s">
        <v>34</v>
      </c>
      <c r="B21">
        <f t="shared" si="2"/>
        <v>2039</v>
      </c>
      <c r="C21">
        <f t="shared" si="3"/>
        <v>45</v>
      </c>
      <c r="D21" s="1">
        <v>3000000</v>
      </c>
      <c r="E21" t="s">
        <v>41</v>
      </c>
      <c r="F21" s="2">
        <f t="shared" si="0"/>
        <v>2100000</v>
      </c>
      <c r="G21" s="2">
        <f t="shared" si="1"/>
        <v>1820000</v>
      </c>
      <c r="H21" s="2">
        <v>42000</v>
      </c>
      <c r="I21" s="2">
        <f t="shared" si="4"/>
        <v>19024000</v>
      </c>
      <c r="J21" s="2"/>
    </row>
    <row r="22" spans="1:10" x14ac:dyDescent="0.2">
      <c r="A22" t="s">
        <v>34</v>
      </c>
      <c r="B22">
        <f t="shared" si="2"/>
        <v>2040</v>
      </c>
      <c r="C22">
        <f t="shared" si="3"/>
        <v>46</v>
      </c>
      <c r="D22" s="1">
        <v>3000000</v>
      </c>
      <c r="E22" t="s">
        <v>41</v>
      </c>
      <c r="F22" s="2">
        <f t="shared" si="0"/>
        <v>2100000</v>
      </c>
      <c r="G22" s="2">
        <f t="shared" si="1"/>
        <v>1820000</v>
      </c>
      <c r="H22" s="2">
        <v>42000</v>
      </c>
      <c r="I22" s="2">
        <f t="shared" si="4"/>
        <v>20886000</v>
      </c>
      <c r="J22" s="2"/>
    </row>
    <row r="23" spans="1:10" x14ac:dyDescent="0.2">
      <c r="A23" t="s">
        <v>34</v>
      </c>
      <c r="B23">
        <f t="shared" si="2"/>
        <v>2041</v>
      </c>
      <c r="C23">
        <f t="shared" si="3"/>
        <v>47</v>
      </c>
      <c r="D23" s="1">
        <v>3000000</v>
      </c>
      <c r="E23" t="s">
        <v>41</v>
      </c>
      <c r="F23" s="2">
        <f t="shared" si="0"/>
        <v>2100000</v>
      </c>
      <c r="G23" s="2">
        <f t="shared" si="1"/>
        <v>1820000</v>
      </c>
      <c r="H23" s="2">
        <v>42000</v>
      </c>
      <c r="I23" s="2">
        <f t="shared" si="4"/>
        <v>22748000</v>
      </c>
      <c r="J23" s="2"/>
    </row>
    <row r="24" spans="1:10" x14ac:dyDescent="0.2">
      <c r="A24" t="s">
        <v>34</v>
      </c>
      <c r="B24">
        <f t="shared" si="2"/>
        <v>2042</v>
      </c>
      <c r="C24">
        <f t="shared" si="3"/>
        <v>48</v>
      </c>
      <c r="D24" s="1">
        <v>3000000</v>
      </c>
      <c r="E24" t="s">
        <v>41</v>
      </c>
      <c r="F24" s="2">
        <f t="shared" si="0"/>
        <v>2100000</v>
      </c>
      <c r="G24" s="2">
        <f t="shared" si="1"/>
        <v>1820000</v>
      </c>
      <c r="H24" s="2">
        <v>42000</v>
      </c>
      <c r="I24" s="2">
        <f t="shared" si="4"/>
        <v>24610000</v>
      </c>
      <c r="J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2DB6-EDF2-E644-852D-11E9D144998A}">
  <dimension ref="B2:B5"/>
  <sheetViews>
    <sheetView workbookViewId="0">
      <selection activeCell="B6" sqref="B6"/>
    </sheetView>
  </sheetViews>
  <sheetFormatPr baseColWidth="10" defaultRowHeight="16" x14ac:dyDescent="0.2"/>
  <cols>
    <col min="2" max="2" width="32.1640625" bestFit="1" customWidth="1"/>
  </cols>
  <sheetData>
    <row r="2" spans="2:2" x14ac:dyDescent="0.2">
      <c r="B2" t="s">
        <v>15</v>
      </c>
    </row>
    <row r="3" spans="2:2" x14ac:dyDescent="0.2">
      <c r="B3" t="s">
        <v>16</v>
      </c>
    </row>
    <row r="4" spans="2:2" x14ac:dyDescent="0.2">
      <c r="B4" t="s">
        <v>17</v>
      </c>
    </row>
    <row r="5" spans="2:2" x14ac:dyDescent="0.2">
      <c r="B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Planejamento</vt:lpstr>
      <vt:lpstr>Despesas versao impossivel</vt:lpstr>
      <vt:lpstr>Projecoes Receita</vt:lpstr>
      <vt:lpstr>WishList 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Pereira, Daniel</cp:lastModifiedBy>
  <dcterms:created xsi:type="dcterms:W3CDTF">2022-10-19T23:19:45Z</dcterms:created>
  <dcterms:modified xsi:type="dcterms:W3CDTF">2022-10-24T01:58:00Z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2022-10-19T23:28:04Z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9054f956-e942-485d-9764-2acf3d8b2176</vt:lpwstr>
  </property>
  <property fmtid="{D5CDD505-2E9C-101B-9397-08002B2CF9AE}" pid="8" name="MSIP_Label_b0d5c4f4-7a29-4385-b7a5-afbe2154ae6f_ContentBits">
    <vt:lpwstr>0</vt:lpwstr>
  </property>
</Properties>
</file>