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<sst xmlns="http://schemas.openxmlformats.org/spreadsheetml/2006/main" count="18" uniqueCount="10">
  <si>
    <t xml:space="preserve">R</t>
  </si>
  <si>
    <t xml:space="preserve">RL</t>
  </si>
  <si>
    <t xml:space="preserve">RL Lampada 57 Ohm</t>
  </si>
  <si>
    <t xml:space="preserve">alpha</t>
  </si>
  <si>
    <t xml:space="preserve">média</t>
  </si>
  <si>
    <t xml:space="preserve">rms</t>
  </si>
  <si>
    <t xml:space="preserve">média teórica</t>
  </si>
  <si>
    <t xml:space="preserve">rms teórica</t>
  </si>
  <si>
    <t xml:space="preserve">Angulo Extincao</t>
  </si>
  <si>
    <t xml:space="preserve">Angulo Rad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</si>
</sst>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g!$B$2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g!$B$3:$B$21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114</c:v>
                </c:pt>
                <c:pt idx="3">
                  <c:v>111</c:v>
                </c:pt>
                <c:pt idx="4">
                  <c:v>106</c:v>
                </c:pt>
                <c:pt idx="5">
                  <c:v>100</c:v>
                </c:pt>
                <c:pt idx="6">
                  <c:v>93</c:v>
                </c:pt>
                <c:pt idx="7">
                  <c:v>86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49</c:v>
                </c:pt>
                <c:pt idx="12">
                  <c:v>40</c:v>
                </c:pt>
                <c:pt idx="13">
                  <c:v>30</c:v>
                </c:pt>
                <c:pt idx="14">
                  <c:v>23</c:v>
                </c:pt>
                <c:pt idx="15">
                  <c:v>16</c:v>
                </c:pt>
                <c:pt idx="16">
                  <c:v>10</c:v>
                </c:pt>
                <c:pt idx="17">
                  <c:v>5</c:v>
                </c:pt>
                <c:pt idx="18">
                  <c:v>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g!$D$3:$D$21</c:f>
              <c:numCache>
                <c:formatCode>General</c:formatCode>
                <c:ptCount val="19"/>
                <c:pt idx="0">
                  <c:v>120.920914651219</c:v>
                </c:pt>
                <c:pt idx="1">
                  <c:v>120.038946692024</c:v>
                </c:pt>
                <c:pt idx="2">
                  <c:v>117.310434097241</c:v>
                </c:pt>
                <c:pt idx="3">
                  <c:v>112.855123439991</c:v>
                </c:pt>
                <c:pt idx="4">
                  <c:v>106.808387080096</c:v>
                </c:pt>
                <c:pt idx="5">
                  <c:v>99.3539520420581</c:v>
                </c:pt>
                <c:pt idx="6">
                  <c:v>90.7183175623804</c:v>
                </c:pt>
                <c:pt idx="7">
                  <c:v>81.1638730248862</c:v>
                </c:pt>
                <c:pt idx="8">
                  <c:v>70.9809253920651</c:v>
                </c:pt>
                <c:pt idx="9">
                  <c:v>60.4788783749202</c:v>
                </c:pt>
                <c:pt idx="10">
                  <c:v>49.9768313577754</c:v>
                </c:pt>
                <c:pt idx="11">
                  <c:v>39.7938837249543</c:v>
                </c:pt>
                <c:pt idx="12">
                  <c:v>30.2394391874601</c:v>
                </c:pt>
                <c:pt idx="13">
                  <c:v>21.6038047077823</c:v>
                </c:pt>
                <c:pt idx="14">
                  <c:v>14.1493696697441</c:v>
                </c:pt>
                <c:pt idx="15">
                  <c:v>8.10263330984998</c:v>
                </c:pt>
                <c:pt idx="16">
                  <c:v>3.64732265259924</c:v>
                </c:pt>
                <c:pt idx="17">
                  <c:v>0.918810057816419</c:v>
                </c:pt>
                <c:pt idx="18">
                  <c:v>0.036842098621395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g!$C$2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g!$C$3:$C$21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101</c:v>
                </c:pt>
                <c:pt idx="10">
                  <c:v>92</c:v>
                </c:pt>
                <c:pt idx="11">
                  <c:v>83</c:v>
                </c:pt>
                <c:pt idx="12">
                  <c:v>72</c:v>
                </c:pt>
                <c:pt idx="13">
                  <c:v>60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16</c:v>
                </c:pt>
                <c:pt idx="18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g!$E$2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g!$E$3:$E$21</c:f>
              <c:numCache>
                <c:formatCode>General</c:formatCode>
                <c:ptCount val="19"/>
                <c:pt idx="0">
                  <c:v>134.349682269024</c:v>
                </c:pt>
                <c:pt idx="1">
                  <c:v>134.2749398365</c:v>
                </c:pt>
                <c:pt idx="2">
                  <c:v>133.75728183405</c:v>
                </c:pt>
                <c:pt idx="3">
                  <c:v>132.399162789111</c:v>
                </c:pt>
                <c:pt idx="4">
                  <c:v>129.876834477713</c:v>
                </c:pt>
                <c:pt idx="5">
                  <c:v>125.95719255435</c:v>
                </c:pt>
                <c:pt idx="6">
                  <c:v>120.503962482253</c:v>
                </c:pt>
                <c:pt idx="7">
                  <c:v>113.4774054812</c:v>
                </c:pt>
                <c:pt idx="8">
                  <c:v>104.930048240012</c:v>
                </c:pt>
                <c:pt idx="9">
                  <c:v>95</c:v>
                </c:pt>
                <c:pt idx="10">
                  <c:v>83.9028305621976</c:v>
                </c:pt>
                <c:pt idx="11">
                  <c:v>71.9227255132576</c:v>
                </c:pt>
                <c:pt idx="12">
                  <c:v>59.4036617227914</c:v>
                </c:pt>
                <c:pt idx="13">
                  <c:v>46.7416906393688</c:v>
                </c:pt>
                <c:pt idx="14">
                  <c:v>34.3803412730107</c:v>
                </c:pt>
                <c:pt idx="15">
                  <c:v>22.8136295389948</c:v>
                </c:pt>
                <c:pt idx="16">
                  <c:v>12.6091060891129</c:v>
                </c:pt>
                <c:pt idx="17">
                  <c:v>4.4989478663791</c:v>
                </c:pt>
                <c:pt idx="18">
                  <c:v>0.403576773894424</c:v>
                </c:pt>
              </c:numCache>
            </c:numRef>
          </c:yVal>
          <c:smooth val="1"/>
        </c:ser>
        <c:axId val="5819608"/>
        <c:axId val="65366208"/>
      </c:scatterChart>
      <c:valAx>
        <c:axId val="5819608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66208"/>
        <c:crosses val="autoZero"/>
        <c:crossBetween val="midCat"/>
      </c:valAx>
      <c:valAx>
        <c:axId val="65366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9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g!$F$3:$F$21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113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92</c:v>
                </c:pt>
                <c:pt idx="7">
                  <c:v>84</c:v>
                </c:pt>
                <c:pt idx="8">
                  <c:v>75</c:v>
                </c:pt>
                <c:pt idx="9">
                  <c:v>66</c:v>
                </c:pt>
                <c:pt idx="10">
                  <c:v>57</c:v>
                </c:pt>
                <c:pt idx="11">
                  <c:v>48</c:v>
                </c:pt>
                <c:pt idx="12">
                  <c:v>39</c:v>
                </c:pt>
                <c:pt idx="13">
                  <c:v>30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g!$H$2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g!$H$3:$H$21</c:f>
              <c:numCache>
                <c:formatCode>General</c:formatCode>
                <c:ptCount val="19"/>
                <c:pt idx="0">
                  <c:v>120.884072552598</c:v>
                </c:pt>
                <c:pt idx="1">
                  <c:v>119.120136634208</c:v>
                </c:pt>
                <c:pt idx="2">
                  <c:v>113.663111444642</c:v>
                </c:pt>
                <c:pt idx="3">
                  <c:v>104.752490130141</c:v>
                </c:pt>
                <c:pt idx="4">
                  <c:v>92.6590174103523</c:v>
                </c:pt>
                <c:pt idx="5">
                  <c:v>77.7501473342758</c:v>
                </c:pt>
                <c:pt idx="6">
                  <c:v>60.4788783749201</c:v>
                </c:pt>
                <c:pt idx="7">
                  <c:v>52.2382433781638</c:v>
                </c:pt>
                <c:pt idx="8">
                  <c:v>44.085270010222</c:v>
                </c:pt>
                <c:pt idx="9">
                  <c:v>35.9532310301402</c:v>
                </c:pt>
                <c:pt idx="10">
                  <c:v>28.1469491454805</c:v>
                </c:pt>
                <c:pt idx="11">
                  <c:v>20.9524729030145</c:v>
                </c:pt>
                <c:pt idx="12">
                  <c:v>14.6217199821216</c:v>
                </c:pt>
                <c:pt idx="13">
                  <c:v>9.3558513042491</c:v>
                </c:pt>
                <c:pt idx="14">
                  <c:v>5.28715595228337</c:v>
                </c:pt>
                <c:pt idx="15">
                  <c:v>2.45897448549841</c:v>
                </c:pt>
                <c:pt idx="16">
                  <c:v>0.802757211154494</c:v>
                </c:pt>
                <c:pt idx="17">
                  <c:v>0.110583125008187</c:v>
                </c:pt>
                <c:pt idx="18">
                  <c:v>0.000956933143054376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g!$G$2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g!$G$3:$G$21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100</c:v>
                </c:pt>
                <c:pt idx="10">
                  <c:v>93</c:v>
                </c:pt>
                <c:pt idx="11">
                  <c:v>83</c:v>
                </c:pt>
                <c:pt idx="12">
                  <c:v>73</c:v>
                </c:pt>
                <c:pt idx="13">
                  <c:v>61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g!$I$2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g!$I$3:$I$21</c:f>
              <c:numCache>
                <c:formatCode>General</c:formatCode>
                <c:ptCount val="19"/>
                <c:pt idx="0">
                  <c:v>135.464571368764</c:v>
                </c:pt>
                <c:pt idx="1">
                  <c:v>139.754729720277</c:v>
                </c:pt>
                <c:pt idx="2">
                  <c:v>144.496031935353</c:v>
                </c:pt>
                <c:pt idx="3">
                  <c:v>148.237124236796</c:v>
                </c:pt>
                <c:pt idx="4">
                  <c:v>150.750354043536</c:v>
                </c:pt>
                <c:pt idx="5">
                  <c:v>151.920225475604</c:v>
                </c:pt>
                <c:pt idx="6">
                  <c:v>151.742358229934</c:v>
                </c:pt>
                <c:pt idx="7">
                  <c:v>145.600053625674</c:v>
                </c:pt>
                <c:pt idx="8">
                  <c:v>137.992859142461</c:v>
                </c:pt>
                <c:pt idx="9">
                  <c:v>129.237591199242</c:v>
                </c:pt>
                <c:pt idx="10">
                  <c:v>119.545688066766</c:v>
                </c:pt>
                <c:pt idx="11">
                  <c:v>109.1716900734</c:v>
                </c:pt>
                <c:pt idx="12">
                  <c:v>98.3815201288035</c:v>
                </c:pt>
                <c:pt idx="13">
                  <c:v>87.4030263833</c:v>
                </c:pt>
                <c:pt idx="14">
                  <c:v>76.3465339978089</c:v>
                </c:pt>
                <c:pt idx="15">
                  <c:v>65.0695421688351</c:v>
                </c:pt>
                <c:pt idx="16">
                  <c:v>52.9037565557211</c:v>
                </c:pt>
                <c:pt idx="17">
                  <c:v>37.797845555041</c:v>
                </c:pt>
                <c:pt idx="18">
                  <c:v>17.2349536924222</c:v>
                </c:pt>
              </c:numCache>
            </c:numRef>
          </c:yVal>
          <c:smooth val="1"/>
        </c:ser>
        <c:axId val="35140557"/>
        <c:axId val="56513390"/>
      </c:scatterChart>
      <c:valAx>
        <c:axId val="35140557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13390"/>
        <c:crosses val="autoZero"/>
        <c:crossBetween val="midCat"/>
      </c:valAx>
      <c:valAx>
        <c:axId val="56513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40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Carga RL Lampada 57 Ohm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g!$M$2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g!$M$3:$M$21</c:f>
              <c:numCache>
                <c:formatCode>General</c:formatCode>
                <c:ptCount val="19"/>
                <c:pt idx="0">
                  <c:v>117</c:v>
                </c:pt>
                <c:pt idx="1">
                  <c:v>116</c:v>
                </c:pt>
                <c:pt idx="2">
                  <c:v>113</c:v>
                </c:pt>
                <c:pt idx="3">
                  <c:v>110</c:v>
                </c:pt>
                <c:pt idx="4">
                  <c:v>105</c:v>
                </c:pt>
                <c:pt idx="5">
                  <c:v>100</c:v>
                </c:pt>
                <c:pt idx="6">
                  <c:v>92</c:v>
                </c:pt>
                <c:pt idx="7">
                  <c:v>84</c:v>
                </c:pt>
                <c:pt idx="8">
                  <c:v>75</c:v>
                </c:pt>
                <c:pt idx="9">
                  <c:v>66</c:v>
                </c:pt>
                <c:pt idx="10">
                  <c:v>57</c:v>
                </c:pt>
                <c:pt idx="11">
                  <c:v>48</c:v>
                </c:pt>
                <c:pt idx="12">
                  <c:v>39</c:v>
                </c:pt>
                <c:pt idx="13">
                  <c:v>30</c:v>
                </c:pt>
                <c:pt idx="14">
                  <c:v>22</c:v>
                </c:pt>
                <c:pt idx="15">
                  <c:v>14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g!$O$2</c:f>
              <c:strCache>
                <c:ptCount val="1"/>
                <c:pt idx="0">
                  <c:v>média teórica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g!$O$3:$O$21</c:f>
              <c:numCache>
                <c:formatCode>General</c:formatCode>
                <c:ptCount val="19"/>
                <c:pt idx="0">
                  <c:v>120.884072552598</c:v>
                </c:pt>
                <c:pt idx="1">
                  <c:v>119.120136634208</c:v>
                </c:pt>
                <c:pt idx="2">
                  <c:v>114.911830997511</c:v>
                </c:pt>
                <c:pt idx="3">
                  <c:v>110.456676768616</c:v>
                </c:pt>
                <c:pt idx="4">
                  <c:v>104.41032533634</c:v>
                </c:pt>
                <c:pt idx="5">
                  <c:v>96.956752856745</c:v>
                </c:pt>
                <c:pt idx="6">
                  <c:v>88.3229369199239</c:v>
                </c:pt>
                <c:pt idx="7">
                  <c:v>78.7721572613198</c:v>
                </c:pt>
                <c:pt idx="8">
                  <c:v>68.5963302918075</c:v>
                </c:pt>
                <c:pt idx="9">
                  <c:v>58.1076866431978</c:v>
                </c:pt>
                <c:pt idx="10">
                  <c:v>47.6301474834398</c:v>
                </c:pt>
                <c:pt idx="11">
                  <c:v>37.4907849689633</c:v>
                </c:pt>
                <c:pt idx="12">
                  <c:v>28.0117404499031</c:v>
                </c:pt>
                <c:pt idx="13">
                  <c:v>19.5028584921632</c:v>
                </c:pt>
                <c:pt idx="14">
                  <c:v>12.2548890066768</c:v>
                </c:pt>
                <c:pt idx="15">
                  <c:v>6.53175527765897</c:v>
                </c:pt>
                <c:pt idx="16">
                  <c:v>2.5553380867847</c:v>
                </c:pt>
                <c:pt idx="17">
                  <c:v>0.453408738800591</c:v>
                </c:pt>
                <c:pt idx="18">
                  <c:v>0.0052673031773205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g!$N$2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g!$N$3:$N$21</c:f>
              <c:numCache>
                <c:formatCode>General</c:formatCode>
                <c:ptCount val="19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128</c:v>
                </c:pt>
                <c:pt idx="5">
                  <c:v>125</c:v>
                </c:pt>
                <c:pt idx="6">
                  <c:v>121</c:v>
                </c:pt>
                <c:pt idx="7">
                  <c:v>115</c:v>
                </c:pt>
                <c:pt idx="8">
                  <c:v>108</c:v>
                </c:pt>
                <c:pt idx="9">
                  <c:v>100</c:v>
                </c:pt>
                <c:pt idx="10">
                  <c:v>93</c:v>
                </c:pt>
                <c:pt idx="11">
                  <c:v>83</c:v>
                </c:pt>
                <c:pt idx="12">
                  <c:v>73</c:v>
                </c:pt>
                <c:pt idx="13">
                  <c:v>61</c:v>
                </c:pt>
                <c:pt idx="14">
                  <c:v>50</c:v>
                </c:pt>
                <c:pt idx="15">
                  <c:v>38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g!$P$2</c:f>
              <c:strCache>
                <c:ptCount val="1"/>
                <c:pt idx="0">
                  <c:v>rms teórica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g!$A$3:$A$21</c:f>
              <c:numCache>
                <c:formatCode>General</c:formatCode>
                <c:ptCount val="19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178</c:v>
                </c:pt>
              </c:numCache>
            </c:numRef>
          </c:xVal>
          <c:yVal>
            <c:numRef>
              <c:f>g!$P$3:$P$21</c:f>
              <c:numCache>
                <c:formatCode>General</c:formatCode>
                <c:ptCount val="19"/>
                <c:pt idx="0">
                  <c:v>135.464571368764</c:v>
                </c:pt>
                <c:pt idx="1">
                  <c:v>139.754729720277</c:v>
                </c:pt>
                <c:pt idx="2">
                  <c:v>142.532713806178</c:v>
                </c:pt>
                <c:pt idx="3">
                  <c:v>141.258711164597</c:v>
                </c:pt>
                <c:pt idx="4">
                  <c:v>138.896663645811</c:v>
                </c:pt>
                <c:pt idx="5">
                  <c:v>135.237089268932</c:v>
                </c:pt>
                <c:pt idx="6">
                  <c:v>130.169671538002</c:v>
                </c:pt>
                <c:pt idx="7">
                  <c:v>123.685932076358</c:v>
                </c:pt>
                <c:pt idx="8">
                  <c:v>115.878403453006</c:v>
                </c:pt>
                <c:pt idx="9">
                  <c:v>106.937834393698</c:v>
                </c:pt>
                <c:pt idx="10">
                  <c:v>97.148967062179</c:v>
                </c:pt>
                <c:pt idx="11">
                  <c:v>86.8837551484617</c:v>
                </c:pt>
                <c:pt idx="12">
                  <c:v>76.5869998305355</c:v>
                </c:pt>
                <c:pt idx="13">
                  <c:v>66.7400763009217</c:v>
                </c:pt>
                <c:pt idx="14">
                  <c:v>57.7690906039182</c:v>
                </c:pt>
                <c:pt idx="15">
                  <c:v>49.8329739983578</c:v>
                </c:pt>
                <c:pt idx="16">
                  <c:v>42.3779483734596</c:v>
                </c:pt>
                <c:pt idx="17">
                  <c:v>33.0027133148832</c:v>
                </c:pt>
                <c:pt idx="18">
                  <c:v>16.6926318602112</c:v>
                </c:pt>
              </c:numCache>
            </c:numRef>
          </c:yVal>
          <c:smooth val="1"/>
        </c:ser>
        <c:axId val="54305947"/>
        <c:axId val="60329131"/>
      </c:scatterChart>
      <c:valAx>
        <c:axId val="54305947"/>
        <c:scaling>
          <c:orientation val="minMax"/>
          <c:max val="18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alpha (º)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329131"/>
        <c:crosses val="autoZero"/>
        <c:crossBetween val="midCat"/>
      </c:valAx>
      <c:valAx>
        <c:axId val="60329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Tensão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05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88920</xdr:colOff>
      <xdr:row>22</xdr:row>
      <xdr:rowOff>30600</xdr:rowOff>
    </xdr:from>
    <xdr:to>
      <xdr:col>6</xdr:col>
      <xdr:colOff>555120</xdr:colOff>
      <xdr:row>40</xdr:row>
      <xdr:rowOff>107280</xdr:rowOff>
    </xdr:to>
    <xdr:graphicFrame>
      <xdr:nvGraphicFramePr>
        <xdr:cNvPr id="0" name=""/>
        <xdr:cNvGraphicFramePr/>
      </xdr:nvGraphicFramePr>
      <xdr:xfrm>
        <a:off x="88920" y="3980880"/>
        <a:ext cx="576180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433440</xdr:colOff>
      <xdr:row>22</xdr:row>
      <xdr:rowOff>139320</xdr:rowOff>
    </xdr:from>
    <xdr:to>
      <xdr:col>18</xdr:col>
      <xdr:colOff>98280</xdr:colOff>
      <xdr:row>41</xdr:row>
      <xdr:rowOff>41760</xdr:rowOff>
    </xdr:to>
    <xdr:graphicFrame>
      <xdr:nvGraphicFramePr>
        <xdr:cNvPr id="1" name=""/>
        <xdr:cNvGraphicFramePr/>
      </xdr:nvGraphicFramePr>
      <xdr:xfrm>
        <a:off x="8653320" y="4089600"/>
        <a:ext cx="65228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1800</xdr:colOff>
      <xdr:row>22</xdr:row>
      <xdr:rowOff>0</xdr:rowOff>
    </xdr:from>
    <xdr:to>
      <xdr:col>27</xdr:col>
      <xdr:colOff>429480</xdr:colOff>
      <xdr:row>40</xdr:row>
      <xdr:rowOff>76680</xdr:rowOff>
    </xdr:to>
    <xdr:graphicFrame>
      <xdr:nvGraphicFramePr>
        <xdr:cNvPr id="2" name=""/>
        <xdr:cNvGraphicFramePr/>
      </xdr:nvGraphicFramePr>
      <xdr:xfrm>
        <a:off x="15841800" y="3950280"/>
        <a:ext cx="652356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65" zoomScaleNormal="65" zoomScalePageLayoutView="100" workbookViewId="0">
      <selection pane="topLeft" activeCell="M14" activeCellId="0" sqref="M14"/>
    </sheetView>
  </sheetViews>
  <sheetFormatPr defaultRowHeight="13.8"/>
  <cols>
    <col collapsed="false" hidden="false" max="3" min="1" style="0" width="8.57085020242915"/>
    <col collapsed="false" hidden="false" max="4" min="4" style="0" width="14.0323886639676"/>
    <col collapsed="false" hidden="false" max="5" min="5" style="0" width="11.246963562753"/>
    <col collapsed="false" hidden="false" max="7" min="6" style="0" width="8.57085020242915"/>
    <col collapsed="false" hidden="false" max="8" min="8" style="0" width="13.497975708502"/>
    <col collapsed="false" hidden="false" max="9" min="9" style="0" width="10.8178137651822"/>
    <col collapsed="false" hidden="false" max="1025" min="10" style="0" width="8.57085020242915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  <c r="M1" s="3" t="s">
        <v>2</v>
      </c>
      <c r="N1" s="3"/>
      <c r="O1" s="3"/>
      <c r="P1" s="3"/>
    </row>
    <row r="2" customFormat="false" ht="13.8" hidden="false" customHeight="false" outlineLevel="0" collapsed="false">
      <c r="A2" s="4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5" t="s">
        <v>4</v>
      </c>
      <c r="G2" s="6" t="s">
        <v>5</v>
      </c>
      <c r="H2" s="7" t="s">
        <v>6</v>
      </c>
      <c r="I2" s="7" t="s">
        <v>7</v>
      </c>
      <c r="J2" s="0" t="s">
        <v>8</v>
      </c>
      <c r="L2" s="0" t="s">
        <v>9</v>
      </c>
      <c r="M2" s="5" t="s">
        <v>4</v>
      </c>
      <c r="N2" s="6" t="s">
        <v>5</v>
      </c>
      <c r="O2" s="7" t="s">
        <v>6</v>
      </c>
      <c r="P2" s="7" t="s">
        <v>7</v>
      </c>
    </row>
    <row r="3" customFormat="false" ht="14.9" hidden="false" customHeight="false" outlineLevel="0" collapsed="false">
      <c r="A3" s="8" t="n">
        <v>2</v>
      </c>
      <c r="B3" s="9" t="n">
        <v>117</v>
      </c>
      <c r="C3" s="10" t="n">
        <v>131</v>
      </c>
      <c r="D3" s="10" t="n">
        <f aca="false">190*(1 + COS(A3*PI()/180))/PI()</f>
        <v>120.920914651219</v>
      </c>
      <c r="E3" s="10" t="n">
        <f aca="false">(190*SQRT(PI() + SIN(2*A3*PI()/180)/2 - A3*PI()/180))/SQRT(2*PI())</f>
        <v>134.349682269024</v>
      </c>
      <c r="F3" s="11" t="n">
        <v>117</v>
      </c>
      <c r="G3" s="10" t="n">
        <v>131</v>
      </c>
      <c r="H3" s="0" t="n">
        <f aca="false">190*(-COS(PI() + J3)+ COS(A3*PI()/180))/PI()</f>
        <v>120.884072552598</v>
      </c>
      <c r="I3" s="0" t="n">
        <f aca="false">(190*SQRT(PI() + J3 - SIN(PI() + J3)/2 + SIN(2*A3*PI()/180)/2 - A3*PI()/180))/SQRT(2*PI())</f>
        <v>135.464571368764</v>
      </c>
      <c r="J3" s="12" t="n">
        <v>0.034906585039887</v>
      </c>
      <c r="K3" s="0" t="n">
        <f aca="false">L3</f>
        <v>0.0349065850398866</v>
      </c>
      <c r="L3" s="0" t="n">
        <f aca="false">A3*PI()/180</f>
        <v>0.0349065850398866</v>
      </c>
      <c r="M3" s="11" t="n">
        <v>117</v>
      </c>
      <c r="N3" s="10" t="n">
        <v>131</v>
      </c>
      <c r="O3" s="0" t="n">
        <f aca="false">190*(-COS(PI() + K3)+ COS(A3*PI()/180))/PI()</f>
        <v>120.884072552598</v>
      </c>
      <c r="P3" s="0" t="n">
        <f aca="false">(190*SQRT(PI() + K3 - SIN(PI() + K3)/2 + SIN(2*A3*PI()/180)/2 - A3*PI()/180))/SQRT(2*PI())</f>
        <v>135.464571368764</v>
      </c>
    </row>
    <row r="4" customFormat="false" ht="14.9" hidden="false" customHeight="false" outlineLevel="0" collapsed="false">
      <c r="A4" s="8" t="n">
        <v>10</v>
      </c>
      <c r="B4" s="9" t="n">
        <v>116</v>
      </c>
      <c r="C4" s="10" t="n">
        <v>131</v>
      </c>
      <c r="D4" s="10" t="n">
        <f aca="false">190*(1 + COS(A4*PI()/180))/PI()</f>
        <v>120.038946692024</v>
      </c>
      <c r="E4" s="10" t="n">
        <f aca="false">(190*SQRT(PI() + SIN(2*A4*PI()/180)/2 - A4*PI()/180))/SQRT(2*PI())</f>
        <v>134.2749398365</v>
      </c>
      <c r="F4" s="11" t="n">
        <v>116</v>
      </c>
      <c r="G4" s="10" t="n">
        <v>131</v>
      </c>
      <c r="H4" s="0" t="n">
        <f aca="false">190*(-COS(PI() + J4)+ COS(A4*PI()/180))/PI()</f>
        <v>119.120136634208</v>
      </c>
      <c r="I4" s="0" t="n">
        <f aca="false">(190*SQRT(PI() + J4 - SIN(PI() + J4)/2 + SIN(2*A4*PI()/180)/2 - A4*PI()/180))/SQRT(2*PI())</f>
        <v>139.754729720277</v>
      </c>
      <c r="J4" s="12" t="n">
        <v>0.174532925199433</v>
      </c>
      <c r="K4" s="12" t="n">
        <f aca="false">L4</f>
        <v>0.174532925199433</v>
      </c>
      <c r="L4" s="0" t="n">
        <f aca="false">A4*PI()/180</f>
        <v>0.174532925199433</v>
      </c>
      <c r="M4" s="11" t="n">
        <v>116</v>
      </c>
      <c r="N4" s="10" t="n">
        <v>131</v>
      </c>
      <c r="O4" s="0" t="n">
        <f aca="false">190*(-COS(PI() + K4)+ COS(A4*PI()/180))/PI()</f>
        <v>119.120136634208</v>
      </c>
      <c r="P4" s="0" t="n">
        <f aca="false">(190*SQRT(PI() + K4 - SIN(PI() + K4)/2 + SIN(2*A4*PI()/180)/2 - A4*PI()/180))/SQRT(2*PI())</f>
        <v>139.754729720277</v>
      </c>
    </row>
    <row r="5" customFormat="false" ht="14.9" hidden="false" customHeight="false" outlineLevel="0" collapsed="false">
      <c r="A5" s="8" t="n">
        <v>20</v>
      </c>
      <c r="B5" s="9" t="n">
        <v>114</v>
      </c>
      <c r="C5" s="10" t="n">
        <v>130</v>
      </c>
      <c r="D5" s="10" t="n">
        <f aca="false">190*(1 + COS(A5*PI()/180))/PI()</f>
        <v>117.310434097241</v>
      </c>
      <c r="E5" s="10" t="n">
        <f aca="false">(190*SQRT(PI() + SIN(2*A5*PI()/180)/2 - A5*PI()/180))/SQRT(2*PI())</f>
        <v>133.75728183405</v>
      </c>
      <c r="F5" s="11" t="n">
        <v>113</v>
      </c>
      <c r="G5" s="10" t="n">
        <v>131</v>
      </c>
      <c r="H5" s="0" t="n">
        <f aca="false">190*(-COS(PI() + J5)+ COS(A5*PI()/180))/PI()</f>
        <v>113.663111444642</v>
      </c>
      <c r="I5" s="0" t="n">
        <f aca="false">(190*SQRT(PI() + J5 - SIN(PI() + J5)/2 + SIN(2*A5*PI()/180)/2 - A5*PI()/180))/SQRT(2*PI())</f>
        <v>144.496031935353</v>
      </c>
      <c r="J5" s="0" t="n">
        <v>0.349065850398866</v>
      </c>
      <c r="K5" s="12" t="n">
        <v>0.282577924370546</v>
      </c>
      <c r="L5" s="0" t="n">
        <f aca="false">A5*PI()/180</f>
        <v>0.349065850398866</v>
      </c>
      <c r="M5" s="11" t="n">
        <v>113</v>
      </c>
      <c r="N5" s="10" t="n">
        <v>131</v>
      </c>
      <c r="O5" s="0" t="n">
        <f aca="false">190*(-COS(PI() + K5)+ COS(A5*PI()/180))/PI()</f>
        <v>114.911830997511</v>
      </c>
      <c r="P5" s="0" t="n">
        <f aca="false">(190*SQRT(PI() + K5 - SIN(PI() + K5)/2 + SIN(2*A5*PI()/180)/2 - A5*PI()/180))/SQRT(2*PI())</f>
        <v>142.532713806178</v>
      </c>
    </row>
    <row r="6" customFormat="false" ht="13.8" hidden="false" customHeight="false" outlineLevel="0" collapsed="false">
      <c r="A6" s="8" t="n">
        <v>30</v>
      </c>
      <c r="B6" s="9" t="n">
        <v>111</v>
      </c>
      <c r="C6" s="10" t="n">
        <v>130</v>
      </c>
      <c r="D6" s="10" t="n">
        <f aca="false">190*(1 + COS(A6*PI()/180))/PI()</f>
        <v>112.855123439991</v>
      </c>
      <c r="E6" s="10" t="n">
        <f aca="false">(190*SQRT(PI() + SIN(2*A6*PI()/180)/2 - A6*PI()/180))/SQRT(2*PI())</f>
        <v>132.399162789111</v>
      </c>
      <c r="F6" s="11" t="n">
        <v>110</v>
      </c>
      <c r="G6" s="10" t="n">
        <v>130</v>
      </c>
      <c r="H6" s="0" t="n">
        <f aca="false">190*(-COS(PI() + J6)+ COS(A6*PI()/180))/PI()</f>
        <v>104.752490130141</v>
      </c>
      <c r="I6" s="0" t="n">
        <f aca="false">(190*SQRT(PI() + J6 - SIN(PI() + J6)/2 + SIN(2*A6*PI()/180)/2 - A6*PI()/180))/SQRT(2*PI())</f>
        <v>148.237124236796</v>
      </c>
      <c r="J6" s="0" t="n">
        <v>0.523598775598299</v>
      </c>
      <c r="K6" s="0" t="n">
        <v>0.282568648051516</v>
      </c>
      <c r="L6" s="0" t="n">
        <f aca="false">A6*PI()/180</f>
        <v>0.523598775598299</v>
      </c>
      <c r="M6" s="11" t="n">
        <v>110</v>
      </c>
      <c r="N6" s="10" t="n">
        <v>130</v>
      </c>
      <c r="O6" s="0" t="n">
        <f aca="false">190*(-COS(PI() + K6)+ COS(A6*PI()/180))/PI()</f>
        <v>110.456676768616</v>
      </c>
      <c r="P6" s="0" t="n">
        <f aca="false">(190*SQRT(PI() + K6 - SIN(PI() + K6)/2 + SIN(2*A6*PI()/180)/2 - A6*PI()/180))/SQRT(2*PI())</f>
        <v>141.258711164597</v>
      </c>
    </row>
    <row r="7" customFormat="false" ht="13.8" hidden="false" customHeight="false" outlineLevel="0" collapsed="false">
      <c r="A7" s="8" t="n">
        <v>40</v>
      </c>
      <c r="B7" s="9" t="n">
        <v>106</v>
      </c>
      <c r="C7" s="10" t="n">
        <v>128</v>
      </c>
      <c r="D7" s="10" t="n">
        <f aca="false">190*(1 + COS(A7*PI()/180))/PI()</f>
        <v>106.808387080096</v>
      </c>
      <c r="E7" s="10" t="n">
        <f aca="false">(190*SQRT(PI() + SIN(2*A7*PI()/180)/2 - A7*PI()/180))/SQRT(2*PI())</f>
        <v>129.876834477713</v>
      </c>
      <c r="F7" s="11" t="n">
        <v>105</v>
      </c>
      <c r="G7" s="10" t="n">
        <v>128</v>
      </c>
      <c r="H7" s="0" t="n">
        <f aca="false">190*(-COS(PI() + J7)+ COS(A7*PI()/180))/PI()</f>
        <v>92.6590174103523</v>
      </c>
      <c r="I7" s="0" t="n">
        <f aca="false">(190*SQRT(PI() + J7 - SIN(PI() + J7)/2 + SIN(2*A7*PI()/180)/2 - A7*PI()/180))/SQRT(2*PI())</f>
        <v>150.750354043536</v>
      </c>
      <c r="J7" s="0" t="n">
        <v>0.698131700797732</v>
      </c>
      <c r="K7" s="0" t="n">
        <v>0.28254582029238</v>
      </c>
      <c r="L7" s="0" t="n">
        <f aca="false">A7*PI()/180</f>
        <v>0.698131700797732</v>
      </c>
      <c r="M7" s="11" t="n">
        <v>105</v>
      </c>
      <c r="N7" s="10" t="n">
        <v>128</v>
      </c>
      <c r="O7" s="0" t="n">
        <f aca="false">190*(-COS(PI() + K7)+ COS(A7*PI()/180))/PI()</f>
        <v>104.41032533634</v>
      </c>
      <c r="P7" s="0" t="n">
        <f aca="false">(190*SQRT(PI() + K7 - SIN(PI() + K7)/2 + SIN(2*A7*PI()/180)/2 - A7*PI()/180))/SQRT(2*PI())</f>
        <v>138.896663645811</v>
      </c>
    </row>
    <row r="8" customFormat="false" ht="13.8" hidden="false" customHeight="false" outlineLevel="0" collapsed="false">
      <c r="A8" s="8" t="n">
        <v>50</v>
      </c>
      <c r="B8" s="9" t="n">
        <v>100</v>
      </c>
      <c r="C8" s="10" t="n">
        <v>125</v>
      </c>
      <c r="D8" s="10" t="n">
        <f aca="false">190*(1 + COS(A8*PI()/180))/PI()</f>
        <v>99.3539520420581</v>
      </c>
      <c r="E8" s="10" t="n">
        <f aca="false">(190*SQRT(PI() + SIN(2*A8*PI()/180)/2 - A8*PI()/180))/SQRT(2*PI())</f>
        <v>125.95719255435</v>
      </c>
      <c r="F8" s="11" t="n">
        <v>100</v>
      </c>
      <c r="G8" s="10" t="n">
        <v>125</v>
      </c>
      <c r="H8" s="0" t="n">
        <f aca="false">190*(-COS(PI() + J8)+ COS(A8*PI()/180))/PI()</f>
        <v>77.7501473342758</v>
      </c>
      <c r="I8" s="0" t="n">
        <f aca="false">(190*SQRT(PI() + J8 - SIN(PI() + J8)/2 + SIN(2*A8*PI()/180)/2 - A8*PI()/180))/SQRT(2*PI())</f>
        <v>151.920225475604</v>
      </c>
      <c r="J8" s="0" t="n">
        <v>0.872664625997165</v>
      </c>
      <c r="K8" s="0" t="n">
        <v>0.282494660581478</v>
      </c>
      <c r="L8" s="0" t="n">
        <f aca="false">A8*PI()/180</f>
        <v>0.872664625997165</v>
      </c>
      <c r="M8" s="11" t="n">
        <v>100</v>
      </c>
      <c r="N8" s="10" t="n">
        <v>125</v>
      </c>
      <c r="O8" s="0" t="n">
        <f aca="false">190*(-COS(PI() + K8)+ COS(A8*PI()/180))/PI()</f>
        <v>96.956752856745</v>
      </c>
      <c r="P8" s="0" t="n">
        <f aca="false">(190*SQRT(PI() + K8 - SIN(PI() + K8)/2 + SIN(2*A8*PI()/180)/2 - A8*PI()/180))/SQRT(2*PI())</f>
        <v>135.237089268932</v>
      </c>
    </row>
    <row r="9" customFormat="false" ht="13.8" hidden="false" customHeight="false" outlineLevel="0" collapsed="false">
      <c r="A9" s="8" t="n">
        <v>60</v>
      </c>
      <c r="B9" s="9" t="n">
        <v>93</v>
      </c>
      <c r="C9" s="10" t="n">
        <v>121</v>
      </c>
      <c r="D9" s="10" t="n">
        <f aca="false">190*(1 + COS(A9*PI()/180))/PI()</f>
        <v>90.7183175623804</v>
      </c>
      <c r="E9" s="10" t="n">
        <f aca="false">(190*SQRT(PI() + SIN(2*A9*PI()/180)/2 - A9*PI()/180))/SQRT(2*PI())</f>
        <v>120.503962482253</v>
      </c>
      <c r="F9" s="11" t="n">
        <v>92</v>
      </c>
      <c r="G9" s="10" t="n">
        <v>121</v>
      </c>
      <c r="H9" s="0" t="n">
        <f aca="false">190*(-COS(PI() + J9)+ COS(A9*PI()/180))/PI()</f>
        <v>60.4788783749201</v>
      </c>
      <c r="I9" s="0" t="n">
        <f aca="false">(190*SQRT(PI() + J9 - SIN(PI() + J9)/2 + SIN(2*A9*PI()/180)/2 - A9*PI()/180))/SQRT(2*PI())</f>
        <v>151.742358229934</v>
      </c>
      <c r="J9" s="0" t="n">
        <v>1.0471975511966</v>
      </c>
      <c r="K9" s="0" t="n">
        <v>0.282386770359588</v>
      </c>
      <c r="L9" s="0" t="n">
        <f aca="false">A9*PI()/180</f>
        <v>1.0471975511966</v>
      </c>
      <c r="M9" s="11" t="n">
        <v>92</v>
      </c>
      <c r="N9" s="10" t="n">
        <v>121</v>
      </c>
      <c r="O9" s="0" t="n">
        <f aca="false">190*(-COS(PI() + K9)+ COS(A9*PI()/180))/PI()</f>
        <v>88.3229369199239</v>
      </c>
      <c r="P9" s="0" t="n">
        <f aca="false">(190*SQRT(PI() + K9 - SIN(PI() + K9)/2 + SIN(2*A9*PI()/180)/2 - A9*PI()/180))/SQRT(2*PI())</f>
        <v>130.169671538002</v>
      </c>
    </row>
    <row r="10" customFormat="false" ht="13.8" hidden="false" customHeight="false" outlineLevel="0" collapsed="false">
      <c r="A10" s="8" t="n">
        <v>70</v>
      </c>
      <c r="B10" s="9" t="n">
        <v>86</v>
      </c>
      <c r="C10" s="10" t="n">
        <v>115</v>
      </c>
      <c r="D10" s="10" t="n">
        <f aca="false">190*(1 + COS(A10*PI()/180))/PI()</f>
        <v>81.1638730248862</v>
      </c>
      <c r="E10" s="10" t="n">
        <f aca="false">(190*SQRT(PI() + SIN(2*A10*PI()/180)/2 - A10*PI()/180))/SQRT(2*PI())</f>
        <v>113.4774054812</v>
      </c>
      <c r="F10" s="11" t="n">
        <v>84</v>
      </c>
      <c r="G10" s="10" t="n">
        <v>115</v>
      </c>
      <c r="H10" s="0" t="n">
        <f aca="false">190*(-COS(PI() + J10)+ COS(A10*PI()/180))/PI()</f>
        <v>52.2382433781638</v>
      </c>
      <c r="I10" s="0" t="n">
        <f aca="false">(190*SQRT(PI() + J10 - SIN(PI() + J10)/2 + SIN(2*A10*PI()/180)/2 - A10*PI()/180))/SQRT(2*PI())</f>
        <v>145.600053625674</v>
      </c>
      <c r="J10" s="0" t="n">
        <v>1.02192644225211</v>
      </c>
      <c r="K10" s="0" t="n">
        <v>0.282169219017632</v>
      </c>
      <c r="L10" s="0" t="n">
        <f aca="false">A10*PI()/180</f>
        <v>1.22173047639603</v>
      </c>
      <c r="M10" s="11" t="n">
        <v>84</v>
      </c>
      <c r="N10" s="10" t="n">
        <v>115</v>
      </c>
      <c r="O10" s="0" t="n">
        <f aca="false">190*(-COS(PI() + K10)+ COS(A10*PI()/180))/PI()</f>
        <v>78.7721572613198</v>
      </c>
      <c r="P10" s="0" t="n">
        <f aca="false">(190*SQRT(PI() + K10 - SIN(PI() + K10)/2 + SIN(2*A10*PI()/180)/2 - A10*PI()/180))/SQRT(2*PI())</f>
        <v>123.685932076358</v>
      </c>
    </row>
    <row r="11" customFormat="false" ht="13.8" hidden="false" customHeight="false" outlineLevel="0" collapsed="false">
      <c r="A11" s="8" t="n">
        <v>80</v>
      </c>
      <c r="B11" s="9" t="n">
        <v>76</v>
      </c>
      <c r="C11" s="10" t="n">
        <v>108</v>
      </c>
      <c r="D11" s="10" t="n">
        <f aca="false">190*(1 + COS(A11*PI()/180))/PI()</f>
        <v>70.9809253920651</v>
      </c>
      <c r="E11" s="10" t="n">
        <f aca="false">(190*SQRT(PI() + SIN(2*A11*PI()/180)/2 - A11*PI()/180))/SQRT(2*PI())</f>
        <v>104.930048240012</v>
      </c>
      <c r="F11" s="11" t="n">
        <v>75</v>
      </c>
      <c r="G11" s="10" t="n">
        <v>108</v>
      </c>
      <c r="H11" s="0" t="n">
        <f aca="false">190*(-COS(PI() + J11)+ COS(A11*PI()/180))/PI()</f>
        <v>44.085270010222</v>
      </c>
      <c r="I11" s="0" t="n">
        <f aca="false">(190*SQRT(PI() + J11 - SIN(PI() + J11)/2 + SIN(2*A11*PI()/180)/2 - A11*PI()/180))/SQRT(2*PI())</f>
        <v>137.992859142461</v>
      </c>
      <c r="J11" s="0" t="n">
        <v>0.982086556239764</v>
      </c>
      <c r="K11" s="0" t="n">
        <v>0.281746060978595</v>
      </c>
      <c r="L11" s="0" t="n">
        <f aca="false">A11*PI()/180</f>
        <v>1.39626340159546</v>
      </c>
      <c r="M11" s="11" t="n">
        <v>75</v>
      </c>
      <c r="N11" s="10" t="n">
        <v>108</v>
      </c>
      <c r="O11" s="0" t="n">
        <f aca="false">190*(-COS(PI() + K11)+ COS(A11*PI()/180))/PI()</f>
        <v>68.5963302918075</v>
      </c>
      <c r="P11" s="0" t="n">
        <f aca="false">(190*SQRT(PI() + K11 - SIN(PI() + K11)/2 + SIN(2*A11*PI()/180)/2 - A11*PI()/180))/SQRT(2*PI())</f>
        <v>115.878403453006</v>
      </c>
    </row>
    <row r="12" customFormat="false" ht="13.8" hidden="false" customHeight="false" outlineLevel="0" collapsed="false">
      <c r="A12" s="8" t="n">
        <v>90</v>
      </c>
      <c r="B12" s="9" t="n">
        <v>67</v>
      </c>
      <c r="C12" s="10" t="n">
        <v>101</v>
      </c>
      <c r="D12" s="10" t="n">
        <f aca="false">190*(1 + COS(A12*PI()/180))/PI()</f>
        <v>60.4788783749202</v>
      </c>
      <c r="E12" s="10" t="n">
        <f aca="false">(190*SQRT(PI() + SIN(2*A12*PI()/180)/2 - A12*PI()/180))/SQRT(2*PI())</f>
        <v>95</v>
      </c>
      <c r="F12" s="11" t="n">
        <v>66</v>
      </c>
      <c r="G12" s="10" t="n">
        <v>100</v>
      </c>
      <c r="H12" s="0" t="n">
        <f aca="false">190*(-COS(PI() + J12)+ COS(A12*PI()/180))/PI()</f>
        <v>35.9532310301402</v>
      </c>
      <c r="I12" s="0" t="n">
        <f aca="false">(190*SQRT(PI() + J12 - SIN(PI() + J12)/2 + SIN(2*A12*PI()/180)/2 - A12*PI()/180))/SQRT(2*PI())</f>
        <v>129.237591199242</v>
      </c>
      <c r="J12" s="0" t="n">
        <v>0.93418270402243</v>
      </c>
      <c r="K12" s="0" t="n">
        <v>0.280947859147622</v>
      </c>
      <c r="L12" s="0" t="n">
        <f aca="false">A12*PI()/180</f>
        <v>1.5707963267949</v>
      </c>
      <c r="M12" s="11" t="n">
        <v>66</v>
      </c>
      <c r="N12" s="10" t="n">
        <v>100</v>
      </c>
      <c r="O12" s="0" t="n">
        <f aca="false">190*(-COS(PI() + K12)+ COS(A12*PI()/180))/PI()</f>
        <v>58.1076866431978</v>
      </c>
      <c r="P12" s="0" t="n">
        <f aca="false">(190*SQRT(PI() + K12 - SIN(PI() + K12)/2 + SIN(2*A12*PI()/180)/2 - A12*PI()/180))/SQRT(2*PI())</f>
        <v>106.937834393698</v>
      </c>
    </row>
    <row r="13" customFormat="false" ht="13.8" hidden="false" customHeight="false" outlineLevel="0" collapsed="false">
      <c r="A13" s="8" t="n">
        <v>100</v>
      </c>
      <c r="B13" s="9" t="n">
        <v>58</v>
      </c>
      <c r="C13" s="10" t="n">
        <v>92</v>
      </c>
      <c r="D13" s="10" t="n">
        <f aca="false">190*(1 + COS(A13*PI()/180))/PI()</f>
        <v>49.9768313577754</v>
      </c>
      <c r="E13" s="10" t="n">
        <f aca="false">(190*SQRT(PI() + SIN(2*A13*PI()/180)/2 - A13*PI()/180))/SQRT(2*PI())</f>
        <v>83.9028305621976</v>
      </c>
      <c r="F13" s="11" t="n">
        <v>57</v>
      </c>
      <c r="G13" s="10" t="n">
        <v>93</v>
      </c>
      <c r="H13" s="0" t="n">
        <f aca="false">190*(-COS(PI() + J13)+ COS(A13*PI()/180))/PI()</f>
        <v>28.1469491454805</v>
      </c>
      <c r="I13" s="0" t="n">
        <f aca="false">(190*SQRT(PI() + J13 - SIN(PI() + J13)/2 + SIN(2*A13*PI()/180)/2 - A13*PI()/180))/SQRT(2*PI())</f>
        <v>119.545688066766</v>
      </c>
      <c r="J13" s="0" t="n">
        <v>0.877534468892555</v>
      </c>
      <c r="K13" s="0" t="n">
        <v>0.279482620506319</v>
      </c>
      <c r="L13" s="0" t="n">
        <f aca="false">A13*PI()/180</f>
        <v>1.74532925199433</v>
      </c>
      <c r="M13" s="11" t="n">
        <v>57</v>
      </c>
      <c r="N13" s="10" t="n">
        <v>93</v>
      </c>
      <c r="O13" s="0" t="n">
        <f aca="false">190*(-COS(PI() + K13)+ COS(A13*PI()/180))/PI()</f>
        <v>47.6301474834398</v>
      </c>
      <c r="P13" s="0" t="n">
        <f aca="false">(190*SQRT(PI() + K13 - SIN(PI() + K13)/2 + SIN(2*A13*PI()/180)/2 - A13*PI()/180))/SQRT(2*PI())</f>
        <v>97.148967062179</v>
      </c>
    </row>
    <row r="14" customFormat="false" ht="13.8" hidden="false" customHeight="false" outlineLevel="0" collapsed="false">
      <c r="A14" s="8" t="n">
        <v>110</v>
      </c>
      <c r="B14" s="9" t="n">
        <v>49</v>
      </c>
      <c r="C14" s="10" t="n">
        <v>83</v>
      </c>
      <c r="D14" s="10" t="n">
        <f aca="false">190*(1 + COS(A14*PI()/180))/PI()</f>
        <v>39.7938837249543</v>
      </c>
      <c r="E14" s="10" t="n">
        <f aca="false">(190*SQRT(PI() + SIN(2*A14*PI()/180)/2 - A14*PI()/180))/SQRT(2*PI())</f>
        <v>71.9227255132576</v>
      </c>
      <c r="F14" s="11" t="n">
        <v>48</v>
      </c>
      <c r="G14" s="10" t="n">
        <v>83</v>
      </c>
      <c r="H14" s="0" t="n">
        <f aca="false">190*(-COS(PI() + J14)+ COS(A14*PI()/180))/PI()</f>
        <v>20.9524729030145</v>
      </c>
      <c r="I14" s="0" t="n">
        <f aca="false">(190*SQRT(PI() + J14 - SIN(PI() + J14)/2 + SIN(2*A14*PI()/180)/2 - A14*PI()/180))/SQRT(2*PI())</f>
        <v>109.1716900734</v>
      </c>
      <c r="J14" s="0" t="n">
        <v>0.811428674750211</v>
      </c>
      <c r="K14" s="0" t="n">
        <v>0.276858165683221</v>
      </c>
      <c r="L14" s="0" t="n">
        <f aca="false">A14*PI()/180</f>
        <v>1.91986217719376</v>
      </c>
      <c r="M14" s="11" t="n">
        <v>48</v>
      </c>
      <c r="N14" s="10" t="n">
        <v>83</v>
      </c>
      <c r="O14" s="0" t="n">
        <f aca="false">190*(-COS(PI() + K14)+ COS(A14*PI()/180))/PI()</f>
        <v>37.4907849689633</v>
      </c>
      <c r="P14" s="0" t="n">
        <f aca="false">(190*SQRT(PI() + K14 - SIN(PI() + K14)/2 + SIN(2*A14*PI()/180)/2 - A14*PI()/180))/SQRT(2*PI())</f>
        <v>86.8837551484617</v>
      </c>
    </row>
    <row r="15" customFormat="false" ht="13.8" hidden="false" customHeight="false" outlineLevel="0" collapsed="false">
      <c r="A15" s="8" t="n">
        <v>120</v>
      </c>
      <c r="B15" s="9" t="n">
        <v>40</v>
      </c>
      <c r="C15" s="10" t="n">
        <v>72</v>
      </c>
      <c r="D15" s="10" t="n">
        <f aca="false">190*(1 + COS(A15*PI()/180))/PI()</f>
        <v>30.2394391874601</v>
      </c>
      <c r="E15" s="10" t="n">
        <f aca="false">(190*SQRT(PI() + SIN(2*A15*PI()/180)/2 - A15*PI()/180))/SQRT(2*PI())</f>
        <v>59.4036617227914</v>
      </c>
      <c r="F15" s="11" t="n">
        <v>39</v>
      </c>
      <c r="G15" s="10" t="n">
        <v>73</v>
      </c>
      <c r="H15" s="0" t="n">
        <f aca="false">190*(-COS(PI() + J15)+ COS(A15*PI()/180))/PI()</f>
        <v>14.6217199821216</v>
      </c>
      <c r="I15" s="0" t="n">
        <f aca="false">(190*SQRT(PI() + J15 - SIN(PI() + J15)/2 + SIN(2*A15*PI()/180)/2 - A15*PI()/180))/SQRT(2*PI())</f>
        <v>98.3815201288035</v>
      </c>
      <c r="J15" s="0" t="n">
        <v>0.735096964555009</v>
      </c>
      <c r="K15" s="0" t="n">
        <v>0.272259809635739</v>
      </c>
      <c r="L15" s="0" t="n">
        <f aca="false">A15*PI()/180</f>
        <v>2.0943951023932</v>
      </c>
      <c r="M15" s="11" t="n">
        <v>39</v>
      </c>
      <c r="N15" s="10" t="n">
        <v>73</v>
      </c>
      <c r="O15" s="0" t="n">
        <f aca="false">190*(-COS(PI() + K15)+ COS(A15*PI()/180))/PI()</f>
        <v>28.0117404499031</v>
      </c>
      <c r="P15" s="0" t="n">
        <f aca="false">(190*SQRT(PI() + K15 - SIN(PI() + K15)/2 + SIN(2*A15*PI()/180)/2 - A15*PI()/180))/SQRT(2*PI())</f>
        <v>76.5869998305355</v>
      </c>
    </row>
    <row r="16" customFormat="false" ht="13.8" hidden="false" customHeight="false" outlineLevel="0" collapsed="false">
      <c r="A16" s="8" t="n">
        <v>130</v>
      </c>
      <c r="B16" s="9" t="n">
        <v>30</v>
      </c>
      <c r="C16" s="10" t="n">
        <v>60</v>
      </c>
      <c r="D16" s="10" t="n">
        <f aca="false">190*(1 + COS(A16*PI()/180))/PI()</f>
        <v>21.6038047077823</v>
      </c>
      <c r="E16" s="10" t="n">
        <f aca="false">(190*SQRT(PI() + SIN(2*A16*PI()/180)/2 - A16*PI()/180))/SQRT(2*PI())</f>
        <v>46.7416906393688</v>
      </c>
      <c r="F16" s="11" t="n">
        <v>30</v>
      </c>
      <c r="G16" s="10" t="n">
        <v>61</v>
      </c>
      <c r="H16" s="0" t="n">
        <f aca="false">190*(-COS(PI() + J16)+ COS(A16*PI()/180))/PI()</f>
        <v>9.3558513042491</v>
      </c>
      <c r="I16" s="0" t="n">
        <f aca="false">(190*SQRT(PI() + J16 - SIN(PI() + J16)/2 + SIN(2*A16*PI()/180)/2 - A16*PI()/180))/SQRT(2*PI())</f>
        <v>87.4030263833</v>
      </c>
      <c r="J16" s="0" t="n">
        <v>0.647683149376233</v>
      </c>
      <c r="K16" s="0" t="n">
        <v>0.264354017006098</v>
      </c>
      <c r="L16" s="0" t="n">
        <f aca="false">A16*PI()/180</f>
        <v>2.26892802759263</v>
      </c>
      <c r="M16" s="11" t="n">
        <v>30</v>
      </c>
      <c r="N16" s="10" t="n">
        <v>61</v>
      </c>
      <c r="O16" s="0" t="n">
        <f aca="false">190*(-COS(PI() + K16)+ COS(A16*PI()/180))/PI()</f>
        <v>19.5028584921632</v>
      </c>
      <c r="P16" s="0" t="n">
        <f aca="false">(190*SQRT(PI() + K16 - SIN(PI() + K16)/2 + SIN(2*A16*PI()/180)/2 - A16*PI()/180))/SQRT(2*PI())</f>
        <v>66.7400763009217</v>
      </c>
    </row>
    <row r="17" customFormat="false" ht="13.8" hidden="false" customHeight="false" outlineLevel="0" collapsed="false">
      <c r="A17" s="8" t="n">
        <v>140</v>
      </c>
      <c r="B17" s="9" t="n">
        <v>23</v>
      </c>
      <c r="C17" s="10" t="n">
        <v>50</v>
      </c>
      <c r="D17" s="10" t="n">
        <f aca="false">190*(1 + COS(A17*PI()/180))/PI()</f>
        <v>14.1493696697441</v>
      </c>
      <c r="E17" s="10" t="n">
        <f aca="false">(190*SQRT(PI() + SIN(2*A17*PI()/180)/2 - A17*PI()/180))/SQRT(2*PI())</f>
        <v>34.3803412730107</v>
      </c>
      <c r="F17" s="11" t="n">
        <v>22</v>
      </c>
      <c r="G17" s="10" t="n">
        <v>50</v>
      </c>
      <c r="H17" s="0" t="n">
        <f aca="false">190*(-COS(PI() + J17)+ COS(A17*PI()/180))/PI()</f>
        <v>5.28715595228337</v>
      </c>
      <c r="I17" s="0" t="n">
        <f aca="false">(190*SQRT(PI() + J17 - SIN(PI() + J17)/2 + SIN(2*A17*PI()/180)/2 - A17*PI()/180))/SQRT(2*PI())</f>
        <v>76.3465339978089</v>
      </c>
      <c r="J17" s="0" t="n">
        <v>0.548196174750787</v>
      </c>
      <c r="K17" s="0" t="n">
        <v>0.250956510470244</v>
      </c>
      <c r="L17" s="0" t="n">
        <f aca="false">A17*PI()/180</f>
        <v>2.44346095279206</v>
      </c>
      <c r="M17" s="11" t="n">
        <v>22</v>
      </c>
      <c r="N17" s="10" t="n">
        <v>50</v>
      </c>
      <c r="O17" s="0" t="n">
        <f aca="false">190*(-COS(PI() + K17)+ COS(A17*PI()/180))/PI()</f>
        <v>12.2548890066768</v>
      </c>
      <c r="P17" s="0" t="n">
        <f aca="false">(190*SQRT(PI() + K17 - SIN(PI() + K17)/2 + SIN(2*A17*PI()/180)/2 - A17*PI()/180))/SQRT(2*PI())</f>
        <v>57.7690906039182</v>
      </c>
    </row>
    <row r="18" customFormat="false" ht="13.8" hidden="false" customHeight="false" outlineLevel="0" collapsed="false">
      <c r="A18" s="8" t="n">
        <v>150</v>
      </c>
      <c r="B18" s="9" t="n">
        <v>16</v>
      </c>
      <c r="C18" s="10" t="n">
        <v>38</v>
      </c>
      <c r="D18" s="10" t="n">
        <f aca="false">190*(1 + COS(A18*PI()/180))/PI()</f>
        <v>8.10263330984998</v>
      </c>
      <c r="E18" s="10" t="n">
        <f aca="false">(190*SQRT(PI() + SIN(2*A18*PI()/180)/2 - A18*PI()/180))/SQRT(2*PI())</f>
        <v>22.8136295389948</v>
      </c>
      <c r="F18" s="11" t="n">
        <v>14</v>
      </c>
      <c r="G18" s="10" t="n">
        <v>38</v>
      </c>
      <c r="H18" s="0" t="n">
        <f aca="false">190*(-COS(PI() + J18)+ COS(A18*PI()/180))/PI()</f>
        <v>2.45897448549841</v>
      </c>
      <c r="I18" s="0" t="n">
        <f aca="false">(190*SQRT(PI() + J18 - SIN(PI() + J18)/2 + SIN(2*A18*PI()/180)/2 - A18*PI()/180))/SQRT(2*PI())</f>
        <v>65.0695421688351</v>
      </c>
      <c r="J18" s="0" t="n">
        <v>0.435441728780333</v>
      </c>
      <c r="K18" s="0" t="n">
        <v>0.228417253756118</v>
      </c>
      <c r="L18" s="0" t="n">
        <f aca="false">A18*PI()/180</f>
        <v>2.61799387799149</v>
      </c>
      <c r="M18" s="11" t="n">
        <v>14</v>
      </c>
      <c r="N18" s="10" t="n">
        <v>38</v>
      </c>
      <c r="O18" s="0" t="n">
        <f aca="false">190*(-COS(PI() + K18)+ COS(A18*PI()/180))/PI()</f>
        <v>6.53175527765897</v>
      </c>
      <c r="P18" s="0" t="n">
        <f aca="false">(190*SQRT(PI() + K18 - SIN(PI() + K18)/2 + SIN(2*A18*PI()/180)/2 - A18*PI()/180))/SQRT(2*PI())</f>
        <v>49.8329739983578</v>
      </c>
    </row>
    <row r="19" customFormat="false" ht="13.8" hidden="false" customHeight="false" outlineLevel="0" collapsed="false">
      <c r="A19" s="8" t="n">
        <v>160</v>
      </c>
      <c r="B19" s="9" t="n">
        <v>10</v>
      </c>
      <c r="C19" s="10" t="n">
        <v>27</v>
      </c>
      <c r="D19" s="10" t="n">
        <f aca="false">190*(1 + COS(A19*PI()/180))/PI()</f>
        <v>3.64732265259924</v>
      </c>
      <c r="E19" s="10" t="n">
        <f aca="false">(190*SQRT(PI() + SIN(2*A19*PI()/180)/2 - A19*PI()/180))/SQRT(2*PI())</f>
        <v>12.6091060891129</v>
      </c>
      <c r="F19" s="11" t="n">
        <v>8</v>
      </c>
      <c r="G19" s="10" t="n">
        <v>27</v>
      </c>
      <c r="H19" s="0" t="n">
        <f aca="false">190*(-COS(PI() + J19)+ COS(A19*PI()/180))/PI()</f>
        <v>0.802757211154494</v>
      </c>
      <c r="I19" s="0" t="n">
        <f aca="false">(190*SQRT(PI() + J19 - SIN(PI() + J19)/2 + SIN(2*A19*PI()/180)/2 - A19*PI()/180))/SQRT(2*PI())</f>
        <v>52.9037565557211</v>
      </c>
      <c r="J19" s="0" t="n">
        <v>0.307920205634587</v>
      </c>
      <c r="K19" s="0" t="n">
        <v>0.190316750054044</v>
      </c>
      <c r="L19" s="0" t="n">
        <f aca="false">A19*PI()/180</f>
        <v>2.79252680319093</v>
      </c>
      <c r="M19" s="11" t="n">
        <v>8</v>
      </c>
      <c r="N19" s="10" t="n">
        <v>27</v>
      </c>
      <c r="O19" s="0" t="n">
        <f aca="false">190*(-COS(PI() + K19)+ COS(A19*PI()/180))/PI()</f>
        <v>2.5553380867847</v>
      </c>
      <c r="P19" s="0" t="n">
        <f aca="false">(190*SQRT(PI() + K19 - SIN(PI() + K19)/2 + SIN(2*A19*PI()/180)/2 - A19*PI()/180))/SQRT(2*PI())</f>
        <v>42.3779483734596</v>
      </c>
    </row>
    <row r="20" customFormat="false" ht="13.8" hidden="false" customHeight="false" outlineLevel="0" collapsed="false">
      <c r="A20" s="8" t="n">
        <v>170</v>
      </c>
      <c r="B20" s="9" t="n">
        <v>5</v>
      </c>
      <c r="C20" s="10" t="n">
        <v>16</v>
      </c>
      <c r="D20" s="10" t="n">
        <f aca="false">190*(1 + COS(A20*PI()/180))/PI()</f>
        <v>0.918810057816419</v>
      </c>
      <c r="E20" s="10" t="n">
        <f aca="false">(190*SQRT(PI() + SIN(2*A20*PI()/180)/2 - A20*PI()/180))/SQRT(2*PI())</f>
        <v>4.4989478663791</v>
      </c>
      <c r="F20" s="11" t="n">
        <v>4</v>
      </c>
      <c r="G20" s="10" t="n">
        <v>19</v>
      </c>
      <c r="H20" s="0" t="n">
        <f aca="false">190*(-COS(PI() + J20)+ COS(A20*PI()/180))/PI()</f>
        <v>0.110583125008187</v>
      </c>
      <c r="I20" s="0" t="n">
        <f aca="false">(190*SQRT(PI() + J20 - SIN(PI() + J20)/2 + SIN(2*A20*PI()/180)/2 - A20*PI()/180))/SQRT(2*PI())</f>
        <v>37.797845555041</v>
      </c>
      <c r="J20" s="0" t="n">
        <v>0.163668323529781</v>
      </c>
      <c r="K20" s="0" t="n">
        <v>0.124138311372151</v>
      </c>
      <c r="L20" s="0" t="n">
        <f aca="false">A20*PI()/180</f>
        <v>2.96705972839036</v>
      </c>
      <c r="M20" s="11" t="n">
        <v>4</v>
      </c>
      <c r="N20" s="10" t="n">
        <v>19</v>
      </c>
      <c r="O20" s="0" t="n">
        <f aca="false">190*(-COS(PI() + K20)+ COS(A20*PI()/180))/PI()</f>
        <v>0.453408738800591</v>
      </c>
      <c r="P20" s="0" t="n">
        <f aca="false">(190*SQRT(PI() + K20 - SIN(PI() + K20)/2 + SIN(2*A20*PI()/180)/2 - A20*PI()/180))/SQRT(2*PI())</f>
        <v>33.0027133148832</v>
      </c>
    </row>
    <row r="21" customFormat="false" ht="17.95" hidden="false" customHeight="true" outlineLevel="0" collapsed="false">
      <c r="A21" s="13" t="n">
        <v>178</v>
      </c>
      <c r="B21" s="14" t="n">
        <v>2.5</v>
      </c>
      <c r="C21" s="15" t="n">
        <v>10</v>
      </c>
      <c r="D21" s="10" t="n">
        <f aca="false">190*(1 + COS(A21*PI()/180))/PI()</f>
        <v>0.036842098621395</v>
      </c>
      <c r="E21" s="10" t="n">
        <f aca="false">(190*SQRT(PI() + SIN(2*A21*PI()/180)/2 - A21*PI()/180))/SQRT(2*PI())</f>
        <v>0.403576773894424</v>
      </c>
      <c r="F21" s="16" t="n">
        <v>1</v>
      </c>
      <c r="G21" s="15" t="n">
        <v>11</v>
      </c>
      <c r="H21" s="0" t="n">
        <f aca="false">190*(-COS(PI() + J21)+ COS(A21*PI()/180))/PI()</f>
        <v>0.000956933143054376</v>
      </c>
      <c r="I21" s="0" t="n">
        <f aca="false">(190*SQRT(PI() + J21 - SIN(PI() + J21)/2 + SIN(2*A21*PI()/180)/2 - A21*PI()/180))/SQRT(2*PI())</f>
        <v>17.2349536924222</v>
      </c>
      <c r="J21" s="0" t="n">
        <v>0.0344502269060808</v>
      </c>
      <c r="K21" s="0" t="n">
        <v>0.0323148618087179</v>
      </c>
      <c r="L21" s="0" t="n">
        <f aca="false">A21*PI()/180</f>
        <v>3.10668606854991</v>
      </c>
      <c r="M21" s="16" t="n">
        <v>1</v>
      </c>
      <c r="N21" s="15" t="n">
        <v>11</v>
      </c>
      <c r="O21" s="0" t="n">
        <f aca="false">190*(-COS(PI() + K21)+ COS(A21*PI()/180))/PI()</f>
        <v>0.0052673031773205</v>
      </c>
      <c r="P21" s="0" t="n">
        <f aca="false">(190*SQRT(PI() + K21 - SIN(PI() + K21)/2 + SIN(2*A21*PI()/180)/2 - A21*PI()/180))/SQRT(2*PI())</f>
        <v>16.6926318602112</v>
      </c>
    </row>
    <row r="24" customFormat="false" ht="13.8" hidden="false" customHeight="false" outlineLevel="0" collapsed="false">
      <c r="H24" s="0" t="n">
        <f aca="false">ATAN((43.9*60*2*PI()/1000)/9.42)</f>
        <v>1.05334135573322</v>
      </c>
      <c r="I24" s="0" t="n">
        <f aca="false">ATAN((43.9*60*2*PI()/1000)/57)</f>
        <v>0.28257959460136</v>
      </c>
    </row>
    <row r="25" customFormat="false" ht="13.8" hidden="false" customHeight="false" outlineLevel="0" collapsed="false">
      <c r="H25" s="0" t="n">
        <f aca="false">H24*180/PI()</f>
        <v>60.3520140701021</v>
      </c>
      <c r="I25" s="0" t="n">
        <f aca="false">I24*180/PI()</f>
        <v>16.1906181471757</v>
      </c>
    </row>
    <row r="45" customFormat="false" ht="13.8" hidden="false" customHeight="false" outlineLevel="0" collapsed="false">
      <c r="H45" s="0" t="n">
        <f aca="false">ACOS((-H12*PI() + 190*COS(L3))/190)*180/PI()</f>
        <v>66.1141990695789</v>
      </c>
    </row>
  </sheetData>
  <mergeCells count="3">
    <mergeCell ref="B1:E1"/>
    <mergeCell ref="F1:I1"/>
    <mergeCell ref="M1:P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2016-09-24T01:33:36Z</dcterms:created>
  <dc:creator>ES563A</dc:creator>
  <dc:description/>
  <dc:language>pt-BR</dc:language>
  <cp:lastModifiedBy/>
  <dcterms:modified xsi:type="dcterms:W3CDTF">2016-10-13T21:14:06Z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